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印刷済\"/>
    </mc:Choice>
  </mc:AlternateContent>
  <xr:revisionPtr revIDLastSave="0" documentId="13_ncr:1_{894AE1C9-5377-42BB-88E0-58FAFE028795}"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'別紙１－１'!$A$1:$AF$596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<sst xmlns="http://schemas.openxmlformats.org/spreadsheetml/2006/main" count="6693" uniqueCount="556">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</sst>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0" fillId="0" borderId="27"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7" xfId="0" applyFont="1" applyFill="1" applyBorder="1" applyAlignment="1">
      <alignment horizontal="left" vertical="center" wrapTex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0" fillId="0" borderId="3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293" t="s">
        <v>27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row>
    <row r="4" spans="1:37" ht="20.25" customHeight="1" x14ac:dyDescent="0.2"/>
    <row r="5" spans="1:37" ht="30" customHeight="1" x14ac:dyDescent="0.2">
      <c r="S5" s="294" t="s">
        <v>84</v>
      </c>
      <c r="T5" s="295"/>
      <c r="U5" s="295"/>
      <c r="V5" s="29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294" t="s">
        <v>213</v>
      </c>
      <c r="B7" s="295"/>
      <c r="C7" s="296"/>
      <c r="D7" s="294" t="s">
        <v>1</v>
      </c>
      <c r="E7" s="296"/>
      <c r="F7" s="294" t="s">
        <v>86</v>
      </c>
      <c r="G7" s="296"/>
      <c r="H7" s="294" t="s">
        <v>179</v>
      </c>
      <c r="I7" s="295"/>
      <c r="J7" s="295"/>
      <c r="K7" s="295"/>
      <c r="L7" s="295"/>
      <c r="M7" s="295"/>
      <c r="N7" s="295"/>
      <c r="O7" s="295"/>
      <c r="P7" s="295"/>
      <c r="Q7" s="295"/>
      <c r="R7" s="295"/>
      <c r="S7" s="295"/>
      <c r="T7" s="295"/>
      <c r="U7" s="295"/>
      <c r="V7" s="295"/>
      <c r="W7" s="295"/>
      <c r="X7" s="296"/>
      <c r="Y7" s="294" t="s">
        <v>227</v>
      </c>
      <c r="Z7" s="295"/>
      <c r="AA7" s="295"/>
      <c r="AB7" s="296"/>
      <c r="AC7" s="294" t="s">
        <v>87</v>
      </c>
      <c r="AD7" s="295"/>
      <c r="AE7" s="295"/>
      <c r="AF7" s="296"/>
    </row>
    <row r="8" spans="1:37" ht="18.75" customHeight="1" x14ac:dyDescent="0.2">
      <c r="A8" s="305" t="s">
        <v>88</v>
      </c>
      <c r="B8" s="306"/>
      <c r="C8" s="307"/>
      <c r="D8" s="305"/>
      <c r="E8" s="307"/>
      <c r="F8" s="305"/>
      <c r="G8" s="307"/>
      <c r="H8" s="308"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287"/>
      <c r="Z8" s="288"/>
      <c r="AA8" s="288"/>
      <c r="AB8" s="289"/>
      <c r="AC8" s="287"/>
      <c r="AD8" s="288"/>
      <c r="AE8" s="288"/>
      <c r="AF8" s="289"/>
      <c r="AG8" s="111" t="str">
        <f>"tiikikbn_code:"&amp; IF(I8="■",1,IF(M8="■",6,IF(Q8="■",7,IF(U8="■",2,IF(I9="■",3,IF(M9="■",4,IF(Q9="■",9,IF(U9="■",5,0))))))))</f>
        <v>tiikikbn_code:0</v>
      </c>
    </row>
    <row r="9" spans="1:37" ht="18.75" customHeight="1" x14ac:dyDescent="0.2">
      <c r="A9" s="363"/>
      <c r="B9" s="364"/>
      <c r="C9" s="365"/>
      <c r="D9" s="363"/>
      <c r="E9" s="365"/>
      <c r="F9" s="363"/>
      <c r="G9" s="365"/>
      <c r="H9" s="366"/>
      <c r="I9" s="120" t="s">
        <v>383</v>
      </c>
      <c r="J9" s="94" t="s">
        <v>242</v>
      </c>
      <c r="K9" s="121"/>
      <c r="L9" s="121"/>
      <c r="M9" s="116" t="s">
        <v>383</v>
      </c>
      <c r="N9" s="94" t="s">
        <v>243</v>
      </c>
      <c r="O9" s="121"/>
      <c r="P9" s="121"/>
      <c r="Q9" s="116" t="s">
        <v>383</v>
      </c>
      <c r="R9" s="94" t="s">
        <v>244</v>
      </c>
      <c r="S9" s="121"/>
      <c r="T9" s="121"/>
      <c r="U9" s="116" t="s">
        <v>383</v>
      </c>
      <c r="V9" s="94" t="s">
        <v>245</v>
      </c>
      <c r="W9" s="121"/>
      <c r="X9" s="101"/>
      <c r="Y9" s="290"/>
      <c r="Z9" s="291"/>
      <c r="AA9" s="291"/>
      <c r="AB9" s="292"/>
      <c r="AC9" s="290"/>
      <c r="AD9" s="291"/>
      <c r="AE9" s="291"/>
      <c r="AF9" s="292"/>
    </row>
    <row r="10" spans="1:37" ht="18.75" hidden="1" customHeight="1" x14ac:dyDescent="0.2">
      <c r="A10" s="122"/>
      <c r="B10" s="123"/>
      <c r="C10" s="124"/>
      <c r="D10" s="125"/>
      <c r="E10" s="119"/>
      <c r="F10" s="126"/>
      <c r="G10" s="127"/>
      <c r="H10" s="297"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298"/>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9"/>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300" t="s">
        <v>157</v>
      </c>
      <c r="I17" s="301" t="s">
        <v>383</v>
      </c>
      <c r="J17" s="303" t="s">
        <v>250</v>
      </c>
      <c r="K17" s="303"/>
      <c r="L17" s="301" t="s">
        <v>383</v>
      </c>
      <c r="M17" s="303" t="s">
        <v>267</v>
      </c>
      <c r="N17" s="303"/>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9"/>
      <c r="I18" s="302"/>
      <c r="J18" s="304"/>
      <c r="K18" s="304"/>
      <c r="L18" s="302"/>
      <c r="M18" s="304"/>
      <c r="N18" s="304"/>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300" t="s">
        <v>158</v>
      </c>
      <c r="I19" s="310" t="s">
        <v>383</v>
      </c>
      <c r="J19" s="311" t="s">
        <v>250</v>
      </c>
      <c r="K19" s="311"/>
      <c r="L19" s="310" t="s">
        <v>383</v>
      </c>
      <c r="M19" s="311" t="s">
        <v>267</v>
      </c>
      <c r="N19" s="311"/>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9"/>
      <c r="I20" s="302"/>
      <c r="J20" s="304"/>
      <c r="K20" s="304"/>
      <c r="L20" s="302"/>
      <c r="M20" s="304"/>
      <c r="N20" s="304"/>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300" t="s">
        <v>459</v>
      </c>
      <c r="I21" s="312" t="s">
        <v>383</v>
      </c>
      <c r="J21" s="311" t="s">
        <v>256</v>
      </c>
      <c r="K21" s="311"/>
      <c r="L21" s="311"/>
      <c r="M21" s="310" t="s">
        <v>383</v>
      </c>
      <c r="N21" s="311" t="s">
        <v>257</v>
      </c>
      <c r="O21" s="311"/>
      <c r="P21" s="311"/>
      <c r="Q21" s="314"/>
      <c r="R21" s="314"/>
      <c r="S21" s="314"/>
      <c r="T21" s="314"/>
      <c r="U21" s="314"/>
      <c r="V21" s="314"/>
      <c r="W21" s="314"/>
      <c r="X21" s="314"/>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9"/>
      <c r="I22" s="313"/>
      <c r="J22" s="304"/>
      <c r="K22" s="304"/>
      <c r="L22" s="304"/>
      <c r="M22" s="302"/>
      <c r="N22" s="304"/>
      <c r="O22" s="304"/>
      <c r="P22" s="304"/>
      <c r="Q22" s="315"/>
      <c r="R22" s="315"/>
      <c r="S22" s="315"/>
      <c r="T22" s="315"/>
      <c r="U22" s="315"/>
      <c r="V22" s="315"/>
      <c r="W22" s="315"/>
      <c r="X22" s="315"/>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300" t="s">
        <v>460</v>
      </c>
      <c r="I23" s="312" t="s">
        <v>383</v>
      </c>
      <c r="J23" s="311" t="s">
        <v>256</v>
      </c>
      <c r="K23" s="311"/>
      <c r="L23" s="311"/>
      <c r="M23" s="310" t="s">
        <v>383</v>
      </c>
      <c r="N23" s="311" t="s">
        <v>257</v>
      </c>
      <c r="O23" s="311"/>
      <c r="P23" s="311"/>
      <c r="Q23" s="314"/>
      <c r="R23" s="314"/>
      <c r="S23" s="314"/>
      <c r="T23" s="314"/>
      <c r="U23" s="314"/>
      <c r="V23" s="314"/>
      <c r="W23" s="314"/>
      <c r="X23" s="314"/>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9"/>
      <c r="I24" s="313"/>
      <c r="J24" s="304"/>
      <c r="K24" s="304"/>
      <c r="L24" s="304"/>
      <c r="M24" s="302"/>
      <c r="N24" s="304"/>
      <c r="O24" s="304"/>
      <c r="P24" s="304"/>
      <c r="Q24" s="315"/>
      <c r="R24" s="315"/>
      <c r="S24" s="315"/>
      <c r="T24" s="315"/>
      <c r="U24" s="315"/>
      <c r="V24" s="315"/>
      <c r="W24" s="315"/>
      <c r="X24" s="315"/>
      <c r="Y24" s="139"/>
      <c r="Z24" s="95"/>
      <c r="AA24" s="95"/>
      <c r="AB24" s="96"/>
      <c r="AC24" s="139"/>
      <c r="AD24" s="95"/>
      <c r="AE24" s="95"/>
      <c r="AF24" s="96"/>
    </row>
    <row r="25" spans="1:35" s="111" customFormat="1" ht="19.5" hidden="1" customHeight="1" x14ac:dyDescent="0.2">
      <c r="A25" s="97"/>
      <c r="B25" s="98"/>
      <c r="C25" s="99"/>
      <c r="D25" s="107"/>
      <c r="E25" s="101"/>
      <c r="F25" s="102"/>
      <c r="G25" s="103"/>
      <c r="H25" s="300" t="s">
        <v>461</v>
      </c>
      <c r="I25" s="312" t="s">
        <v>383</v>
      </c>
      <c r="J25" s="311" t="s">
        <v>256</v>
      </c>
      <c r="K25" s="311"/>
      <c r="L25" s="311"/>
      <c r="M25" s="310" t="s">
        <v>383</v>
      </c>
      <c r="N25" s="311" t="s">
        <v>257</v>
      </c>
      <c r="O25" s="311"/>
      <c r="P25" s="311"/>
      <c r="Q25" s="314"/>
      <c r="R25" s="314"/>
      <c r="S25" s="314"/>
      <c r="T25" s="314"/>
      <c r="U25" s="314"/>
      <c r="V25" s="314"/>
      <c r="W25" s="314"/>
      <c r="X25" s="314"/>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9"/>
      <c r="I26" s="313"/>
      <c r="J26" s="304"/>
      <c r="K26" s="304"/>
      <c r="L26" s="304"/>
      <c r="M26" s="302"/>
      <c r="N26" s="304"/>
      <c r="O26" s="304"/>
      <c r="P26" s="304"/>
      <c r="Q26" s="315"/>
      <c r="R26" s="315"/>
      <c r="S26" s="315"/>
      <c r="T26" s="315"/>
      <c r="U26" s="315"/>
      <c r="V26" s="315"/>
      <c r="W26" s="315"/>
      <c r="X26" s="315"/>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300" t="s">
        <v>207</v>
      </c>
      <c r="I28" s="310" t="s">
        <v>383</v>
      </c>
      <c r="J28" s="311" t="s">
        <v>256</v>
      </c>
      <c r="K28" s="311"/>
      <c r="L28" s="311"/>
      <c r="M28" s="310" t="s">
        <v>383</v>
      </c>
      <c r="N28" s="311" t="s">
        <v>257</v>
      </c>
      <c r="O28" s="311"/>
      <c r="P28" s="311"/>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9"/>
      <c r="I29" s="302"/>
      <c r="J29" s="304"/>
      <c r="K29" s="304"/>
      <c r="L29" s="304"/>
      <c r="M29" s="302"/>
      <c r="N29" s="304"/>
      <c r="O29" s="304"/>
      <c r="P29" s="304"/>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300" t="s">
        <v>208</v>
      </c>
      <c r="I30" s="310" t="s">
        <v>383</v>
      </c>
      <c r="J30" s="311" t="s">
        <v>256</v>
      </c>
      <c r="K30" s="311"/>
      <c r="L30" s="311"/>
      <c r="M30" s="310" t="s">
        <v>383</v>
      </c>
      <c r="N30" s="311" t="s">
        <v>257</v>
      </c>
      <c r="O30" s="311"/>
      <c r="P30" s="311"/>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9"/>
      <c r="I31" s="302"/>
      <c r="J31" s="304"/>
      <c r="K31" s="304"/>
      <c r="L31" s="304"/>
      <c r="M31" s="302"/>
      <c r="N31" s="304"/>
      <c r="O31" s="304"/>
      <c r="P31" s="304"/>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300" t="s">
        <v>207</v>
      </c>
      <c r="I38" s="310" t="s">
        <v>383</v>
      </c>
      <c r="J38" s="311" t="s">
        <v>256</v>
      </c>
      <c r="K38" s="311"/>
      <c r="L38" s="311"/>
      <c r="M38" s="310" t="s">
        <v>383</v>
      </c>
      <c r="N38" s="311" t="s">
        <v>257</v>
      </c>
      <c r="O38" s="311"/>
      <c r="P38" s="311"/>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9"/>
      <c r="I39" s="302"/>
      <c r="J39" s="304"/>
      <c r="K39" s="304"/>
      <c r="L39" s="304"/>
      <c r="M39" s="302"/>
      <c r="N39" s="304"/>
      <c r="O39" s="304"/>
      <c r="P39" s="304"/>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300" t="s">
        <v>208</v>
      </c>
      <c r="I40" s="310" t="s">
        <v>383</v>
      </c>
      <c r="J40" s="311" t="s">
        <v>256</v>
      </c>
      <c r="K40" s="311"/>
      <c r="L40" s="311"/>
      <c r="M40" s="310" t="s">
        <v>383</v>
      </c>
      <c r="N40" s="311" t="s">
        <v>257</v>
      </c>
      <c r="O40" s="311"/>
      <c r="P40" s="311"/>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9"/>
      <c r="I41" s="301"/>
      <c r="J41" s="303"/>
      <c r="K41" s="303"/>
      <c r="L41" s="303"/>
      <c r="M41" s="301"/>
      <c r="N41" s="304"/>
      <c r="O41" s="304"/>
      <c r="P41" s="304"/>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287"/>
      <c r="AD46" s="288"/>
      <c r="AE46" s="288"/>
      <c r="AF46" s="289"/>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290"/>
      <c r="AD47" s="291"/>
      <c r="AE47" s="291"/>
      <c r="AF47" s="292"/>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290"/>
      <c r="AD48" s="291"/>
      <c r="AE48" s="291"/>
      <c r="AF48" s="292"/>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300" t="s">
        <v>207</v>
      </c>
      <c r="I49" s="310" t="s">
        <v>383</v>
      </c>
      <c r="J49" s="311" t="s">
        <v>256</v>
      </c>
      <c r="K49" s="311"/>
      <c r="L49" s="311"/>
      <c r="M49" s="310" t="s">
        <v>383</v>
      </c>
      <c r="N49" s="311" t="s">
        <v>257</v>
      </c>
      <c r="O49" s="311"/>
      <c r="P49" s="311"/>
      <c r="Q49" s="160"/>
      <c r="R49" s="160"/>
      <c r="S49" s="160"/>
      <c r="T49" s="160"/>
      <c r="U49" s="160"/>
      <c r="V49" s="160"/>
      <c r="W49" s="160"/>
      <c r="X49" s="161"/>
      <c r="Y49" s="107"/>
      <c r="Z49" s="107"/>
      <c r="AA49" s="107"/>
      <c r="AB49" s="96"/>
      <c r="AC49" s="290"/>
      <c r="AD49" s="291"/>
      <c r="AE49" s="291"/>
      <c r="AF49" s="292"/>
      <c r="AI49" s="111" t="str">
        <f>"13:chuusankanti_tiiki_code:" &amp; IF(I49="■",1,IF(M49="■",2,0))</f>
        <v>13:chuusankanti_tiiki_code:0</v>
      </c>
    </row>
    <row r="50" spans="1:36" s="111" customFormat="1" ht="18.75" hidden="1" customHeight="1" x14ac:dyDescent="0.2">
      <c r="A50" s="97"/>
      <c r="B50" s="98"/>
      <c r="C50" s="99"/>
      <c r="D50" s="100"/>
      <c r="E50" s="101"/>
      <c r="F50" s="102"/>
      <c r="G50" s="103"/>
      <c r="H50" s="299"/>
      <c r="I50" s="302"/>
      <c r="J50" s="304"/>
      <c r="K50" s="304"/>
      <c r="L50" s="304"/>
      <c r="M50" s="302"/>
      <c r="N50" s="304"/>
      <c r="O50" s="304"/>
      <c r="P50" s="304"/>
      <c r="Q50" s="137"/>
      <c r="R50" s="137"/>
      <c r="S50" s="137"/>
      <c r="T50" s="137"/>
      <c r="U50" s="137"/>
      <c r="V50" s="137"/>
      <c r="W50" s="137"/>
      <c r="X50" s="138"/>
      <c r="Y50" s="139"/>
      <c r="Z50" s="95"/>
      <c r="AA50" s="95"/>
      <c r="AB50" s="96"/>
      <c r="AC50" s="290"/>
      <c r="AD50" s="291"/>
      <c r="AE50" s="291"/>
      <c r="AF50" s="292"/>
    </row>
    <row r="51" spans="1:36" s="111" customFormat="1" ht="18.75" hidden="1" customHeight="1" x14ac:dyDescent="0.2">
      <c r="A51" s="97"/>
      <c r="B51" s="98"/>
      <c r="C51" s="99"/>
      <c r="D51" s="100"/>
      <c r="E51" s="101"/>
      <c r="F51" s="102"/>
      <c r="G51" s="103"/>
      <c r="H51" s="300" t="s">
        <v>208</v>
      </c>
      <c r="I51" s="310" t="s">
        <v>383</v>
      </c>
      <c r="J51" s="311" t="s">
        <v>256</v>
      </c>
      <c r="K51" s="311"/>
      <c r="L51" s="311"/>
      <c r="M51" s="310" t="s">
        <v>383</v>
      </c>
      <c r="N51" s="311" t="s">
        <v>257</v>
      </c>
      <c r="O51" s="311"/>
      <c r="P51" s="311"/>
      <c r="Q51" s="160"/>
      <c r="R51" s="160"/>
      <c r="S51" s="160"/>
      <c r="T51" s="160"/>
      <c r="U51" s="160"/>
      <c r="V51" s="160"/>
      <c r="W51" s="160"/>
      <c r="X51" s="161"/>
      <c r="Y51" s="139"/>
      <c r="Z51" s="95"/>
      <c r="AA51" s="95"/>
      <c r="AB51" s="96"/>
      <c r="AC51" s="290"/>
      <c r="AD51" s="291"/>
      <c r="AE51" s="291"/>
      <c r="AF51" s="292"/>
      <c r="AI51" s="111" t="str">
        <f>"13:chuusankanti_kibo_code:" &amp; IF(I51="■",1,IF(M51="■",2,0))</f>
        <v>13:chuusankanti_kibo_code:0</v>
      </c>
    </row>
    <row r="52" spans="1:36" s="111" customFormat="1" ht="18.75" hidden="1" customHeight="1" x14ac:dyDescent="0.2">
      <c r="A52" s="97"/>
      <c r="B52" s="98"/>
      <c r="C52" s="99"/>
      <c r="D52" s="100"/>
      <c r="E52" s="101"/>
      <c r="F52" s="102"/>
      <c r="G52" s="103"/>
      <c r="H52" s="299"/>
      <c r="I52" s="302"/>
      <c r="J52" s="304"/>
      <c r="K52" s="304"/>
      <c r="L52" s="304"/>
      <c r="M52" s="302"/>
      <c r="N52" s="304"/>
      <c r="O52" s="304"/>
      <c r="P52" s="304"/>
      <c r="Q52" s="137"/>
      <c r="R52" s="137"/>
      <c r="S52" s="137"/>
      <c r="T52" s="137"/>
      <c r="U52" s="137"/>
      <c r="V52" s="137"/>
      <c r="W52" s="137"/>
      <c r="X52" s="138"/>
      <c r="Y52" s="139"/>
      <c r="Z52" s="95"/>
      <c r="AA52" s="95"/>
      <c r="AB52" s="96"/>
      <c r="AC52" s="290"/>
      <c r="AD52" s="291"/>
      <c r="AE52" s="291"/>
      <c r="AF52" s="292"/>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290"/>
      <c r="AD53" s="291"/>
      <c r="AE53" s="291"/>
      <c r="AF53" s="292"/>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290"/>
      <c r="AD54" s="291"/>
      <c r="AE54" s="291"/>
      <c r="AF54" s="292"/>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290"/>
      <c r="AD55" s="291"/>
      <c r="AE55" s="291"/>
      <c r="AF55" s="292"/>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290"/>
      <c r="AD56" s="291"/>
      <c r="AE56" s="291"/>
      <c r="AF56" s="292"/>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290"/>
      <c r="AD57" s="291"/>
      <c r="AE57" s="291"/>
      <c r="AF57" s="292"/>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290"/>
      <c r="AD58" s="291"/>
      <c r="AE58" s="291"/>
      <c r="AF58" s="292"/>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290"/>
      <c r="AD59" s="291"/>
      <c r="AE59" s="291"/>
      <c r="AF59" s="292"/>
      <c r="AI59" s="111" t="str">
        <f>"13:field224:" &amp; IF(I59="■",1,IF(L59="■",2,0))</f>
        <v>13:field224:0</v>
      </c>
    </row>
    <row r="60" spans="1:36" s="111" customFormat="1" ht="18.75" hidden="1" customHeight="1" x14ac:dyDescent="0.2">
      <c r="A60" s="97"/>
      <c r="B60" s="98"/>
      <c r="C60" s="99"/>
      <c r="D60" s="100"/>
      <c r="E60" s="101"/>
      <c r="F60" s="102"/>
      <c r="G60" s="103"/>
      <c r="H60" s="300"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290"/>
      <c r="AD60" s="291"/>
      <c r="AE60" s="291"/>
      <c r="AF60" s="292"/>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298"/>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290"/>
      <c r="AD61" s="291"/>
      <c r="AE61" s="291"/>
      <c r="AF61" s="292"/>
    </row>
    <row r="62" spans="1:36" s="111" customFormat="1" ht="18.75" hidden="1" customHeight="1" x14ac:dyDescent="0.2">
      <c r="A62" s="162"/>
      <c r="B62" s="163"/>
      <c r="C62" s="164"/>
      <c r="D62" s="165"/>
      <c r="E62" s="166"/>
      <c r="F62" s="167"/>
      <c r="G62" s="168"/>
      <c r="H62" s="318"/>
      <c r="I62" s="199" t="s">
        <v>383</v>
      </c>
      <c r="J62" s="200" t="s">
        <v>273</v>
      </c>
      <c r="K62" s="201"/>
      <c r="L62" s="201"/>
      <c r="M62" s="201"/>
      <c r="N62" s="201"/>
      <c r="O62" s="200"/>
      <c r="P62" s="200"/>
      <c r="Q62" s="201"/>
      <c r="R62" s="201"/>
      <c r="S62" s="201"/>
      <c r="T62" s="201"/>
      <c r="U62" s="201"/>
      <c r="V62" s="201"/>
      <c r="W62" s="201"/>
      <c r="X62" s="202"/>
      <c r="Y62" s="180"/>
      <c r="Z62" s="178"/>
      <c r="AA62" s="178"/>
      <c r="AB62" s="179"/>
      <c r="AC62" s="319"/>
      <c r="AD62" s="320"/>
      <c r="AE62" s="320"/>
      <c r="AF62" s="321"/>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287"/>
      <c r="AD63" s="288"/>
      <c r="AE63" s="288"/>
      <c r="AF63" s="289"/>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290"/>
      <c r="AD64" s="291"/>
      <c r="AE64" s="291"/>
      <c r="AF64" s="292"/>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290"/>
      <c r="AD65" s="291"/>
      <c r="AE65" s="291"/>
      <c r="AF65" s="292"/>
      <c r="AI65" s="111" t="str">
        <f>"14:tokutiiki_code:" &amp; IF(I65="■",1,IF(L65="■",2,0))</f>
        <v>14:tokutiiki_code:0</v>
      </c>
    </row>
    <row r="66" spans="1:36" s="111" customFormat="1" ht="18.75" hidden="1" customHeight="1" x14ac:dyDescent="0.2">
      <c r="A66" s="97"/>
      <c r="B66" s="98"/>
      <c r="C66" s="99"/>
      <c r="D66" s="100"/>
      <c r="E66" s="101"/>
      <c r="F66" s="102"/>
      <c r="G66" s="103"/>
      <c r="H66" s="300" t="s">
        <v>209</v>
      </c>
      <c r="I66" s="322" t="s">
        <v>383</v>
      </c>
      <c r="J66" s="311" t="s">
        <v>256</v>
      </c>
      <c r="K66" s="311"/>
      <c r="L66" s="311"/>
      <c r="M66" s="310" t="s">
        <v>383</v>
      </c>
      <c r="N66" s="311" t="s">
        <v>257</v>
      </c>
      <c r="O66" s="311"/>
      <c r="P66" s="311"/>
      <c r="Q66" s="160"/>
      <c r="R66" s="160"/>
      <c r="S66" s="160"/>
      <c r="T66" s="160"/>
      <c r="U66" s="160"/>
      <c r="V66" s="160"/>
      <c r="W66" s="160"/>
      <c r="X66" s="161"/>
      <c r="Y66" s="107"/>
      <c r="Z66" s="107"/>
      <c r="AA66" s="107"/>
      <c r="AB66" s="96"/>
      <c r="AC66" s="290"/>
      <c r="AD66" s="291"/>
      <c r="AE66" s="291"/>
      <c r="AF66" s="292"/>
      <c r="AI66" s="111" t="str">
        <f>"14:chuusankanti_tiiki_code:" &amp; IF(I66="■",1,IF(M66="■",2,0))</f>
        <v>14:chuusankanti_tiiki_code:0</v>
      </c>
    </row>
    <row r="67" spans="1:36" s="111" customFormat="1" ht="18.75" hidden="1" customHeight="1" x14ac:dyDescent="0.2">
      <c r="A67" s="97"/>
      <c r="B67" s="98"/>
      <c r="C67" s="99"/>
      <c r="D67" s="100"/>
      <c r="E67" s="101"/>
      <c r="F67" s="102"/>
      <c r="G67" s="103"/>
      <c r="H67" s="299"/>
      <c r="I67" s="323"/>
      <c r="J67" s="304"/>
      <c r="K67" s="304"/>
      <c r="L67" s="304"/>
      <c r="M67" s="302"/>
      <c r="N67" s="304"/>
      <c r="O67" s="304"/>
      <c r="P67" s="304"/>
      <c r="Q67" s="137"/>
      <c r="R67" s="137"/>
      <c r="S67" s="137"/>
      <c r="T67" s="137"/>
      <c r="U67" s="137"/>
      <c r="V67" s="137"/>
      <c r="W67" s="137"/>
      <c r="X67" s="138"/>
      <c r="Y67" s="139"/>
      <c r="Z67" s="95"/>
      <c r="AA67" s="95"/>
      <c r="AB67" s="96"/>
      <c r="AC67" s="290"/>
      <c r="AD67" s="291"/>
      <c r="AE67" s="291"/>
      <c r="AF67" s="292"/>
    </row>
    <row r="68" spans="1:36" s="111" customFormat="1" ht="18.75" hidden="1" customHeight="1" x14ac:dyDescent="0.2">
      <c r="A68" s="97"/>
      <c r="B68" s="98"/>
      <c r="C68" s="99"/>
      <c r="D68" s="116" t="s">
        <v>383</v>
      </c>
      <c r="E68" s="101" t="s">
        <v>278</v>
      </c>
      <c r="F68" s="102"/>
      <c r="G68" s="103"/>
      <c r="H68" s="300" t="s">
        <v>210</v>
      </c>
      <c r="I68" s="322" t="s">
        <v>383</v>
      </c>
      <c r="J68" s="311" t="s">
        <v>256</v>
      </c>
      <c r="K68" s="311"/>
      <c r="L68" s="311"/>
      <c r="M68" s="310" t="s">
        <v>383</v>
      </c>
      <c r="N68" s="311" t="s">
        <v>257</v>
      </c>
      <c r="O68" s="311"/>
      <c r="P68" s="311"/>
      <c r="Q68" s="160"/>
      <c r="R68" s="160"/>
      <c r="S68" s="160"/>
      <c r="T68" s="160"/>
      <c r="U68" s="160"/>
      <c r="V68" s="160"/>
      <c r="W68" s="160"/>
      <c r="X68" s="161"/>
      <c r="Y68" s="139"/>
      <c r="Z68" s="95"/>
      <c r="AA68" s="95"/>
      <c r="AB68" s="96"/>
      <c r="AC68" s="290"/>
      <c r="AD68" s="291"/>
      <c r="AE68" s="291"/>
      <c r="AF68" s="292"/>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9"/>
      <c r="I69" s="323"/>
      <c r="J69" s="304"/>
      <c r="K69" s="304"/>
      <c r="L69" s="304"/>
      <c r="M69" s="302"/>
      <c r="N69" s="304"/>
      <c r="O69" s="304"/>
      <c r="P69" s="304"/>
      <c r="Q69" s="137"/>
      <c r="R69" s="137"/>
      <c r="S69" s="137"/>
      <c r="T69" s="137"/>
      <c r="U69" s="137"/>
      <c r="V69" s="137"/>
      <c r="W69" s="137"/>
      <c r="X69" s="138"/>
      <c r="Y69" s="139"/>
      <c r="Z69" s="95"/>
      <c r="AA69" s="95"/>
      <c r="AB69" s="96"/>
      <c r="AC69" s="290"/>
      <c r="AD69" s="291"/>
      <c r="AE69" s="291"/>
      <c r="AF69" s="292"/>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290"/>
      <c r="AD70" s="291"/>
      <c r="AE70" s="291"/>
      <c r="AF70" s="292"/>
      <c r="AI70" s="111" t="str">
        <f>"14:field149:" &amp; IF(I70="■",1,IF(Q70="■",6,IF(M70="■",3,0)))</f>
        <v>14:field149:0</v>
      </c>
    </row>
    <row r="71" spans="1:36" s="111" customFormat="1" ht="19.5" hidden="1" customHeight="1" x14ac:dyDescent="0.2">
      <c r="A71" s="97"/>
      <c r="B71" s="98"/>
      <c r="C71" s="99"/>
      <c r="D71" s="154"/>
      <c r="E71" s="101"/>
      <c r="F71" s="102"/>
      <c r="G71" s="103"/>
      <c r="H71" s="300" t="s">
        <v>442</v>
      </c>
      <c r="I71" s="312" t="s">
        <v>383</v>
      </c>
      <c r="J71" s="311" t="s">
        <v>250</v>
      </c>
      <c r="K71" s="311"/>
      <c r="L71" s="316" t="s">
        <v>383</v>
      </c>
      <c r="M71" s="311" t="s">
        <v>267</v>
      </c>
      <c r="N71" s="311"/>
      <c r="O71" s="94"/>
      <c r="P71" s="211"/>
      <c r="Q71" s="211"/>
      <c r="R71" s="211"/>
      <c r="S71" s="107"/>
      <c r="T71" s="107"/>
      <c r="U71" s="211"/>
      <c r="V71" s="211"/>
      <c r="W71" s="107"/>
      <c r="X71" s="157"/>
      <c r="Y71" s="139"/>
      <c r="Z71" s="95"/>
      <c r="AA71" s="95"/>
      <c r="AB71" s="96"/>
      <c r="AC71" s="290"/>
      <c r="AD71" s="291"/>
      <c r="AE71" s="291"/>
      <c r="AF71" s="292"/>
      <c r="AI71" s="111" t="str">
        <f>"14:field239:" &amp; IF(I71="■",1,IF(L71="■",2,0))</f>
        <v>14:field239:0</v>
      </c>
    </row>
    <row r="72" spans="1:36" s="111" customFormat="1" ht="19.5" hidden="1" customHeight="1" x14ac:dyDescent="0.2">
      <c r="A72" s="97"/>
      <c r="B72" s="98"/>
      <c r="C72" s="99"/>
      <c r="D72" s="154"/>
      <c r="E72" s="101"/>
      <c r="F72" s="102"/>
      <c r="G72" s="103"/>
      <c r="H72" s="299"/>
      <c r="I72" s="313"/>
      <c r="J72" s="304"/>
      <c r="K72" s="304"/>
      <c r="L72" s="317"/>
      <c r="M72" s="304"/>
      <c r="N72" s="304"/>
      <c r="O72" s="94"/>
      <c r="P72" s="211"/>
      <c r="Q72" s="136"/>
      <c r="R72" s="136"/>
      <c r="S72" s="107"/>
      <c r="T72" s="107"/>
      <c r="U72" s="136"/>
      <c r="V72" s="136"/>
      <c r="W72" s="107"/>
      <c r="X72" s="157"/>
      <c r="Y72" s="139"/>
      <c r="Z72" s="95"/>
      <c r="AA72" s="95"/>
      <c r="AB72" s="96"/>
      <c r="AC72" s="290"/>
      <c r="AD72" s="291"/>
      <c r="AE72" s="291"/>
      <c r="AF72" s="292"/>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290"/>
      <c r="AD73" s="291"/>
      <c r="AE73" s="291"/>
      <c r="AF73" s="292"/>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290"/>
      <c r="AD74" s="291"/>
      <c r="AE74" s="291"/>
      <c r="AF74" s="292"/>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19"/>
      <c r="AD75" s="320"/>
      <c r="AE75" s="320"/>
      <c r="AF75" s="321"/>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287"/>
      <c r="AD76" s="288"/>
      <c r="AE76" s="288"/>
      <c r="AF76" s="289"/>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300" t="s">
        <v>209</v>
      </c>
      <c r="I77" s="310" t="s">
        <v>383</v>
      </c>
      <c r="J77" s="311" t="s">
        <v>256</v>
      </c>
      <c r="K77" s="311"/>
      <c r="L77" s="311"/>
      <c r="M77" s="310" t="s">
        <v>383</v>
      </c>
      <c r="N77" s="311" t="s">
        <v>257</v>
      </c>
      <c r="O77" s="311"/>
      <c r="P77" s="311"/>
      <c r="Q77" s="160"/>
      <c r="R77" s="160"/>
      <c r="S77" s="160"/>
      <c r="T77" s="160"/>
      <c r="U77" s="160"/>
      <c r="V77" s="160"/>
      <c r="W77" s="160"/>
      <c r="X77" s="161"/>
      <c r="Y77" s="116" t="s">
        <v>383</v>
      </c>
      <c r="Z77" s="94" t="s">
        <v>255</v>
      </c>
      <c r="AA77" s="94"/>
      <c r="AB77" s="96"/>
      <c r="AC77" s="290"/>
      <c r="AD77" s="291"/>
      <c r="AE77" s="291"/>
      <c r="AF77" s="292"/>
      <c r="AI77" s="111" t="str">
        <f>"31:chuusankanti_tiiki_code:" &amp; IF(I77="■",1,IF(M77="■",2,0))</f>
        <v>31:chuusankanti_tiiki_code:0</v>
      </c>
    </row>
    <row r="78" spans="1:36" s="111" customFormat="1" ht="18.75" hidden="1" customHeight="1" x14ac:dyDescent="0.2">
      <c r="A78" s="156"/>
      <c r="B78" s="98"/>
      <c r="C78" s="99"/>
      <c r="D78" s="100"/>
      <c r="E78" s="157"/>
      <c r="F78" s="100"/>
      <c r="G78" s="98"/>
      <c r="H78" s="299"/>
      <c r="I78" s="302"/>
      <c r="J78" s="304"/>
      <c r="K78" s="304"/>
      <c r="L78" s="304"/>
      <c r="M78" s="302"/>
      <c r="N78" s="304"/>
      <c r="O78" s="304"/>
      <c r="P78" s="304"/>
      <c r="Q78" s="137"/>
      <c r="R78" s="137"/>
      <c r="S78" s="137"/>
      <c r="T78" s="137"/>
      <c r="U78" s="137"/>
      <c r="V78" s="137"/>
      <c r="W78" s="137"/>
      <c r="X78" s="138"/>
      <c r="Y78" s="139"/>
      <c r="Z78" s="95"/>
      <c r="AA78" s="95"/>
      <c r="AB78" s="96"/>
      <c r="AC78" s="290"/>
      <c r="AD78" s="291"/>
      <c r="AE78" s="291"/>
      <c r="AF78" s="292"/>
    </row>
    <row r="79" spans="1:36" s="111" customFormat="1" ht="18.75" hidden="1" customHeight="1" x14ac:dyDescent="0.2">
      <c r="A79" s="120" t="s">
        <v>383</v>
      </c>
      <c r="B79" s="98">
        <v>31</v>
      </c>
      <c r="C79" s="99" t="s">
        <v>143</v>
      </c>
      <c r="D79" s="100"/>
      <c r="E79" s="157"/>
      <c r="F79" s="100"/>
      <c r="G79" s="98"/>
      <c r="H79" s="300" t="s">
        <v>210</v>
      </c>
      <c r="I79" s="322" t="s">
        <v>383</v>
      </c>
      <c r="J79" s="311" t="s">
        <v>256</v>
      </c>
      <c r="K79" s="311"/>
      <c r="L79" s="311"/>
      <c r="M79" s="310" t="s">
        <v>383</v>
      </c>
      <c r="N79" s="311" t="s">
        <v>257</v>
      </c>
      <c r="O79" s="311"/>
      <c r="P79" s="311"/>
      <c r="Q79" s="160"/>
      <c r="R79" s="160"/>
      <c r="S79" s="160"/>
      <c r="T79" s="160"/>
      <c r="U79" s="160"/>
      <c r="V79" s="160"/>
      <c r="W79" s="160"/>
      <c r="X79" s="161"/>
      <c r="Y79" s="139"/>
      <c r="Z79" s="95"/>
      <c r="AA79" s="95"/>
      <c r="AB79" s="96"/>
      <c r="AC79" s="290"/>
      <c r="AD79" s="291"/>
      <c r="AE79" s="291"/>
      <c r="AF79" s="292"/>
      <c r="AI79" s="111" t="str">
        <f>"31:chuusankanti_kibo_code:" &amp; IF(I79="■",1,IF(M79="■",2,0))</f>
        <v>31:chuusankanti_kibo_code:0</v>
      </c>
    </row>
    <row r="80" spans="1:36" s="111" customFormat="1" ht="18.75" hidden="1" customHeight="1" x14ac:dyDescent="0.2">
      <c r="A80" s="97"/>
      <c r="B80" s="98"/>
      <c r="C80" s="99"/>
      <c r="D80" s="100"/>
      <c r="E80" s="157"/>
      <c r="F80" s="100"/>
      <c r="G80" s="98"/>
      <c r="H80" s="299"/>
      <c r="I80" s="323"/>
      <c r="J80" s="304"/>
      <c r="K80" s="304"/>
      <c r="L80" s="304"/>
      <c r="M80" s="302"/>
      <c r="N80" s="304"/>
      <c r="O80" s="304"/>
      <c r="P80" s="304"/>
      <c r="Q80" s="137"/>
      <c r="R80" s="137"/>
      <c r="S80" s="137"/>
      <c r="T80" s="137"/>
      <c r="U80" s="137"/>
      <c r="V80" s="137"/>
      <c r="W80" s="137"/>
      <c r="X80" s="138"/>
      <c r="Y80" s="139"/>
      <c r="Z80" s="95"/>
      <c r="AA80" s="95"/>
      <c r="AB80" s="96"/>
      <c r="AC80" s="290"/>
      <c r="AD80" s="291"/>
      <c r="AE80" s="291"/>
      <c r="AF80" s="292"/>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290"/>
      <c r="AD81" s="291"/>
      <c r="AE81" s="291"/>
      <c r="AF81" s="292"/>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19"/>
      <c r="AD82" s="320"/>
      <c r="AE82" s="320"/>
      <c r="AF82" s="321"/>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300" t="s">
        <v>223</v>
      </c>
      <c r="I86" s="312" t="s">
        <v>383</v>
      </c>
      <c r="J86" s="311" t="s">
        <v>250</v>
      </c>
      <c r="K86" s="311"/>
      <c r="L86" s="316" t="s">
        <v>383</v>
      </c>
      <c r="M86" s="311" t="s">
        <v>267</v>
      </c>
      <c r="N86" s="311"/>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298"/>
      <c r="I87" s="324"/>
      <c r="J87" s="303"/>
      <c r="K87" s="303"/>
      <c r="L87" s="325"/>
      <c r="M87" s="303"/>
      <c r="N87" s="303"/>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9"/>
      <c r="I88" s="313"/>
      <c r="J88" s="304"/>
      <c r="K88" s="304"/>
      <c r="L88" s="317"/>
      <c r="M88" s="304"/>
      <c r="N88" s="304"/>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300" t="s">
        <v>159</v>
      </c>
      <c r="I90" s="310" t="s">
        <v>383</v>
      </c>
      <c r="J90" s="311" t="s">
        <v>250</v>
      </c>
      <c r="K90" s="311"/>
      <c r="L90" s="310" t="s">
        <v>383</v>
      </c>
      <c r="M90" s="311" t="s">
        <v>267</v>
      </c>
      <c r="N90" s="311"/>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9"/>
      <c r="I91" s="302"/>
      <c r="J91" s="304"/>
      <c r="K91" s="304"/>
      <c r="L91" s="302"/>
      <c r="M91" s="304"/>
      <c r="N91" s="304"/>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300" t="s">
        <v>160</v>
      </c>
      <c r="I92" s="310" t="s">
        <v>383</v>
      </c>
      <c r="J92" s="311" t="s">
        <v>250</v>
      </c>
      <c r="K92" s="311"/>
      <c r="L92" s="310" t="s">
        <v>383</v>
      </c>
      <c r="M92" s="311" t="s">
        <v>267</v>
      </c>
      <c r="N92" s="311"/>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9"/>
      <c r="I93" s="302"/>
      <c r="J93" s="304"/>
      <c r="K93" s="304"/>
      <c r="L93" s="302"/>
      <c r="M93" s="304"/>
      <c r="N93" s="304"/>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300" t="s">
        <v>161</v>
      </c>
      <c r="I94" s="310" t="s">
        <v>383</v>
      </c>
      <c r="J94" s="311" t="s">
        <v>250</v>
      </c>
      <c r="K94" s="311"/>
      <c r="L94" s="310" t="s">
        <v>383</v>
      </c>
      <c r="M94" s="311" t="s">
        <v>267</v>
      </c>
      <c r="N94" s="311"/>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9"/>
      <c r="I95" s="302"/>
      <c r="J95" s="304"/>
      <c r="K95" s="304"/>
      <c r="L95" s="302"/>
      <c r="M95" s="304"/>
      <c r="N95" s="304"/>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300" t="s">
        <v>162</v>
      </c>
      <c r="I96" s="310" t="s">
        <v>383</v>
      </c>
      <c r="J96" s="311" t="s">
        <v>250</v>
      </c>
      <c r="K96" s="311"/>
      <c r="L96" s="310" t="s">
        <v>383</v>
      </c>
      <c r="M96" s="311" t="s">
        <v>267</v>
      </c>
      <c r="N96" s="311"/>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9"/>
      <c r="I97" s="302"/>
      <c r="J97" s="304"/>
      <c r="K97" s="304"/>
      <c r="L97" s="302"/>
      <c r="M97" s="304"/>
      <c r="N97" s="304"/>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29"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331"/>
      <c r="AD111" s="331"/>
      <c r="AE111" s="331"/>
      <c r="AF111" s="331"/>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30"/>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32"/>
      <c r="AD112" s="332"/>
      <c r="AE112" s="332"/>
      <c r="AF112" s="332"/>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32"/>
      <c r="AD113" s="332"/>
      <c r="AE113" s="332"/>
      <c r="AF113" s="332"/>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32"/>
      <c r="AD114" s="332"/>
      <c r="AE114" s="332"/>
      <c r="AF114" s="332"/>
      <c r="AI114" s="111" t="str">
        <f>"16:field232:" &amp; IF(I114="■",1,IF(M114="■",2,0))</f>
        <v>16:field232:0</v>
      </c>
    </row>
    <row r="115" spans="1:35" s="111" customFormat="1" ht="18.75" hidden="1" customHeight="1" x14ac:dyDescent="0.2">
      <c r="A115" s="97"/>
      <c r="B115" s="98"/>
      <c r="C115" s="99"/>
      <c r="D115" s="100"/>
      <c r="E115" s="101"/>
      <c r="F115" s="100"/>
      <c r="G115" s="157"/>
      <c r="H115" s="335" t="s">
        <v>223</v>
      </c>
      <c r="I115" s="312" t="s">
        <v>383</v>
      </c>
      <c r="J115" s="311" t="s">
        <v>250</v>
      </c>
      <c r="K115" s="311"/>
      <c r="L115" s="316" t="s">
        <v>383</v>
      </c>
      <c r="M115" s="311" t="s">
        <v>267</v>
      </c>
      <c r="N115" s="311"/>
      <c r="O115" s="197"/>
      <c r="P115" s="197"/>
      <c r="Q115" s="197"/>
      <c r="R115" s="197"/>
      <c r="S115" s="197"/>
      <c r="T115" s="197"/>
      <c r="U115" s="197"/>
      <c r="V115" s="197"/>
      <c r="W115" s="197"/>
      <c r="X115" s="198"/>
      <c r="Y115" s="139"/>
      <c r="Z115" s="95"/>
      <c r="AA115" s="95"/>
      <c r="AB115" s="96"/>
      <c r="AC115" s="333"/>
      <c r="AD115" s="333"/>
      <c r="AE115" s="333"/>
      <c r="AF115" s="333"/>
      <c r="AI115" s="111" t="str">
        <f>"16:field204:" &amp; IF(I115="■",1,IF(L115="■",2,0))</f>
        <v>16:field204:0</v>
      </c>
    </row>
    <row r="116" spans="1:35" s="111" customFormat="1" ht="18.75" hidden="1" customHeight="1" x14ac:dyDescent="0.2">
      <c r="A116" s="97"/>
      <c r="B116" s="98"/>
      <c r="C116" s="99"/>
      <c r="D116" s="100"/>
      <c r="E116" s="101"/>
      <c r="F116" s="100"/>
      <c r="G116" s="157"/>
      <c r="H116" s="335"/>
      <c r="I116" s="324"/>
      <c r="J116" s="303"/>
      <c r="K116" s="303"/>
      <c r="L116" s="325"/>
      <c r="M116" s="303"/>
      <c r="N116" s="303"/>
      <c r="O116" s="107"/>
      <c r="P116" s="107"/>
      <c r="Q116" s="107"/>
      <c r="R116" s="107"/>
      <c r="S116" s="107"/>
      <c r="T116" s="107"/>
      <c r="U116" s="107"/>
      <c r="V116" s="107"/>
      <c r="W116" s="107"/>
      <c r="X116" s="157"/>
      <c r="Y116" s="139"/>
      <c r="Z116" s="95"/>
      <c r="AA116" s="95"/>
      <c r="AB116" s="96"/>
      <c r="AC116" s="333"/>
      <c r="AD116" s="333"/>
      <c r="AE116" s="333"/>
      <c r="AF116" s="333"/>
    </row>
    <row r="117" spans="1:35" s="111" customFormat="1" ht="18.75" hidden="1" customHeight="1" x14ac:dyDescent="0.2">
      <c r="A117" s="97"/>
      <c r="B117" s="98"/>
      <c r="C117" s="99"/>
      <c r="D117" s="100"/>
      <c r="E117" s="101"/>
      <c r="F117" s="100"/>
      <c r="G117" s="157"/>
      <c r="H117" s="335"/>
      <c r="I117" s="313"/>
      <c r="J117" s="304"/>
      <c r="K117" s="304"/>
      <c r="L117" s="317"/>
      <c r="M117" s="304"/>
      <c r="N117" s="304"/>
      <c r="O117" s="136"/>
      <c r="P117" s="136"/>
      <c r="Q117" s="136"/>
      <c r="R117" s="136"/>
      <c r="S117" s="136"/>
      <c r="T117" s="136"/>
      <c r="U117" s="136"/>
      <c r="V117" s="136"/>
      <c r="W117" s="136"/>
      <c r="X117" s="224"/>
      <c r="Y117" s="139"/>
      <c r="Z117" s="95"/>
      <c r="AA117" s="95"/>
      <c r="AB117" s="96"/>
      <c r="AC117" s="333"/>
      <c r="AD117" s="333"/>
      <c r="AE117" s="333"/>
      <c r="AF117" s="333"/>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333"/>
      <c r="AD118" s="333"/>
      <c r="AE118" s="333"/>
      <c r="AF118" s="333"/>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333"/>
      <c r="AD119" s="333"/>
      <c r="AE119" s="333"/>
      <c r="AF119" s="333"/>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333"/>
      <c r="AD120" s="333"/>
      <c r="AE120" s="333"/>
      <c r="AF120" s="333"/>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333"/>
      <c r="AD121" s="333"/>
      <c r="AE121" s="333"/>
      <c r="AF121" s="333"/>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298" t="s">
        <v>442</v>
      </c>
      <c r="I122" s="324" t="s">
        <v>383</v>
      </c>
      <c r="J122" s="303" t="s">
        <v>250</v>
      </c>
      <c r="K122" s="303"/>
      <c r="L122" s="325" t="s">
        <v>383</v>
      </c>
      <c r="M122" s="303" t="s">
        <v>267</v>
      </c>
      <c r="N122" s="303"/>
      <c r="O122" s="94"/>
      <c r="P122" s="211"/>
      <c r="Q122" s="211"/>
      <c r="R122" s="211"/>
      <c r="S122" s="107"/>
      <c r="T122" s="107"/>
      <c r="U122" s="211"/>
      <c r="V122" s="211"/>
      <c r="W122" s="107"/>
      <c r="X122" s="157"/>
      <c r="Y122" s="139"/>
      <c r="Z122" s="95"/>
      <c r="AA122" s="95"/>
      <c r="AB122" s="96"/>
      <c r="AC122" s="333"/>
      <c r="AD122" s="333"/>
      <c r="AE122" s="333"/>
      <c r="AF122" s="333"/>
      <c r="AI122" s="111" t="str">
        <f>"16:field239:" &amp; IF(I122="■",1,IF(L122="■",2,0))</f>
        <v>16:field239:0</v>
      </c>
    </row>
    <row r="123" spans="1:35" s="111" customFormat="1" ht="19.5" hidden="1" customHeight="1" x14ac:dyDescent="0.2">
      <c r="A123" s="97"/>
      <c r="B123" s="98"/>
      <c r="C123" s="99"/>
      <c r="D123" s="116" t="s">
        <v>383</v>
      </c>
      <c r="E123" s="101" t="s">
        <v>475</v>
      </c>
      <c r="F123" s="102"/>
      <c r="G123" s="103"/>
      <c r="H123" s="299"/>
      <c r="I123" s="313"/>
      <c r="J123" s="304"/>
      <c r="K123" s="304"/>
      <c r="L123" s="317"/>
      <c r="M123" s="304"/>
      <c r="N123" s="304"/>
      <c r="O123" s="94"/>
      <c r="P123" s="211"/>
      <c r="Q123" s="136"/>
      <c r="R123" s="136"/>
      <c r="S123" s="107"/>
      <c r="T123" s="107"/>
      <c r="U123" s="234"/>
      <c r="V123" s="136"/>
      <c r="W123" s="107"/>
      <c r="X123" s="157"/>
      <c r="Y123" s="139"/>
      <c r="Z123" s="95"/>
      <c r="AA123" s="95"/>
      <c r="AB123" s="96"/>
      <c r="AC123" s="333"/>
      <c r="AD123" s="333"/>
      <c r="AE123" s="333"/>
      <c r="AF123" s="333"/>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333"/>
      <c r="AD124" s="333"/>
      <c r="AE124" s="333"/>
      <c r="AF124" s="333"/>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333"/>
      <c r="AD125" s="333"/>
      <c r="AE125" s="333"/>
      <c r="AF125" s="333"/>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333"/>
      <c r="AD126" s="333"/>
      <c r="AE126" s="333"/>
      <c r="AF126" s="333"/>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333"/>
      <c r="AD127" s="333"/>
      <c r="AE127" s="333"/>
      <c r="AF127" s="333"/>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333"/>
      <c r="AD128" s="333"/>
      <c r="AE128" s="333"/>
      <c r="AF128" s="333"/>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333"/>
      <c r="AD129" s="333"/>
      <c r="AE129" s="333"/>
      <c r="AF129" s="333"/>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333"/>
      <c r="AD130" s="333"/>
      <c r="AE130" s="333"/>
      <c r="AF130" s="333"/>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333"/>
      <c r="AD131" s="333"/>
      <c r="AE131" s="333"/>
      <c r="AF131" s="333"/>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333"/>
      <c r="AD132" s="333"/>
      <c r="AE132" s="333"/>
      <c r="AF132" s="333"/>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334"/>
      <c r="AD133" s="334"/>
      <c r="AE133" s="334"/>
      <c r="AF133" s="334"/>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300" t="s">
        <v>163</v>
      </c>
      <c r="I140" s="326" t="s">
        <v>383</v>
      </c>
      <c r="J140" s="327" t="s">
        <v>250</v>
      </c>
      <c r="K140" s="327"/>
      <c r="L140" s="328" t="s">
        <v>383</v>
      </c>
      <c r="M140" s="327" t="s">
        <v>267</v>
      </c>
      <c r="N140" s="327"/>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9"/>
      <c r="I141" s="326"/>
      <c r="J141" s="327"/>
      <c r="K141" s="327"/>
      <c r="L141" s="328"/>
      <c r="M141" s="327"/>
      <c r="N141" s="327"/>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300" t="s">
        <v>231</v>
      </c>
      <c r="I151" s="326" t="s">
        <v>383</v>
      </c>
      <c r="J151" s="327" t="s">
        <v>250</v>
      </c>
      <c r="K151" s="327"/>
      <c r="L151" s="328" t="s">
        <v>383</v>
      </c>
      <c r="M151" s="327" t="s">
        <v>267</v>
      </c>
      <c r="N151" s="327"/>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9"/>
      <c r="I152" s="326"/>
      <c r="J152" s="327"/>
      <c r="K152" s="327"/>
      <c r="L152" s="328"/>
      <c r="M152" s="327"/>
      <c r="N152" s="327"/>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300" t="s">
        <v>232</v>
      </c>
      <c r="I159" s="326" t="s">
        <v>383</v>
      </c>
      <c r="J159" s="327" t="s">
        <v>250</v>
      </c>
      <c r="K159" s="327"/>
      <c r="L159" s="328" t="s">
        <v>383</v>
      </c>
      <c r="M159" s="327" t="s">
        <v>306</v>
      </c>
      <c r="N159" s="327"/>
      <c r="O159" s="328" t="s">
        <v>383</v>
      </c>
      <c r="P159" s="327" t="s">
        <v>307</v>
      </c>
      <c r="Q159" s="327"/>
      <c r="R159" s="328" t="s">
        <v>383</v>
      </c>
      <c r="S159" s="327" t="s">
        <v>308</v>
      </c>
      <c r="T159" s="327"/>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9"/>
      <c r="I160" s="326"/>
      <c r="J160" s="327"/>
      <c r="K160" s="327"/>
      <c r="L160" s="328"/>
      <c r="M160" s="327"/>
      <c r="N160" s="327"/>
      <c r="O160" s="328"/>
      <c r="P160" s="327"/>
      <c r="Q160" s="327"/>
      <c r="R160" s="328"/>
      <c r="S160" s="327"/>
      <c r="T160" s="327"/>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300" t="s">
        <v>233</v>
      </c>
      <c r="I161" s="326" t="s">
        <v>383</v>
      </c>
      <c r="J161" s="327" t="s">
        <v>250</v>
      </c>
      <c r="K161" s="327"/>
      <c r="L161" s="328" t="s">
        <v>383</v>
      </c>
      <c r="M161" s="327" t="s">
        <v>306</v>
      </c>
      <c r="N161" s="327"/>
      <c r="O161" s="328" t="s">
        <v>383</v>
      </c>
      <c r="P161" s="327" t="s">
        <v>307</v>
      </c>
      <c r="Q161" s="327"/>
      <c r="R161" s="328" t="s">
        <v>383</v>
      </c>
      <c r="S161" s="327" t="s">
        <v>308</v>
      </c>
      <c r="T161" s="327"/>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9"/>
      <c r="I162" s="326"/>
      <c r="J162" s="327"/>
      <c r="K162" s="327"/>
      <c r="L162" s="328"/>
      <c r="M162" s="327"/>
      <c r="N162" s="327"/>
      <c r="O162" s="328"/>
      <c r="P162" s="327"/>
      <c r="Q162" s="327"/>
      <c r="R162" s="328"/>
      <c r="S162" s="327"/>
      <c r="T162" s="327"/>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300" t="s">
        <v>476</v>
      </c>
      <c r="I163" s="326" t="s">
        <v>383</v>
      </c>
      <c r="J163" s="327" t="s">
        <v>250</v>
      </c>
      <c r="K163" s="327"/>
      <c r="L163" s="328" t="s">
        <v>383</v>
      </c>
      <c r="M163" s="327" t="s">
        <v>267</v>
      </c>
      <c r="N163" s="327"/>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9"/>
      <c r="I164" s="326"/>
      <c r="J164" s="327"/>
      <c r="K164" s="327"/>
      <c r="L164" s="328"/>
      <c r="M164" s="327"/>
      <c r="N164" s="327"/>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331"/>
      <c r="AD166" s="331"/>
      <c r="AE166" s="331"/>
      <c r="AF166" s="331"/>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36"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333"/>
      <c r="AD167" s="333"/>
      <c r="AE167" s="333"/>
      <c r="AF167" s="333"/>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37"/>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333"/>
      <c r="AD168" s="333"/>
      <c r="AE168" s="333"/>
      <c r="AF168" s="333"/>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333"/>
      <c r="AD169" s="333"/>
      <c r="AE169" s="333"/>
      <c r="AF169" s="333"/>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333"/>
      <c r="AD170" s="333"/>
      <c r="AE170" s="333"/>
      <c r="AF170" s="333"/>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333"/>
      <c r="AD171" s="333"/>
      <c r="AE171" s="333"/>
      <c r="AF171" s="333"/>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333"/>
      <c r="AD172" s="333"/>
      <c r="AE172" s="333"/>
      <c r="AF172" s="333"/>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333"/>
      <c r="AD173" s="333"/>
      <c r="AE173" s="333"/>
      <c r="AF173" s="333"/>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333"/>
      <c r="AD174" s="333"/>
      <c r="AE174" s="333"/>
      <c r="AF174" s="333"/>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333"/>
      <c r="AD175" s="333"/>
      <c r="AE175" s="333"/>
      <c r="AF175" s="333"/>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333"/>
      <c r="AD176" s="333"/>
      <c r="AE176" s="333"/>
      <c r="AF176" s="333"/>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333"/>
      <c r="AD177" s="333"/>
      <c r="AE177" s="333"/>
      <c r="AF177" s="333"/>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333"/>
      <c r="AD178" s="333"/>
      <c r="AE178" s="333"/>
      <c r="AF178" s="333"/>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333"/>
      <c r="AD179" s="333"/>
      <c r="AE179" s="333"/>
      <c r="AF179" s="333"/>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333"/>
      <c r="AD180" s="333"/>
      <c r="AE180" s="333"/>
      <c r="AF180" s="333"/>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333"/>
      <c r="AD181" s="333"/>
      <c r="AE181" s="333"/>
      <c r="AF181" s="333"/>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333"/>
      <c r="AD182" s="333"/>
      <c r="AE182" s="333"/>
      <c r="AF182" s="333"/>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333"/>
      <c r="AD183" s="333"/>
      <c r="AE183" s="333"/>
      <c r="AF183" s="333"/>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300" t="s">
        <v>476</v>
      </c>
      <c r="I184" s="326" t="s">
        <v>383</v>
      </c>
      <c r="J184" s="327" t="s">
        <v>250</v>
      </c>
      <c r="K184" s="327"/>
      <c r="L184" s="328" t="s">
        <v>383</v>
      </c>
      <c r="M184" s="327" t="s">
        <v>267</v>
      </c>
      <c r="N184" s="327"/>
      <c r="O184" s="152"/>
      <c r="P184" s="152"/>
      <c r="Q184" s="152"/>
      <c r="R184" s="152"/>
      <c r="S184" s="152"/>
      <c r="T184" s="152"/>
      <c r="U184" s="152"/>
      <c r="V184" s="152"/>
      <c r="W184" s="152"/>
      <c r="X184" s="155"/>
      <c r="Y184" s="95"/>
      <c r="Z184" s="95"/>
      <c r="AA184" s="95"/>
      <c r="AB184" s="96"/>
      <c r="AC184" s="333"/>
      <c r="AD184" s="333"/>
      <c r="AE184" s="333"/>
      <c r="AF184" s="333"/>
      <c r="AI184" s="111" t="str">
        <f>"22:field221:" &amp; IF(I184="■",1,IF(L184="■",2,0))</f>
        <v>22:field221:0</v>
      </c>
    </row>
    <row r="185" spans="1:36" s="111" customFormat="1" ht="18.75" hidden="1" customHeight="1" x14ac:dyDescent="0.2">
      <c r="A185" s="97"/>
      <c r="B185" s="98"/>
      <c r="C185" s="99"/>
      <c r="D185" s="100"/>
      <c r="E185" s="101"/>
      <c r="F185" s="102"/>
      <c r="G185" s="101"/>
      <c r="H185" s="299"/>
      <c r="I185" s="326"/>
      <c r="J185" s="327"/>
      <c r="K185" s="327"/>
      <c r="L185" s="328"/>
      <c r="M185" s="327"/>
      <c r="N185" s="327"/>
      <c r="O185" s="105"/>
      <c r="P185" s="105"/>
      <c r="Q185" s="105"/>
      <c r="R185" s="105"/>
      <c r="S185" s="105"/>
      <c r="T185" s="105"/>
      <c r="U185" s="105"/>
      <c r="V185" s="105"/>
      <c r="W185" s="105"/>
      <c r="X185" s="153"/>
      <c r="Y185" s="95"/>
      <c r="Z185" s="95"/>
      <c r="AA185" s="95"/>
      <c r="AB185" s="96"/>
      <c r="AC185" s="333"/>
      <c r="AD185" s="333"/>
      <c r="AE185" s="333"/>
      <c r="AF185" s="333"/>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334"/>
      <c r="AD186" s="334"/>
      <c r="AE186" s="334"/>
      <c r="AF186" s="334"/>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331"/>
      <c r="AD187" s="331"/>
      <c r="AE187" s="331"/>
      <c r="AF187" s="331"/>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36"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333"/>
      <c r="AD188" s="333"/>
      <c r="AE188" s="333"/>
      <c r="AF188" s="333"/>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37"/>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333"/>
      <c r="AD189" s="333"/>
      <c r="AE189" s="333"/>
      <c r="AF189" s="333"/>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333"/>
      <c r="AD190" s="333"/>
      <c r="AE190" s="333"/>
      <c r="AF190" s="333"/>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333"/>
      <c r="AD191" s="333"/>
      <c r="AE191" s="333"/>
      <c r="AF191" s="333"/>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333"/>
      <c r="AD192" s="333"/>
      <c r="AE192" s="333"/>
      <c r="AF192" s="333"/>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333"/>
      <c r="AD193" s="333"/>
      <c r="AE193" s="333"/>
      <c r="AF193" s="333"/>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333"/>
      <c r="AD194" s="333"/>
      <c r="AE194" s="333"/>
      <c r="AF194" s="333"/>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333"/>
      <c r="AD195" s="333"/>
      <c r="AE195" s="333"/>
      <c r="AF195" s="333"/>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333"/>
      <c r="AD196" s="333"/>
      <c r="AE196" s="333"/>
      <c r="AF196" s="333"/>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333"/>
      <c r="AD197" s="333"/>
      <c r="AE197" s="333"/>
      <c r="AF197" s="333"/>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333"/>
      <c r="AD198" s="333"/>
      <c r="AE198" s="333"/>
      <c r="AF198" s="333"/>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333"/>
      <c r="AD199" s="333"/>
      <c r="AE199" s="333"/>
      <c r="AF199" s="333"/>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333"/>
      <c r="AD200" s="333"/>
      <c r="AE200" s="333"/>
      <c r="AF200" s="333"/>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333"/>
      <c r="AD201" s="333"/>
      <c r="AE201" s="333"/>
      <c r="AF201" s="333"/>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333"/>
      <c r="AD202" s="333"/>
      <c r="AE202" s="333"/>
      <c r="AF202" s="333"/>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333"/>
      <c r="AD203" s="333"/>
      <c r="AE203" s="333"/>
      <c r="AF203" s="333"/>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300" t="s">
        <v>476</v>
      </c>
      <c r="I204" s="326" t="s">
        <v>383</v>
      </c>
      <c r="J204" s="327" t="s">
        <v>250</v>
      </c>
      <c r="K204" s="327"/>
      <c r="L204" s="328" t="s">
        <v>383</v>
      </c>
      <c r="M204" s="327" t="s">
        <v>267</v>
      </c>
      <c r="N204" s="327"/>
      <c r="O204" s="152"/>
      <c r="P204" s="152"/>
      <c r="Q204" s="152"/>
      <c r="R204" s="152"/>
      <c r="S204" s="152"/>
      <c r="T204" s="152"/>
      <c r="U204" s="152"/>
      <c r="V204" s="152"/>
      <c r="W204" s="152"/>
      <c r="X204" s="155"/>
      <c r="Y204" s="95"/>
      <c r="Z204" s="95"/>
      <c r="AA204" s="95"/>
      <c r="AB204" s="96"/>
      <c r="AC204" s="333"/>
      <c r="AD204" s="333"/>
      <c r="AE204" s="333"/>
      <c r="AF204" s="333"/>
      <c r="AI204" s="111" t="str">
        <f>"22:field221:" &amp; IF(I204="■",1,IF(L204="■",2,0))</f>
        <v>22:field221:0</v>
      </c>
    </row>
    <row r="205" spans="1:36" s="111" customFormat="1" ht="18.75" hidden="1" customHeight="1" x14ac:dyDescent="0.2">
      <c r="A205" s="97"/>
      <c r="B205" s="98"/>
      <c r="C205" s="99"/>
      <c r="D205" s="100"/>
      <c r="E205" s="101"/>
      <c r="F205" s="102"/>
      <c r="G205" s="101"/>
      <c r="H205" s="299"/>
      <c r="I205" s="326"/>
      <c r="J205" s="327"/>
      <c r="K205" s="327"/>
      <c r="L205" s="328"/>
      <c r="M205" s="327"/>
      <c r="N205" s="327"/>
      <c r="O205" s="105"/>
      <c r="P205" s="105"/>
      <c r="Q205" s="105"/>
      <c r="R205" s="105"/>
      <c r="S205" s="105"/>
      <c r="T205" s="105"/>
      <c r="U205" s="105"/>
      <c r="V205" s="105"/>
      <c r="W205" s="105"/>
      <c r="X205" s="153"/>
      <c r="Y205" s="95"/>
      <c r="Z205" s="95"/>
      <c r="AA205" s="95"/>
      <c r="AB205" s="96"/>
      <c r="AC205" s="333"/>
      <c r="AD205" s="333"/>
      <c r="AE205" s="333"/>
      <c r="AF205" s="333"/>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334"/>
      <c r="AD206" s="334"/>
      <c r="AE206" s="334"/>
      <c r="AF206" s="334"/>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331"/>
      <c r="AD207" s="331"/>
      <c r="AE207" s="331"/>
      <c r="AF207" s="331"/>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338"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333"/>
      <c r="AD208" s="333"/>
      <c r="AE208" s="333"/>
      <c r="AF208" s="333"/>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339"/>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333"/>
      <c r="AD209" s="333"/>
      <c r="AE209" s="333"/>
      <c r="AF209" s="333"/>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333"/>
      <c r="AD210" s="333"/>
      <c r="AE210" s="333"/>
      <c r="AF210" s="333"/>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333"/>
      <c r="AD211" s="333"/>
      <c r="AE211" s="333"/>
      <c r="AF211" s="333"/>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333"/>
      <c r="AD212" s="333"/>
      <c r="AE212" s="333"/>
      <c r="AF212" s="333"/>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333"/>
      <c r="AD213" s="333"/>
      <c r="AE213" s="333"/>
      <c r="AF213" s="333"/>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333"/>
      <c r="AD214" s="333"/>
      <c r="AE214" s="333"/>
      <c r="AF214" s="333"/>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333"/>
      <c r="AD215" s="333"/>
      <c r="AE215" s="333"/>
      <c r="AF215" s="333"/>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333"/>
      <c r="AD216" s="333"/>
      <c r="AE216" s="333"/>
      <c r="AF216" s="333"/>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333"/>
      <c r="AD217" s="333"/>
      <c r="AE217" s="333"/>
      <c r="AF217" s="333"/>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333"/>
      <c r="AD218" s="333"/>
      <c r="AE218" s="333"/>
      <c r="AF218" s="333"/>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333"/>
      <c r="AD219" s="333"/>
      <c r="AE219" s="333"/>
      <c r="AF219" s="333"/>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333"/>
      <c r="AD220" s="333"/>
      <c r="AE220" s="333"/>
      <c r="AF220" s="333"/>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333"/>
      <c r="AD221" s="333"/>
      <c r="AE221" s="333"/>
      <c r="AF221" s="333"/>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333"/>
      <c r="AD222" s="333"/>
      <c r="AE222" s="333"/>
      <c r="AF222" s="333"/>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333"/>
      <c r="AD223" s="333"/>
      <c r="AE223" s="333"/>
      <c r="AF223" s="333"/>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333"/>
      <c r="AD224" s="333"/>
      <c r="AE224" s="333"/>
      <c r="AF224" s="333"/>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333"/>
      <c r="AD225" s="333"/>
      <c r="AE225" s="333"/>
      <c r="AF225" s="333"/>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333"/>
      <c r="AD226" s="333"/>
      <c r="AE226" s="333"/>
      <c r="AF226" s="333"/>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333"/>
      <c r="AD227" s="333"/>
      <c r="AE227" s="333"/>
      <c r="AF227" s="333"/>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300" t="s">
        <v>476</v>
      </c>
      <c r="I228" s="326" t="s">
        <v>383</v>
      </c>
      <c r="J228" s="327" t="s">
        <v>250</v>
      </c>
      <c r="K228" s="327"/>
      <c r="L228" s="328" t="s">
        <v>383</v>
      </c>
      <c r="M228" s="327" t="s">
        <v>267</v>
      </c>
      <c r="N228" s="327"/>
      <c r="O228" s="152"/>
      <c r="P228" s="152"/>
      <c r="Q228" s="152"/>
      <c r="R228" s="152"/>
      <c r="S228" s="152"/>
      <c r="T228" s="152"/>
      <c r="U228" s="152"/>
      <c r="V228" s="152"/>
      <c r="W228" s="152"/>
      <c r="X228" s="155"/>
      <c r="Y228" s="139"/>
      <c r="Z228" s="95"/>
      <c r="AA228" s="95"/>
      <c r="AB228" s="96"/>
      <c r="AC228" s="333"/>
      <c r="AD228" s="333"/>
      <c r="AE228" s="333"/>
      <c r="AF228" s="333"/>
      <c r="AI228" s="111" t="str">
        <f>"22:field221:" &amp; IF(I228="■",1,IF(L228="■",2,0))</f>
        <v>22:field221:0</v>
      </c>
    </row>
    <row r="229" spans="1:36" s="111" customFormat="1" ht="18.75" hidden="1" customHeight="1" x14ac:dyDescent="0.2">
      <c r="A229" s="97"/>
      <c r="B229" s="98"/>
      <c r="C229" s="99"/>
      <c r="D229" s="100"/>
      <c r="E229" s="101"/>
      <c r="F229" s="102"/>
      <c r="G229" s="101"/>
      <c r="H229" s="299"/>
      <c r="I229" s="326"/>
      <c r="J229" s="327"/>
      <c r="K229" s="327"/>
      <c r="L229" s="328"/>
      <c r="M229" s="327"/>
      <c r="N229" s="327"/>
      <c r="O229" s="105"/>
      <c r="P229" s="105"/>
      <c r="Q229" s="105"/>
      <c r="R229" s="105"/>
      <c r="S229" s="105"/>
      <c r="T229" s="105"/>
      <c r="U229" s="105"/>
      <c r="V229" s="105"/>
      <c r="W229" s="105"/>
      <c r="X229" s="153"/>
      <c r="Y229" s="139"/>
      <c r="Z229" s="95"/>
      <c r="AA229" s="95"/>
      <c r="AB229" s="96"/>
      <c r="AC229" s="333"/>
      <c r="AD229" s="333"/>
      <c r="AE229" s="333"/>
      <c r="AF229" s="333"/>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334"/>
      <c r="AD230" s="334"/>
      <c r="AE230" s="334"/>
      <c r="AF230" s="334"/>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331"/>
      <c r="AD231" s="331"/>
      <c r="AE231" s="331"/>
      <c r="AF231" s="331"/>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338"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333"/>
      <c r="AD232" s="333"/>
      <c r="AE232" s="333"/>
      <c r="AF232" s="333"/>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339"/>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333"/>
      <c r="AD233" s="333"/>
      <c r="AE233" s="333"/>
      <c r="AF233" s="333"/>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333"/>
      <c r="AD234" s="333"/>
      <c r="AE234" s="333"/>
      <c r="AF234" s="333"/>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333"/>
      <c r="AD235" s="333"/>
      <c r="AE235" s="333"/>
      <c r="AF235" s="333"/>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333"/>
      <c r="AD236" s="333"/>
      <c r="AE236" s="333"/>
      <c r="AF236" s="333"/>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333"/>
      <c r="AD237" s="333"/>
      <c r="AE237" s="333"/>
      <c r="AF237" s="333"/>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333"/>
      <c r="AD238" s="333"/>
      <c r="AE238" s="333"/>
      <c r="AF238" s="333"/>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333"/>
      <c r="AD239" s="333"/>
      <c r="AE239" s="333"/>
      <c r="AF239" s="333"/>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333"/>
      <c r="AD240" s="333"/>
      <c r="AE240" s="333"/>
      <c r="AF240" s="333"/>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333"/>
      <c r="AD241" s="333"/>
      <c r="AE241" s="333"/>
      <c r="AF241" s="333"/>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333"/>
      <c r="AD242" s="333"/>
      <c r="AE242" s="333"/>
      <c r="AF242" s="333"/>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333"/>
      <c r="AD243" s="333"/>
      <c r="AE243" s="333"/>
      <c r="AF243" s="333"/>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333"/>
      <c r="AD244" s="333"/>
      <c r="AE244" s="333"/>
      <c r="AF244" s="333"/>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333"/>
      <c r="AD245" s="333"/>
      <c r="AE245" s="333"/>
      <c r="AF245" s="333"/>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333"/>
      <c r="AD246" s="333"/>
      <c r="AE246" s="333"/>
      <c r="AF246" s="333"/>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333"/>
      <c r="AD247" s="333"/>
      <c r="AE247" s="333"/>
      <c r="AF247" s="333"/>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333"/>
      <c r="AD248" s="333"/>
      <c r="AE248" s="333"/>
      <c r="AF248" s="333"/>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333"/>
      <c r="AD249" s="333"/>
      <c r="AE249" s="333"/>
      <c r="AF249" s="333"/>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333"/>
      <c r="AD250" s="333"/>
      <c r="AE250" s="333"/>
      <c r="AF250" s="333"/>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300" t="s">
        <v>476</v>
      </c>
      <c r="I251" s="326" t="s">
        <v>383</v>
      </c>
      <c r="J251" s="327" t="s">
        <v>250</v>
      </c>
      <c r="K251" s="327"/>
      <c r="L251" s="328" t="s">
        <v>383</v>
      </c>
      <c r="M251" s="327" t="s">
        <v>267</v>
      </c>
      <c r="N251" s="327"/>
      <c r="O251" s="152"/>
      <c r="P251" s="152"/>
      <c r="Q251" s="152"/>
      <c r="R251" s="152"/>
      <c r="S251" s="152"/>
      <c r="T251" s="152"/>
      <c r="U251" s="152"/>
      <c r="V251" s="152"/>
      <c r="W251" s="152"/>
      <c r="X251" s="155"/>
      <c r="Y251" s="139"/>
      <c r="Z251" s="95"/>
      <c r="AA251" s="95"/>
      <c r="AB251" s="96"/>
      <c r="AC251" s="333"/>
      <c r="AD251" s="333"/>
      <c r="AE251" s="333"/>
      <c r="AF251" s="333"/>
      <c r="AI251" s="111" t="str">
        <f>"22:field221:" &amp; IF(I251="■",1,IF(L251="■",2,0))</f>
        <v>22:field221:0</v>
      </c>
    </row>
    <row r="252" spans="1:36" s="111" customFormat="1" ht="18.75" hidden="1" customHeight="1" x14ac:dyDescent="0.2">
      <c r="A252" s="97"/>
      <c r="B252" s="98"/>
      <c r="C252" s="99"/>
      <c r="D252" s="100"/>
      <c r="E252" s="101"/>
      <c r="F252" s="102"/>
      <c r="G252" s="101"/>
      <c r="H252" s="299"/>
      <c r="I252" s="326"/>
      <c r="J252" s="327"/>
      <c r="K252" s="327"/>
      <c r="L252" s="328"/>
      <c r="M252" s="327"/>
      <c r="N252" s="327"/>
      <c r="O252" s="105"/>
      <c r="P252" s="105"/>
      <c r="Q252" s="105"/>
      <c r="R252" s="105"/>
      <c r="S252" s="105"/>
      <c r="T252" s="105"/>
      <c r="U252" s="105"/>
      <c r="V252" s="105"/>
      <c r="W252" s="105"/>
      <c r="X252" s="153"/>
      <c r="Y252" s="139"/>
      <c r="Z252" s="95"/>
      <c r="AA252" s="95"/>
      <c r="AB252" s="96"/>
      <c r="AC252" s="333"/>
      <c r="AD252" s="333"/>
      <c r="AE252" s="333"/>
      <c r="AF252" s="333"/>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334"/>
      <c r="AD253" s="334"/>
      <c r="AE253" s="334"/>
      <c r="AF253" s="334"/>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331"/>
      <c r="AD254" s="331"/>
      <c r="AE254" s="331"/>
      <c r="AF254" s="331"/>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338"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333"/>
      <c r="AD255" s="333"/>
      <c r="AE255" s="333"/>
      <c r="AF255" s="333"/>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339"/>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333"/>
      <c r="AD256" s="333"/>
      <c r="AE256" s="333"/>
      <c r="AF256" s="333"/>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333"/>
      <c r="AD257" s="333"/>
      <c r="AE257" s="333"/>
      <c r="AF257" s="333"/>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333"/>
      <c r="AD258" s="333"/>
      <c r="AE258" s="333"/>
      <c r="AF258" s="333"/>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333"/>
      <c r="AD259" s="333"/>
      <c r="AE259" s="333"/>
      <c r="AF259" s="333"/>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333"/>
      <c r="AD260" s="333"/>
      <c r="AE260" s="333"/>
      <c r="AF260" s="333"/>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333"/>
      <c r="AD261" s="333"/>
      <c r="AE261" s="333"/>
      <c r="AF261" s="333"/>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333"/>
      <c r="AD262" s="333"/>
      <c r="AE262" s="333"/>
      <c r="AF262" s="333"/>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333"/>
      <c r="AD263" s="333"/>
      <c r="AE263" s="333"/>
      <c r="AF263" s="333"/>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333"/>
      <c r="AD264" s="333"/>
      <c r="AE264" s="333"/>
      <c r="AF264" s="333"/>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333"/>
      <c r="AD265" s="333"/>
      <c r="AE265" s="333"/>
      <c r="AF265" s="333"/>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333"/>
      <c r="AD266" s="333"/>
      <c r="AE266" s="333"/>
      <c r="AF266" s="333"/>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333"/>
      <c r="AD267" s="333"/>
      <c r="AE267" s="333"/>
      <c r="AF267" s="333"/>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333"/>
      <c r="AD268" s="333"/>
      <c r="AE268" s="333"/>
      <c r="AF268" s="333"/>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333"/>
      <c r="AD269" s="333"/>
      <c r="AE269" s="333"/>
      <c r="AF269" s="333"/>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333"/>
      <c r="AD270" s="333"/>
      <c r="AE270" s="333"/>
      <c r="AF270" s="333"/>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300" t="s">
        <v>476</v>
      </c>
      <c r="I271" s="326" t="s">
        <v>383</v>
      </c>
      <c r="J271" s="327" t="s">
        <v>250</v>
      </c>
      <c r="K271" s="327"/>
      <c r="L271" s="328" t="s">
        <v>383</v>
      </c>
      <c r="M271" s="327" t="s">
        <v>267</v>
      </c>
      <c r="N271" s="327"/>
      <c r="O271" s="152"/>
      <c r="P271" s="152"/>
      <c r="Q271" s="152"/>
      <c r="R271" s="152"/>
      <c r="S271" s="152"/>
      <c r="T271" s="152"/>
      <c r="U271" s="152"/>
      <c r="V271" s="152"/>
      <c r="W271" s="152"/>
      <c r="X271" s="155"/>
      <c r="Y271" s="139"/>
      <c r="Z271" s="95"/>
      <c r="AA271" s="95"/>
      <c r="AB271" s="96"/>
      <c r="AC271" s="333"/>
      <c r="AD271" s="333"/>
      <c r="AE271" s="333"/>
      <c r="AF271" s="333"/>
      <c r="AI271" s="111" t="str">
        <f>"22:field221:" &amp; IF(I271="■",1,IF(L271="■",2,0))</f>
        <v>22:field221:0</v>
      </c>
    </row>
    <row r="272" spans="1:35" s="111" customFormat="1" ht="18.75" hidden="1" customHeight="1" x14ac:dyDescent="0.2">
      <c r="A272" s="97"/>
      <c r="B272" s="98"/>
      <c r="C272" s="99"/>
      <c r="D272" s="100"/>
      <c r="E272" s="101"/>
      <c r="F272" s="100"/>
      <c r="G272" s="103"/>
      <c r="H272" s="299"/>
      <c r="I272" s="326"/>
      <c r="J272" s="327"/>
      <c r="K272" s="327"/>
      <c r="L272" s="328"/>
      <c r="M272" s="327"/>
      <c r="N272" s="327"/>
      <c r="O272" s="105"/>
      <c r="P272" s="105"/>
      <c r="Q272" s="105"/>
      <c r="R272" s="105"/>
      <c r="S272" s="105"/>
      <c r="T272" s="105"/>
      <c r="U272" s="105"/>
      <c r="V272" s="105"/>
      <c r="W272" s="105"/>
      <c r="X272" s="153"/>
      <c r="Y272" s="139"/>
      <c r="Z272" s="95"/>
      <c r="AA272" s="95"/>
      <c r="AB272" s="96"/>
      <c r="AC272" s="333"/>
      <c r="AD272" s="333"/>
      <c r="AE272" s="333"/>
      <c r="AF272" s="333"/>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333"/>
      <c r="AD273" s="333"/>
      <c r="AE273" s="333"/>
      <c r="AF273" s="333"/>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331"/>
      <c r="AD274" s="331"/>
      <c r="AE274" s="331"/>
      <c r="AF274" s="331"/>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338"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333"/>
      <c r="AD275" s="333"/>
      <c r="AE275" s="333"/>
      <c r="AF275" s="333"/>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339"/>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333"/>
      <c r="AD276" s="333"/>
      <c r="AE276" s="333"/>
      <c r="AF276" s="333"/>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333"/>
      <c r="AD277" s="333"/>
      <c r="AE277" s="333"/>
      <c r="AF277" s="333"/>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333"/>
      <c r="AD278" s="333"/>
      <c r="AE278" s="333"/>
      <c r="AF278" s="333"/>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333"/>
      <c r="AD279" s="333"/>
      <c r="AE279" s="333"/>
      <c r="AF279" s="333"/>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333"/>
      <c r="AD280" s="333"/>
      <c r="AE280" s="333"/>
      <c r="AF280" s="333"/>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333"/>
      <c r="AD281" s="333"/>
      <c r="AE281" s="333"/>
      <c r="AF281" s="333"/>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333"/>
      <c r="AD282" s="333"/>
      <c r="AE282" s="333"/>
      <c r="AF282" s="333"/>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333"/>
      <c r="AD283" s="333"/>
      <c r="AE283" s="333"/>
      <c r="AF283" s="333"/>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333"/>
      <c r="AD284" s="333"/>
      <c r="AE284" s="333"/>
      <c r="AF284" s="333"/>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333"/>
      <c r="AD285" s="333"/>
      <c r="AE285" s="333"/>
      <c r="AF285" s="333"/>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333"/>
      <c r="AD286" s="333"/>
      <c r="AE286" s="333"/>
      <c r="AF286" s="333"/>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333"/>
      <c r="AD287" s="333"/>
      <c r="AE287" s="333"/>
      <c r="AF287" s="333"/>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333"/>
      <c r="AD288" s="333"/>
      <c r="AE288" s="333"/>
      <c r="AF288" s="333"/>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333"/>
      <c r="AD289" s="333"/>
      <c r="AE289" s="333"/>
      <c r="AF289" s="333"/>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300" t="s">
        <v>476</v>
      </c>
      <c r="I290" s="326" t="s">
        <v>383</v>
      </c>
      <c r="J290" s="327" t="s">
        <v>250</v>
      </c>
      <c r="K290" s="327"/>
      <c r="L290" s="328" t="s">
        <v>383</v>
      </c>
      <c r="M290" s="327" t="s">
        <v>267</v>
      </c>
      <c r="N290" s="327"/>
      <c r="O290" s="152"/>
      <c r="P290" s="152"/>
      <c r="Q290" s="152"/>
      <c r="R290" s="152"/>
      <c r="S290" s="152"/>
      <c r="T290" s="152"/>
      <c r="U290" s="152"/>
      <c r="V290" s="152"/>
      <c r="W290" s="152"/>
      <c r="X290" s="155"/>
      <c r="Y290" s="139"/>
      <c r="Z290" s="95"/>
      <c r="AA290" s="95"/>
      <c r="AB290" s="96"/>
      <c r="AC290" s="333"/>
      <c r="AD290" s="333"/>
      <c r="AE290" s="333"/>
      <c r="AF290" s="333"/>
      <c r="AI290" s="111" t="str">
        <f>"22:field221:" &amp; IF(I290="■",1,IF(L290="■",2,0))</f>
        <v>22:field221:0</v>
      </c>
    </row>
    <row r="291" spans="1:36" s="111" customFormat="1" ht="18.75" hidden="1" customHeight="1" x14ac:dyDescent="0.2">
      <c r="A291" s="97"/>
      <c r="B291" s="98"/>
      <c r="C291" s="99"/>
      <c r="D291" s="100"/>
      <c r="E291" s="101"/>
      <c r="F291" s="100"/>
      <c r="G291" s="103"/>
      <c r="H291" s="299"/>
      <c r="I291" s="326"/>
      <c r="J291" s="327"/>
      <c r="K291" s="327"/>
      <c r="L291" s="328"/>
      <c r="M291" s="327"/>
      <c r="N291" s="327"/>
      <c r="O291" s="105"/>
      <c r="P291" s="105"/>
      <c r="Q291" s="105"/>
      <c r="R291" s="105"/>
      <c r="S291" s="105"/>
      <c r="T291" s="105"/>
      <c r="U291" s="105"/>
      <c r="V291" s="105"/>
      <c r="W291" s="105"/>
      <c r="X291" s="153"/>
      <c r="Y291" s="139"/>
      <c r="Z291" s="95"/>
      <c r="AA291" s="95"/>
      <c r="AB291" s="96"/>
      <c r="AC291" s="333"/>
      <c r="AD291" s="333"/>
      <c r="AE291" s="333"/>
      <c r="AF291" s="333"/>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334"/>
      <c r="AD292" s="334"/>
      <c r="AE292" s="334"/>
      <c r="AF292" s="334"/>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08"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331"/>
      <c r="AD293" s="331"/>
      <c r="AE293" s="331"/>
      <c r="AF293" s="331"/>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339"/>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32"/>
      <c r="AD294" s="332"/>
      <c r="AE294" s="332"/>
      <c r="AF294" s="332"/>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333"/>
      <c r="AD295" s="333"/>
      <c r="AE295" s="333"/>
      <c r="AF295" s="333"/>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333"/>
      <c r="AD296" s="333"/>
      <c r="AE296" s="333"/>
      <c r="AF296" s="333"/>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333"/>
      <c r="AD297" s="333"/>
      <c r="AE297" s="333"/>
      <c r="AF297" s="333"/>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333"/>
      <c r="AD298" s="333"/>
      <c r="AE298" s="333"/>
      <c r="AF298" s="333"/>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333"/>
      <c r="AD299" s="333"/>
      <c r="AE299" s="333"/>
      <c r="AF299" s="333"/>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333"/>
      <c r="AD300" s="333"/>
      <c r="AE300" s="333"/>
      <c r="AF300" s="333"/>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333"/>
      <c r="AD301" s="333"/>
      <c r="AE301" s="333"/>
      <c r="AF301" s="333"/>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333"/>
      <c r="AD302" s="333"/>
      <c r="AE302" s="333"/>
      <c r="AF302" s="333"/>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333"/>
      <c r="AD303" s="333"/>
      <c r="AE303" s="333"/>
      <c r="AF303" s="333"/>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333"/>
      <c r="AD304" s="333"/>
      <c r="AE304" s="333"/>
      <c r="AF304" s="333"/>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333"/>
      <c r="AD305" s="333"/>
      <c r="AE305" s="333"/>
      <c r="AF305" s="333"/>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333"/>
      <c r="AD306" s="333"/>
      <c r="AE306" s="333"/>
      <c r="AF306" s="333"/>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338"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333"/>
      <c r="AD307" s="333"/>
      <c r="AE307" s="333"/>
      <c r="AF307" s="333"/>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339"/>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333"/>
      <c r="AD308" s="333"/>
      <c r="AE308" s="333"/>
      <c r="AF308" s="333"/>
    </row>
    <row r="309" spans="1:36" s="111" customFormat="1" ht="18.75" hidden="1" customHeight="1" x14ac:dyDescent="0.2">
      <c r="A309" s="97"/>
      <c r="B309" s="98"/>
      <c r="C309" s="99"/>
      <c r="D309" s="100"/>
      <c r="E309" s="103"/>
      <c r="F309" s="116" t="s">
        <v>383</v>
      </c>
      <c r="G309" s="101" t="s">
        <v>349</v>
      </c>
      <c r="H309" s="338"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333"/>
      <c r="AD309" s="333"/>
      <c r="AE309" s="333"/>
      <c r="AF309" s="333"/>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339"/>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333"/>
      <c r="AD310" s="333"/>
      <c r="AE310" s="333"/>
      <c r="AF310" s="333"/>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333"/>
      <c r="AD311" s="333"/>
      <c r="AE311" s="333"/>
      <c r="AF311" s="333"/>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300" t="s">
        <v>476</v>
      </c>
      <c r="I312" s="326" t="s">
        <v>383</v>
      </c>
      <c r="J312" s="327" t="s">
        <v>250</v>
      </c>
      <c r="K312" s="327"/>
      <c r="L312" s="328" t="s">
        <v>383</v>
      </c>
      <c r="M312" s="327" t="s">
        <v>267</v>
      </c>
      <c r="N312" s="327"/>
      <c r="O312" s="152"/>
      <c r="P312" s="152"/>
      <c r="Q312" s="152"/>
      <c r="R312" s="152"/>
      <c r="S312" s="152"/>
      <c r="T312" s="152"/>
      <c r="U312" s="152"/>
      <c r="V312" s="152"/>
      <c r="W312" s="152"/>
      <c r="X312" s="155"/>
      <c r="Y312" s="139"/>
      <c r="Z312" s="95"/>
      <c r="AA312" s="95"/>
      <c r="AB312" s="96"/>
      <c r="AC312" s="333"/>
      <c r="AD312" s="333"/>
      <c r="AE312" s="333"/>
      <c r="AF312" s="333"/>
      <c r="AI312" s="111" t="str">
        <f>"23:field221:" &amp; IF(I312="■",1,IF(L312="■",2,0))</f>
        <v>23:field221:0</v>
      </c>
    </row>
    <row r="313" spans="1:36" s="111" customFormat="1" ht="18.75" hidden="1" customHeight="1" x14ac:dyDescent="0.2">
      <c r="A313" s="97"/>
      <c r="B313" s="98"/>
      <c r="C313" s="99"/>
      <c r="D313" s="100"/>
      <c r="E313" s="103"/>
      <c r="F313" s="102"/>
      <c r="G313" s="101"/>
      <c r="H313" s="299"/>
      <c r="I313" s="326"/>
      <c r="J313" s="327"/>
      <c r="K313" s="327"/>
      <c r="L313" s="328"/>
      <c r="M313" s="327"/>
      <c r="N313" s="327"/>
      <c r="O313" s="105"/>
      <c r="P313" s="105"/>
      <c r="Q313" s="105"/>
      <c r="R313" s="105"/>
      <c r="S313" s="105"/>
      <c r="T313" s="105"/>
      <c r="U313" s="105"/>
      <c r="V313" s="105"/>
      <c r="W313" s="105"/>
      <c r="X313" s="153"/>
      <c r="Y313" s="139"/>
      <c r="Z313" s="95"/>
      <c r="AA313" s="95"/>
      <c r="AB313" s="96"/>
      <c r="AC313" s="333"/>
      <c r="AD313" s="333"/>
      <c r="AE313" s="333"/>
      <c r="AF313" s="333"/>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333"/>
      <c r="AD314" s="333"/>
      <c r="AE314" s="333"/>
      <c r="AF314" s="333"/>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08"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331"/>
      <c r="AD315" s="331"/>
      <c r="AE315" s="331"/>
      <c r="AF315" s="331"/>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339"/>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32"/>
      <c r="AD316" s="332"/>
      <c r="AE316" s="332"/>
      <c r="AF316" s="332"/>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333"/>
      <c r="AD317" s="333"/>
      <c r="AE317" s="333"/>
      <c r="AF317" s="333"/>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333"/>
      <c r="AD318" s="333"/>
      <c r="AE318" s="333"/>
      <c r="AF318" s="333"/>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333"/>
      <c r="AD319" s="333"/>
      <c r="AE319" s="333"/>
      <c r="AF319" s="333"/>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333"/>
      <c r="AD320" s="333"/>
      <c r="AE320" s="333"/>
      <c r="AF320" s="333"/>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333"/>
      <c r="AD321" s="333"/>
      <c r="AE321" s="333"/>
      <c r="AF321" s="333"/>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333"/>
      <c r="AD322" s="333"/>
      <c r="AE322" s="333"/>
      <c r="AF322" s="333"/>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333"/>
      <c r="AD323" s="333"/>
      <c r="AE323" s="333"/>
      <c r="AF323" s="333"/>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333"/>
      <c r="AD324" s="333"/>
      <c r="AE324" s="333"/>
      <c r="AF324" s="333"/>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333"/>
      <c r="AD325" s="333"/>
      <c r="AE325" s="333"/>
      <c r="AF325" s="333"/>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333"/>
      <c r="AD326" s="333"/>
      <c r="AE326" s="333"/>
      <c r="AF326" s="333"/>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333"/>
      <c r="AD327" s="333"/>
      <c r="AE327" s="333"/>
      <c r="AF327" s="333"/>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333"/>
      <c r="AD328" s="333"/>
      <c r="AE328" s="333"/>
      <c r="AF328" s="333"/>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333"/>
      <c r="AD329" s="333"/>
      <c r="AE329" s="333"/>
      <c r="AF329" s="333"/>
      <c r="AI329" s="111" t="str">
        <f>"23:field225:" &amp; IF(I329="■",1,IF(L329="■",2,IF(O329="■",3,0)))</f>
        <v>23:field225:0</v>
      </c>
    </row>
    <row r="330" spans="1:35" s="111" customFormat="1" ht="18.75" hidden="1" customHeight="1" x14ac:dyDescent="0.2">
      <c r="A330" s="97"/>
      <c r="B330" s="98"/>
      <c r="C330" s="99"/>
      <c r="D330" s="100"/>
      <c r="E330" s="101"/>
      <c r="F330" s="100"/>
      <c r="G330" s="101"/>
      <c r="H330" s="338"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333"/>
      <c r="AD330" s="333"/>
      <c r="AE330" s="333"/>
      <c r="AF330" s="333"/>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339"/>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333"/>
      <c r="AD331" s="333"/>
      <c r="AE331" s="333"/>
      <c r="AF331" s="333"/>
    </row>
    <row r="332" spans="1:35" s="111" customFormat="1" ht="18.75" hidden="1" customHeight="1" x14ac:dyDescent="0.2">
      <c r="A332" s="97"/>
      <c r="B332" s="98"/>
      <c r="C332" s="99"/>
      <c r="D332" s="100"/>
      <c r="E332" s="101"/>
      <c r="F332" s="100"/>
      <c r="G332" s="101"/>
      <c r="H332" s="338"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333"/>
      <c r="AD332" s="333"/>
      <c r="AE332" s="333"/>
      <c r="AF332" s="333"/>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339"/>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333"/>
      <c r="AD333" s="333"/>
      <c r="AE333" s="333"/>
      <c r="AF333" s="333"/>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333"/>
      <c r="AD334" s="333"/>
      <c r="AE334" s="333"/>
      <c r="AF334" s="333"/>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300" t="s">
        <v>476</v>
      </c>
      <c r="I335" s="326" t="s">
        <v>383</v>
      </c>
      <c r="J335" s="327" t="s">
        <v>250</v>
      </c>
      <c r="K335" s="327"/>
      <c r="L335" s="328" t="s">
        <v>383</v>
      </c>
      <c r="M335" s="327" t="s">
        <v>267</v>
      </c>
      <c r="N335" s="327"/>
      <c r="O335" s="152"/>
      <c r="P335" s="152"/>
      <c r="Q335" s="152"/>
      <c r="R335" s="152"/>
      <c r="S335" s="152"/>
      <c r="T335" s="152"/>
      <c r="U335" s="152"/>
      <c r="V335" s="152"/>
      <c r="W335" s="152"/>
      <c r="X335" s="155"/>
      <c r="Y335" s="139"/>
      <c r="Z335" s="95"/>
      <c r="AA335" s="95"/>
      <c r="AB335" s="96"/>
      <c r="AC335" s="333"/>
      <c r="AD335" s="333"/>
      <c r="AE335" s="333"/>
      <c r="AF335" s="333"/>
      <c r="AI335" s="111" t="str">
        <f>"23:field221:" &amp; IF(I335="■",1,IF(L335="■",2,0))</f>
        <v>23:field221:0</v>
      </c>
    </row>
    <row r="336" spans="1:35" s="111" customFormat="1" ht="18.75" hidden="1" customHeight="1" x14ac:dyDescent="0.2">
      <c r="A336" s="97"/>
      <c r="B336" s="98"/>
      <c r="C336" s="99"/>
      <c r="D336" s="100"/>
      <c r="E336" s="101"/>
      <c r="F336" s="100"/>
      <c r="G336" s="101"/>
      <c r="H336" s="299"/>
      <c r="I336" s="326"/>
      <c r="J336" s="327"/>
      <c r="K336" s="327"/>
      <c r="L336" s="328"/>
      <c r="M336" s="327"/>
      <c r="N336" s="327"/>
      <c r="O336" s="105"/>
      <c r="P336" s="105"/>
      <c r="Q336" s="105"/>
      <c r="R336" s="105"/>
      <c r="S336" s="105"/>
      <c r="T336" s="105"/>
      <c r="U336" s="105"/>
      <c r="V336" s="105"/>
      <c r="W336" s="105"/>
      <c r="X336" s="153"/>
      <c r="Y336" s="139"/>
      <c r="Z336" s="95"/>
      <c r="AA336" s="95"/>
      <c r="AB336" s="96"/>
      <c r="AC336" s="333"/>
      <c r="AD336" s="333"/>
      <c r="AE336" s="333"/>
      <c r="AF336" s="333"/>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334"/>
      <c r="AD337" s="334"/>
      <c r="AE337" s="334"/>
      <c r="AF337" s="334"/>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08"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331"/>
      <c r="AD338" s="331"/>
      <c r="AE338" s="331"/>
      <c r="AF338" s="331"/>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339"/>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32"/>
      <c r="AD339" s="332"/>
      <c r="AE339" s="332"/>
      <c r="AF339" s="332"/>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333"/>
      <c r="AD340" s="333"/>
      <c r="AE340" s="333"/>
      <c r="AF340" s="333"/>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333"/>
      <c r="AD341" s="333"/>
      <c r="AE341" s="333"/>
      <c r="AF341" s="333"/>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333"/>
      <c r="AD342" s="333"/>
      <c r="AE342" s="333"/>
      <c r="AF342" s="333"/>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333"/>
      <c r="AD343" s="333"/>
      <c r="AE343" s="333"/>
      <c r="AF343" s="333"/>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333"/>
      <c r="AD344" s="333"/>
      <c r="AE344" s="333"/>
      <c r="AF344" s="333"/>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333"/>
      <c r="AD345" s="333"/>
      <c r="AE345" s="333"/>
      <c r="AF345" s="333"/>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333"/>
      <c r="AD346" s="333"/>
      <c r="AE346" s="333"/>
      <c r="AF346" s="333"/>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333"/>
      <c r="AD347" s="333"/>
      <c r="AE347" s="333"/>
      <c r="AF347" s="333"/>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333"/>
      <c r="AD348" s="333"/>
      <c r="AE348" s="333"/>
      <c r="AF348" s="333"/>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333"/>
      <c r="AD349" s="333"/>
      <c r="AE349" s="333"/>
      <c r="AF349" s="333"/>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333"/>
      <c r="AD350" s="333"/>
      <c r="AE350" s="333"/>
      <c r="AF350" s="333"/>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333"/>
      <c r="AD351" s="333"/>
      <c r="AE351" s="333"/>
      <c r="AF351" s="333"/>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333"/>
      <c r="AD352" s="333"/>
      <c r="AE352" s="333"/>
      <c r="AF352" s="333"/>
      <c r="AI352" s="111" t="str">
        <f>"23:field225:" &amp; IF(I352="■",1,IF(L352="■",2,IF(O352="■",3,0)))</f>
        <v>23:field225:0</v>
      </c>
    </row>
    <row r="353" spans="1:36" s="111" customFormat="1" ht="18.75" hidden="1" customHeight="1" x14ac:dyDescent="0.2">
      <c r="A353" s="97"/>
      <c r="B353" s="98"/>
      <c r="C353" s="99"/>
      <c r="D353" s="100"/>
      <c r="E353" s="101"/>
      <c r="F353" s="102"/>
      <c r="G353" s="101"/>
      <c r="H353" s="338"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333"/>
      <c r="AD353" s="333"/>
      <c r="AE353" s="333"/>
      <c r="AF353" s="333"/>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339"/>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333"/>
      <c r="AD354" s="333"/>
      <c r="AE354" s="333"/>
      <c r="AF354" s="333"/>
    </row>
    <row r="355" spans="1:36" s="111" customFormat="1" ht="18.75" hidden="1" customHeight="1" x14ac:dyDescent="0.2">
      <c r="A355" s="97"/>
      <c r="B355" s="98"/>
      <c r="C355" s="99"/>
      <c r="D355" s="100"/>
      <c r="E355" s="101"/>
      <c r="F355" s="102"/>
      <c r="G355" s="101"/>
      <c r="H355" s="338"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333"/>
      <c r="AD355" s="333"/>
      <c r="AE355" s="333"/>
      <c r="AF355" s="333"/>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339"/>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333"/>
      <c r="AD356" s="333"/>
      <c r="AE356" s="333"/>
      <c r="AF356" s="333"/>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333"/>
      <c r="AD357" s="333"/>
      <c r="AE357" s="333"/>
      <c r="AF357" s="333"/>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300" t="s">
        <v>476</v>
      </c>
      <c r="I358" s="326" t="s">
        <v>383</v>
      </c>
      <c r="J358" s="327" t="s">
        <v>250</v>
      </c>
      <c r="K358" s="327"/>
      <c r="L358" s="328" t="s">
        <v>383</v>
      </c>
      <c r="M358" s="327" t="s">
        <v>267</v>
      </c>
      <c r="N358" s="327"/>
      <c r="O358" s="152"/>
      <c r="P358" s="152"/>
      <c r="Q358" s="152"/>
      <c r="R358" s="152"/>
      <c r="S358" s="152"/>
      <c r="T358" s="152"/>
      <c r="U358" s="152"/>
      <c r="V358" s="152"/>
      <c r="W358" s="152"/>
      <c r="X358" s="155"/>
      <c r="Y358" s="139"/>
      <c r="Z358" s="95"/>
      <c r="AA358" s="95"/>
      <c r="AB358" s="96"/>
      <c r="AC358" s="333"/>
      <c r="AD358" s="333"/>
      <c r="AE358" s="333"/>
      <c r="AF358" s="333"/>
      <c r="AI358" s="111" t="str">
        <f>"23:field221:" &amp; IF(I358="■",1,IF(L358="■",2,0))</f>
        <v>23:field221:0</v>
      </c>
    </row>
    <row r="359" spans="1:36" s="111" customFormat="1" ht="18.75" hidden="1" customHeight="1" x14ac:dyDescent="0.2">
      <c r="A359" s="97"/>
      <c r="B359" s="98"/>
      <c r="C359" s="99"/>
      <c r="D359" s="100"/>
      <c r="E359" s="101"/>
      <c r="F359" s="102"/>
      <c r="G359" s="101"/>
      <c r="H359" s="299"/>
      <c r="I359" s="326"/>
      <c r="J359" s="327"/>
      <c r="K359" s="327"/>
      <c r="L359" s="328"/>
      <c r="M359" s="327"/>
      <c r="N359" s="327"/>
      <c r="O359" s="105"/>
      <c r="P359" s="105"/>
      <c r="Q359" s="105"/>
      <c r="R359" s="105"/>
      <c r="S359" s="105"/>
      <c r="T359" s="105"/>
      <c r="U359" s="105"/>
      <c r="V359" s="105"/>
      <c r="W359" s="105"/>
      <c r="X359" s="153"/>
      <c r="Y359" s="139"/>
      <c r="Z359" s="95"/>
      <c r="AA359" s="95"/>
      <c r="AB359" s="96"/>
      <c r="AC359" s="333"/>
      <c r="AD359" s="333"/>
      <c r="AE359" s="333"/>
      <c r="AF359" s="333"/>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334"/>
      <c r="AD360" s="334"/>
      <c r="AE360" s="334"/>
      <c r="AF360" s="334"/>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287"/>
      <c r="AD361" s="340"/>
      <c r="AE361" s="340"/>
      <c r="AF361" s="341"/>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42"/>
      <c r="AD362" s="343"/>
      <c r="AE362" s="343"/>
      <c r="AF362" s="344"/>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42"/>
      <c r="AD363" s="343"/>
      <c r="AE363" s="343"/>
      <c r="AF363" s="344"/>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42"/>
      <c r="AD364" s="343"/>
      <c r="AE364" s="343"/>
      <c r="AF364" s="344"/>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42"/>
      <c r="AD365" s="343"/>
      <c r="AE365" s="343"/>
      <c r="AF365" s="344"/>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42"/>
      <c r="AD366" s="343"/>
      <c r="AE366" s="343"/>
      <c r="AF366" s="344"/>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42"/>
      <c r="AD367" s="343"/>
      <c r="AE367" s="343"/>
      <c r="AF367" s="344"/>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42"/>
      <c r="AD368" s="343"/>
      <c r="AE368" s="343"/>
      <c r="AF368" s="344"/>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42"/>
      <c r="AD369" s="343"/>
      <c r="AE369" s="343"/>
      <c r="AF369" s="344"/>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42"/>
      <c r="AD370" s="343"/>
      <c r="AE370" s="343"/>
      <c r="AF370" s="344"/>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338"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42"/>
      <c r="AD371" s="343"/>
      <c r="AE371" s="343"/>
      <c r="AF371" s="344"/>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339"/>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42"/>
      <c r="AD372" s="343"/>
      <c r="AE372" s="343"/>
      <c r="AF372" s="344"/>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42"/>
      <c r="AD373" s="343"/>
      <c r="AE373" s="343"/>
      <c r="AF373" s="344"/>
      <c r="AI373" s="111" t="str">
        <f>"23:field225:" &amp; IF(I373="■",1,IF(L373="■",2,IF(O373="■",3,0)))</f>
        <v>23:field225:0</v>
      </c>
    </row>
    <row r="374" spans="1:36" s="111" customFormat="1" ht="18.75" hidden="1" customHeight="1" x14ac:dyDescent="0.2">
      <c r="A374" s="97"/>
      <c r="B374" s="98"/>
      <c r="C374" s="99"/>
      <c r="D374" s="100"/>
      <c r="E374" s="103"/>
      <c r="F374" s="100"/>
      <c r="G374" s="101"/>
      <c r="H374" s="338"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42"/>
      <c r="AD374" s="343"/>
      <c r="AE374" s="343"/>
      <c r="AF374" s="344"/>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339"/>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42"/>
      <c r="AD375" s="343"/>
      <c r="AE375" s="343"/>
      <c r="AF375" s="344"/>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42"/>
      <c r="AD376" s="343"/>
      <c r="AE376" s="343"/>
      <c r="AF376" s="344"/>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300" t="s">
        <v>476</v>
      </c>
      <c r="I377" s="326" t="s">
        <v>383</v>
      </c>
      <c r="J377" s="327" t="s">
        <v>250</v>
      </c>
      <c r="K377" s="327"/>
      <c r="L377" s="328" t="s">
        <v>383</v>
      </c>
      <c r="M377" s="327" t="s">
        <v>267</v>
      </c>
      <c r="N377" s="327"/>
      <c r="O377" s="152"/>
      <c r="P377" s="152"/>
      <c r="Q377" s="152"/>
      <c r="R377" s="152"/>
      <c r="S377" s="152"/>
      <c r="T377" s="152"/>
      <c r="U377" s="152"/>
      <c r="V377" s="152"/>
      <c r="W377" s="152"/>
      <c r="X377" s="155"/>
      <c r="Y377" s="139"/>
      <c r="Z377" s="95"/>
      <c r="AA377" s="95"/>
      <c r="AB377" s="96"/>
      <c r="AC377" s="342"/>
      <c r="AD377" s="343"/>
      <c r="AE377" s="343"/>
      <c r="AF377" s="344"/>
      <c r="AI377" s="111" t="str">
        <f>"23:field221:" &amp; IF(I377="■",1,IF(L377="■",2,0))</f>
        <v>23:field221:0</v>
      </c>
    </row>
    <row r="378" spans="1:36" s="111" customFormat="1" ht="18.75" hidden="1" customHeight="1" x14ac:dyDescent="0.2">
      <c r="A378" s="97"/>
      <c r="B378" s="98"/>
      <c r="C378" s="99"/>
      <c r="D378" s="100"/>
      <c r="E378" s="103"/>
      <c r="F378" s="102"/>
      <c r="G378" s="101"/>
      <c r="H378" s="299"/>
      <c r="I378" s="326"/>
      <c r="J378" s="327"/>
      <c r="K378" s="327"/>
      <c r="L378" s="328"/>
      <c r="M378" s="327"/>
      <c r="N378" s="327"/>
      <c r="O378" s="105"/>
      <c r="P378" s="105"/>
      <c r="Q378" s="105"/>
      <c r="R378" s="105"/>
      <c r="S378" s="105"/>
      <c r="T378" s="105"/>
      <c r="U378" s="105"/>
      <c r="V378" s="105"/>
      <c r="W378" s="105"/>
      <c r="X378" s="153"/>
      <c r="Y378" s="139"/>
      <c r="Z378" s="95"/>
      <c r="AA378" s="95"/>
      <c r="AB378" s="96"/>
      <c r="AC378" s="342"/>
      <c r="AD378" s="343"/>
      <c r="AE378" s="343"/>
      <c r="AF378" s="344"/>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45"/>
      <c r="AD379" s="346"/>
      <c r="AE379" s="346"/>
      <c r="AF379" s="347"/>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331"/>
      <c r="AD380" s="331"/>
      <c r="AE380" s="331"/>
      <c r="AF380" s="331"/>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32"/>
      <c r="AD381" s="332"/>
      <c r="AE381" s="332"/>
      <c r="AF381" s="332"/>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32"/>
      <c r="AD382" s="332"/>
      <c r="AE382" s="332"/>
      <c r="AF382" s="332"/>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32"/>
      <c r="AD383" s="332"/>
      <c r="AE383" s="332"/>
      <c r="AF383" s="332"/>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333"/>
      <c r="AD384" s="333"/>
      <c r="AE384" s="333"/>
      <c r="AF384" s="333"/>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333"/>
      <c r="AD385" s="333"/>
      <c r="AE385" s="333"/>
      <c r="AF385" s="333"/>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333"/>
      <c r="AD386" s="333"/>
      <c r="AE386" s="333"/>
      <c r="AF386" s="333"/>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333"/>
      <c r="AD387" s="333"/>
      <c r="AE387" s="333"/>
      <c r="AF387" s="333"/>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333"/>
      <c r="AD388" s="333"/>
      <c r="AE388" s="333"/>
      <c r="AF388" s="333"/>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333"/>
      <c r="AD389" s="333"/>
      <c r="AE389" s="333"/>
      <c r="AF389" s="333"/>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333"/>
      <c r="AD390" s="333"/>
      <c r="AE390" s="333"/>
      <c r="AF390" s="333"/>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333"/>
      <c r="AD391" s="333"/>
      <c r="AE391" s="333"/>
      <c r="AF391" s="333"/>
      <c r="AI391" s="111" t="str">
        <f>"23:field225:" &amp; IF(I391="■",1,IF(L391="■",2,IF(O391="■",3,0)))</f>
        <v>23:field225:0</v>
      </c>
    </row>
    <row r="392" spans="1:36" s="111" customFormat="1" ht="18.75" hidden="1" customHeight="1" x14ac:dyDescent="0.2">
      <c r="A392" s="97"/>
      <c r="B392" s="98"/>
      <c r="C392" s="99"/>
      <c r="D392" s="100"/>
      <c r="E392" s="103"/>
      <c r="F392" s="100"/>
      <c r="G392" s="101" t="s">
        <v>356</v>
      </c>
      <c r="H392" s="338"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333"/>
      <c r="AD392" s="333"/>
      <c r="AE392" s="333"/>
      <c r="AF392" s="333"/>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339"/>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333"/>
      <c r="AD393" s="333"/>
      <c r="AE393" s="333"/>
      <c r="AF393" s="333"/>
    </row>
    <row r="394" spans="1:36" s="111" customFormat="1" ht="18.75" hidden="1" customHeight="1" x14ac:dyDescent="0.2">
      <c r="A394" s="97"/>
      <c r="B394" s="98"/>
      <c r="C394" s="99"/>
      <c r="D394" s="100"/>
      <c r="E394" s="103"/>
      <c r="F394" s="100"/>
      <c r="G394" s="101"/>
      <c r="H394" s="338"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333"/>
      <c r="AD394" s="333"/>
      <c r="AE394" s="333"/>
      <c r="AF394" s="333"/>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339"/>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333"/>
      <c r="AD395" s="333"/>
      <c r="AE395" s="333"/>
      <c r="AF395" s="333"/>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333"/>
      <c r="AD396" s="333"/>
      <c r="AE396" s="333"/>
      <c r="AF396" s="333"/>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300" t="s">
        <v>476</v>
      </c>
      <c r="I397" s="326" t="s">
        <v>383</v>
      </c>
      <c r="J397" s="327" t="s">
        <v>250</v>
      </c>
      <c r="K397" s="327"/>
      <c r="L397" s="328" t="s">
        <v>383</v>
      </c>
      <c r="M397" s="327" t="s">
        <v>267</v>
      </c>
      <c r="N397" s="327"/>
      <c r="O397" s="152"/>
      <c r="P397" s="152"/>
      <c r="Q397" s="152"/>
      <c r="R397" s="152"/>
      <c r="S397" s="152"/>
      <c r="T397" s="152"/>
      <c r="U397" s="152"/>
      <c r="V397" s="152"/>
      <c r="W397" s="152"/>
      <c r="X397" s="155"/>
      <c r="Y397" s="139"/>
      <c r="Z397" s="95"/>
      <c r="AA397" s="95"/>
      <c r="AB397" s="96"/>
      <c r="AC397" s="333"/>
      <c r="AD397" s="333"/>
      <c r="AE397" s="333"/>
      <c r="AF397" s="333"/>
      <c r="AI397" s="111" t="str">
        <f>"23:field221:" &amp; IF(I397="■",1,IF(L397="■",2,0))</f>
        <v>23:field221:0</v>
      </c>
    </row>
    <row r="398" spans="1:36" s="111" customFormat="1" ht="18.75" hidden="1" customHeight="1" x14ac:dyDescent="0.2">
      <c r="A398" s="97"/>
      <c r="B398" s="98"/>
      <c r="C398" s="99"/>
      <c r="D398" s="100"/>
      <c r="E398" s="103"/>
      <c r="F398" s="100"/>
      <c r="G398" s="101"/>
      <c r="H398" s="299"/>
      <c r="I398" s="326"/>
      <c r="J398" s="327"/>
      <c r="K398" s="327"/>
      <c r="L398" s="328"/>
      <c r="M398" s="327"/>
      <c r="N398" s="327"/>
      <c r="O398" s="105"/>
      <c r="P398" s="105"/>
      <c r="Q398" s="105"/>
      <c r="R398" s="105"/>
      <c r="S398" s="105"/>
      <c r="T398" s="105"/>
      <c r="U398" s="105"/>
      <c r="V398" s="105"/>
      <c r="W398" s="105"/>
      <c r="X398" s="153"/>
      <c r="Y398" s="139"/>
      <c r="Z398" s="95"/>
      <c r="AA398" s="95"/>
      <c r="AB398" s="96"/>
      <c r="AC398" s="333"/>
      <c r="AD398" s="333"/>
      <c r="AE398" s="333"/>
      <c r="AF398" s="333"/>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333"/>
      <c r="AD399" s="333"/>
      <c r="AE399" s="333"/>
      <c r="AF399" s="333"/>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08"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331"/>
      <c r="AD400" s="331"/>
      <c r="AE400" s="331"/>
      <c r="AF400" s="331"/>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339"/>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32"/>
      <c r="AD401" s="332"/>
      <c r="AE401" s="332"/>
      <c r="AF401" s="332"/>
      <c r="AG401" s="111" t="str">
        <f>"2A:sisetukbn_code:"&amp;IF(D412="■","1",0)</f>
        <v>2A:sisetukbn_code:0</v>
      </c>
    </row>
    <row r="402" spans="1:35" s="111" customFormat="1" ht="18.75" hidden="1" customHeight="1" x14ac:dyDescent="0.2">
      <c r="A402" s="108"/>
      <c r="B402" s="253"/>
      <c r="C402" s="99"/>
      <c r="D402" s="100"/>
      <c r="E402" s="103"/>
      <c r="F402" s="100"/>
      <c r="G402" s="101"/>
      <c r="H402" s="338"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333"/>
      <c r="AD402" s="333"/>
      <c r="AE402" s="333"/>
      <c r="AF402" s="333"/>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339"/>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333"/>
      <c r="AD403" s="333"/>
      <c r="AE403" s="333"/>
      <c r="AF403" s="333"/>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333"/>
      <c r="AD404" s="333"/>
      <c r="AE404" s="333"/>
      <c r="AF404" s="333"/>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333"/>
      <c r="AD405" s="333"/>
      <c r="AE405" s="333"/>
      <c r="AF405" s="333"/>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333"/>
      <c r="AD406" s="333"/>
      <c r="AE406" s="333"/>
      <c r="AF406" s="333"/>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333"/>
      <c r="AD407" s="333"/>
      <c r="AE407" s="333"/>
      <c r="AF407" s="333"/>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333"/>
      <c r="AD408" s="333"/>
      <c r="AE408" s="333"/>
      <c r="AF408" s="333"/>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333"/>
      <c r="AD409" s="333"/>
      <c r="AE409" s="333"/>
      <c r="AF409" s="333"/>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333"/>
      <c r="AD410" s="333"/>
      <c r="AE410" s="333"/>
      <c r="AF410" s="333"/>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333"/>
      <c r="AD411" s="333"/>
      <c r="AE411" s="333"/>
      <c r="AF411" s="333"/>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333"/>
      <c r="AD412" s="333"/>
      <c r="AE412" s="333"/>
      <c r="AF412" s="333"/>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333"/>
      <c r="AD413" s="333"/>
      <c r="AE413" s="333"/>
      <c r="AF413" s="333"/>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333"/>
      <c r="AD414" s="333"/>
      <c r="AE414" s="333"/>
      <c r="AF414" s="333"/>
      <c r="AI414" s="111" t="str">
        <f>"2A:field164:" &amp; IF(I414="■",1,IF(L414="■",2,IF(O414="■",3,0)))</f>
        <v>2A:field164:0</v>
      </c>
    </row>
    <row r="415" spans="1:35" s="111" customFormat="1" ht="18.75" hidden="1" customHeight="1" x14ac:dyDescent="0.2">
      <c r="A415" s="108"/>
      <c r="B415" s="253"/>
      <c r="C415" s="99"/>
      <c r="D415" s="100"/>
      <c r="E415" s="103"/>
      <c r="F415" s="100"/>
      <c r="G415" s="101"/>
      <c r="H415" s="338"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333"/>
      <c r="AD415" s="333"/>
      <c r="AE415" s="333"/>
      <c r="AF415" s="333"/>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339"/>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333"/>
      <c r="AD416" s="333"/>
      <c r="AE416" s="333"/>
      <c r="AF416" s="333"/>
    </row>
    <row r="417" spans="1:36" s="111" customFormat="1" ht="18.75" hidden="1" customHeight="1" x14ac:dyDescent="0.2">
      <c r="A417" s="108"/>
      <c r="B417" s="253"/>
      <c r="C417" s="99"/>
      <c r="D417" s="100"/>
      <c r="E417" s="103"/>
      <c r="F417" s="100"/>
      <c r="G417" s="101"/>
      <c r="H417" s="338"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333"/>
      <c r="AD417" s="333"/>
      <c r="AE417" s="333"/>
      <c r="AF417" s="333"/>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339"/>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333"/>
      <c r="AD418" s="333"/>
      <c r="AE418" s="333"/>
      <c r="AF418" s="333"/>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333"/>
      <c r="AD419" s="333"/>
      <c r="AE419" s="333"/>
      <c r="AF419" s="333"/>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333"/>
      <c r="AD420" s="333"/>
      <c r="AE420" s="333"/>
      <c r="AF420" s="333"/>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300" t="s">
        <v>476</v>
      </c>
      <c r="I421" s="326" t="s">
        <v>383</v>
      </c>
      <c r="J421" s="327" t="s">
        <v>250</v>
      </c>
      <c r="K421" s="327"/>
      <c r="L421" s="328" t="s">
        <v>383</v>
      </c>
      <c r="M421" s="327" t="s">
        <v>267</v>
      </c>
      <c r="N421" s="327"/>
      <c r="O421" s="152"/>
      <c r="P421" s="152"/>
      <c r="Q421" s="152"/>
      <c r="R421" s="152"/>
      <c r="S421" s="152"/>
      <c r="T421" s="152"/>
      <c r="U421" s="152"/>
      <c r="V421" s="152"/>
      <c r="W421" s="152"/>
      <c r="X421" s="155"/>
      <c r="Y421" s="139"/>
      <c r="Z421" s="95"/>
      <c r="AA421" s="95"/>
      <c r="AB421" s="96"/>
      <c r="AC421" s="333"/>
      <c r="AD421" s="333"/>
      <c r="AE421" s="333"/>
      <c r="AF421" s="333"/>
      <c r="AI421" s="111" t="str">
        <f>"2A:field221:" &amp; IF(I421="■",1,IF(L421="■",2,0))</f>
        <v>2A:field221:0</v>
      </c>
    </row>
    <row r="422" spans="1:36" s="111" customFormat="1" ht="18.75" hidden="1" customHeight="1" x14ac:dyDescent="0.2">
      <c r="A422" s="108"/>
      <c r="B422" s="253"/>
      <c r="C422" s="99"/>
      <c r="D422" s="100"/>
      <c r="E422" s="103"/>
      <c r="F422" s="100"/>
      <c r="G422" s="101"/>
      <c r="H422" s="299"/>
      <c r="I422" s="326"/>
      <c r="J422" s="327"/>
      <c r="K422" s="327"/>
      <c r="L422" s="328"/>
      <c r="M422" s="327"/>
      <c r="N422" s="327"/>
      <c r="O422" s="105"/>
      <c r="P422" s="105"/>
      <c r="Q422" s="105"/>
      <c r="R422" s="105"/>
      <c r="S422" s="105"/>
      <c r="T422" s="105"/>
      <c r="U422" s="105"/>
      <c r="V422" s="105"/>
      <c r="W422" s="105"/>
      <c r="X422" s="153"/>
      <c r="Y422" s="139"/>
      <c r="Z422" s="95"/>
      <c r="AA422" s="95"/>
      <c r="AB422" s="96"/>
      <c r="AC422" s="333"/>
      <c r="AD422" s="333"/>
      <c r="AE422" s="333"/>
      <c r="AF422" s="333"/>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334"/>
      <c r="AD423" s="334"/>
      <c r="AE423" s="334"/>
      <c r="AF423" s="334"/>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08"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331"/>
      <c r="AD424" s="331"/>
      <c r="AE424" s="331"/>
      <c r="AF424" s="331"/>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339"/>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32"/>
      <c r="AD425" s="332"/>
      <c r="AE425" s="332"/>
      <c r="AF425" s="332"/>
      <c r="AG425" s="111" t="str">
        <f>"2A:sisetukbn_code:"&amp;IF(D436="■","2",0)</f>
        <v>2A:sisetukbn_code:0</v>
      </c>
    </row>
    <row r="426" spans="1:36" s="111" customFormat="1" ht="18.75" hidden="1" customHeight="1" x14ac:dyDescent="0.2">
      <c r="A426" s="108"/>
      <c r="B426" s="253"/>
      <c r="C426" s="99"/>
      <c r="D426" s="100"/>
      <c r="E426" s="103"/>
      <c r="F426" s="100"/>
      <c r="G426" s="101"/>
      <c r="H426" s="338"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333"/>
      <c r="AD426" s="333"/>
      <c r="AE426" s="333"/>
      <c r="AF426" s="333"/>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339"/>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333"/>
      <c r="AD427" s="333"/>
      <c r="AE427" s="333"/>
      <c r="AF427" s="333"/>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333"/>
      <c r="AD428" s="333"/>
      <c r="AE428" s="333"/>
      <c r="AF428" s="333"/>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333"/>
      <c r="AD429" s="333"/>
      <c r="AE429" s="333"/>
      <c r="AF429" s="333"/>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333"/>
      <c r="AD430" s="333"/>
      <c r="AE430" s="333"/>
      <c r="AF430" s="333"/>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333"/>
      <c r="AD431" s="333"/>
      <c r="AE431" s="333"/>
      <c r="AF431" s="333"/>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333"/>
      <c r="AD432" s="333"/>
      <c r="AE432" s="333"/>
      <c r="AF432" s="333"/>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333"/>
      <c r="AD433" s="333"/>
      <c r="AE433" s="333"/>
      <c r="AF433" s="333"/>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333"/>
      <c r="AD434" s="333"/>
      <c r="AE434" s="333"/>
      <c r="AF434" s="333"/>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333"/>
      <c r="AD435" s="333"/>
      <c r="AE435" s="333"/>
      <c r="AF435" s="333"/>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333"/>
      <c r="AD436" s="333"/>
      <c r="AE436" s="333"/>
      <c r="AF436" s="333"/>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333"/>
      <c r="AD437" s="333"/>
      <c r="AE437" s="333"/>
      <c r="AF437" s="333"/>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333"/>
      <c r="AD438" s="333"/>
      <c r="AE438" s="333"/>
      <c r="AF438" s="333"/>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333"/>
      <c r="AD439" s="333"/>
      <c r="AE439" s="333"/>
      <c r="AF439" s="333"/>
      <c r="AI439" s="111" t="str">
        <f>"2A:field164:" &amp; IF(I439="■",1,IF(L439="■",2,IF(O439="■",3,0)))</f>
        <v>2A:field164:0</v>
      </c>
    </row>
    <row r="440" spans="1:35" s="111" customFormat="1" ht="18.75" hidden="1" customHeight="1" x14ac:dyDescent="0.2">
      <c r="A440" s="108"/>
      <c r="B440" s="253"/>
      <c r="C440" s="99"/>
      <c r="D440" s="100"/>
      <c r="E440" s="103"/>
      <c r="F440" s="100"/>
      <c r="G440" s="101"/>
      <c r="H440" s="338"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333"/>
      <c r="AD440" s="333"/>
      <c r="AE440" s="333"/>
      <c r="AF440" s="333"/>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339"/>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333"/>
      <c r="AD441" s="333"/>
      <c r="AE441" s="333"/>
      <c r="AF441" s="333"/>
    </row>
    <row r="442" spans="1:35" s="111" customFormat="1" ht="18.75" hidden="1" customHeight="1" x14ac:dyDescent="0.2">
      <c r="A442" s="108"/>
      <c r="B442" s="253"/>
      <c r="C442" s="99"/>
      <c r="D442" s="100"/>
      <c r="E442" s="103"/>
      <c r="F442" s="100"/>
      <c r="G442" s="101"/>
      <c r="H442" s="338"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333"/>
      <c r="AD442" s="333"/>
      <c r="AE442" s="333"/>
      <c r="AF442" s="333"/>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339"/>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333"/>
      <c r="AD443" s="333"/>
      <c r="AE443" s="333"/>
      <c r="AF443" s="333"/>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333"/>
      <c r="AD444" s="333"/>
      <c r="AE444" s="333"/>
      <c r="AF444" s="333"/>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333"/>
      <c r="AD445" s="333"/>
      <c r="AE445" s="333"/>
      <c r="AF445" s="333"/>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300" t="s">
        <v>476</v>
      </c>
      <c r="I446" s="326" t="s">
        <v>383</v>
      </c>
      <c r="J446" s="327" t="s">
        <v>250</v>
      </c>
      <c r="K446" s="327"/>
      <c r="L446" s="328" t="s">
        <v>383</v>
      </c>
      <c r="M446" s="327" t="s">
        <v>267</v>
      </c>
      <c r="N446" s="327"/>
      <c r="O446" s="152"/>
      <c r="P446" s="152"/>
      <c r="Q446" s="152"/>
      <c r="R446" s="152"/>
      <c r="S446" s="152"/>
      <c r="T446" s="152"/>
      <c r="U446" s="152"/>
      <c r="V446" s="152"/>
      <c r="W446" s="152"/>
      <c r="X446" s="155"/>
      <c r="Y446" s="139"/>
      <c r="Z446" s="95"/>
      <c r="AA446" s="95"/>
      <c r="AB446" s="96"/>
      <c r="AC446" s="333"/>
      <c r="AD446" s="333"/>
      <c r="AE446" s="333"/>
      <c r="AF446" s="333"/>
      <c r="AI446" s="111" t="str">
        <f>"2A:field221:" &amp; IF(I446="■",1,IF(L446="■",2,0))</f>
        <v>2A:field221:0</v>
      </c>
    </row>
    <row r="447" spans="1:35" s="111" customFormat="1" ht="18.75" hidden="1" customHeight="1" x14ac:dyDescent="0.2">
      <c r="A447" s="108"/>
      <c r="B447" s="253"/>
      <c r="C447" s="99"/>
      <c r="D447" s="100"/>
      <c r="E447" s="103"/>
      <c r="F447" s="100"/>
      <c r="G447" s="101"/>
      <c r="H447" s="299"/>
      <c r="I447" s="326"/>
      <c r="J447" s="327"/>
      <c r="K447" s="327"/>
      <c r="L447" s="328"/>
      <c r="M447" s="327"/>
      <c r="N447" s="327"/>
      <c r="O447" s="105"/>
      <c r="P447" s="105"/>
      <c r="Q447" s="105"/>
      <c r="R447" s="105"/>
      <c r="S447" s="105"/>
      <c r="T447" s="105"/>
      <c r="U447" s="105"/>
      <c r="V447" s="105"/>
      <c r="W447" s="105"/>
      <c r="X447" s="153"/>
      <c r="Y447" s="139"/>
      <c r="Z447" s="95"/>
      <c r="AA447" s="95"/>
      <c r="AB447" s="96"/>
      <c r="AC447" s="333"/>
      <c r="AD447" s="333"/>
      <c r="AE447" s="333"/>
      <c r="AF447" s="333"/>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333"/>
      <c r="AD448" s="333"/>
      <c r="AE448" s="333"/>
      <c r="AF448" s="333"/>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08"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331"/>
      <c r="AD449" s="331"/>
      <c r="AE449" s="331"/>
      <c r="AF449" s="331"/>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339"/>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32"/>
      <c r="AD450" s="332"/>
      <c r="AE450" s="332"/>
      <c r="AF450" s="332"/>
      <c r="AG450" s="111" t="str">
        <f>"2A:sisetukbn_code:"&amp;IF(D458="■","3",0)</f>
        <v>2A:sisetukbn_code:0</v>
      </c>
    </row>
    <row r="451" spans="1:36" s="111" customFormat="1" ht="18.75" hidden="1" customHeight="1" x14ac:dyDescent="0.2">
      <c r="A451" s="108"/>
      <c r="B451" s="253"/>
      <c r="C451" s="99"/>
      <c r="D451" s="100"/>
      <c r="E451" s="103"/>
      <c r="F451" s="100"/>
      <c r="G451" s="101"/>
      <c r="H451" s="338"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333"/>
      <c r="AD451" s="333"/>
      <c r="AE451" s="333"/>
      <c r="AF451" s="333"/>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339"/>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333"/>
      <c r="AD452" s="333"/>
      <c r="AE452" s="333"/>
      <c r="AF452" s="333"/>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333"/>
      <c r="AD453" s="333"/>
      <c r="AE453" s="333"/>
      <c r="AF453" s="333"/>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333"/>
      <c r="AD454" s="333"/>
      <c r="AE454" s="333"/>
      <c r="AF454" s="333"/>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333"/>
      <c r="AD455" s="333"/>
      <c r="AE455" s="333"/>
      <c r="AF455" s="333"/>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333"/>
      <c r="AD456" s="333"/>
      <c r="AE456" s="333"/>
      <c r="AF456" s="333"/>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333"/>
      <c r="AD457" s="333"/>
      <c r="AE457" s="333"/>
      <c r="AF457" s="333"/>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333"/>
      <c r="AD458" s="333"/>
      <c r="AE458" s="333"/>
      <c r="AF458" s="333"/>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333"/>
      <c r="AD459" s="333"/>
      <c r="AE459" s="333"/>
      <c r="AF459" s="333"/>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333"/>
      <c r="AD460" s="333"/>
      <c r="AE460" s="333"/>
      <c r="AF460" s="333"/>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333"/>
      <c r="AD461" s="333"/>
      <c r="AE461" s="333"/>
      <c r="AF461" s="333"/>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333"/>
      <c r="AD462" s="333"/>
      <c r="AE462" s="333"/>
      <c r="AF462" s="333"/>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333"/>
      <c r="AD463" s="333"/>
      <c r="AE463" s="333"/>
      <c r="AF463" s="333"/>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333"/>
      <c r="AD464" s="333"/>
      <c r="AE464" s="333"/>
      <c r="AF464" s="333"/>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333"/>
      <c r="AD465" s="333"/>
      <c r="AE465" s="333"/>
      <c r="AF465" s="333"/>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300" t="s">
        <v>476</v>
      </c>
      <c r="I466" s="326" t="s">
        <v>383</v>
      </c>
      <c r="J466" s="327" t="s">
        <v>250</v>
      </c>
      <c r="K466" s="327"/>
      <c r="L466" s="328" t="s">
        <v>383</v>
      </c>
      <c r="M466" s="327" t="s">
        <v>267</v>
      </c>
      <c r="N466" s="327"/>
      <c r="O466" s="152"/>
      <c r="P466" s="152"/>
      <c r="Q466" s="152"/>
      <c r="R466" s="152"/>
      <c r="S466" s="152"/>
      <c r="T466" s="152"/>
      <c r="U466" s="152"/>
      <c r="V466" s="152"/>
      <c r="W466" s="152"/>
      <c r="X466" s="155"/>
      <c r="Y466" s="139"/>
      <c r="Z466" s="95"/>
      <c r="AA466" s="95"/>
      <c r="AB466" s="96"/>
      <c r="AC466" s="333"/>
      <c r="AD466" s="333"/>
      <c r="AE466" s="333"/>
      <c r="AF466" s="333"/>
      <c r="AI466" s="111" t="str">
        <f>"2A:field221:" &amp; IF(I466="■",1,IF(L466="■",2,0))</f>
        <v>2A:field221:0</v>
      </c>
    </row>
    <row r="467" spans="1:36" s="111" customFormat="1" ht="18.75" hidden="1" customHeight="1" x14ac:dyDescent="0.2">
      <c r="A467" s="108"/>
      <c r="B467" s="253"/>
      <c r="C467" s="99"/>
      <c r="D467" s="100"/>
      <c r="E467" s="103"/>
      <c r="F467" s="100"/>
      <c r="G467" s="101"/>
      <c r="H467" s="299"/>
      <c r="I467" s="326"/>
      <c r="J467" s="327"/>
      <c r="K467" s="327"/>
      <c r="L467" s="328"/>
      <c r="M467" s="327"/>
      <c r="N467" s="327"/>
      <c r="O467" s="105"/>
      <c r="P467" s="105"/>
      <c r="Q467" s="105"/>
      <c r="R467" s="105"/>
      <c r="S467" s="105"/>
      <c r="T467" s="105"/>
      <c r="U467" s="105"/>
      <c r="V467" s="105"/>
      <c r="W467" s="105"/>
      <c r="X467" s="153"/>
      <c r="Y467" s="139"/>
      <c r="Z467" s="95"/>
      <c r="AA467" s="95"/>
      <c r="AB467" s="96"/>
      <c r="AC467" s="333"/>
      <c r="AD467" s="333"/>
      <c r="AE467" s="333"/>
      <c r="AF467" s="333"/>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334"/>
      <c r="AD468" s="334"/>
      <c r="AE468" s="334"/>
      <c r="AF468" s="334"/>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08"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331"/>
      <c r="AD469" s="331"/>
      <c r="AE469" s="331"/>
      <c r="AF469" s="331"/>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339"/>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32"/>
      <c r="AD470" s="332"/>
      <c r="AE470" s="332"/>
      <c r="AF470" s="332"/>
      <c r="AG470" s="111" t="str">
        <f>"2A:sisetukbn_code:"&amp;IF(D479="■","3",0)</f>
        <v>2A:sisetukbn_code:0</v>
      </c>
    </row>
    <row r="471" spans="1:36" s="111" customFormat="1" ht="18.75" hidden="1" customHeight="1" x14ac:dyDescent="0.2">
      <c r="A471" s="108"/>
      <c r="B471" s="253"/>
      <c r="C471" s="99"/>
      <c r="D471" s="100"/>
      <c r="E471" s="103"/>
      <c r="F471" s="100"/>
      <c r="G471" s="101"/>
      <c r="H471" s="338"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333"/>
      <c r="AD471" s="333"/>
      <c r="AE471" s="333"/>
      <c r="AF471" s="333"/>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339"/>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333"/>
      <c r="AD472" s="333"/>
      <c r="AE472" s="333"/>
      <c r="AF472" s="333"/>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333"/>
      <c r="AD473" s="333"/>
      <c r="AE473" s="333"/>
      <c r="AF473" s="333"/>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333"/>
      <c r="AD474" s="333"/>
      <c r="AE474" s="333"/>
      <c r="AF474" s="333"/>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333"/>
      <c r="AD475" s="333"/>
      <c r="AE475" s="333"/>
      <c r="AF475" s="333"/>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333"/>
      <c r="AD476" s="333"/>
      <c r="AE476" s="333"/>
      <c r="AF476" s="333"/>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333"/>
      <c r="AD477" s="333"/>
      <c r="AE477" s="333"/>
      <c r="AF477" s="333"/>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333"/>
      <c r="AD478" s="333"/>
      <c r="AE478" s="333"/>
      <c r="AF478" s="333"/>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333"/>
      <c r="AD479" s="333"/>
      <c r="AE479" s="333"/>
      <c r="AF479" s="333"/>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333"/>
      <c r="AD480" s="333"/>
      <c r="AE480" s="333"/>
      <c r="AF480" s="333"/>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333"/>
      <c r="AD481" s="333"/>
      <c r="AE481" s="333"/>
      <c r="AF481" s="333"/>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333"/>
      <c r="AD482" s="333"/>
      <c r="AE482" s="333"/>
      <c r="AF482" s="333"/>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333"/>
      <c r="AD483" s="333"/>
      <c r="AE483" s="333"/>
      <c r="AF483" s="333"/>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333"/>
      <c r="AD484" s="333"/>
      <c r="AE484" s="333"/>
      <c r="AF484" s="333"/>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333"/>
      <c r="AD485" s="333"/>
      <c r="AE485" s="333"/>
      <c r="AF485" s="333"/>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333"/>
      <c r="AD486" s="333"/>
      <c r="AE486" s="333"/>
      <c r="AF486" s="333"/>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300" t="s">
        <v>476</v>
      </c>
      <c r="I487" s="326" t="s">
        <v>383</v>
      </c>
      <c r="J487" s="327" t="s">
        <v>250</v>
      </c>
      <c r="K487" s="327"/>
      <c r="L487" s="328" t="s">
        <v>383</v>
      </c>
      <c r="M487" s="327" t="s">
        <v>267</v>
      </c>
      <c r="N487" s="327"/>
      <c r="O487" s="152"/>
      <c r="P487" s="152"/>
      <c r="Q487" s="152"/>
      <c r="R487" s="152"/>
      <c r="S487" s="152"/>
      <c r="T487" s="152"/>
      <c r="U487" s="152"/>
      <c r="V487" s="152"/>
      <c r="W487" s="152"/>
      <c r="X487" s="155"/>
      <c r="Y487" s="139"/>
      <c r="Z487" s="95"/>
      <c r="AA487" s="95"/>
      <c r="AB487" s="96"/>
      <c r="AC487" s="333"/>
      <c r="AD487" s="333"/>
      <c r="AE487" s="333"/>
      <c r="AF487" s="333"/>
      <c r="AI487" s="111" t="str">
        <f>"2A:field221:" &amp; IF(I487="■",1,IF(L487="■",2,0))</f>
        <v>2A:field221:0</v>
      </c>
    </row>
    <row r="488" spans="1:36" s="111" customFormat="1" ht="18.75" hidden="1" customHeight="1" x14ac:dyDescent="0.2">
      <c r="A488" s="108"/>
      <c r="B488" s="253"/>
      <c r="C488" s="99"/>
      <c r="D488" s="100"/>
      <c r="E488" s="103"/>
      <c r="F488" s="100"/>
      <c r="G488" s="101"/>
      <c r="H488" s="299"/>
      <c r="I488" s="326"/>
      <c r="J488" s="327"/>
      <c r="K488" s="327"/>
      <c r="L488" s="328"/>
      <c r="M488" s="327"/>
      <c r="N488" s="327"/>
      <c r="O488" s="105"/>
      <c r="P488" s="105"/>
      <c r="Q488" s="105"/>
      <c r="R488" s="105"/>
      <c r="S488" s="105"/>
      <c r="T488" s="105"/>
      <c r="U488" s="105"/>
      <c r="V488" s="105"/>
      <c r="W488" s="105"/>
      <c r="X488" s="153"/>
      <c r="Y488" s="139"/>
      <c r="Z488" s="95"/>
      <c r="AA488" s="95"/>
      <c r="AB488" s="96"/>
      <c r="AC488" s="333"/>
      <c r="AD488" s="333"/>
      <c r="AE488" s="333"/>
      <c r="AF488" s="333"/>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333"/>
      <c r="AD489" s="333"/>
      <c r="AE489" s="333"/>
      <c r="AF489" s="333"/>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08"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331"/>
      <c r="AD490" s="331"/>
      <c r="AE490" s="331"/>
      <c r="AF490" s="331"/>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339"/>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32"/>
      <c r="AD491" s="332"/>
      <c r="AE491" s="332"/>
      <c r="AF491" s="332"/>
      <c r="AG491" s="111" t="str">
        <f>"2A:sisetukbn_code:"&amp;IF(D502="■","4",0)</f>
        <v>2A:sisetukbn_code:0</v>
      </c>
    </row>
    <row r="492" spans="1:36" s="111" customFormat="1" ht="18.75" hidden="1" customHeight="1" x14ac:dyDescent="0.2">
      <c r="A492" s="108"/>
      <c r="B492" s="253"/>
      <c r="C492" s="99"/>
      <c r="D492" s="100"/>
      <c r="E492" s="101"/>
      <c r="F492" s="102"/>
      <c r="G492" s="101"/>
      <c r="H492" s="338"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333"/>
      <c r="AD492" s="333"/>
      <c r="AE492" s="333"/>
      <c r="AF492" s="333"/>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339"/>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333"/>
      <c r="AD493" s="333"/>
      <c r="AE493" s="333"/>
      <c r="AF493" s="333"/>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333"/>
      <c r="AD494" s="333"/>
      <c r="AE494" s="333"/>
      <c r="AF494" s="333"/>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333"/>
      <c r="AD495" s="333"/>
      <c r="AE495" s="333"/>
      <c r="AF495" s="333"/>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333"/>
      <c r="AD496" s="333"/>
      <c r="AE496" s="333"/>
      <c r="AF496" s="333"/>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333"/>
      <c r="AD497" s="333"/>
      <c r="AE497" s="333"/>
      <c r="AF497" s="333"/>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333"/>
      <c r="AD498" s="333"/>
      <c r="AE498" s="333"/>
      <c r="AF498" s="333"/>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333"/>
      <c r="AD499" s="333"/>
      <c r="AE499" s="333"/>
      <c r="AF499" s="333"/>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333"/>
      <c r="AD500" s="333"/>
      <c r="AE500" s="333"/>
      <c r="AF500" s="333"/>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333"/>
      <c r="AD501" s="333"/>
      <c r="AE501" s="333"/>
      <c r="AF501" s="333"/>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333"/>
      <c r="AD502" s="333"/>
      <c r="AE502" s="333"/>
      <c r="AF502" s="333"/>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333"/>
      <c r="AD503" s="333"/>
      <c r="AE503" s="333"/>
      <c r="AF503" s="333"/>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333"/>
      <c r="AD504" s="333"/>
      <c r="AE504" s="333"/>
      <c r="AF504" s="333"/>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333"/>
      <c r="AD505" s="333"/>
      <c r="AE505" s="333"/>
      <c r="AF505" s="333"/>
      <c r="AI505" s="111" t="str">
        <f>"2A:field164:" &amp; IF(I505="■",1,IF(L505="■",2,IF(O505="■",3,0)))</f>
        <v>2A:field164:0</v>
      </c>
    </row>
    <row r="506" spans="1:35" s="111" customFormat="1" ht="18.75" hidden="1" customHeight="1" x14ac:dyDescent="0.2">
      <c r="A506" s="108"/>
      <c r="B506" s="253"/>
      <c r="C506" s="99"/>
      <c r="D506" s="100"/>
      <c r="E506" s="101"/>
      <c r="F506" s="102"/>
      <c r="G506" s="101"/>
      <c r="H506" s="338"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333"/>
      <c r="AD506" s="333"/>
      <c r="AE506" s="333"/>
      <c r="AF506" s="333"/>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339"/>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333"/>
      <c r="AD507" s="333"/>
      <c r="AE507" s="333"/>
      <c r="AF507" s="333"/>
    </row>
    <row r="508" spans="1:35" s="111" customFormat="1" ht="18.75" hidden="1" customHeight="1" x14ac:dyDescent="0.2">
      <c r="A508" s="108"/>
      <c r="B508" s="253"/>
      <c r="C508" s="99"/>
      <c r="D508" s="100"/>
      <c r="E508" s="101"/>
      <c r="F508" s="102"/>
      <c r="G508" s="101"/>
      <c r="H508" s="338"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333"/>
      <c r="AD508" s="333"/>
      <c r="AE508" s="333"/>
      <c r="AF508" s="333"/>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339"/>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333"/>
      <c r="AD509" s="333"/>
      <c r="AE509" s="333"/>
      <c r="AF509" s="333"/>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333"/>
      <c r="AD510" s="333"/>
      <c r="AE510" s="333"/>
      <c r="AF510" s="333"/>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333"/>
      <c r="AD511" s="333"/>
      <c r="AE511" s="333"/>
      <c r="AF511" s="333"/>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300" t="s">
        <v>476</v>
      </c>
      <c r="I512" s="326" t="s">
        <v>383</v>
      </c>
      <c r="J512" s="327" t="s">
        <v>250</v>
      </c>
      <c r="K512" s="327"/>
      <c r="L512" s="328" t="s">
        <v>383</v>
      </c>
      <c r="M512" s="327" t="s">
        <v>267</v>
      </c>
      <c r="N512" s="327"/>
      <c r="O512" s="152"/>
      <c r="P512" s="152"/>
      <c r="Q512" s="152"/>
      <c r="R512" s="152"/>
      <c r="S512" s="152"/>
      <c r="T512" s="152"/>
      <c r="U512" s="152"/>
      <c r="V512" s="152"/>
      <c r="W512" s="152"/>
      <c r="X512" s="155"/>
      <c r="Y512" s="139"/>
      <c r="Z512" s="95"/>
      <c r="AA512" s="95"/>
      <c r="AB512" s="96"/>
      <c r="AC512" s="333"/>
      <c r="AD512" s="333"/>
      <c r="AE512" s="333"/>
      <c r="AF512" s="333"/>
      <c r="AI512" s="111" t="str">
        <f>"2A:field221:" &amp; IF(I512="■",1,IF(L512="■",2,0))</f>
        <v>2A:field221:0</v>
      </c>
    </row>
    <row r="513" spans="1:36" s="111" customFormat="1" ht="18.75" hidden="1" customHeight="1" x14ac:dyDescent="0.2">
      <c r="A513" s="108"/>
      <c r="B513" s="253"/>
      <c r="C513" s="99"/>
      <c r="D513" s="100"/>
      <c r="E513" s="101"/>
      <c r="F513" s="102"/>
      <c r="G513" s="101"/>
      <c r="H513" s="299"/>
      <c r="I513" s="326"/>
      <c r="J513" s="327"/>
      <c r="K513" s="327"/>
      <c r="L513" s="328"/>
      <c r="M513" s="327"/>
      <c r="N513" s="327"/>
      <c r="O513" s="105"/>
      <c r="P513" s="105"/>
      <c r="Q513" s="105"/>
      <c r="R513" s="105"/>
      <c r="S513" s="105"/>
      <c r="T513" s="105"/>
      <c r="U513" s="105"/>
      <c r="V513" s="105"/>
      <c r="W513" s="105"/>
      <c r="X513" s="153"/>
      <c r="Y513" s="139"/>
      <c r="Z513" s="95"/>
      <c r="AA513" s="95"/>
      <c r="AB513" s="96"/>
      <c r="AC513" s="333"/>
      <c r="AD513" s="333"/>
      <c r="AE513" s="333"/>
      <c r="AF513" s="333"/>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334"/>
      <c r="AD514" s="334"/>
      <c r="AE514" s="334"/>
      <c r="AF514" s="334"/>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08"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331"/>
      <c r="AD515" s="331"/>
      <c r="AE515" s="331"/>
      <c r="AF515" s="331"/>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339"/>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32"/>
      <c r="AD516" s="332"/>
      <c r="AE516" s="332"/>
      <c r="AF516" s="332"/>
      <c r="AG516" s="111" t="str">
        <f>"2A:sisetukbn_code:"&amp;IF(D527="■","5",0)</f>
        <v>2A:sisetukbn_code:0</v>
      </c>
    </row>
    <row r="517" spans="1:36" s="111" customFormat="1" ht="18.75" hidden="1" customHeight="1" x14ac:dyDescent="0.2">
      <c r="A517" s="108"/>
      <c r="B517" s="253"/>
      <c r="C517" s="99"/>
      <c r="D517" s="100"/>
      <c r="E517" s="101"/>
      <c r="F517" s="102"/>
      <c r="G517" s="101"/>
      <c r="H517" s="338"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333"/>
      <c r="AD517" s="333"/>
      <c r="AE517" s="333"/>
      <c r="AF517" s="333"/>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339"/>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333"/>
      <c r="AD518" s="333"/>
      <c r="AE518" s="333"/>
      <c r="AF518" s="333"/>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333"/>
      <c r="AD519" s="333"/>
      <c r="AE519" s="333"/>
      <c r="AF519" s="333"/>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333"/>
      <c r="AD520" s="333"/>
      <c r="AE520" s="333"/>
      <c r="AF520" s="333"/>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333"/>
      <c r="AD521" s="333"/>
      <c r="AE521" s="333"/>
      <c r="AF521" s="333"/>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333"/>
      <c r="AD522" s="333"/>
      <c r="AE522" s="333"/>
      <c r="AF522" s="333"/>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333"/>
      <c r="AD523" s="333"/>
      <c r="AE523" s="333"/>
      <c r="AF523" s="333"/>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333"/>
      <c r="AD524" s="333"/>
      <c r="AE524" s="333"/>
      <c r="AF524" s="333"/>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333"/>
      <c r="AD525" s="333"/>
      <c r="AE525" s="333"/>
      <c r="AF525" s="333"/>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333"/>
      <c r="AD526" s="333"/>
      <c r="AE526" s="333"/>
      <c r="AF526" s="333"/>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333"/>
      <c r="AD527" s="333"/>
      <c r="AE527" s="333"/>
      <c r="AF527" s="333"/>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333"/>
      <c r="AD528" s="333"/>
      <c r="AE528" s="333"/>
      <c r="AF528" s="333"/>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333"/>
      <c r="AD529" s="333"/>
      <c r="AE529" s="333"/>
      <c r="AF529" s="333"/>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333"/>
      <c r="AD530" s="333"/>
      <c r="AE530" s="333"/>
      <c r="AF530" s="333"/>
      <c r="AI530" s="111" t="str">
        <f>"2A:field164:" &amp; IF(I530="■",1,IF(L530="■",2,IF(O530="■",3,0)))</f>
        <v>2A:field164:0</v>
      </c>
    </row>
    <row r="531" spans="1:36" s="111" customFormat="1" ht="18.75" hidden="1" customHeight="1" x14ac:dyDescent="0.2">
      <c r="A531" s="108"/>
      <c r="B531" s="253"/>
      <c r="C531" s="99"/>
      <c r="D531" s="100"/>
      <c r="E531" s="101"/>
      <c r="F531" s="102"/>
      <c r="G531" s="101"/>
      <c r="H531" s="338"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333"/>
      <c r="AD531" s="333"/>
      <c r="AE531" s="333"/>
      <c r="AF531" s="333"/>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339"/>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333"/>
      <c r="AD532" s="333"/>
      <c r="AE532" s="333"/>
      <c r="AF532" s="333"/>
    </row>
    <row r="533" spans="1:36" s="111" customFormat="1" ht="18.75" hidden="1" customHeight="1" x14ac:dyDescent="0.2">
      <c r="A533" s="108"/>
      <c r="B533" s="253"/>
      <c r="C533" s="99"/>
      <c r="D533" s="100"/>
      <c r="E533" s="101"/>
      <c r="F533" s="102"/>
      <c r="G533" s="101"/>
      <c r="H533" s="338"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333"/>
      <c r="AD533" s="333"/>
      <c r="AE533" s="333"/>
      <c r="AF533" s="333"/>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339"/>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333"/>
      <c r="AD534" s="333"/>
      <c r="AE534" s="333"/>
      <c r="AF534" s="333"/>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333"/>
      <c r="AD535" s="333"/>
      <c r="AE535" s="333"/>
      <c r="AF535" s="333"/>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333"/>
      <c r="AD536" s="333"/>
      <c r="AE536" s="333"/>
      <c r="AF536" s="333"/>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300" t="s">
        <v>476</v>
      </c>
      <c r="I537" s="326" t="s">
        <v>383</v>
      </c>
      <c r="J537" s="327" t="s">
        <v>250</v>
      </c>
      <c r="K537" s="327"/>
      <c r="L537" s="328" t="s">
        <v>383</v>
      </c>
      <c r="M537" s="327" t="s">
        <v>267</v>
      </c>
      <c r="N537" s="327"/>
      <c r="O537" s="152"/>
      <c r="P537" s="152"/>
      <c r="Q537" s="152"/>
      <c r="R537" s="152"/>
      <c r="S537" s="152"/>
      <c r="T537" s="152"/>
      <c r="U537" s="152"/>
      <c r="V537" s="152"/>
      <c r="W537" s="152"/>
      <c r="X537" s="155"/>
      <c r="Y537" s="139"/>
      <c r="Z537" s="95"/>
      <c r="AA537" s="95"/>
      <c r="AB537" s="96"/>
      <c r="AC537" s="333"/>
      <c r="AD537" s="333"/>
      <c r="AE537" s="333"/>
      <c r="AF537" s="333"/>
      <c r="AI537" s="111" t="str">
        <f>"2A:field221:" &amp; IF(I537="■",1,IF(L537="■",2,0))</f>
        <v>2A:field221:0</v>
      </c>
    </row>
    <row r="538" spans="1:36" s="111" customFormat="1" ht="18.75" hidden="1" customHeight="1" x14ac:dyDescent="0.2">
      <c r="A538" s="108"/>
      <c r="B538" s="253"/>
      <c r="C538" s="99"/>
      <c r="D538" s="100"/>
      <c r="E538" s="101"/>
      <c r="F538" s="102"/>
      <c r="G538" s="101"/>
      <c r="H538" s="299"/>
      <c r="I538" s="326"/>
      <c r="J538" s="327"/>
      <c r="K538" s="327"/>
      <c r="L538" s="328"/>
      <c r="M538" s="327"/>
      <c r="N538" s="327"/>
      <c r="O538" s="105"/>
      <c r="P538" s="105"/>
      <c r="Q538" s="105"/>
      <c r="R538" s="105"/>
      <c r="S538" s="105"/>
      <c r="T538" s="105"/>
      <c r="U538" s="105"/>
      <c r="V538" s="105"/>
      <c r="W538" s="105"/>
      <c r="X538" s="153"/>
      <c r="Y538" s="139"/>
      <c r="Z538" s="95"/>
      <c r="AA538" s="95"/>
      <c r="AB538" s="96"/>
      <c r="AC538" s="333"/>
      <c r="AD538" s="333"/>
      <c r="AE538" s="333"/>
      <c r="AF538" s="333"/>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333"/>
      <c r="AD539" s="333"/>
      <c r="AE539" s="333"/>
      <c r="AF539" s="333"/>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08"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331"/>
      <c r="AD540" s="331"/>
      <c r="AE540" s="331"/>
      <c r="AF540" s="331"/>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339"/>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32"/>
      <c r="AD541" s="332"/>
      <c r="AE541" s="332"/>
      <c r="AF541" s="332"/>
      <c r="AG541" s="111" t="str">
        <f>"2A:sisetukbn_code:"&amp;IF(D550="■","6",0)</f>
        <v>2A:sisetukbn_code:0</v>
      </c>
    </row>
    <row r="542" spans="1:36" s="111" customFormat="1" ht="18.75" hidden="1" customHeight="1" x14ac:dyDescent="0.2">
      <c r="A542" s="108"/>
      <c r="B542" s="253"/>
      <c r="C542" s="99"/>
      <c r="D542" s="100"/>
      <c r="E542" s="101"/>
      <c r="F542" s="102"/>
      <c r="G542" s="101"/>
      <c r="H542" s="338"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333"/>
      <c r="AD542" s="333"/>
      <c r="AE542" s="333"/>
      <c r="AF542" s="333"/>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339"/>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333"/>
      <c r="AD543" s="333"/>
      <c r="AE543" s="333"/>
      <c r="AF543" s="333"/>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333"/>
      <c r="AD544" s="333"/>
      <c r="AE544" s="333"/>
      <c r="AF544" s="333"/>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333"/>
      <c r="AD545" s="333"/>
      <c r="AE545" s="333"/>
      <c r="AF545" s="333"/>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333"/>
      <c r="AD546" s="333"/>
      <c r="AE546" s="333"/>
      <c r="AF546" s="333"/>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333"/>
      <c r="AD547" s="333"/>
      <c r="AE547" s="333"/>
      <c r="AF547" s="333"/>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333"/>
      <c r="AD548" s="333"/>
      <c r="AE548" s="333"/>
      <c r="AF548" s="333"/>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333"/>
      <c r="AD549" s="333"/>
      <c r="AE549" s="333"/>
      <c r="AF549" s="333"/>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333"/>
      <c r="AD550" s="333"/>
      <c r="AE550" s="333"/>
      <c r="AF550" s="333"/>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333"/>
      <c r="AD551" s="333"/>
      <c r="AE551" s="333"/>
      <c r="AF551" s="333"/>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333"/>
      <c r="AD552" s="333"/>
      <c r="AE552" s="333"/>
      <c r="AF552" s="333"/>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333"/>
      <c r="AD553" s="333"/>
      <c r="AE553" s="333"/>
      <c r="AF553" s="333"/>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333"/>
      <c r="AD554" s="333"/>
      <c r="AE554" s="333"/>
      <c r="AF554" s="333"/>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333"/>
      <c r="AD555" s="333"/>
      <c r="AE555" s="333"/>
      <c r="AF555" s="333"/>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333"/>
      <c r="AD556" s="333"/>
      <c r="AE556" s="333"/>
      <c r="AF556" s="333"/>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333"/>
      <c r="AD557" s="333"/>
      <c r="AE557" s="333"/>
      <c r="AF557" s="333"/>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300" t="s">
        <v>476</v>
      </c>
      <c r="I558" s="326" t="s">
        <v>383</v>
      </c>
      <c r="J558" s="327" t="s">
        <v>250</v>
      </c>
      <c r="K558" s="327"/>
      <c r="L558" s="328" t="s">
        <v>383</v>
      </c>
      <c r="M558" s="327" t="s">
        <v>267</v>
      </c>
      <c r="N558" s="327"/>
      <c r="O558" s="152"/>
      <c r="P558" s="152"/>
      <c r="Q558" s="152"/>
      <c r="R558" s="152"/>
      <c r="S558" s="152"/>
      <c r="T558" s="152"/>
      <c r="U558" s="152"/>
      <c r="V558" s="152"/>
      <c r="W558" s="152"/>
      <c r="X558" s="155"/>
      <c r="Y558" s="139"/>
      <c r="Z558" s="95"/>
      <c r="AA558" s="95"/>
      <c r="AB558" s="96"/>
      <c r="AC558" s="333"/>
      <c r="AD558" s="333"/>
      <c r="AE558" s="333"/>
      <c r="AF558" s="333"/>
      <c r="AI558" s="111" t="str">
        <f>"2A:field221:" &amp; IF(I558="■",1,IF(L558="■",2,0))</f>
        <v>2A:field221:0</v>
      </c>
    </row>
    <row r="559" spans="1:35" s="111" customFormat="1" ht="18.75" hidden="1" customHeight="1" x14ac:dyDescent="0.2">
      <c r="A559" s="108"/>
      <c r="B559" s="253"/>
      <c r="C559" s="99"/>
      <c r="D559" s="100"/>
      <c r="E559" s="101"/>
      <c r="F559" s="102"/>
      <c r="G559" s="101"/>
      <c r="H559" s="299"/>
      <c r="I559" s="326"/>
      <c r="J559" s="327"/>
      <c r="K559" s="327"/>
      <c r="L559" s="328"/>
      <c r="M559" s="327"/>
      <c r="N559" s="327"/>
      <c r="O559" s="105"/>
      <c r="P559" s="105"/>
      <c r="Q559" s="105"/>
      <c r="R559" s="105"/>
      <c r="S559" s="105"/>
      <c r="T559" s="105"/>
      <c r="U559" s="105"/>
      <c r="V559" s="105"/>
      <c r="W559" s="105"/>
      <c r="X559" s="153"/>
      <c r="Y559" s="139"/>
      <c r="Z559" s="95"/>
      <c r="AA559" s="95"/>
      <c r="AB559" s="96"/>
      <c r="AC559" s="333"/>
      <c r="AD559" s="333"/>
      <c r="AE559" s="333"/>
      <c r="AF559" s="333"/>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334"/>
      <c r="AD560" s="334"/>
      <c r="AE560" s="334"/>
      <c r="AF560" s="334"/>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600000000000001"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600000000000001"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600000000000001"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600000000000001"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600000000000001"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600000000000001"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600000000000001"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2"/>
      <c r="AD591" s="353"/>
      <c r="AE591" s="353"/>
      <c r="AF591" s="354"/>
      <c r="AG591" s="111" t="str">
        <f>"ser_code = '" &amp; IF(A593="■",17,"") &amp; "'"</f>
        <v>ser_code = ''</v>
      </c>
      <c r="AI591" s="111" t="str">
        <f>"17:field232:" &amp; IF(I591="■",1,IF(M591="■",2,0))</f>
        <v>17:field232:0</v>
      </c>
      <c r="AJ591" s="111" t="str">
        <f>"17:field203:" &amp; IF(Y591="■",1,IF(Y592="■",2,0))</f>
        <v>17:field203:0</v>
      </c>
    </row>
    <row r="592" spans="1:37" s="111" customFormat="1" ht="18.75"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5"/>
      <c r="AD592" s="353"/>
      <c r="AE592" s="353"/>
      <c r="AF592" s="354"/>
      <c r="AI592" s="111" t="str">
        <f>"17:tokutiiki_code:" &amp; IF(I592="■",1,IF(L592="■",2,0))</f>
        <v>17:tokutiiki_code:0</v>
      </c>
    </row>
    <row r="593" spans="1:37" s="111" customFormat="1" ht="18.75" customHeight="1" x14ac:dyDescent="0.2">
      <c r="A593" s="120" t="s">
        <v>383</v>
      </c>
      <c r="B593" s="98">
        <v>17</v>
      </c>
      <c r="C593" s="99" t="s">
        <v>6</v>
      </c>
      <c r="D593" s="100"/>
      <c r="E593" s="101"/>
      <c r="F593" s="102"/>
      <c r="G593" s="103"/>
      <c r="H593" s="300" t="s">
        <v>209</v>
      </c>
      <c r="I593" s="310" t="s">
        <v>383</v>
      </c>
      <c r="J593" s="311" t="s">
        <v>256</v>
      </c>
      <c r="K593" s="311"/>
      <c r="L593" s="311"/>
      <c r="M593" s="310" t="s">
        <v>383</v>
      </c>
      <c r="N593" s="311" t="s">
        <v>257</v>
      </c>
      <c r="O593" s="311"/>
      <c r="P593" s="311"/>
      <c r="Q593" s="239"/>
      <c r="R593" s="239"/>
      <c r="S593" s="239"/>
      <c r="T593" s="239"/>
      <c r="U593" s="239"/>
      <c r="V593" s="239"/>
      <c r="W593" s="239"/>
      <c r="X593" s="240"/>
      <c r="Y593" s="139"/>
      <c r="Z593" s="94"/>
      <c r="AA593" s="95"/>
      <c r="AB593" s="96"/>
      <c r="AC593" s="355"/>
      <c r="AD593" s="353"/>
      <c r="AE593" s="353"/>
      <c r="AF593" s="354"/>
      <c r="AI593" s="111" t="str">
        <f>"17:chuusankanti_tiiki_code:" &amp; IF(I593="■",1,IF(M593="■",2,0))</f>
        <v>17:chuusankanti_tiiki_code:0</v>
      </c>
    </row>
    <row r="594" spans="1:37" s="111" customFormat="1" ht="18.75" customHeight="1" x14ac:dyDescent="0.2">
      <c r="A594" s="97"/>
      <c r="B594" s="98"/>
      <c r="C594" s="99"/>
      <c r="D594" s="100"/>
      <c r="E594" s="101"/>
      <c r="F594" s="102"/>
      <c r="G594" s="103"/>
      <c r="H594" s="299"/>
      <c r="I594" s="302"/>
      <c r="J594" s="304"/>
      <c r="K594" s="304"/>
      <c r="L594" s="304"/>
      <c r="M594" s="302"/>
      <c r="N594" s="304"/>
      <c r="O594" s="304"/>
      <c r="P594" s="304"/>
      <c r="Q594" s="158"/>
      <c r="R594" s="158"/>
      <c r="S594" s="158"/>
      <c r="T594" s="158"/>
      <c r="U594" s="158"/>
      <c r="V594" s="158"/>
      <c r="W594" s="158"/>
      <c r="X594" s="159"/>
      <c r="Y594" s="139"/>
      <c r="Z594" s="95"/>
      <c r="AA594" s="95"/>
      <c r="AB594" s="96"/>
      <c r="AC594" s="355"/>
      <c r="AD594" s="353"/>
      <c r="AE594" s="353"/>
      <c r="AF594" s="354"/>
    </row>
    <row r="595" spans="1:37" s="111" customFormat="1" ht="18.75" customHeight="1" x14ac:dyDescent="0.2">
      <c r="A595" s="97"/>
      <c r="B595" s="98"/>
      <c r="C595" s="99"/>
      <c r="D595" s="100"/>
      <c r="E595" s="101"/>
      <c r="F595" s="102"/>
      <c r="G595" s="103"/>
      <c r="H595" s="300" t="s">
        <v>210</v>
      </c>
      <c r="I595" s="322" t="s">
        <v>383</v>
      </c>
      <c r="J595" s="311" t="s">
        <v>256</v>
      </c>
      <c r="K595" s="311"/>
      <c r="L595" s="311"/>
      <c r="M595" s="310" t="s">
        <v>383</v>
      </c>
      <c r="N595" s="311" t="s">
        <v>257</v>
      </c>
      <c r="O595" s="311"/>
      <c r="P595" s="311"/>
      <c r="Q595" s="239"/>
      <c r="R595" s="239"/>
      <c r="S595" s="239"/>
      <c r="T595" s="239"/>
      <c r="U595" s="239"/>
      <c r="V595" s="239"/>
      <c r="W595" s="239"/>
      <c r="X595" s="240"/>
      <c r="Y595" s="139"/>
      <c r="Z595" s="95"/>
      <c r="AA595" s="95"/>
      <c r="AB595" s="96"/>
      <c r="AC595" s="355"/>
      <c r="AD595" s="353"/>
      <c r="AE595" s="353"/>
      <c r="AF595" s="354"/>
      <c r="AI595" s="111" t="str">
        <f>"17:chuusankanti_kibo_code:" &amp; IF(I595="■",1,IF(M595="■",2,0))</f>
        <v>17:chuusankanti_kibo_code:0</v>
      </c>
    </row>
    <row r="596" spans="1:37" s="111" customFormat="1" ht="18.75" customHeight="1" x14ac:dyDescent="0.2">
      <c r="A596" s="162"/>
      <c r="B596" s="163"/>
      <c r="C596" s="164"/>
      <c r="D596" s="165"/>
      <c r="E596" s="166"/>
      <c r="F596" s="167"/>
      <c r="G596" s="168"/>
      <c r="H596" s="318"/>
      <c r="I596" s="359"/>
      <c r="J596" s="348"/>
      <c r="K596" s="348"/>
      <c r="L596" s="348"/>
      <c r="M596" s="360"/>
      <c r="N596" s="348"/>
      <c r="O596" s="348"/>
      <c r="P596" s="348"/>
      <c r="Q596" s="256"/>
      <c r="R596" s="256"/>
      <c r="S596" s="256"/>
      <c r="T596" s="256"/>
      <c r="U596" s="256"/>
      <c r="V596" s="256"/>
      <c r="W596" s="256"/>
      <c r="X596" s="257"/>
      <c r="Y596" s="180"/>
      <c r="Z596" s="178"/>
      <c r="AA596" s="178"/>
      <c r="AB596" s="179"/>
      <c r="AC596" s="356"/>
      <c r="AD596" s="357"/>
      <c r="AE596" s="357"/>
      <c r="AF596" s="358"/>
    </row>
    <row r="597" spans="1:37" s="111" customFormat="1" ht="18.75" hidden="1" customHeight="1" x14ac:dyDescent="0.2">
      <c r="A597" s="122"/>
      <c r="B597" s="123"/>
      <c r="C597" s="124"/>
      <c r="D597" s="125"/>
      <c r="E597" s="119"/>
      <c r="F597" s="258"/>
      <c r="G597" s="127"/>
      <c r="H597" s="297" t="s">
        <v>466</v>
      </c>
      <c r="I597" s="349" t="s">
        <v>383</v>
      </c>
      <c r="J597" s="350" t="s">
        <v>250</v>
      </c>
      <c r="K597" s="350"/>
      <c r="L597" s="351" t="s">
        <v>383</v>
      </c>
      <c r="M597" s="350" t="s">
        <v>267</v>
      </c>
      <c r="N597" s="350"/>
      <c r="O597" s="350"/>
      <c r="P597" s="129"/>
      <c r="Q597" s="129"/>
      <c r="R597" s="129"/>
      <c r="S597" s="129"/>
      <c r="T597" s="129"/>
      <c r="U597" s="129"/>
      <c r="V597" s="129"/>
      <c r="W597" s="129"/>
      <c r="X597" s="130"/>
      <c r="Y597" s="132" t="s">
        <v>383</v>
      </c>
      <c r="Z597" s="117" t="s">
        <v>249</v>
      </c>
      <c r="AA597" s="117"/>
      <c r="AB597" s="131"/>
      <c r="AC597" s="331"/>
      <c r="AD597" s="331"/>
      <c r="AE597" s="331"/>
      <c r="AF597" s="331"/>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298"/>
      <c r="I598" s="324"/>
      <c r="J598" s="303"/>
      <c r="K598" s="303"/>
      <c r="L598" s="325"/>
      <c r="M598" s="303"/>
      <c r="N598" s="303"/>
      <c r="O598" s="303"/>
      <c r="P598" s="260"/>
      <c r="Q598" s="260"/>
      <c r="R598" s="260"/>
      <c r="S598" s="260"/>
      <c r="T598" s="260"/>
      <c r="U598" s="260"/>
      <c r="V598" s="260"/>
      <c r="W598" s="260"/>
      <c r="X598" s="261"/>
      <c r="Y598" s="120" t="s">
        <v>383</v>
      </c>
      <c r="Z598" s="94" t="s">
        <v>255</v>
      </c>
      <c r="AA598" s="94"/>
      <c r="AB598" s="96"/>
      <c r="AC598" s="332"/>
      <c r="AD598" s="332"/>
      <c r="AE598" s="332"/>
      <c r="AF598" s="332"/>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333"/>
      <c r="AD599" s="333"/>
      <c r="AE599" s="333"/>
      <c r="AF599" s="333"/>
      <c r="AI599" s="111" t="str">
        <f>"43:tokutiiki_code:" &amp; IF(I599="■",1,IF(L599="■",2,0))</f>
        <v>43:tokutiiki_code:0</v>
      </c>
    </row>
    <row r="600" spans="1:37" s="111" customFormat="1" ht="18.75" hidden="1" customHeight="1" x14ac:dyDescent="0.2">
      <c r="A600" s="97"/>
      <c r="B600" s="98"/>
      <c r="C600" s="99"/>
      <c r="D600" s="100"/>
      <c r="E600" s="101"/>
      <c r="F600" s="259"/>
      <c r="G600" s="261"/>
      <c r="H600" s="300" t="s">
        <v>209</v>
      </c>
      <c r="I600" s="310" t="s">
        <v>383</v>
      </c>
      <c r="J600" s="311" t="s">
        <v>256</v>
      </c>
      <c r="K600" s="311"/>
      <c r="L600" s="311"/>
      <c r="M600" s="310" t="s">
        <v>383</v>
      </c>
      <c r="N600" s="311" t="s">
        <v>257</v>
      </c>
      <c r="O600" s="311"/>
      <c r="P600" s="311"/>
      <c r="Q600" s="239"/>
      <c r="R600" s="239"/>
      <c r="S600" s="239"/>
      <c r="T600" s="239"/>
      <c r="U600" s="239"/>
      <c r="V600" s="239"/>
      <c r="W600" s="239"/>
      <c r="X600" s="240"/>
      <c r="Y600" s="95"/>
      <c r="Z600" s="94"/>
      <c r="AA600" s="95"/>
      <c r="AB600" s="96"/>
      <c r="AC600" s="333"/>
      <c r="AD600" s="333"/>
      <c r="AE600" s="333"/>
      <c r="AF600" s="333"/>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9"/>
      <c r="I601" s="302"/>
      <c r="J601" s="304"/>
      <c r="K601" s="304"/>
      <c r="L601" s="304"/>
      <c r="M601" s="302"/>
      <c r="N601" s="304"/>
      <c r="O601" s="304"/>
      <c r="P601" s="304"/>
      <c r="Q601" s="158"/>
      <c r="R601" s="158"/>
      <c r="S601" s="158"/>
      <c r="T601" s="158"/>
      <c r="U601" s="158"/>
      <c r="V601" s="158"/>
      <c r="W601" s="158"/>
      <c r="X601" s="159"/>
      <c r="Y601" s="139"/>
      <c r="Z601" s="95"/>
      <c r="AA601" s="95"/>
      <c r="AB601" s="96"/>
      <c r="AC601" s="333"/>
      <c r="AD601" s="333"/>
      <c r="AE601" s="333"/>
      <c r="AF601" s="333"/>
    </row>
    <row r="602" spans="1:37" s="111" customFormat="1" ht="18.75" hidden="1" customHeight="1" x14ac:dyDescent="0.2">
      <c r="A602" s="120" t="s">
        <v>383</v>
      </c>
      <c r="B602" s="98">
        <v>43</v>
      </c>
      <c r="C602" s="99" t="s">
        <v>398</v>
      </c>
      <c r="D602" s="100"/>
      <c r="E602" s="101"/>
      <c r="F602" s="259"/>
      <c r="G602" s="261"/>
      <c r="H602" s="300" t="s">
        <v>210</v>
      </c>
      <c r="I602" s="326" t="s">
        <v>383</v>
      </c>
      <c r="J602" s="327" t="s">
        <v>256</v>
      </c>
      <c r="K602" s="327"/>
      <c r="L602" s="327"/>
      <c r="M602" s="328" t="s">
        <v>383</v>
      </c>
      <c r="N602" s="311" t="s">
        <v>257</v>
      </c>
      <c r="O602" s="311"/>
      <c r="P602" s="311"/>
      <c r="Q602" s="239"/>
      <c r="R602" s="239"/>
      <c r="S602" s="239"/>
      <c r="T602" s="239"/>
      <c r="U602" s="239"/>
      <c r="V602" s="239"/>
      <c r="W602" s="239"/>
      <c r="X602" s="240"/>
      <c r="Y602" s="139"/>
      <c r="Z602" s="95"/>
      <c r="AA602" s="95"/>
      <c r="AB602" s="96"/>
      <c r="AC602" s="333"/>
      <c r="AD602" s="333"/>
      <c r="AE602" s="333"/>
      <c r="AF602" s="333"/>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9"/>
      <c r="I603" s="326"/>
      <c r="J603" s="327"/>
      <c r="K603" s="327"/>
      <c r="L603" s="327"/>
      <c r="M603" s="328"/>
      <c r="N603" s="348"/>
      <c r="O603" s="348"/>
      <c r="P603" s="348"/>
      <c r="Q603" s="158"/>
      <c r="R603" s="158"/>
      <c r="S603" s="158"/>
      <c r="T603" s="158"/>
      <c r="U603" s="158"/>
      <c r="V603" s="158"/>
      <c r="W603" s="158"/>
      <c r="X603" s="159"/>
      <c r="Y603" s="139"/>
      <c r="Z603" s="95"/>
      <c r="AA603" s="95"/>
      <c r="AB603" s="96"/>
      <c r="AC603" s="333"/>
      <c r="AD603" s="333"/>
      <c r="AE603" s="333"/>
      <c r="AF603" s="333"/>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333"/>
      <c r="AD604" s="333"/>
      <c r="AE604" s="333"/>
      <c r="AF604" s="333"/>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333"/>
      <c r="AD605" s="333"/>
      <c r="AE605" s="333"/>
      <c r="AF605" s="333"/>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333"/>
      <c r="AD606" s="333"/>
      <c r="AE606" s="333"/>
      <c r="AF606" s="333"/>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334"/>
      <c r="AD607" s="334"/>
      <c r="AE607" s="334"/>
      <c r="AF607" s="334"/>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331"/>
      <c r="AD647" s="331"/>
      <c r="AE647" s="331"/>
      <c r="AF647" s="331"/>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338"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333"/>
      <c r="AD648" s="333"/>
      <c r="AE648" s="333"/>
      <c r="AF648" s="333"/>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309"/>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333"/>
      <c r="AD649" s="333"/>
      <c r="AE649" s="333"/>
      <c r="AF649" s="333"/>
    </row>
    <row r="650" spans="1:36" s="111" customFormat="1" ht="18.75" hidden="1" customHeight="1" x14ac:dyDescent="0.2">
      <c r="A650" s="97"/>
      <c r="B650" s="98"/>
      <c r="C650" s="236"/>
      <c r="D650" s="237"/>
      <c r="E650" s="101"/>
      <c r="F650" s="102"/>
      <c r="G650" s="101"/>
      <c r="H650" s="339"/>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333"/>
      <c r="AD650" s="333"/>
      <c r="AE650" s="333"/>
      <c r="AF650" s="333"/>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333"/>
      <c r="AD651" s="333"/>
      <c r="AE651" s="333"/>
      <c r="AF651" s="333"/>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333"/>
      <c r="AD652" s="333"/>
      <c r="AE652" s="333"/>
      <c r="AF652" s="333"/>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333"/>
      <c r="AD653" s="333"/>
      <c r="AE653" s="333"/>
      <c r="AF653" s="333"/>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333"/>
      <c r="AD654" s="333"/>
      <c r="AE654" s="333"/>
      <c r="AF654" s="333"/>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333"/>
      <c r="AD655" s="333"/>
      <c r="AE655" s="333"/>
      <c r="AF655" s="333"/>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333"/>
      <c r="AD656" s="333"/>
      <c r="AE656" s="333"/>
      <c r="AF656" s="333"/>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333"/>
      <c r="AD657" s="333"/>
      <c r="AE657" s="333"/>
      <c r="AF657" s="333"/>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333"/>
      <c r="AD658" s="333"/>
      <c r="AE658" s="333"/>
      <c r="AF658" s="333"/>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333"/>
      <c r="AD659" s="333"/>
      <c r="AE659" s="333"/>
      <c r="AF659" s="333"/>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333"/>
      <c r="AD660" s="333"/>
      <c r="AE660" s="333"/>
      <c r="AF660" s="333"/>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333"/>
      <c r="AD661" s="333"/>
      <c r="AE661" s="333"/>
      <c r="AF661" s="333"/>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333"/>
      <c r="AD662" s="333"/>
      <c r="AE662" s="333"/>
      <c r="AF662" s="333"/>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333"/>
      <c r="AD663" s="333"/>
      <c r="AE663" s="333"/>
      <c r="AF663" s="333"/>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333"/>
      <c r="AD664" s="333"/>
      <c r="AE664" s="333"/>
      <c r="AF664" s="333"/>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333"/>
      <c r="AD665" s="333"/>
      <c r="AE665" s="333"/>
      <c r="AF665" s="333"/>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333"/>
      <c r="AD666" s="333"/>
      <c r="AE666" s="333"/>
      <c r="AF666" s="333"/>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333"/>
      <c r="AD667" s="333"/>
      <c r="AE667" s="333"/>
      <c r="AF667" s="333"/>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333"/>
      <c r="AD668" s="333"/>
      <c r="AE668" s="333"/>
      <c r="AF668" s="333"/>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333"/>
      <c r="AD669" s="333"/>
      <c r="AE669" s="333"/>
      <c r="AF669" s="333"/>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333"/>
      <c r="AD670" s="333"/>
      <c r="AE670" s="333"/>
      <c r="AF670" s="333"/>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333"/>
      <c r="AD671" s="333"/>
      <c r="AE671" s="333"/>
      <c r="AF671" s="333"/>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333"/>
      <c r="AD672" s="333"/>
      <c r="AE672" s="333"/>
      <c r="AF672" s="333"/>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333"/>
      <c r="AD673" s="333"/>
      <c r="AE673" s="333"/>
      <c r="AF673" s="333"/>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333"/>
      <c r="AD674" s="333"/>
      <c r="AE674" s="333"/>
      <c r="AF674" s="333"/>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333"/>
      <c r="AD675" s="333"/>
      <c r="AE675" s="333"/>
      <c r="AF675" s="333"/>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333"/>
      <c r="AD676" s="333"/>
      <c r="AE676" s="333"/>
      <c r="AF676" s="333"/>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333"/>
      <c r="AD677" s="333"/>
      <c r="AE677" s="333"/>
      <c r="AF677" s="333"/>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334"/>
      <c r="AD678" s="334"/>
      <c r="AE678" s="334"/>
      <c r="AF678" s="334"/>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331"/>
      <c r="AD679" s="331"/>
      <c r="AE679" s="331"/>
      <c r="AF679" s="331"/>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338"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333"/>
      <c r="AD680" s="333"/>
      <c r="AE680" s="333"/>
      <c r="AF680" s="333"/>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309"/>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333"/>
      <c r="AD681" s="333"/>
      <c r="AE681" s="333"/>
      <c r="AF681" s="333"/>
    </row>
    <row r="682" spans="1:36" s="111" customFormat="1" ht="18.75" hidden="1" customHeight="1" x14ac:dyDescent="0.2">
      <c r="A682" s="97"/>
      <c r="B682" s="98"/>
      <c r="C682" s="236"/>
      <c r="D682" s="237"/>
      <c r="E682" s="101"/>
      <c r="F682" s="102"/>
      <c r="G682" s="101"/>
      <c r="H682" s="339"/>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333"/>
      <c r="AD682" s="333"/>
      <c r="AE682" s="333"/>
      <c r="AF682" s="333"/>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333"/>
      <c r="AD683" s="333"/>
      <c r="AE683" s="333"/>
      <c r="AF683" s="333"/>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333"/>
      <c r="AD684" s="333"/>
      <c r="AE684" s="333"/>
      <c r="AF684" s="333"/>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333"/>
      <c r="AD685" s="333"/>
      <c r="AE685" s="333"/>
      <c r="AF685" s="333"/>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333"/>
      <c r="AD686" s="333"/>
      <c r="AE686" s="333"/>
      <c r="AF686" s="333"/>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333"/>
      <c r="AD687" s="333"/>
      <c r="AE687" s="333"/>
      <c r="AF687" s="333"/>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333"/>
      <c r="AD688" s="333"/>
      <c r="AE688" s="333"/>
      <c r="AF688" s="333"/>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333"/>
      <c r="AD689" s="333"/>
      <c r="AE689" s="333"/>
      <c r="AF689" s="333"/>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333"/>
      <c r="AD690" s="333"/>
      <c r="AE690" s="333"/>
      <c r="AF690" s="333"/>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333"/>
      <c r="AD691" s="333"/>
      <c r="AE691" s="333"/>
      <c r="AF691" s="333"/>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333"/>
      <c r="AD692" s="333"/>
      <c r="AE692" s="333"/>
      <c r="AF692" s="333"/>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333"/>
      <c r="AD693" s="333"/>
      <c r="AE693" s="333"/>
      <c r="AF693" s="333"/>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333"/>
      <c r="AD694" s="333"/>
      <c r="AE694" s="333"/>
      <c r="AF694" s="333"/>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333"/>
      <c r="AD695" s="333"/>
      <c r="AE695" s="333"/>
      <c r="AF695" s="333"/>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333"/>
      <c r="AD696" s="333"/>
      <c r="AE696" s="333"/>
      <c r="AF696" s="333"/>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333"/>
      <c r="AD697" s="333"/>
      <c r="AE697" s="333"/>
      <c r="AF697" s="333"/>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333"/>
      <c r="AD698" s="333"/>
      <c r="AE698" s="333"/>
      <c r="AF698" s="333"/>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333"/>
      <c r="AD699" s="333"/>
      <c r="AE699" s="333"/>
      <c r="AF699" s="333"/>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333"/>
      <c r="AD700" s="333"/>
      <c r="AE700" s="333"/>
      <c r="AF700" s="333"/>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333"/>
      <c r="AD701" s="333"/>
      <c r="AE701" s="333"/>
      <c r="AF701" s="333"/>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333"/>
      <c r="AD702" s="333"/>
      <c r="AE702" s="333"/>
      <c r="AF702" s="333"/>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333"/>
      <c r="AD703" s="333"/>
      <c r="AE703" s="333"/>
      <c r="AF703" s="333"/>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333"/>
      <c r="AD704" s="333"/>
      <c r="AE704" s="333"/>
      <c r="AF704" s="333"/>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333"/>
      <c r="AD705" s="333"/>
      <c r="AE705" s="333"/>
      <c r="AF705" s="333"/>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333"/>
      <c r="AD706" s="333"/>
      <c r="AE706" s="333"/>
      <c r="AF706" s="333"/>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333"/>
      <c r="AD707" s="333"/>
      <c r="AE707" s="333"/>
      <c r="AF707" s="333"/>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333"/>
      <c r="AD708" s="333"/>
      <c r="AE708" s="333"/>
      <c r="AF708" s="333"/>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334"/>
      <c r="AD709" s="334"/>
      <c r="AE709" s="334"/>
      <c r="AF709" s="334"/>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331"/>
      <c r="AD710" s="331"/>
      <c r="AE710" s="331"/>
      <c r="AF710" s="331"/>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338"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333"/>
      <c r="AD711" s="333"/>
      <c r="AE711" s="333"/>
      <c r="AF711" s="333"/>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309"/>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333"/>
      <c r="AD712" s="333"/>
      <c r="AE712" s="333"/>
      <c r="AF712" s="333"/>
    </row>
    <row r="713" spans="1:36" s="111" customFormat="1" ht="18.75" hidden="1" customHeight="1" x14ac:dyDescent="0.2">
      <c r="A713" s="97"/>
      <c r="B713" s="98"/>
      <c r="C713" s="236"/>
      <c r="D713" s="237"/>
      <c r="E713" s="101"/>
      <c r="F713" s="102"/>
      <c r="G713" s="101"/>
      <c r="H713" s="339"/>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333"/>
      <c r="AD713" s="333"/>
      <c r="AE713" s="333"/>
      <c r="AF713" s="333"/>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333"/>
      <c r="AD714" s="333"/>
      <c r="AE714" s="333"/>
      <c r="AF714" s="333"/>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333"/>
      <c r="AD715" s="333"/>
      <c r="AE715" s="333"/>
      <c r="AF715" s="333"/>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333"/>
      <c r="AD716" s="333"/>
      <c r="AE716" s="333"/>
      <c r="AF716" s="333"/>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333"/>
      <c r="AD717" s="333"/>
      <c r="AE717" s="333"/>
      <c r="AF717" s="333"/>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333"/>
      <c r="AD718" s="333"/>
      <c r="AE718" s="333"/>
      <c r="AF718" s="333"/>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333"/>
      <c r="AD719" s="333"/>
      <c r="AE719" s="333"/>
      <c r="AF719" s="333"/>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333"/>
      <c r="AD720" s="333"/>
      <c r="AE720" s="333"/>
      <c r="AF720" s="333"/>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333"/>
      <c r="AD721" s="333"/>
      <c r="AE721" s="333"/>
      <c r="AF721" s="333"/>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333"/>
      <c r="AD722" s="333"/>
      <c r="AE722" s="333"/>
      <c r="AF722" s="333"/>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333"/>
      <c r="AD723" s="333"/>
      <c r="AE723" s="333"/>
      <c r="AF723" s="333"/>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333"/>
      <c r="AD724" s="333"/>
      <c r="AE724" s="333"/>
      <c r="AF724" s="333"/>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333"/>
      <c r="AD725" s="333"/>
      <c r="AE725" s="333"/>
      <c r="AF725" s="333"/>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333"/>
      <c r="AD726" s="333"/>
      <c r="AE726" s="333"/>
      <c r="AF726" s="333"/>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333"/>
      <c r="AD727" s="333"/>
      <c r="AE727" s="333"/>
      <c r="AF727" s="333"/>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333"/>
      <c r="AD728" s="333"/>
      <c r="AE728" s="333"/>
      <c r="AF728" s="333"/>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333"/>
      <c r="AD729" s="333"/>
      <c r="AE729" s="333"/>
      <c r="AF729" s="333"/>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333"/>
      <c r="AD730" s="333"/>
      <c r="AE730" s="333"/>
      <c r="AF730" s="333"/>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333"/>
      <c r="AD731" s="333"/>
      <c r="AE731" s="333"/>
      <c r="AF731" s="333"/>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333"/>
      <c r="AD732" s="333"/>
      <c r="AE732" s="333"/>
      <c r="AF732" s="333"/>
      <c r="AI732" s="111" t="str">
        <f>"52:field228:" &amp; IF(I732="■",1,IF(L732="■",2,IF(O732="■",3,0)))</f>
        <v>52:field228:0</v>
      </c>
    </row>
    <row r="733" spans="1:35" s="111" customFormat="1" ht="18.75" hidden="1" customHeight="1" x14ac:dyDescent="0.2">
      <c r="A733" s="97"/>
      <c r="B733" s="98"/>
      <c r="C733" s="236"/>
      <c r="D733" s="237"/>
      <c r="E733" s="101"/>
      <c r="F733" s="102"/>
      <c r="G733" s="101"/>
      <c r="H733" s="338"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333"/>
      <c r="AD733" s="333"/>
      <c r="AE733" s="333"/>
      <c r="AF733" s="333"/>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339"/>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333"/>
      <c r="AD734" s="333"/>
      <c r="AE734" s="333"/>
      <c r="AF734" s="333"/>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333"/>
      <c r="AD735" s="333"/>
      <c r="AE735" s="333"/>
      <c r="AF735" s="333"/>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333"/>
      <c r="AD736" s="333"/>
      <c r="AE736" s="333"/>
      <c r="AF736" s="333"/>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333"/>
      <c r="AD737" s="333"/>
      <c r="AE737" s="333"/>
      <c r="AF737" s="333"/>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333"/>
      <c r="AD738" s="333"/>
      <c r="AE738" s="333"/>
      <c r="AF738" s="333"/>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333"/>
      <c r="AD739" s="333"/>
      <c r="AE739" s="333"/>
      <c r="AF739" s="333"/>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333"/>
      <c r="AD740" s="333"/>
      <c r="AE740" s="333"/>
      <c r="AF740" s="333"/>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333"/>
      <c r="AD741" s="333"/>
      <c r="AE741" s="333"/>
      <c r="AF741" s="333"/>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333"/>
      <c r="AD742" s="333"/>
      <c r="AE742" s="333"/>
      <c r="AF742" s="333"/>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333"/>
      <c r="AD743" s="333"/>
      <c r="AE743" s="333"/>
      <c r="AF743" s="333"/>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334"/>
      <c r="AD744" s="334"/>
      <c r="AE744" s="334"/>
      <c r="AF744" s="334"/>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331"/>
      <c r="AD745" s="331"/>
      <c r="AE745" s="331"/>
      <c r="AF745" s="331"/>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338"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333"/>
      <c r="AD746" s="333"/>
      <c r="AE746" s="333"/>
      <c r="AF746" s="333"/>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309"/>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333"/>
      <c r="AD747" s="333"/>
      <c r="AE747" s="333"/>
      <c r="AF747" s="333"/>
    </row>
    <row r="748" spans="1:36" s="111" customFormat="1" ht="18.75" hidden="1" customHeight="1" x14ac:dyDescent="0.2">
      <c r="A748" s="97"/>
      <c r="B748" s="98"/>
      <c r="C748" s="236"/>
      <c r="D748" s="237"/>
      <c r="E748" s="101"/>
      <c r="F748" s="102"/>
      <c r="G748" s="101"/>
      <c r="H748" s="339"/>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333"/>
      <c r="AD748" s="333"/>
      <c r="AE748" s="333"/>
      <c r="AF748" s="333"/>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333"/>
      <c r="AD749" s="333"/>
      <c r="AE749" s="333"/>
      <c r="AF749" s="333"/>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333"/>
      <c r="AD750" s="333"/>
      <c r="AE750" s="333"/>
      <c r="AF750" s="333"/>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333"/>
      <c r="AD751" s="333"/>
      <c r="AE751" s="333"/>
      <c r="AF751" s="333"/>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333"/>
      <c r="AD752" s="333"/>
      <c r="AE752" s="333"/>
      <c r="AF752" s="333"/>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333"/>
      <c r="AD753" s="333"/>
      <c r="AE753" s="333"/>
      <c r="AF753" s="333"/>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333"/>
      <c r="AD754" s="333"/>
      <c r="AE754" s="333"/>
      <c r="AF754" s="333"/>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333"/>
      <c r="AD755" s="333"/>
      <c r="AE755" s="333"/>
      <c r="AF755" s="333"/>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333"/>
      <c r="AD756" s="333"/>
      <c r="AE756" s="333"/>
      <c r="AF756" s="333"/>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333"/>
      <c r="AD757" s="333"/>
      <c r="AE757" s="333"/>
      <c r="AF757" s="333"/>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333"/>
      <c r="AD758" s="333"/>
      <c r="AE758" s="333"/>
      <c r="AF758" s="333"/>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333"/>
      <c r="AD759" s="333"/>
      <c r="AE759" s="333"/>
      <c r="AF759" s="333"/>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333"/>
      <c r="AD760" s="333"/>
      <c r="AE760" s="333"/>
      <c r="AF760" s="333"/>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333"/>
      <c r="AD761" s="333"/>
      <c r="AE761" s="333"/>
      <c r="AF761" s="333"/>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333"/>
      <c r="AD762" s="333"/>
      <c r="AE762" s="333"/>
      <c r="AF762" s="333"/>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333"/>
      <c r="AD763" s="333"/>
      <c r="AE763" s="333"/>
      <c r="AF763" s="333"/>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333"/>
      <c r="AD764" s="333"/>
      <c r="AE764" s="333"/>
      <c r="AF764" s="333"/>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333"/>
      <c r="AD765" s="333"/>
      <c r="AE765" s="333"/>
      <c r="AF765" s="333"/>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333"/>
      <c r="AD766" s="333"/>
      <c r="AE766" s="333"/>
      <c r="AF766" s="333"/>
      <c r="AI766" s="111" t="str">
        <f>"52:field228:" &amp; IF(I766="■",1,IF(L766="■",2,IF(O766="■",3,0)))</f>
        <v>52:field228:0</v>
      </c>
    </row>
    <row r="767" spans="1:35" s="111" customFormat="1" ht="18.75" hidden="1" customHeight="1" x14ac:dyDescent="0.2">
      <c r="A767" s="97"/>
      <c r="B767" s="98"/>
      <c r="C767" s="236"/>
      <c r="D767" s="237"/>
      <c r="E767" s="101"/>
      <c r="F767" s="102"/>
      <c r="G767" s="101"/>
      <c r="H767" s="338"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333"/>
      <c r="AD767" s="333"/>
      <c r="AE767" s="333"/>
      <c r="AF767" s="333"/>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339"/>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333"/>
      <c r="AD768" s="333"/>
      <c r="AE768" s="333"/>
      <c r="AF768" s="333"/>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333"/>
      <c r="AD769" s="333"/>
      <c r="AE769" s="333"/>
      <c r="AF769" s="333"/>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333"/>
      <c r="AD770" s="333"/>
      <c r="AE770" s="333"/>
      <c r="AF770" s="333"/>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333"/>
      <c r="AD771" s="333"/>
      <c r="AE771" s="333"/>
      <c r="AF771" s="333"/>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333"/>
      <c r="AD772" s="333"/>
      <c r="AE772" s="333"/>
      <c r="AF772" s="333"/>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333"/>
      <c r="AD773" s="333"/>
      <c r="AE773" s="333"/>
      <c r="AF773" s="333"/>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333"/>
      <c r="AD774" s="333"/>
      <c r="AE774" s="333"/>
      <c r="AF774" s="333"/>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333"/>
      <c r="AD775" s="333"/>
      <c r="AE775" s="333"/>
      <c r="AF775" s="333"/>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333"/>
      <c r="AD776" s="333"/>
      <c r="AE776" s="333"/>
      <c r="AF776" s="333"/>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333"/>
      <c r="AD777" s="333"/>
      <c r="AE777" s="333"/>
      <c r="AF777" s="333"/>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334"/>
      <c r="AD778" s="334"/>
      <c r="AE778" s="334"/>
      <c r="AF778" s="334"/>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331"/>
      <c r="AD779" s="331"/>
      <c r="AE779" s="331"/>
      <c r="AF779" s="331"/>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338"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333"/>
      <c r="AD780" s="333"/>
      <c r="AE780" s="333"/>
      <c r="AF780" s="333"/>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309"/>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333"/>
      <c r="AD781" s="333"/>
      <c r="AE781" s="333"/>
      <c r="AF781" s="333"/>
    </row>
    <row r="782" spans="1:36" s="111" customFormat="1" ht="18.75" hidden="1" customHeight="1" x14ac:dyDescent="0.2">
      <c r="A782" s="97"/>
      <c r="B782" s="98"/>
      <c r="C782" s="236"/>
      <c r="D782" s="237"/>
      <c r="E782" s="101"/>
      <c r="F782" s="102"/>
      <c r="G782" s="101"/>
      <c r="H782" s="339"/>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333"/>
      <c r="AD782" s="333"/>
      <c r="AE782" s="333"/>
      <c r="AF782" s="333"/>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333"/>
      <c r="AD783" s="333"/>
      <c r="AE783" s="333"/>
      <c r="AF783" s="333"/>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333"/>
      <c r="AD784" s="333"/>
      <c r="AE784" s="333"/>
      <c r="AF784" s="333"/>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333"/>
      <c r="AD785" s="333"/>
      <c r="AE785" s="333"/>
      <c r="AF785" s="333"/>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333"/>
      <c r="AD786" s="333"/>
      <c r="AE786" s="333"/>
      <c r="AF786" s="333"/>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333"/>
      <c r="AD787" s="333"/>
      <c r="AE787" s="333"/>
      <c r="AF787" s="333"/>
      <c r="AI787" s="111" t="str">
        <f>"52:field232:" &amp; IF(I787="■",1,IF(M787="■",2,0))</f>
        <v>52:field232:0</v>
      </c>
    </row>
    <row r="788" spans="1:35" s="111" customFormat="1" ht="18.75" hidden="1" customHeight="1" x14ac:dyDescent="0.2">
      <c r="A788" s="97"/>
      <c r="B788" s="98"/>
      <c r="C788" s="236"/>
      <c r="D788" s="237"/>
      <c r="E788" s="101"/>
      <c r="F788" s="102"/>
      <c r="G788" s="101"/>
      <c r="H788" s="300" t="s">
        <v>202</v>
      </c>
      <c r="I788" s="312" t="s">
        <v>383</v>
      </c>
      <c r="J788" s="311" t="s">
        <v>250</v>
      </c>
      <c r="K788" s="311"/>
      <c r="L788" s="316" t="s">
        <v>383</v>
      </c>
      <c r="M788" s="311" t="s">
        <v>267</v>
      </c>
      <c r="N788" s="311"/>
      <c r="O788" s="152"/>
      <c r="P788" s="152"/>
      <c r="Q788" s="152"/>
      <c r="R788" s="152"/>
      <c r="S788" s="152"/>
      <c r="T788" s="152"/>
      <c r="U788" s="152"/>
      <c r="V788" s="152"/>
      <c r="W788" s="152"/>
      <c r="X788" s="155"/>
      <c r="Y788" s="139"/>
      <c r="Z788" s="95"/>
      <c r="AA788" s="95"/>
      <c r="AB788" s="96"/>
      <c r="AC788" s="333"/>
      <c r="AD788" s="333"/>
      <c r="AE788" s="333"/>
      <c r="AF788" s="333"/>
      <c r="AI788" s="111" t="str">
        <f>"52:field206:" &amp; IF(I788="■",1,IF(L788="■",2,0))</f>
        <v>52:field206:0</v>
      </c>
    </row>
    <row r="789" spans="1:35" s="111" customFormat="1" ht="18.75" hidden="1" customHeight="1" x14ac:dyDescent="0.2">
      <c r="A789" s="97"/>
      <c r="B789" s="98"/>
      <c r="C789" s="236"/>
      <c r="D789" s="237"/>
      <c r="E789" s="101"/>
      <c r="F789" s="102"/>
      <c r="G789" s="101"/>
      <c r="H789" s="299"/>
      <c r="I789" s="313"/>
      <c r="J789" s="304"/>
      <c r="K789" s="304"/>
      <c r="L789" s="317"/>
      <c r="M789" s="304"/>
      <c r="N789" s="304"/>
      <c r="O789" s="105"/>
      <c r="P789" s="105"/>
      <c r="Q789" s="105"/>
      <c r="R789" s="105"/>
      <c r="S789" s="105"/>
      <c r="T789" s="105"/>
      <c r="U789" s="105"/>
      <c r="V789" s="105"/>
      <c r="W789" s="105"/>
      <c r="X789" s="153"/>
      <c r="Y789" s="139"/>
      <c r="Z789" s="95"/>
      <c r="AA789" s="95"/>
      <c r="AB789" s="96"/>
      <c r="AC789" s="333"/>
      <c r="AD789" s="333"/>
      <c r="AE789" s="333"/>
      <c r="AF789" s="333"/>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333"/>
      <c r="AD790" s="333"/>
      <c r="AE790" s="333"/>
      <c r="AF790" s="333"/>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333"/>
      <c r="AD791" s="333"/>
      <c r="AE791" s="333"/>
      <c r="AF791" s="333"/>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333"/>
      <c r="AD792" s="333"/>
      <c r="AE792" s="333"/>
      <c r="AF792" s="333"/>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333"/>
      <c r="AD793" s="333"/>
      <c r="AE793" s="333"/>
      <c r="AF793" s="333"/>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333"/>
      <c r="AD794" s="333"/>
      <c r="AE794" s="333"/>
      <c r="AF794" s="333"/>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333"/>
      <c r="AD795" s="333"/>
      <c r="AE795" s="333"/>
      <c r="AF795" s="333"/>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333"/>
      <c r="AD796" s="333"/>
      <c r="AE796" s="333"/>
      <c r="AF796" s="333"/>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333"/>
      <c r="AD797" s="333"/>
      <c r="AE797" s="333"/>
      <c r="AF797" s="333"/>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333"/>
      <c r="AD798" s="333"/>
      <c r="AE798" s="333"/>
      <c r="AF798" s="333"/>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333"/>
      <c r="AD799" s="333"/>
      <c r="AE799" s="333"/>
      <c r="AF799" s="333"/>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333"/>
      <c r="AD800" s="333"/>
      <c r="AE800" s="333"/>
      <c r="AF800" s="333"/>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333"/>
      <c r="AD801" s="333"/>
      <c r="AE801" s="333"/>
      <c r="AF801" s="333"/>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333"/>
      <c r="AD802" s="333"/>
      <c r="AE802" s="333"/>
      <c r="AF802" s="333"/>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333"/>
      <c r="AD803" s="333"/>
      <c r="AE803" s="333"/>
      <c r="AF803" s="333"/>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331"/>
      <c r="AD804" s="331"/>
      <c r="AE804" s="331"/>
      <c r="AF804" s="331"/>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338"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333"/>
      <c r="AD805" s="333"/>
      <c r="AE805" s="333"/>
      <c r="AF805" s="333"/>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309"/>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333"/>
      <c r="AD806" s="333"/>
      <c r="AE806" s="333"/>
      <c r="AF806" s="333"/>
    </row>
    <row r="807" spans="1:36" s="111" customFormat="1" ht="18.75" hidden="1" customHeight="1" x14ac:dyDescent="0.2">
      <c r="A807" s="97"/>
      <c r="B807" s="98"/>
      <c r="C807" s="236"/>
      <c r="D807" s="237"/>
      <c r="E807" s="101"/>
      <c r="F807" s="102"/>
      <c r="G807" s="101"/>
      <c r="H807" s="339"/>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333"/>
      <c r="AD807" s="333"/>
      <c r="AE807" s="333"/>
      <c r="AF807" s="333"/>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333"/>
      <c r="AD808" s="333"/>
      <c r="AE808" s="333"/>
      <c r="AF808" s="333"/>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333"/>
      <c r="AD809" s="333"/>
      <c r="AE809" s="333"/>
      <c r="AF809" s="333"/>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333"/>
      <c r="AD810" s="333"/>
      <c r="AE810" s="333"/>
      <c r="AF810" s="333"/>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333"/>
      <c r="AD811" s="333"/>
      <c r="AE811" s="333"/>
      <c r="AF811" s="333"/>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333"/>
      <c r="AD812" s="333"/>
      <c r="AE812" s="333"/>
      <c r="AF812" s="333"/>
      <c r="AI812" s="111" t="str">
        <f>"52:field232:" &amp; IF(I812="■",1,IF(M812="■",2,0))</f>
        <v>52:field232:0</v>
      </c>
    </row>
    <row r="813" spans="1:36" s="111" customFormat="1" ht="18.75" hidden="1" customHeight="1" x14ac:dyDescent="0.2">
      <c r="A813" s="97"/>
      <c r="B813" s="98"/>
      <c r="C813" s="236"/>
      <c r="D813" s="237"/>
      <c r="E813" s="101"/>
      <c r="F813" s="102"/>
      <c r="G813" s="101"/>
      <c r="H813" s="300" t="s">
        <v>202</v>
      </c>
      <c r="I813" s="312" t="s">
        <v>383</v>
      </c>
      <c r="J813" s="311" t="s">
        <v>250</v>
      </c>
      <c r="K813" s="311"/>
      <c r="L813" s="316" t="s">
        <v>383</v>
      </c>
      <c r="M813" s="311" t="s">
        <v>267</v>
      </c>
      <c r="N813" s="311"/>
      <c r="O813" s="152"/>
      <c r="P813" s="152"/>
      <c r="Q813" s="152"/>
      <c r="R813" s="152"/>
      <c r="S813" s="152"/>
      <c r="T813" s="152"/>
      <c r="U813" s="152"/>
      <c r="V813" s="152"/>
      <c r="W813" s="152"/>
      <c r="X813" s="155"/>
      <c r="Y813" s="139"/>
      <c r="Z813" s="95"/>
      <c r="AA813" s="95"/>
      <c r="AB813" s="96"/>
      <c r="AC813" s="333"/>
      <c r="AD813" s="333"/>
      <c r="AE813" s="333"/>
      <c r="AF813" s="333"/>
      <c r="AI813" s="111" t="str">
        <f>"52:field206:" &amp; IF(I813="■",1,IF(L813="■",2,0))</f>
        <v>52:field206:0</v>
      </c>
    </row>
    <row r="814" spans="1:36" s="111" customFormat="1" ht="18.75" hidden="1" customHeight="1" x14ac:dyDescent="0.2">
      <c r="A814" s="97"/>
      <c r="B814" s="98"/>
      <c r="C814" s="236"/>
      <c r="D814" s="237"/>
      <c r="E814" s="101"/>
      <c r="F814" s="102"/>
      <c r="G814" s="101"/>
      <c r="H814" s="299"/>
      <c r="I814" s="313"/>
      <c r="J814" s="304"/>
      <c r="K814" s="304"/>
      <c r="L814" s="317"/>
      <c r="M814" s="304"/>
      <c r="N814" s="304"/>
      <c r="O814" s="105"/>
      <c r="P814" s="105"/>
      <c r="Q814" s="105"/>
      <c r="R814" s="105"/>
      <c r="S814" s="105"/>
      <c r="T814" s="105"/>
      <c r="U814" s="105"/>
      <c r="V814" s="105"/>
      <c r="W814" s="105"/>
      <c r="X814" s="153"/>
      <c r="Y814" s="139"/>
      <c r="Z814" s="95"/>
      <c r="AA814" s="95"/>
      <c r="AB814" s="96"/>
      <c r="AC814" s="333"/>
      <c r="AD814" s="333"/>
      <c r="AE814" s="333"/>
      <c r="AF814" s="333"/>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333"/>
      <c r="AD815" s="333"/>
      <c r="AE815" s="333"/>
      <c r="AF815" s="333"/>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333"/>
      <c r="AD816" s="333"/>
      <c r="AE816" s="333"/>
      <c r="AF816" s="333"/>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333"/>
      <c r="AD817" s="333"/>
      <c r="AE817" s="333"/>
      <c r="AF817" s="333"/>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333"/>
      <c r="AD818" s="333"/>
      <c r="AE818" s="333"/>
      <c r="AF818" s="333"/>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333"/>
      <c r="AD819" s="333"/>
      <c r="AE819" s="333"/>
      <c r="AF819" s="333"/>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333"/>
      <c r="AD820" s="333"/>
      <c r="AE820" s="333"/>
      <c r="AF820" s="333"/>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333"/>
      <c r="AD821" s="333"/>
      <c r="AE821" s="333"/>
      <c r="AF821" s="333"/>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333"/>
      <c r="AD822" s="333"/>
      <c r="AE822" s="333"/>
      <c r="AF822" s="333"/>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333"/>
      <c r="AD823" s="333"/>
      <c r="AE823" s="333"/>
      <c r="AF823" s="333"/>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333"/>
      <c r="AD824" s="333"/>
      <c r="AE824" s="333"/>
      <c r="AF824" s="333"/>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333"/>
      <c r="AD825" s="333"/>
      <c r="AE825" s="333"/>
      <c r="AF825" s="333"/>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333"/>
      <c r="AD826" s="333"/>
      <c r="AE826" s="333"/>
      <c r="AF826" s="333"/>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334"/>
      <c r="AD827" s="334"/>
      <c r="AE827" s="334"/>
      <c r="AF827" s="334"/>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08"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287"/>
      <c r="AD828" s="288"/>
      <c r="AE828" s="288"/>
      <c r="AF828" s="289"/>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339"/>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290"/>
      <c r="AD829" s="291"/>
      <c r="AE829" s="291"/>
      <c r="AF829" s="292"/>
      <c r="AG829" s="111" t="str">
        <f>"55:sisetukbn_code:" &amp; IF(D844="■",1,0)</f>
        <v>55:sisetukbn_code:0</v>
      </c>
    </row>
    <row r="830" spans="1:36" s="111" customFormat="1" ht="18.75" hidden="1" customHeight="1" x14ac:dyDescent="0.2">
      <c r="A830" s="97"/>
      <c r="B830" s="98"/>
      <c r="C830" s="236"/>
      <c r="D830" s="237"/>
      <c r="E830" s="101"/>
      <c r="F830" s="102"/>
      <c r="G830" s="101"/>
      <c r="H830" s="338"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290"/>
      <c r="AD830" s="291"/>
      <c r="AE830" s="291"/>
      <c r="AF830" s="292"/>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339"/>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290"/>
      <c r="AD831" s="291"/>
      <c r="AE831" s="291"/>
      <c r="AF831" s="292"/>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290"/>
      <c r="AD832" s="291"/>
      <c r="AE832" s="291"/>
      <c r="AF832" s="292"/>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290"/>
      <c r="AD833" s="291"/>
      <c r="AE833" s="291"/>
      <c r="AF833" s="292"/>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290"/>
      <c r="AD834" s="291"/>
      <c r="AE834" s="291"/>
      <c r="AF834" s="292"/>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290"/>
      <c r="AD835" s="291"/>
      <c r="AE835" s="291"/>
      <c r="AF835" s="292"/>
      <c r="AI835" s="111" t="str">
        <f>"55:field232:" &amp; IF(I835="■",1,IF(M835="■",2,0))</f>
        <v>55:field232:0</v>
      </c>
    </row>
    <row r="836" spans="1:35" s="111" customFormat="1" ht="18.75" hidden="1" customHeight="1" x14ac:dyDescent="0.2">
      <c r="A836" s="97"/>
      <c r="B836" s="98"/>
      <c r="C836" s="236"/>
      <c r="D836" s="237"/>
      <c r="E836" s="101"/>
      <c r="F836" s="102"/>
      <c r="G836" s="101"/>
      <c r="H836" s="300" t="s">
        <v>202</v>
      </c>
      <c r="I836" s="312" t="s">
        <v>383</v>
      </c>
      <c r="J836" s="311" t="s">
        <v>250</v>
      </c>
      <c r="K836" s="311"/>
      <c r="L836" s="316" t="s">
        <v>383</v>
      </c>
      <c r="M836" s="311" t="s">
        <v>267</v>
      </c>
      <c r="N836" s="311"/>
      <c r="O836" s="197"/>
      <c r="P836" s="197"/>
      <c r="Q836" s="197"/>
      <c r="R836" s="197"/>
      <c r="S836" s="197"/>
      <c r="T836" s="197"/>
      <c r="U836" s="197"/>
      <c r="V836" s="197"/>
      <c r="W836" s="197"/>
      <c r="X836" s="198"/>
      <c r="Y836" s="139"/>
      <c r="Z836" s="95"/>
      <c r="AA836" s="95"/>
      <c r="AB836" s="96"/>
      <c r="AC836" s="290"/>
      <c r="AD836" s="291"/>
      <c r="AE836" s="291"/>
      <c r="AF836" s="292"/>
      <c r="AI836" s="111" t="str">
        <f>"55:field206:" &amp; IF(I836="■",1,IF(L836="■",2,0))</f>
        <v>55:field206:0</v>
      </c>
    </row>
    <row r="837" spans="1:35" s="111" customFormat="1" ht="18.75" hidden="1" customHeight="1" x14ac:dyDescent="0.2">
      <c r="A837" s="97"/>
      <c r="B837" s="98"/>
      <c r="C837" s="236"/>
      <c r="D837" s="237"/>
      <c r="E837" s="101"/>
      <c r="F837" s="102"/>
      <c r="G837" s="101"/>
      <c r="H837" s="299"/>
      <c r="I837" s="313"/>
      <c r="J837" s="304"/>
      <c r="K837" s="304"/>
      <c r="L837" s="317"/>
      <c r="M837" s="304"/>
      <c r="N837" s="304"/>
      <c r="O837" s="136"/>
      <c r="P837" s="136"/>
      <c r="Q837" s="136"/>
      <c r="R837" s="136"/>
      <c r="S837" s="136"/>
      <c r="T837" s="136"/>
      <c r="U837" s="136"/>
      <c r="V837" s="136"/>
      <c r="W837" s="136"/>
      <c r="X837" s="224"/>
      <c r="Y837" s="139"/>
      <c r="Z837" s="95"/>
      <c r="AA837" s="95"/>
      <c r="AB837" s="96"/>
      <c r="AC837" s="290"/>
      <c r="AD837" s="291"/>
      <c r="AE837" s="291"/>
      <c r="AF837" s="292"/>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290"/>
      <c r="AD838" s="291"/>
      <c r="AE838" s="291"/>
      <c r="AF838" s="292"/>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290"/>
      <c r="AD839" s="291"/>
      <c r="AE839" s="291"/>
      <c r="AF839" s="292"/>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290"/>
      <c r="AD840" s="291"/>
      <c r="AE840" s="291"/>
      <c r="AF840" s="292"/>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290"/>
      <c r="AD841" s="291"/>
      <c r="AE841" s="291"/>
      <c r="AF841" s="292"/>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290"/>
      <c r="AD842" s="291"/>
      <c r="AE842" s="291"/>
      <c r="AF842" s="292"/>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338"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290"/>
      <c r="AD843" s="291"/>
      <c r="AE843" s="291"/>
      <c r="AF843" s="292"/>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339"/>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290"/>
      <c r="AD844" s="291"/>
      <c r="AE844" s="291"/>
      <c r="AF844" s="292"/>
    </row>
    <row r="845" spans="1:35" s="111" customFormat="1" ht="18.75" hidden="1" customHeight="1" x14ac:dyDescent="0.2">
      <c r="A845" s="97"/>
      <c r="B845" s="98"/>
      <c r="C845" s="236"/>
      <c r="D845" s="237"/>
      <c r="E845" s="101"/>
      <c r="F845" s="120" t="s">
        <v>383</v>
      </c>
      <c r="G845" s="101" t="s">
        <v>423</v>
      </c>
      <c r="H845" s="338"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290"/>
      <c r="AD845" s="291"/>
      <c r="AE845" s="291"/>
      <c r="AF845" s="292"/>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339"/>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290"/>
      <c r="AD846" s="291"/>
      <c r="AE846" s="291"/>
      <c r="AF846" s="292"/>
    </row>
    <row r="847" spans="1:35" s="111" customFormat="1" ht="18.75" hidden="1" customHeight="1" x14ac:dyDescent="0.2">
      <c r="A847" s="97"/>
      <c r="B847" s="98"/>
      <c r="C847" s="236"/>
      <c r="D847" s="237"/>
      <c r="E847" s="101"/>
      <c r="F847" s="237"/>
      <c r="G847" s="101"/>
      <c r="H847" s="300" t="s">
        <v>455</v>
      </c>
      <c r="I847" s="312" t="s">
        <v>383</v>
      </c>
      <c r="J847" s="311" t="s">
        <v>250</v>
      </c>
      <c r="K847" s="311"/>
      <c r="L847" s="316" t="s">
        <v>383</v>
      </c>
      <c r="M847" s="311" t="s">
        <v>456</v>
      </c>
      <c r="N847" s="311"/>
      <c r="O847" s="311"/>
      <c r="P847" s="316" t="s">
        <v>383</v>
      </c>
      <c r="Q847" s="311" t="s">
        <v>457</v>
      </c>
      <c r="R847" s="311"/>
      <c r="S847" s="311"/>
      <c r="T847" s="316" t="s">
        <v>383</v>
      </c>
      <c r="U847" s="311" t="s">
        <v>458</v>
      </c>
      <c r="V847" s="311"/>
      <c r="W847" s="311"/>
      <c r="X847" s="361"/>
      <c r="Y847" s="139"/>
      <c r="Z847" s="95"/>
      <c r="AA847" s="95"/>
      <c r="AB847" s="96"/>
      <c r="AC847" s="290"/>
      <c r="AD847" s="291"/>
      <c r="AE847" s="291"/>
      <c r="AF847" s="292"/>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9"/>
      <c r="I848" s="313"/>
      <c r="J848" s="304"/>
      <c r="K848" s="304"/>
      <c r="L848" s="317"/>
      <c r="M848" s="304"/>
      <c r="N848" s="304"/>
      <c r="O848" s="304"/>
      <c r="P848" s="317"/>
      <c r="Q848" s="304"/>
      <c r="R848" s="304"/>
      <c r="S848" s="304"/>
      <c r="T848" s="317"/>
      <c r="U848" s="304"/>
      <c r="V848" s="304"/>
      <c r="W848" s="304"/>
      <c r="X848" s="362"/>
      <c r="Y848" s="139"/>
      <c r="Z848" s="95"/>
      <c r="AA848" s="95"/>
      <c r="AB848" s="96"/>
      <c r="AC848" s="290"/>
      <c r="AD848" s="291"/>
      <c r="AE848" s="291"/>
      <c r="AF848" s="292"/>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290"/>
      <c r="AD849" s="291"/>
      <c r="AE849" s="291"/>
      <c r="AF849" s="292"/>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290"/>
      <c r="AD850" s="291"/>
      <c r="AE850" s="291"/>
      <c r="AF850" s="292"/>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290"/>
      <c r="AD851" s="291"/>
      <c r="AE851" s="291"/>
      <c r="AF851" s="292"/>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290"/>
      <c r="AD852" s="291"/>
      <c r="AE852" s="291"/>
      <c r="AF852" s="292"/>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290"/>
      <c r="AD853" s="291"/>
      <c r="AE853" s="291"/>
      <c r="AF853" s="292"/>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290"/>
      <c r="AD854" s="291"/>
      <c r="AE854" s="291"/>
      <c r="AF854" s="292"/>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290"/>
      <c r="AD855" s="291"/>
      <c r="AE855" s="291"/>
      <c r="AF855" s="292"/>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290"/>
      <c r="AD856" s="291"/>
      <c r="AE856" s="291"/>
      <c r="AF856" s="292"/>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290"/>
      <c r="AD857" s="291"/>
      <c r="AE857" s="291"/>
      <c r="AF857" s="292"/>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290"/>
      <c r="AD858" s="291"/>
      <c r="AE858" s="291"/>
      <c r="AF858" s="292"/>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290"/>
      <c r="AD859" s="291"/>
      <c r="AE859" s="291"/>
      <c r="AF859" s="292"/>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290"/>
      <c r="AD860" s="291"/>
      <c r="AE860" s="291"/>
      <c r="AF860" s="292"/>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19"/>
      <c r="AD861" s="320"/>
      <c r="AE861" s="320"/>
      <c r="AF861" s="321"/>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08"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287"/>
      <c r="AD862" s="288"/>
      <c r="AE862" s="288"/>
      <c r="AF862" s="289"/>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339"/>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290"/>
      <c r="AD863" s="291"/>
      <c r="AE863" s="291"/>
      <c r="AF863" s="292"/>
      <c r="AG863" s="111" t="str">
        <f>"55:sisetukbn_code:" &amp; IF(D879="■",2,0)</f>
        <v>55:sisetukbn_code:0</v>
      </c>
    </row>
    <row r="864" spans="1:36" s="111" customFormat="1" ht="18.75" hidden="1" customHeight="1" x14ac:dyDescent="0.2">
      <c r="A864" s="97"/>
      <c r="B864" s="98"/>
      <c r="C864" s="236"/>
      <c r="D864" s="237"/>
      <c r="E864" s="101"/>
      <c r="F864" s="102"/>
      <c r="G864" s="101"/>
      <c r="H864" s="338"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290"/>
      <c r="AD864" s="291"/>
      <c r="AE864" s="291"/>
      <c r="AF864" s="292"/>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339"/>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290"/>
      <c r="AD865" s="291"/>
      <c r="AE865" s="291"/>
      <c r="AF865" s="292"/>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290"/>
      <c r="AD866" s="291"/>
      <c r="AE866" s="291"/>
      <c r="AF866" s="292"/>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290"/>
      <c r="AD867" s="291"/>
      <c r="AE867" s="291"/>
      <c r="AF867" s="292"/>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290"/>
      <c r="AD868" s="291"/>
      <c r="AE868" s="291"/>
      <c r="AF868" s="292"/>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290"/>
      <c r="AD869" s="291"/>
      <c r="AE869" s="291"/>
      <c r="AF869" s="292"/>
      <c r="AI869" s="111" t="str">
        <f>"55:field232:" &amp; IF(I869="■",1,IF(M869="■",2,0))</f>
        <v>55:field232:0</v>
      </c>
    </row>
    <row r="870" spans="1:35" s="111" customFormat="1" ht="18.75" hidden="1" customHeight="1" x14ac:dyDescent="0.2">
      <c r="A870" s="97"/>
      <c r="B870" s="98"/>
      <c r="C870" s="236"/>
      <c r="D870" s="237"/>
      <c r="E870" s="101"/>
      <c r="F870" s="102"/>
      <c r="G870" s="101"/>
      <c r="H870" s="300" t="s">
        <v>202</v>
      </c>
      <c r="I870" s="312" t="s">
        <v>383</v>
      </c>
      <c r="J870" s="311" t="s">
        <v>250</v>
      </c>
      <c r="K870" s="311"/>
      <c r="L870" s="316" t="s">
        <v>383</v>
      </c>
      <c r="M870" s="311" t="s">
        <v>267</v>
      </c>
      <c r="N870" s="311"/>
      <c r="O870" s="197"/>
      <c r="P870" s="197"/>
      <c r="Q870" s="197"/>
      <c r="R870" s="197"/>
      <c r="S870" s="197"/>
      <c r="T870" s="197"/>
      <c r="U870" s="197"/>
      <c r="V870" s="197"/>
      <c r="W870" s="197"/>
      <c r="X870" s="198"/>
      <c r="Y870" s="139"/>
      <c r="Z870" s="95"/>
      <c r="AA870" s="95"/>
      <c r="AB870" s="96"/>
      <c r="AC870" s="290"/>
      <c r="AD870" s="291"/>
      <c r="AE870" s="291"/>
      <c r="AF870" s="292"/>
      <c r="AI870" s="111" t="str">
        <f>"55:field206:" &amp; IF(I870="■",1,IF(L870="■",2,0))</f>
        <v>55:field206:0</v>
      </c>
    </row>
    <row r="871" spans="1:35" s="111" customFormat="1" ht="18.75" hidden="1" customHeight="1" x14ac:dyDescent="0.2">
      <c r="A871" s="97"/>
      <c r="B871" s="98"/>
      <c r="C871" s="236"/>
      <c r="D871" s="237"/>
      <c r="E871" s="101"/>
      <c r="F871" s="102"/>
      <c r="G871" s="101"/>
      <c r="H871" s="299"/>
      <c r="I871" s="313"/>
      <c r="J871" s="304"/>
      <c r="K871" s="304"/>
      <c r="L871" s="317"/>
      <c r="M871" s="304"/>
      <c r="N871" s="304"/>
      <c r="O871" s="136"/>
      <c r="P871" s="136"/>
      <c r="Q871" s="136"/>
      <c r="R871" s="136"/>
      <c r="S871" s="136"/>
      <c r="T871" s="136"/>
      <c r="U871" s="136"/>
      <c r="V871" s="136"/>
      <c r="W871" s="136"/>
      <c r="X871" s="224"/>
      <c r="Y871" s="139"/>
      <c r="Z871" s="95"/>
      <c r="AA871" s="95"/>
      <c r="AB871" s="96"/>
      <c r="AC871" s="290"/>
      <c r="AD871" s="291"/>
      <c r="AE871" s="291"/>
      <c r="AF871" s="292"/>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290"/>
      <c r="AD872" s="291"/>
      <c r="AE872" s="291"/>
      <c r="AF872" s="292"/>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290"/>
      <c r="AD873" s="291"/>
      <c r="AE873" s="291"/>
      <c r="AF873" s="292"/>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290"/>
      <c r="AD874" s="291"/>
      <c r="AE874" s="291"/>
      <c r="AF874" s="292"/>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290"/>
      <c r="AD875" s="291"/>
      <c r="AE875" s="291"/>
      <c r="AF875" s="292"/>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290"/>
      <c r="AD876" s="291"/>
      <c r="AE876" s="291"/>
      <c r="AF876" s="292"/>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290"/>
      <c r="AD877" s="291"/>
      <c r="AE877" s="291"/>
      <c r="AF877" s="292"/>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338"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290"/>
      <c r="AD878" s="291"/>
      <c r="AE878" s="291"/>
      <c r="AF878" s="292"/>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339"/>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290"/>
      <c r="AD879" s="291"/>
      <c r="AE879" s="291"/>
      <c r="AF879" s="292"/>
    </row>
    <row r="880" spans="1:35" s="111" customFormat="1" ht="18.75" hidden="1" customHeight="1" x14ac:dyDescent="0.2">
      <c r="A880" s="97"/>
      <c r="B880" s="98"/>
      <c r="C880" s="236"/>
      <c r="D880" s="237"/>
      <c r="E880" s="101"/>
      <c r="F880" s="120" t="s">
        <v>383</v>
      </c>
      <c r="G880" s="101" t="s">
        <v>377</v>
      </c>
      <c r="H880" s="338"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290"/>
      <c r="AD880" s="291"/>
      <c r="AE880" s="291"/>
      <c r="AF880" s="292"/>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339"/>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290"/>
      <c r="AD881" s="291"/>
      <c r="AE881" s="291"/>
      <c r="AF881" s="292"/>
    </row>
    <row r="882" spans="1:35" s="111" customFormat="1" ht="18.75" hidden="1" customHeight="1" x14ac:dyDescent="0.2">
      <c r="A882" s="97"/>
      <c r="B882" s="98"/>
      <c r="C882" s="236"/>
      <c r="D882" s="237"/>
      <c r="E882" s="101"/>
      <c r="F882" s="237"/>
      <c r="G882" s="101"/>
      <c r="H882" s="300" t="s">
        <v>455</v>
      </c>
      <c r="I882" s="312" t="s">
        <v>383</v>
      </c>
      <c r="J882" s="311" t="s">
        <v>250</v>
      </c>
      <c r="K882" s="311"/>
      <c r="L882" s="316" t="s">
        <v>383</v>
      </c>
      <c r="M882" s="311" t="s">
        <v>456</v>
      </c>
      <c r="N882" s="311"/>
      <c r="O882" s="311"/>
      <c r="P882" s="316" t="s">
        <v>383</v>
      </c>
      <c r="Q882" s="311" t="s">
        <v>457</v>
      </c>
      <c r="R882" s="311"/>
      <c r="S882" s="311"/>
      <c r="T882" s="316" t="s">
        <v>383</v>
      </c>
      <c r="U882" s="311" t="s">
        <v>458</v>
      </c>
      <c r="V882" s="311"/>
      <c r="W882" s="311"/>
      <c r="X882" s="361"/>
      <c r="Y882" s="139"/>
      <c r="Z882" s="95"/>
      <c r="AA882" s="95"/>
      <c r="AB882" s="96"/>
      <c r="AC882" s="290"/>
      <c r="AD882" s="291"/>
      <c r="AE882" s="291"/>
      <c r="AF882" s="292"/>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9"/>
      <c r="I883" s="313"/>
      <c r="J883" s="304"/>
      <c r="K883" s="304"/>
      <c r="L883" s="317"/>
      <c r="M883" s="304"/>
      <c r="N883" s="304"/>
      <c r="O883" s="304"/>
      <c r="P883" s="317"/>
      <c r="Q883" s="304"/>
      <c r="R883" s="304"/>
      <c r="S883" s="304"/>
      <c r="T883" s="317"/>
      <c r="U883" s="304"/>
      <c r="V883" s="304"/>
      <c r="W883" s="304"/>
      <c r="X883" s="362"/>
      <c r="Y883" s="139"/>
      <c r="Z883" s="95"/>
      <c r="AA883" s="95"/>
      <c r="AB883" s="96"/>
      <c r="AC883" s="290"/>
      <c r="AD883" s="291"/>
      <c r="AE883" s="291"/>
      <c r="AF883" s="292"/>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290"/>
      <c r="AD884" s="291"/>
      <c r="AE884" s="291"/>
      <c r="AF884" s="292"/>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290"/>
      <c r="AD885" s="291"/>
      <c r="AE885" s="291"/>
      <c r="AF885" s="292"/>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290"/>
      <c r="AD886" s="291"/>
      <c r="AE886" s="291"/>
      <c r="AF886" s="292"/>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290"/>
      <c r="AD887" s="291"/>
      <c r="AE887" s="291"/>
      <c r="AF887" s="292"/>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290"/>
      <c r="AD888" s="291"/>
      <c r="AE888" s="291"/>
      <c r="AF888" s="292"/>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290"/>
      <c r="AD889" s="291"/>
      <c r="AE889" s="291"/>
      <c r="AF889" s="292"/>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290"/>
      <c r="AD890" s="291"/>
      <c r="AE890" s="291"/>
      <c r="AF890" s="292"/>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290"/>
      <c r="AD891" s="291"/>
      <c r="AE891" s="291"/>
      <c r="AF891" s="292"/>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290"/>
      <c r="AD892" s="291"/>
      <c r="AE892" s="291"/>
      <c r="AF892" s="292"/>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290"/>
      <c r="AD893" s="291"/>
      <c r="AE893" s="291"/>
      <c r="AF893" s="292"/>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290"/>
      <c r="AD894" s="291"/>
      <c r="AE894" s="291"/>
      <c r="AF894" s="292"/>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290"/>
      <c r="AD895" s="291"/>
      <c r="AE895" s="291"/>
      <c r="AF895" s="292"/>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19"/>
      <c r="AD896" s="320"/>
      <c r="AE896" s="320"/>
      <c r="AF896" s="321"/>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08"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287"/>
      <c r="AD897" s="288"/>
      <c r="AE897" s="288"/>
      <c r="AF897" s="289"/>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339"/>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290"/>
      <c r="AD898" s="291"/>
      <c r="AE898" s="291"/>
      <c r="AF898" s="292"/>
      <c r="AG898" s="111" t="str">
        <f>"55:sisetukbn_code:" &amp; IF(D907="■",3,0)</f>
        <v>55:sisetukbn_code:0</v>
      </c>
    </row>
    <row r="899" spans="1:36" s="111" customFormat="1" ht="18.75" hidden="1" customHeight="1" x14ac:dyDescent="0.2">
      <c r="A899" s="97"/>
      <c r="B899" s="98"/>
      <c r="C899" s="236"/>
      <c r="D899" s="237"/>
      <c r="E899" s="101"/>
      <c r="F899" s="102"/>
      <c r="G899" s="101"/>
      <c r="H899" s="338"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290"/>
      <c r="AD899" s="291"/>
      <c r="AE899" s="291"/>
      <c r="AF899" s="292"/>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339"/>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290"/>
      <c r="AD900" s="291"/>
      <c r="AE900" s="291"/>
      <c r="AF900" s="292"/>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290"/>
      <c r="AD901" s="291"/>
      <c r="AE901" s="291"/>
      <c r="AF901" s="292"/>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290"/>
      <c r="AD902" s="291"/>
      <c r="AE902" s="291"/>
      <c r="AF902" s="292"/>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290"/>
      <c r="AD903" s="291"/>
      <c r="AE903" s="291"/>
      <c r="AF903" s="292"/>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290"/>
      <c r="AD904" s="291"/>
      <c r="AE904" s="291"/>
      <c r="AF904" s="292"/>
      <c r="AI904" s="111" t="str">
        <f>"55:field232:" &amp; IF(I904="■",1,IF(M904="■",2,0))</f>
        <v>55:field232:0</v>
      </c>
    </row>
    <row r="905" spans="1:36" s="111" customFormat="1" ht="18.75" hidden="1" customHeight="1" x14ac:dyDescent="0.2">
      <c r="A905" s="97"/>
      <c r="B905" s="98"/>
      <c r="C905" s="236"/>
      <c r="D905" s="237"/>
      <c r="E905" s="101"/>
      <c r="F905" s="102"/>
      <c r="G905" s="101"/>
      <c r="H905" s="300" t="s">
        <v>202</v>
      </c>
      <c r="I905" s="312" t="s">
        <v>383</v>
      </c>
      <c r="J905" s="311" t="s">
        <v>250</v>
      </c>
      <c r="K905" s="311"/>
      <c r="L905" s="316" t="s">
        <v>383</v>
      </c>
      <c r="M905" s="311" t="s">
        <v>267</v>
      </c>
      <c r="N905" s="311"/>
      <c r="O905" s="197"/>
      <c r="P905" s="197"/>
      <c r="Q905" s="197"/>
      <c r="R905" s="197"/>
      <c r="S905" s="197"/>
      <c r="T905" s="197"/>
      <c r="U905" s="197"/>
      <c r="V905" s="197"/>
      <c r="W905" s="197"/>
      <c r="X905" s="198"/>
      <c r="Y905" s="139"/>
      <c r="Z905" s="95"/>
      <c r="AA905" s="95"/>
      <c r="AB905" s="96"/>
      <c r="AC905" s="290"/>
      <c r="AD905" s="291"/>
      <c r="AE905" s="291"/>
      <c r="AF905" s="292"/>
      <c r="AI905" s="111" t="str">
        <f>"55:field206:" &amp; IF(I905="■",1,IF(L905="■",2,0))</f>
        <v>55:field206:0</v>
      </c>
    </row>
    <row r="906" spans="1:36" s="111" customFormat="1" ht="18.75" hidden="1" customHeight="1" x14ac:dyDescent="0.2">
      <c r="A906" s="97"/>
      <c r="B906" s="98"/>
      <c r="C906" s="236"/>
      <c r="D906" s="237"/>
      <c r="E906" s="101"/>
      <c r="F906" s="102"/>
      <c r="G906" s="101"/>
      <c r="H906" s="299"/>
      <c r="I906" s="313"/>
      <c r="J906" s="304"/>
      <c r="K906" s="304"/>
      <c r="L906" s="317"/>
      <c r="M906" s="304"/>
      <c r="N906" s="304"/>
      <c r="O906" s="136"/>
      <c r="P906" s="136"/>
      <c r="Q906" s="136"/>
      <c r="R906" s="136"/>
      <c r="S906" s="136"/>
      <c r="T906" s="136"/>
      <c r="U906" s="136"/>
      <c r="V906" s="136"/>
      <c r="W906" s="136"/>
      <c r="X906" s="224"/>
      <c r="Y906" s="139"/>
      <c r="Z906" s="95"/>
      <c r="AA906" s="95"/>
      <c r="AB906" s="96"/>
      <c r="AC906" s="290"/>
      <c r="AD906" s="291"/>
      <c r="AE906" s="291"/>
      <c r="AF906" s="292"/>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290"/>
      <c r="AD907" s="291"/>
      <c r="AE907" s="291"/>
      <c r="AF907" s="292"/>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290"/>
      <c r="AD908" s="291"/>
      <c r="AE908" s="291"/>
      <c r="AF908" s="292"/>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290"/>
      <c r="AD909" s="291"/>
      <c r="AE909" s="291"/>
      <c r="AF909" s="292"/>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290"/>
      <c r="AD910" s="291"/>
      <c r="AE910" s="291"/>
      <c r="AF910" s="292"/>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290"/>
      <c r="AD911" s="291"/>
      <c r="AE911" s="291"/>
      <c r="AF911" s="292"/>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290"/>
      <c r="AD912" s="291"/>
      <c r="AE912" s="291"/>
      <c r="AF912" s="292"/>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290"/>
      <c r="AD913" s="291"/>
      <c r="AE913" s="291"/>
      <c r="AF913" s="292"/>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290"/>
      <c r="AD914" s="291"/>
      <c r="AE914" s="291"/>
      <c r="AF914" s="292"/>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290"/>
      <c r="AD915" s="291"/>
      <c r="AE915" s="291"/>
      <c r="AF915" s="292"/>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290"/>
      <c r="AD916" s="291"/>
      <c r="AE916" s="291"/>
      <c r="AF916" s="292"/>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290"/>
      <c r="AD917" s="291"/>
      <c r="AE917" s="291"/>
      <c r="AF917" s="292"/>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290"/>
      <c r="AD918" s="291"/>
      <c r="AE918" s="291"/>
      <c r="AF918" s="292"/>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290"/>
      <c r="AD919" s="291"/>
      <c r="AE919" s="291"/>
      <c r="AF919" s="292"/>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08"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287"/>
      <c r="AD920" s="288"/>
      <c r="AE920" s="288"/>
      <c r="AF920" s="289"/>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339"/>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290"/>
      <c r="AD921" s="291"/>
      <c r="AE921" s="291"/>
      <c r="AF921" s="292"/>
      <c r="AG921" s="111" t="str">
        <f>"55:sisetukbn_code:" &amp; IF(D930="■",3,0)</f>
        <v>55:sisetukbn_code:0</v>
      </c>
    </row>
    <row r="922" spans="1:36" s="111" customFormat="1" ht="18.75" hidden="1" customHeight="1" x14ac:dyDescent="0.2">
      <c r="A922" s="97"/>
      <c r="B922" s="98"/>
      <c r="C922" s="236"/>
      <c r="D922" s="237"/>
      <c r="E922" s="101"/>
      <c r="F922" s="102"/>
      <c r="G922" s="101"/>
      <c r="H922" s="338"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290"/>
      <c r="AD922" s="291"/>
      <c r="AE922" s="291"/>
      <c r="AF922" s="292"/>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339"/>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290"/>
      <c r="AD923" s="291"/>
      <c r="AE923" s="291"/>
      <c r="AF923" s="292"/>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290"/>
      <c r="AD924" s="291"/>
      <c r="AE924" s="291"/>
      <c r="AF924" s="292"/>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290"/>
      <c r="AD925" s="291"/>
      <c r="AE925" s="291"/>
      <c r="AF925" s="292"/>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290"/>
      <c r="AD926" s="291"/>
      <c r="AE926" s="291"/>
      <c r="AF926" s="292"/>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290"/>
      <c r="AD927" s="291"/>
      <c r="AE927" s="291"/>
      <c r="AF927" s="292"/>
      <c r="AI927" s="111" t="str">
        <f>"55:field232:" &amp; IF(I927="■",1,IF(M927="■",2,0))</f>
        <v>55:field232:0</v>
      </c>
    </row>
    <row r="928" spans="1:36" s="111" customFormat="1" ht="18.75" hidden="1" customHeight="1" x14ac:dyDescent="0.2">
      <c r="A928" s="97"/>
      <c r="B928" s="98"/>
      <c r="C928" s="236"/>
      <c r="D928" s="237"/>
      <c r="E928" s="101"/>
      <c r="F928" s="102"/>
      <c r="G928" s="101"/>
      <c r="H928" s="300" t="s">
        <v>202</v>
      </c>
      <c r="I928" s="312" t="s">
        <v>383</v>
      </c>
      <c r="J928" s="311" t="s">
        <v>250</v>
      </c>
      <c r="K928" s="311"/>
      <c r="L928" s="316" t="s">
        <v>383</v>
      </c>
      <c r="M928" s="311" t="s">
        <v>267</v>
      </c>
      <c r="N928" s="311"/>
      <c r="O928" s="197"/>
      <c r="P928" s="197"/>
      <c r="Q928" s="197"/>
      <c r="R928" s="197"/>
      <c r="S928" s="197"/>
      <c r="T928" s="197"/>
      <c r="U928" s="197"/>
      <c r="V928" s="197"/>
      <c r="W928" s="197"/>
      <c r="X928" s="198"/>
      <c r="Y928" s="139"/>
      <c r="Z928" s="95"/>
      <c r="AA928" s="95"/>
      <c r="AB928" s="96"/>
      <c r="AC928" s="290"/>
      <c r="AD928" s="291"/>
      <c r="AE928" s="291"/>
      <c r="AF928" s="292"/>
      <c r="AI928" s="111" t="str">
        <f>"55:field206:" &amp; IF(I928="■",1,IF(L928="■",2,0))</f>
        <v>55:field206:0</v>
      </c>
    </row>
    <row r="929" spans="1:36" s="111" customFormat="1" ht="18.75" hidden="1" customHeight="1" x14ac:dyDescent="0.2">
      <c r="A929" s="97"/>
      <c r="B929" s="98"/>
      <c r="C929" s="236"/>
      <c r="D929" s="237"/>
      <c r="E929" s="101"/>
      <c r="F929" s="102"/>
      <c r="G929" s="101"/>
      <c r="H929" s="299"/>
      <c r="I929" s="313"/>
      <c r="J929" s="304"/>
      <c r="K929" s="304"/>
      <c r="L929" s="317"/>
      <c r="M929" s="304"/>
      <c r="N929" s="304"/>
      <c r="O929" s="136"/>
      <c r="P929" s="136"/>
      <c r="Q929" s="136"/>
      <c r="R929" s="136"/>
      <c r="S929" s="136"/>
      <c r="T929" s="136"/>
      <c r="U929" s="136"/>
      <c r="V929" s="136"/>
      <c r="W929" s="136"/>
      <c r="X929" s="224"/>
      <c r="Y929" s="139"/>
      <c r="Z929" s="95"/>
      <c r="AA929" s="95"/>
      <c r="AB929" s="96"/>
      <c r="AC929" s="290"/>
      <c r="AD929" s="291"/>
      <c r="AE929" s="291"/>
      <c r="AF929" s="292"/>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290"/>
      <c r="AD930" s="291"/>
      <c r="AE930" s="291"/>
      <c r="AF930" s="292"/>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290"/>
      <c r="AD931" s="291"/>
      <c r="AE931" s="291"/>
      <c r="AF931" s="292"/>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290"/>
      <c r="AD932" s="291"/>
      <c r="AE932" s="291"/>
      <c r="AF932" s="292"/>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290"/>
      <c r="AD933" s="291"/>
      <c r="AE933" s="291"/>
      <c r="AF933" s="292"/>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290"/>
      <c r="AD934" s="291"/>
      <c r="AE934" s="291"/>
      <c r="AF934" s="292"/>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290"/>
      <c r="AD935" s="291"/>
      <c r="AE935" s="291"/>
      <c r="AF935" s="292"/>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290"/>
      <c r="AD936" s="291"/>
      <c r="AE936" s="291"/>
      <c r="AF936" s="292"/>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290"/>
      <c r="AD937" s="291"/>
      <c r="AE937" s="291"/>
      <c r="AF937" s="292"/>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290"/>
      <c r="AD938" s="291"/>
      <c r="AE938" s="291"/>
      <c r="AF938" s="292"/>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290"/>
      <c r="AD939" s="291"/>
      <c r="AE939" s="291"/>
      <c r="AF939" s="292"/>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290"/>
      <c r="AD940" s="291"/>
      <c r="AE940" s="291"/>
      <c r="AF940" s="292"/>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290"/>
      <c r="AD941" s="291"/>
      <c r="AE941" s="291"/>
      <c r="AF941" s="292"/>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290"/>
      <c r="AD942" s="291"/>
      <c r="AE942" s="291"/>
      <c r="AF942" s="292"/>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19"/>
      <c r="AD943" s="320"/>
      <c r="AE943" s="320"/>
      <c r="AF943" s="321"/>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08"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287"/>
      <c r="AD944" s="288"/>
      <c r="AE944" s="288"/>
      <c r="AF944" s="289"/>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339"/>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290"/>
      <c r="AD945" s="291"/>
      <c r="AE945" s="291"/>
      <c r="AF945" s="292"/>
      <c r="AG945" s="111" t="str">
        <f>"55:sisetukbn_code:" &amp; IF(D960="■",4,0)</f>
        <v>55:sisetukbn_code:0</v>
      </c>
    </row>
    <row r="946" spans="1:35" s="111" customFormat="1" ht="18.75" hidden="1" customHeight="1" x14ac:dyDescent="0.2">
      <c r="A946" s="97"/>
      <c r="B946" s="98"/>
      <c r="C946" s="236"/>
      <c r="D946" s="237"/>
      <c r="E946" s="101"/>
      <c r="F946" s="102"/>
      <c r="G946" s="101"/>
      <c r="H946" s="338"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290"/>
      <c r="AD946" s="291"/>
      <c r="AE946" s="291"/>
      <c r="AF946" s="292"/>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339"/>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290"/>
      <c r="AD947" s="291"/>
      <c r="AE947" s="291"/>
      <c r="AF947" s="292"/>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290"/>
      <c r="AD948" s="291"/>
      <c r="AE948" s="291"/>
      <c r="AF948" s="292"/>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290"/>
      <c r="AD949" s="291"/>
      <c r="AE949" s="291"/>
      <c r="AF949" s="292"/>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290"/>
      <c r="AD950" s="291"/>
      <c r="AE950" s="291"/>
      <c r="AF950" s="292"/>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290"/>
      <c r="AD951" s="291"/>
      <c r="AE951" s="291"/>
      <c r="AF951" s="292"/>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290"/>
      <c r="AD952" s="291"/>
      <c r="AE952" s="291"/>
      <c r="AF952" s="292"/>
      <c r="AI952" s="111" t="str">
        <f>"55:field232:" &amp; IF(I952="■",1,IF(M952="■",2,0))</f>
        <v>55:field232:0</v>
      </c>
    </row>
    <row r="953" spans="1:35" s="111" customFormat="1" ht="18.75" hidden="1" customHeight="1" x14ac:dyDescent="0.2">
      <c r="A953" s="97"/>
      <c r="B953" s="98"/>
      <c r="C953" s="236"/>
      <c r="D953" s="237"/>
      <c r="E953" s="101"/>
      <c r="F953" s="102"/>
      <c r="G953" s="101"/>
      <c r="H953" s="300" t="s">
        <v>202</v>
      </c>
      <c r="I953" s="312" t="s">
        <v>383</v>
      </c>
      <c r="J953" s="311" t="s">
        <v>250</v>
      </c>
      <c r="K953" s="311"/>
      <c r="L953" s="316" t="s">
        <v>383</v>
      </c>
      <c r="M953" s="311" t="s">
        <v>267</v>
      </c>
      <c r="N953" s="311"/>
      <c r="O953" s="197"/>
      <c r="P953" s="197"/>
      <c r="Q953" s="197"/>
      <c r="R953" s="197"/>
      <c r="S953" s="197"/>
      <c r="T953" s="197"/>
      <c r="U953" s="197"/>
      <c r="V953" s="197"/>
      <c r="W953" s="197"/>
      <c r="X953" s="198"/>
      <c r="Y953" s="139"/>
      <c r="Z953" s="95"/>
      <c r="AA953" s="95"/>
      <c r="AB953" s="96"/>
      <c r="AC953" s="290"/>
      <c r="AD953" s="291"/>
      <c r="AE953" s="291"/>
      <c r="AF953" s="292"/>
      <c r="AI953" s="111" t="str">
        <f>"55:field206:" &amp; IF(I953="■",1,IF(L953="■",2,0))</f>
        <v>55:field206:0</v>
      </c>
    </row>
    <row r="954" spans="1:35" s="111" customFormat="1" ht="18.75" hidden="1" customHeight="1" x14ac:dyDescent="0.2">
      <c r="A954" s="97"/>
      <c r="B954" s="98"/>
      <c r="C954" s="236"/>
      <c r="D954" s="237"/>
      <c r="E954" s="101"/>
      <c r="F954" s="102"/>
      <c r="G954" s="101"/>
      <c r="H954" s="299"/>
      <c r="I954" s="313"/>
      <c r="J954" s="304"/>
      <c r="K954" s="304"/>
      <c r="L954" s="317"/>
      <c r="M954" s="304"/>
      <c r="N954" s="304"/>
      <c r="O954" s="136"/>
      <c r="P954" s="136"/>
      <c r="Q954" s="136"/>
      <c r="R954" s="136"/>
      <c r="S954" s="136"/>
      <c r="T954" s="136"/>
      <c r="U954" s="136"/>
      <c r="V954" s="136"/>
      <c r="W954" s="136"/>
      <c r="X954" s="224"/>
      <c r="Y954" s="139"/>
      <c r="Z954" s="95"/>
      <c r="AA954" s="95"/>
      <c r="AB954" s="96"/>
      <c r="AC954" s="290"/>
      <c r="AD954" s="291"/>
      <c r="AE954" s="291"/>
      <c r="AF954" s="292"/>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290"/>
      <c r="AD955" s="291"/>
      <c r="AE955" s="291"/>
      <c r="AF955" s="292"/>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290"/>
      <c r="AD956" s="291"/>
      <c r="AE956" s="291"/>
      <c r="AF956" s="292"/>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290"/>
      <c r="AD957" s="291"/>
      <c r="AE957" s="291"/>
      <c r="AF957" s="292"/>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290"/>
      <c r="AD958" s="291"/>
      <c r="AE958" s="291"/>
      <c r="AF958" s="292"/>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290"/>
      <c r="AD959" s="291"/>
      <c r="AE959" s="291"/>
      <c r="AF959" s="292"/>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338"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290"/>
      <c r="AD960" s="291"/>
      <c r="AE960" s="291"/>
      <c r="AF960" s="292"/>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339"/>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290"/>
      <c r="AD961" s="291"/>
      <c r="AE961" s="291"/>
      <c r="AF961" s="292"/>
    </row>
    <row r="962" spans="1:35" s="111" customFormat="1" ht="18.75" hidden="1" customHeight="1" x14ac:dyDescent="0.2">
      <c r="A962" s="97"/>
      <c r="B962" s="98"/>
      <c r="C962" s="236"/>
      <c r="D962" s="237"/>
      <c r="E962" s="101"/>
      <c r="F962" s="102"/>
      <c r="G962" s="101"/>
      <c r="H962" s="338"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290"/>
      <c r="AD962" s="291"/>
      <c r="AE962" s="291"/>
      <c r="AF962" s="292"/>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339"/>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290"/>
      <c r="AD963" s="291"/>
      <c r="AE963" s="291"/>
      <c r="AF963" s="292"/>
    </row>
    <row r="964" spans="1:35" s="111" customFormat="1" ht="18.75" hidden="1" customHeight="1" x14ac:dyDescent="0.2">
      <c r="A964" s="97"/>
      <c r="B964" s="98"/>
      <c r="C964" s="236"/>
      <c r="D964" s="237"/>
      <c r="E964" s="101"/>
      <c r="F964" s="102"/>
      <c r="G964" s="101"/>
      <c r="H964" s="300" t="s">
        <v>455</v>
      </c>
      <c r="I964" s="312" t="s">
        <v>383</v>
      </c>
      <c r="J964" s="311" t="s">
        <v>250</v>
      </c>
      <c r="K964" s="311"/>
      <c r="L964" s="316" t="s">
        <v>383</v>
      </c>
      <c r="M964" s="311" t="s">
        <v>456</v>
      </c>
      <c r="N964" s="311"/>
      <c r="O964" s="311"/>
      <c r="P964" s="316" t="s">
        <v>383</v>
      </c>
      <c r="Q964" s="311" t="s">
        <v>457</v>
      </c>
      <c r="R964" s="311"/>
      <c r="S964" s="311"/>
      <c r="T964" s="316" t="s">
        <v>383</v>
      </c>
      <c r="U964" s="311" t="s">
        <v>458</v>
      </c>
      <c r="V964" s="311"/>
      <c r="W964" s="311"/>
      <c r="X964" s="361"/>
      <c r="Y964" s="139"/>
      <c r="Z964" s="95"/>
      <c r="AA964" s="95"/>
      <c r="AB964" s="96"/>
      <c r="AC964" s="290"/>
      <c r="AD964" s="291"/>
      <c r="AE964" s="291"/>
      <c r="AF964" s="292"/>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9"/>
      <c r="I965" s="313"/>
      <c r="J965" s="304"/>
      <c r="K965" s="304"/>
      <c r="L965" s="317"/>
      <c r="M965" s="304"/>
      <c r="N965" s="304"/>
      <c r="O965" s="304"/>
      <c r="P965" s="317"/>
      <c r="Q965" s="304"/>
      <c r="R965" s="304"/>
      <c r="S965" s="304"/>
      <c r="T965" s="317"/>
      <c r="U965" s="304"/>
      <c r="V965" s="304"/>
      <c r="W965" s="304"/>
      <c r="X965" s="362"/>
      <c r="Y965" s="139"/>
      <c r="Z965" s="95"/>
      <c r="AA965" s="95"/>
      <c r="AB965" s="96"/>
      <c r="AC965" s="290"/>
      <c r="AD965" s="291"/>
      <c r="AE965" s="291"/>
      <c r="AF965" s="292"/>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290"/>
      <c r="AD966" s="291"/>
      <c r="AE966" s="291"/>
      <c r="AF966" s="292"/>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290"/>
      <c r="AD967" s="291"/>
      <c r="AE967" s="291"/>
      <c r="AF967" s="292"/>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290"/>
      <c r="AD968" s="291"/>
      <c r="AE968" s="291"/>
      <c r="AF968" s="292"/>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290"/>
      <c r="AD969" s="291"/>
      <c r="AE969" s="291"/>
      <c r="AF969" s="292"/>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290"/>
      <c r="AD970" s="291"/>
      <c r="AE970" s="291"/>
      <c r="AF970" s="292"/>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290"/>
      <c r="AD971" s="291"/>
      <c r="AE971" s="291"/>
      <c r="AF971" s="292"/>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290"/>
      <c r="AD972" s="291"/>
      <c r="AE972" s="291"/>
      <c r="AF972" s="292"/>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290"/>
      <c r="AD973" s="291"/>
      <c r="AE973" s="291"/>
      <c r="AF973" s="292"/>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290"/>
      <c r="AD974" s="291"/>
      <c r="AE974" s="291"/>
      <c r="AF974" s="292"/>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290"/>
      <c r="AD975" s="291"/>
      <c r="AE975" s="291"/>
      <c r="AF975" s="292"/>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290"/>
      <c r="AD976" s="291"/>
      <c r="AE976" s="291"/>
      <c r="AF976" s="292"/>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290"/>
      <c r="AD977" s="291"/>
      <c r="AE977" s="291"/>
      <c r="AF977" s="292"/>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19"/>
      <c r="AD978" s="320"/>
      <c r="AE978" s="320"/>
      <c r="AF978" s="321"/>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08"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287"/>
      <c r="AD979" s="288"/>
      <c r="AE979" s="288"/>
      <c r="AF979" s="289"/>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339"/>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290"/>
      <c r="AD980" s="291"/>
      <c r="AE980" s="291"/>
      <c r="AF980" s="292"/>
      <c r="AG980" s="111" t="str">
        <f>"55:sisetukbn_code:" &amp; IF(D996="■",5,0)</f>
        <v>55:sisetukbn_code:0</v>
      </c>
    </row>
    <row r="981" spans="1:36" s="111" customFormat="1" ht="18.75" hidden="1" customHeight="1" x14ac:dyDescent="0.2">
      <c r="A981" s="97"/>
      <c r="B981" s="98"/>
      <c r="C981" s="236"/>
      <c r="D981" s="237"/>
      <c r="E981" s="101"/>
      <c r="F981" s="102"/>
      <c r="G981" s="101"/>
      <c r="H981" s="338"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290"/>
      <c r="AD981" s="291"/>
      <c r="AE981" s="291"/>
      <c r="AF981" s="292"/>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339"/>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290"/>
      <c r="AD982" s="291"/>
      <c r="AE982" s="291"/>
      <c r="AF982" s="292"/>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290"/>
      <c r="AD983" s="291"/>
      <c r="AE983" s="291"/>
      <c r="AF983" s="292"/>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290"/>
      <c r="AD984" s="291"/>
      <c r="AE984" s="291"/>
      <c r="AF984" s="292"/>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290"/>
      <c r="AD985" s="291"/>
      <c r="AE985" s="291"/>
      <c r="AF985" s="292"/>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290"/>
      <c r="AD986" s="291"/>
      <c r="AE986" s="291"/>
      <c r="AF986" s="292"/>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290"/>
      <c r="AD987" s="291"/>
      <c r="AE987" s="291"/>
      <c r="AF987" s="292"/>
      <c r="AI987" s="111" t="str">
        <f>"55:field232:" &amp; IF(I987="■",1,IF(M987="■",2,0))</f>
        <v>55:field232:0</v>
      </c>
    </row>
    <row r="988" spans="1:36" s="111" customFormat="1" ht="18.75" hidden="1" customHeight="1" x14ac:dyDescent="0.2">
      <c r="A988" s="97"/>
      <c r="B988" s="98"/>
      <c r="C988" s="236"/>
      <c r="D988" s="237"/>
      <c r="E988" s="101"/>
      <c r="F988" s="102"/>
      <c r="G988" s="101"/>
      <c r="H988" s="300" t="s">
        <v>202</v>
      </c>
      <c r="I988" s="312" t="s">
        <v>383</v>
      </c>
      <c r="J988" s="311" t="s">
        <v>250</v>
      </c>
      <c r="K988" s="311"/>
      <c r="L988" s="316" t="s">
        <v>383</v>
      </c>
      <c r="M988" s="311" t="s">
        <v>267</v>
      </c>
      <c r="N988" s="311"/>
      <c r="O988" s="197"/>
      <c r="P988" s="197"/>
      <c r="Q988" s="197"/>
      <c r="R988" s="197"/>
      <c r="S988" s="197"/>
      <c r="T988" s="197"/>
      <c r="U988" s="197"/>
      <c r="V988" s="197"/>
      <c r="W988" s="197"/>
      <c r="X988" s="198"/>
      <c r="Y988" s="139"/>
      <c r="Z988" s="95"/>
      <c r="AA988" s="95"/>
      <c r="AB988" s="96"/>
      <c r="AC988" s="290"/>
      <c r="AD988" s="291"/>
      <c r="AE988" s="291"/>
      <c r="AF988" s="292"/>
      <c r="AI988" s="111" t="str">
        <f>"55:field206:" &amp; IF(I988="■",1,IF(L988="■",2,0))</f>
        <v>55:field206:0</v>
      </c>
    </row>
    <row r="989" spans="1:36" s="111" customFormat="1" ht="18.75" hidden="1" customHeight="1" x14ac:dyDescent="0.2">
      <c r="A989" s="97"/>
      <c r="B989" s="98"/>
      <c r="C989" s="236"/>
      <c r="D989" s="237"/>
      <c r="E989" s="101"/>
      <c r="F989" s="102"/>
      <c r="G989" s="101"/>
      <c r="H989" s="299"/>
      <c r="I989" s="313"/>
      <c r="J989" s="304"/>
      <c r="K989" s="304"/>
      <c r="L989" s="317"/>
      <c r="M989" s="304"/>
      <c r="N989" s="304"/>
      <c r="O989" s="136"/>
      <c r="P989" s="136"/>
      <c r="Q989" s="136"/>
      <c r="R989" s="136"/>
      <c r="S989" s="136"/>
      <c r="T989" s="136"/>
      <c r="U989" s="136"/>
      <c r="V989" s="136"/>
      <c r="W989" s="136"/>
      <c r="X989" s="224"/>
      <c r="Y989" s="139"/>
      <c r="Z989" s="95"/>
      <c r="AA989" s="95"/>
      <c r="AB989" s="96"/>
      <c r="AC989" s="290"/>
      <c r="AD989" s="291"/>
      <c r="AE989" s="291"/>
      <c r="AF989" s="292"/>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290"/>
      <c r="AD990" s="291"/>
      <c r="AE990" s="291"/>
      <c r="AF990" s="292"/>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290"/>
      <c r="AD991" s="291"/>
      <c r="AE991" s="291"/>
      <c r="AF991" s="292"/>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290"/>
      <c r="AD992" s="291"/>
      <c r="AE992" s="291"/>
      <c r="AF992" s="292"/>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290"/>
      <c r="AD993" s="291"/>
      <c r="AE993" s="291"/>
      <c r="AF993" s="292"/>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290"/>
      <c r="AD994" s="291"/>
      <c r="AE994" s="291"/>
      <c r="AF994" s="292"/>
      <c r="AI994" s="111" t="str">
        <f>"55:ryouyoushoku_code:" &amp; IF(I994="■",1,IF(L994="■",2,0))</f>
        <v>55:ryouyoushoku_code:0</v>
      </c>
    </row>
    <row r="995" spans="1:35" s="111" customFormat="1" ht="18.75" hidden="1" customHeight="1" x14ac:dyDescent="0.2">
      <c r="A995" s="97"/>
      <c r="B995" s="98"/>
      <c r="C995" s="236"/>
      <c r="D995" s="237"/>
      <c r="E995" s="101"/>
      <c r="F995" s="102"/>
      <c r="G995" s="101"/>
      <c r="H995" s="338"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290"/>
      <c r="AD995" s="291"/>
      <c r="AE995" s="291"/>
      <c r="AF995" s="292"/>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339"/>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290"/>
      <c r="AD996" s="291"/>
      <c r="AE996" s="291"/>
      <c r="AF996" s="292"/>
    </row>
    <row r="997" spans="1:35" s="111" customFormat="1" ht="18.75" hidden="1" customHeight="1" x14ac:dyDescent="0.2">
      <c r="A997" s="97"/>
      <c r="B997" s="98"/>
      <c r="C997" s="236"/>
      <c r="D997" s="237"/>
      <c r="E997" s="101"/>
      <c r="F997" s="102"/>
      <c r="G997" s="101"/>
      <c r="H997" s="338"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290"/>
      <c r="AD997" s="291"/>
      <c r="AE997" s="291"/>
      <c r="AF997" s="292"/>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339"/>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290"/>
      <c r="AD998" s="291"/>
      <c r="AE998" s="291"/>
      <c r="AF998" s="292"/>
    </row>
    <row r="999" spans="1:35" s="111" customFormat="1" ht="18.75" hidden="1" customHeight="1" x14ac:dyDescent="0.2">
      <c r="A999" s="97"/>
      <c r="B999" s="98"/>
      <c r="C999" s="236"/>
      <c r="D999" s="237"/>
      <c r="E999" s="101"/>
      <c r="F999" s="102"/>
      <c r="G999" s="101"/>
      <c r="H999" s="300" t="s">
        <v>455</v>
      </c>
      <c r="I999" s="312" t="s">
        <v>383</v>
      </c>
      <c r="J999" s="311" t="s">
        <v>250</v>
      </c>
      <c r="K999" s="311"/>
      <c r="L999" s="316" t="s">
        <v>383</v>
      </c>
      <c r="M999" s="311" t="s">
        <v>456</v>
      </c>
      <c r="N999" s="311"/>
      <c r="O999" s="311"/>
      <c r="P999" s="316" t="s">
        <v>383</v>
      </c>
      <c r="Q999" s="311" t="s">
        <v>457</v>
      </c>
      <c r="R999" s="311"/>
      <c r="S999" s="311"/>
      <c r="T999" s="316" t="s">
        <v>383</v>
      </c>
      <c r="U999" s="311" t="s">
        <v>458</v>
      </c>
      <c r="V999" s="311"/>
      <c r="W999" s="311"/>
      <c r="X999" s="361"/>
      <c r="Y999" s="139"/>
      <c r="Z999" s="95"/>
      <c r="AA999" s="95"/>
      <c r="AB999" s="96"/>
      <c r="AC999" s="290"/>
      <c r="AD999" s="291"/>
      <c r="AE999" s="291"/>
      <c r="AF999" s="292"/>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9"/>
      <c r="I1000" s="313"/>
      <c r="J1000" s="304"/>
      <c r="K1000" s="304"/>
      <c r="L1000" s="317"/>
      <c r="M1000" s="304"/>
      <c r="N1000" s="304"/>
      <c r="O1000" s="304"/>
      <c r="P1000" s="317"/>
      <c r="Q1000" s="304"/>
      <c r="R1000" s="304"/>
      <c r="S1000" s="304"/>
      <c r="T1000" s="317"/>
      <c r="U1000" s="304"/>
      <c r="V1000" s="304"/>
      <c r="W1000" s="304"/>
      <c r="X1000" s="362"/>
      <c r="Y1000" s="139"/>
      <c r="Z1000" s="95"/>
      <c r="AA1000" s="95"/>
      <c r="AB1000" s="96"/>
      <c r="AC1000" s="290"/>
      <c r="AD1000" s="291"/>
      <c r="AE1000" s="291"/>
      <c r="AF1000" s="292"/>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290"/>
      <c r="AD1001" s="291"/>
      <c r="AE1001" s="291"/>
      <c r="AF1001" s="292"/>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290"/>
      <c r="AD1002" s="291"/>
      <c r="AE1002" s="291"/>
      <c r="AF1002" s="292"/>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290"/>
      <c r="AD1003" s="291"/>
      <c r="AE1003" s="291"/>
      <c r="AF1003" s="292"/>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290"/>
      <c r="AD1004" s="291"/>
      <c r="AE1004" s="291"/>
      <c r="AF1004" s="292"/>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290"/>
      <c r="AD1005" s="291"/>
      <c r="AE1005" s="291"/>
      <c r="AF1005" s="292"/>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290"/>
      <c r="AD1006" s="291"/>
      <c r="AE1006" s="291"/>
      <c r="AF1006" s="292"/>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290"/>
      <c r="AD1007" s="291"/>
      <c r="AE1007" s="291"/>
      <c r="AF1007" s="292"/>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290"/>
      <c r="AD1008" s="291"/>
      <c r="AE1008" s="291"/>
      <c r="AF1008" s="292"/>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290"/>
      <c r="AD1009" s="291"/>
      <c r="AE1009" s="291"/>
      <c r="AF1009" s="292"/>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290"/>
      <c r="AD1010" s="291"/>
      <c r="AE1010" s="291"/>
      <c r="AF1010" s="292"/>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290"/>
      <c r="AD1011" s="291"/>
      <c r="AE1011" s="291"/>
      <c r="AF1011" s="292"/>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290"/>
      <c r="AD1012" s="291"/>
      <c r="AE1012" s="291"/>
      <c r="AF1012" s="292"/>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19"/>
      <c r="AD1013" s="320"/>
      <c r="AE1013" s="320"/>
      <c r="AF1013" s="321"/>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08"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287"/>
      <c r="AD1014" s="288"/>
      <c r="AE1014" s="288"/>
      <c r="AF1014" s="289"/>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339"/>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290"/>
      <c r="AD1015" s="291"/>
      <c r="AE1015" s="291"/>
      <c r="AF1015" s="292"/>
      <c r="AG1015" s="111" t="str">
        <f>"55:sisetukbn_code:" &amp; IF(D1025="■",6,0)</f>
        <v>55:sisetukbn_code:0</v>
      </c>
    </row>
    <row r="1016" spans="1:36" s="111" customFormat="1" ht="18.75" hidden="1" customHeight="1" x14ac:dyDescent="0.2">
      <c r="A1016" s="97"/>
      <c r="B1016" s="98"/>
      <c r="C1016" s="236"/>
      <c r="D1016" s="237"/>
      <c r="E1016" s="101"/>
      <c r="F1016" s="102"/>
      <c r="G1016" s="101"/>
      <c r="H1016" s="338"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290"/>
      <c r="AD1016" s="291"/>
      <c r="AE1016" s="291"/>
      <c r="AF1016" s="292"/>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339"/>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290"/>
      <c r="AD1017" s="291"/>
      <c r="AE1017" s="291"/>
      <c r="AF1017" s="292"/>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290"/>
      <c r="AD1018" s="291"/>
      <c r="AE1018" s="291"/>
      <c r="AF1018" s="292"/>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290"/>
      <c r="AD1019" s="291"/>
      <c r="AE1019" s="291"/>
      <c r="AF1019" s="292"/>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290"/>
      <c r="AD1020" s="291"/>
      <c r="AE1020" s="291"/>
      <c r="AF1020" s="292"/>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290"/>
      <c r="AD1021" s="291"/>
      <c r="AE1021" s="291"/>
      <c r="AF1021" s="292"/>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290"/>
      <c r="AD1022" s="291"/>
      <c r="AE1022" s="291"/>
      <c r="AF1022" s="292"/>
      <c r="AI1022" s="111" t="str">
        <f>"55:field232:" &amp; IF(I1022="■",1,IF(M1022="■",2,0))</f>
        <v>55:field232:0</v>
      </c>
    </row>
    <row r="1023" spans="1:36" s="111" customFormat="1" ht="18.75" hidden="1" customHeight="1" x14ac:dyDescent="0.2">
      <c r="A1023" s="97"/>
      <c r="B1023" s="98"/>
      <c r="C1023" s="236"/>
      <c r="D1023" s="237"/>
      <c r="E1023" s="101"/>
      <c r="F1023" s="102"/>
      <c r="G1023" s="101"/>
      <c r="H1023" s="300" t="s">
        <v>202</v>
      </c>
      <c r="I1023" s="312" t="s">
        <v>383</v>
      </c>
      <c r="J1023" s="311" t="s">
        <v>250</v>
      </c>
      <c r="K1023" s="311"/>
      <c r="L1023" s="316" t="s">
        <v>383</v>
      </c>
      <c r="M1023" s="311" t="s">
        <v>267</v>
      </c>
      <c r="N1023" s="311"/>
      <c r="O1023" s="197"/>
      <c r="P1023" s="197"/>
      <c r="Q1023" s="197"/>
      <c r="R1023" s="197"/>
      <c r="S1023" s="197"/>
      <c r="T1023" s="197"/>
      <c r="U1023" s="197"/>
      <c r="V1023" s="197"/>
      <c r="W1023" s="197"/>
      <c r="X1023" s="198"/>
      <c r="Y1023" s="139"/>
      <c r="Z1023" s="95"/>
      <c r="AA1023" s="95"/>
      <c r="AB1023" s="96"/>
      <c r="AC1023" s="290"/>
      <c r="AD1023" s="291"/>
      <c r="AE1023" s="291"/>
      <c r="AF1023" s="292"/>
      <c r="AI1023" s="111" t="str">
        <f>"55:field206:" &amp; IF(I1023="■",1,IF(L1023="■",2,0))</f>
        <v>55:field206:0</v>
      </c>
    </row>
    <row r="1024" spans="1:36" s="111" customFormat="1" ht="18.75" hidden="1" customHeight="1" x14ac:dyDescent="0.2">
      <c r="A1024" s="97"/>
      <c r="B1024" s="98"/>
      <c r="C1024" s="236"/>
      <c r="D1024" s="237"/>
      <c r="E1024" s="101"/>
      <c r="F1024" s="102"/>
      <c r="G1024" s="101"/>
      <c r="H1024" s="299"/>
      <c r="I1024" s="313"/>
      <c r="J1024" s="304"/>
      <c r="K1024" s="304"/>
      <c r="L1024" s="317"/>
      <c r="M1024" s="304"/>
      <c r="N1024" s="304"/>
      <c r="O1024" s="136"/>
      <c r="P1024" s="136"/>
      <c r="Q1024" s="136"/>
      <c r="R1024" s="136"/>
      <c r="S1024" s="136"/>
      <c r="T1024" s="136"/>
      <c r="U1024" s="136"/>
      <c r="V1024" s="136"/>
      <c r="W1024" s="136"/>
      <c r="X1024" s="224"/>
      <c r="Y1024" s="139"/>
      <c r="Z1024" s="95"/>
      <c r="AA1024" s="95"/>
      <c r="AB1024" s="96"/>
      <c r="AC1024" s="290"/>
      <c r="AD1024" s="291"/>
      <c r="AE1024" s="291"/>
      <c r="AF1024" s="292"/>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290"/>
      <c r="AD1025" s="291"/>
      <c r="AE1025" s="291"/>
      <c r="AF1025" s="292"/>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290"/>
      <c r="AD1026" s="291"/>
      <c r="AE1026" s="291"/>
      <c r="AF1026" s="292"/>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290"/>
      <c r="AD1027" s="291"/>
      <c r="AE1027" s="291"/>
      <c r="AF1027" s="292"/>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290"/>
      <c r="AD1028" s="291"/>
      <c r="AE1028" s="291"/>
      <c r="AF1028" s="292"/>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290"/>
      <c r="AD1029" s="291"/>
      <c r="AE1029" s="291"/>
      <c r="AF1029" s="292"/>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290"/>
      <c r="AD1030" s="291"/>
      <c r="AE1030" s="291"/>
      <c r="AF1030" s="292"/>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290"/>
      <c r="AD1031" s="291"/>
      <c r="AE1031" s="291"/>
      <c r="AF1031" s="292"/>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290"/>
      <c r="AD1032" s="291"/>
      <c r="AE1032" s="291"/>
      <c r="AF1032" s="292"/>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290"/>
      <c r="AD1033" s="291"/>
      <c r="AE1033" s="291"/>
      <c r="AF1033" s="292"/>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290"/>
      <c r="AD1034" s="291"/>
      <c r="AE1034" s="291"/>
      <c r="AF1034" s="292"/>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290"/>
      <c r="AD1035" s="291"/>
      <c r="AE1035" s="291"/>
      <c r="AF1035" s="292"/>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290"/>
      <c r="AD1036" s="291"/>
      <c r="AE1036" s="291"/>
      <c r="AF1036" s="292"/>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19"/>
      <c r="AD1037" s="320"/>
      <c r="AE1037" s="320"/>
      <c r="AF1037" s="321"/>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293" t="s">
        <v>555</v>
      </c>
      <c r="B1039" s="293"/>
      <c r="C1039" s="293"/>
      <c r="D1039" s="293"/>
      <c r="E1039" s="293"/>
      <c r="F1039" s="293"/>
      <c r="G1039" s="293"/>
      <c r="H1039" s="293"/>
      <c r="I1039" s="293"/>
      <c r="J1039" s="293"/>
      <c r="K1039" s="293"/>
      <c r="L1039" s="293"/>
      <c r="M1039" s="293"/>
      <c r="N1039" s="293"/>
      <c r="O1039" s="293"/>
      <c r="P1039" s="293"/>
      <c r="Q1039" s="293"/>
      <c r="R1039" s="293"/>
      <c r="S1039" s="293"/>
      <c r="T1039" s="293"/>
      <c r="U1039" s="293"/>
      <c r="V1039" s="293"/>
      <c r="W1039" s="293"/>
      <c r="X1039" s="293"/>
      <c r="Y1039" s="293"/>
      <c r="Z1039" s="293"/>
      <c r="AA1039" s="293"/>
      <c r="AB1039" s="293"/>
      <c r="AC1039" s="293"/>
      <c r="AD1039" s="293"/>
      <c r="AE1039" s="293"/>
      <c r="AF1039" s="29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294" t="s">
        <v>84</v>
      </c>
      <c r="T1041" s="295"/>
      <c r="U1041" s="295"/>
      <c r="V1041" s="29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294" t="s">
        <v>85</v>
      </c>
      <c r="B1043" s="295"/>
      <c r="C1043" s="296"/>
      <c r="D1043" s="294" t="s">
        <v>1</v>
      </c>
      <c r="E1043" s="296"/>
      <c r="F1043" s="294" t="s">
        <v>86</v>
      </c>
      <c r="G1043" s="296"/>
      <c r="H1043" s="294" t="s">
        <v>179</v>
      </c>
      <c r="I1043" s="295"/>
      <c r="J1043" s="295"/>
      <c r="K1043" s="295"/>
      <c r="L1043" s="295"/>
      <c r="M1043" s="295"/>
      <c r="N1043" s="295"/>
      <c r="O1043" s="295"/>
      <c r="P1043" s="295"/>
      <c r="Q1043" s="295"/>
      <c r="R1043" s="295"/>
      <c r="S1043" s="295"/>
      <c r="T1043" s="295"/>
      <c r="U1043" s="295"/>
      <c r="V1043" s="295"/>
      <c r="W1043" s="295"/>
      <c r="X1043" s="295"/>
      <c r="Y1043" s="295"/>
      <c r="Z1043" s="295"/>
      <c r="AA1043" s="295"/>
      <c r="AB1043" s="295"/>
      <c r="AC1043" s="295"/>
      <c r="AD1043" s="295"/>
      <c r="AE1043" s="295"/>
      <c r="AF1043" s="296"/>
    </row>
    <row r="1044" spans="1:35" s="111" customFormat="1" ht="18.75" hidden="1" customHeight="1" x14ac:dyDescent="0.2">
      <c r="A1044" s="305" t="s">
        <v>88</v>
      </c>
      <c r="B1044" s="306"/>
      <c r="C1044" s="307"/>
      <c r="D1044" s="268"/>
      <c r="E1044" s="212"/>
      <c r="F1044" s="125"/>
      <c r="G1044" s="212"/>
      <c r="H1044" s="308"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63"/>
      <c r="B1045" s="364"/>
      <c r="C1045" s="365"/>
      <c r="D1045" s="269"/>
      <c r="E1045" s="215"/>
      <c r="F1045" s="165"/>
      <c r="G1045" s="215"/>
      <c r="H1045" s="366"/>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67"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68"/>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69"/>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70" t="s">
        <v>157</v>
      </c>
      <c r="I1051" s="301" t="s">
        <v>383</v>
      </c>
      <c r="J1051" s="303" t="s">
        <v>250</v>
      </c>
      <c r="K1051" s="303"/>
      <c r="L1051" s="301" t="s">
        <v>383</v>
      </c>
      <c r="M1051" s="303" t="s">
        <v>267</v>
      </c>
      <c r="N1051" s="303"/>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69"/>
      <c r="I1052" s="302"/>
      <c r="J1052" s="304"/>
      <c r="K1052" s="304"/>
      <c r="L1052" s="302"/>
      <c r="M1052" s="304"/>
      <c r="N1052" s="304"/>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70" t="s">
        <v>158</v>
      </c>
      <c r="I1053" s="301" t="s">
        <v>383</v>
      </c>
      <c r="J1053" s="303" t="s">
        <v>250</v>
      </c>
      <c r="K1053" s="303"/>
      <c r="L1053" s="301" t="s">
        <v>383</v>
      </c>
      <c r="M1053" s="303" t="s">
        <v>267</v>
      </c>
      <c r="N1053" s="303"/>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69"/>
      <c r="I1054" s="302"/>
      <c r="J1054" s="304"/>
      <c r="K1054" s="304"/>
      <c r="L1054" s="302"/>
      <c r="M1054" s="304"/>
      <c r="N1054" s="304"/>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300" t="s">
        <v>459</v>
      </c>
      <c r="I1055" s="312" t="s">
        <v>383</v>
      </c>
      <c r="J1055" s="311" t="s">
        <v>256</v>
      </c>
      <c r="K1055" s="311"/>
      <c r="L1055" s="311"/>
      <c r="M1055" s="310" t="s">
        <v>383</v>
      </c>
      <c r="N1055" s="311" t="s">
        <v>257</v>
      </c>
      <c r="O1055" s="311"/>
      <c r="P1055" s="311"/>
      <c r="Q1055" s="314"/>
      <c r="R1055" s="314"/>
      <c r="S1055" s="314"/>
      <c r="T1055" s="314"/>
      <c r="U1055" s="314"/>
      <c r="V1055" s="314"/>
      <c r="W1055" s="314"/>
      <c r="X1055" s="314"/>
      <c r="Y1055" s="314"/>
      <c r="Z1055" s="314"/>
      <c r="AA1055" s="314"/>
      <c r="AB1055" s="314"/>
      <c r="AC1055" s="314"/>
      <c r="AD1055" s="314"/>
      <c r="AE1055" s="314"/>
      <c r="AF1055" s="371"/>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9"/>
      <c r="I1056" s="313"/>
      <c r="J1056" s="304"/>
      <c r="K1056" s="304"/>
      <c r="L1056" s="304"/>
      <c r="M1056" s="302"/>
      <c r="N1056" s="304"/>
      <c r="O1056" s="304"/>
      <c r="P1056" s="304"/>
      <c r="Q1056" s="315"/>
      <c r="R1056" s="315"/>
      <c r="S1056" s="315"/>
      <c r="T1056" s="315"/>
      <c r="U1056" s="315"/>
      <c r="V1056" s="315"/>
      <c r="W1056" s="315"/>
      <c r="X1056" s="315"/>
      <c r="Y1056" s="315"/>
      <c r="Z1056" s="315"/>
      <c r="AA1056" s="315"/>
      <c r="AB1056" s="315"/>
      <c r="AC1056" s="315"/>
      <c r="AD1056" s="315"/>
      <c r="AE1056" s="315"/>
      <c r="AF1056" s="372"/>
    </row>
    <row r="1057" spans="1:35" s="111" customFormat="1" ht="19.5" hidden="1" customHeight="1" x14ac:dyDescent="0.2">
      <c r="A1057" s="120" t="s">
        <v>383</v>
      </c>
      <c r="B1057" s="98">
        <v>11</v>
      </c>
      <c r="C1057" s="99" t="s">
        <v>2</v>
      </c>
      <c r="D1057" s="120" t="s">
        <v>383</v>
      </c>
      <c r="E1057" s="101" t="s">
        <v>260</v>
      </c>
      <c r="F1057" s="102"/>
      <c r="G1057" s="103"/>
      <c r="H1057" s="300" t="s">
        <v>460</v>
      </c>
      <c r="I1057" s="312" t="s">
        <v>383</v>
      </c>
      <c r="J1057" s="311" t="s">
        <v>256</v>
      </c>
      <c r="K1057" s="311"/>
      <c r="L1057" s="311"/>
      <c r="M1057" s="310" t="s">
        <v>383</v>
      </c>
      <c r="N1057" s="311" t="s">
        <v>257</v>
      </c>
      <c r="O1057" s="311"/>
      <c r="P1057" s="311"/>
      <c r="Q1057" s="314"/>
      <c r="R1057" s="314"/>
      <c r="S1057" s="314"/>
      <c r="T1057" s="314"/>
      <c r="U1057" s="314"/>
      <c r="V1057" s="314"/>
      <c r="W1057" s="314"/>
      <c r="X1057" s="314"/>
      <c r="Y1057" s="314"/>
      <c r="Z1057" s="314"/>
      <c r="AA1057" s="314"/>
      <c r="AB1057" s="314"/>
      <c r="AC1057" s="314"/>
      <c r="AD1057" s="314"/>
      <c r="AE1057" s="314"/>
      <c r="AF1057" s="371"/>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9"/>
      <c r="I1058" s="313"/>
      <c r="J1058" s="304"/>
      <c r="K1058" s="304"/>
      <c r="L1058" s="304"/>
      <c r="M1058" s="302"/>
      <c r="N1058" s="304"/>
      <c r="O1058" s="304"/>
      <c r="P1058" s="304"/>
      <c r="Q1058" s="315"/>
      <c r="R1058" s="315"/>
      <c r="S1058" s="315"/>
      <c r="T1058" s="315"/>
      <c r="U1058" s="315"/>
      <c r="V1058" s="315"/>
      <c r="W1058" s="315"/>
      <c r="X1058" s="315"/>
      <c r="Y1058" s="315"/>
      <c r="Z1058" s="315"/>
      <c r="AA1058" s="315"/>
      <c r="AB1058" s="315"/>
      <c r="AC1058" s="315"/>
      <c r="AD1058" s="315"/>
      <c r="AE1058" s="315"/>
      <c r="AF1058" s="372"/>
    </row>
    <row r="1059" spans="1:35" s="111" customFormat="1" ht="19.5" hidden="1" customHeight="1" x14ac:dyDescent="0.2">
      <c r="A1059" s="156"/>
      <c r="B1059" s="98"/>
      <c r="C1059" s="99"/>
      <c r="D1059" s="154"/>
      <c r="E1059" s="101"/>
      <c r="F1059" s="102"/>
      <c r="G1059" s="103"/>
      <c r="H1059" s="300" t="s">
        <v>461</v>
      </c>
      <c r="I1059" s="312" t="s">
        <v>383</v>
      </c>
      <c r="J1059" s="311" t="s">
        <v>256</v>
      </c>
      <c r="K1059" s="311"/>
      <c r="L1059" s="311"/>
      <c r="M1059" s="310" t="s">
        <v>383</v>
      </c>
      <c r="N1059" s="311" t="s">
        <v>257</v>
      </c>
      <c r="O1059" s="311"/>
      <c r="P1059" s="311"/>
      <c r="Q1059" s="314"/>
      <c r="R1059" s="314"/>
      <c r="S1059" s="314"/>
      <c r="T1059" s="314"/>
      <c r="U1059" s="314"/>
      <c r="V1059" s="314"/>
      <c r="W1059" s="314"/>
      <c r="X1059" s="314"/>
      <c r="Y1059" s="314"/>
      <c r="Z1059" s="314"/>
      <c r="AA1059" s="314"/>
      <c r="AB1059" s="314"/>
      <c r="AC1059" s="314"/>
      <c r="AD1059" s="314"/>
      <c r="AE1059" s="314"/>
      <c r="AF1059" s="371"/>
      <c r="AI1059" s="111" t="str">
        <f>"11S:field235:" &amp; IF(I1059="■",1,IF(M1059="■",2,0))</f>
        <v>11S:field235:0</v>
      </c>
    </row>
    <row r="1060" spans="1:35" s="111" customFormat="1" ht="19.5" hidden="1" customHeight="1" x14ac:dyDescent="0.2">
      <c r="A1060" s="97"/>
      <c r="B1060" s="98"/>
      <c r="C1060" s="99"/>
      <c r="D1060" s="107"/>
      <c r="E1060" s="107"/>
      <c r="F1060" s="102"/>
      <c r="G1060" s="103"/>
      <c r="H1060" s="299"/>
      <c r="I1060" s="313"/>
      <c r="J1060" s="304"/>
      <c r="K1060" s="304"/>
      <c r="L1060" s="304"/>
      <c r="M1060" s="302"/>
      <c r="N1060" s="304"/>
      <c r="O1060" s="304"/>
      <c r="P1060" s="304"/>
      <c r="Q1060" s="315"/>
      <c r="R1060" s="315"/>
      <c r="S1060" s="315"/>
      <c r="T1060" s="315"/>
      <c r="U1060" s="315"/>
      <c r="V1060" s="315"/>
      <c r="W1060" s="315"/>
      <c r="X1060" s="315"/>
      <c r="Y1060" s="315"/>
      <c r="Z1060" s="315"/>
      <c r="AA1060" s="315"/>
      <c r="AB1060" s="315"/>
      <c r="AC1060" s="315"/>
      <c r="AD1060" s="315"/>
      <c r="AE1060" s="315"/>
      <c r="AF1060" s="372"/>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70" t="s">
        <v>209</v>
      </c>
      <c r="I1062" s="373" t="s">
        <v>383</v>
      </c>
      <c r="J1062" s="311" t="s">
        <v>256</v>
      </c>
      <c r="K1062" s="311"/>
      <c r="L1062" s="311"/>
      <c r="M1062" s="373" t="s">
        <v>383</v>
      </c>
      <c r="N1062" s="311" t="s">
        <v>257</v>
      </c>
      <c r="O1062" s="311"/>
      <c r="P1062" s="311"/>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69"/>
      <c r="I1063" s="374"/>
      <c r="J1063" s="304"/>
      <c r="K1063" s="304"/>
      <c r="L1063" s="304"/>
      <c r="M1063" s="374"/>
      <c r="N1063" s="304"/>
      <c r="O1063" s="304"/>
      <c r="P1063" s="304"/>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70" t="s">
        <v>210</v>
      </c>
      <c r="I1064" s="373" t="s">
        <v>383</v>
      </c>
      <c r="J1064" s="311" t="s">
        <v>256</v>
      </c>
      <c r="K1064" s="311"/>
      <c r="L1064" s="311"/>
      <c r="M1064" s="373" t="s">
        <v>383</v>
      </c>
      <c r="N1064" s="311" t="s">
        <v>257</v>
      </c>
      <c r="O1064" s="311"/>
      <c r="P1064" s="311"/>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69"/>
      <c r="I1065" s="374"/>
      <c r="J1065" s="304"/>
      <c r="K1065" s="304"/>
      <c r="L1065" s="304"/>
      <c r="M1065" s="374"/>
      <c r="N1065" s="304"/>
      <c r="O1065" s="304"/>
      <c r="P1065" s="304"/>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70" t="s">
        <v>209</v>
      </c>
      <c r="I1070" s="310" t="s">
        <v>383</v>
      </c>
      <c r="J1070" s="311" t="s">
        <v>256</v>
      </c>
      <c r="K1070" s="311"/>
      <c r="L1070" s="311"/>
      <c r="M1070" s="310" t="s">
        <v>383</v>
      </c>
      <c r="N1070" s="311" t="s">
        <v>257</v>
      </c>
      <c r="O1070" s="311"/>
      <c r="P1070" s="311"/>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69"/>
      <c r="I1071" s="302"/>
      <c r="J1071" s="304"/>
      <c r="K1071" s="304"/>
      <c r="L1071" s="304"/>
      <c r="M1071" s="302"/>
      <c r="N1071" s="304"/>
      <c r="O1071" s="304"/>
      <c r="P1071" s="304"/>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70" t="s">
        <v>210</v>
      </c>
      <c r="I1072" s="310" t="s">
        <v>383</v>
      </c>
      <c r="J1072" s="311" t="s">
        <v>256</v>
      </c>
      <c r="K1072" s="311"/>
      <c r="L1072" s="311"/>
      <c r="M1072" s="310" t="s">
        <v>383</v>
      </c>
      <c r="N1072" s="311" t="s">
        <v>257</v>
      </c>
      <c r="O1072" s="311"/>
      <c r="P1072" s="311"/>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68"/>
      <c r="I1073" s="301"/>
      <c r="J1073" s="303"/>
      <c r="K1073" s="303"/>
      <c r="L1073" s="303"/>
      <c r="M1073" s="301"/>
      <c r="N1073" s="303"/>
      <c r="O1073" s="303"/>
      <c r="P1073" s="303"/>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300" t="s">
        <v>209</v>
      </c>
      <c r="I1077" s="310" t="s">
        <v>383</v>
      </c>
      <c r="J1077" s="311" t="s">
        <v>256</v>
      </c>
      <c r="K1077" s="311"/>
      <c r="L1077" s="311"/>
      <c r="M1077" s="310" t="s">
        <v>383</v>
      </c>
      <c r="N1077" s="311" t="s">
        <v>257</v>
      </c>
      <c r="O1077" s="311"/>
      <c r="P1077" s="311"/>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9"/>
      <c r="I1078" s="302"/>
      <c r="J1078" s="304"/>
      <c r="K1078" s="304"/>
      <c r="L1078" s="304"/>
      <c r="M1078" s="302"/>
      <c r="N1078" s="304"/>
      <c r="O1078" s="304"/>
      <c r="P1078" s="304"/>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300" t="s">
        <v>210</v>
      </c>
      <c r="I1079" s="310" t="s">
        <v>383</v>
      </c>
      <c r="J1079" s="311" t="s">
        <v>256</v>
      </c>
      <c r="K1079" s="311"/>
      <c r="L1079" s="311"/>
      <c r="M1079" s="310" t="s">
        <v>383</v>
      </c>
      <c r="N1079" s="311" t="s">
        <v>257</v>
      </c>
      <c r="O1079" s="311"/>
      <c r="P1079" s="311"/>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9"/>
      <c r="I1080" s="302"/>
      <c r="J1080" s="304"/>
      <c r="K1080" s="304"/>
      <c r="L1080" s="304"/>
      <c r="M1080" s="302"/>
      <c r="N1080" s="304"/>
      <c r="O1080" s="304"/>
      <c r="P1080" s="304"/>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298" t="s">
        <v>442</v>
      </c>
      <c r="I1082" s="324" t="s">
        <v>383</v>
      </c>
      <c r="J1082" s="303" t="s">
        <v>250</v>
      </c>
      <c r="K1082" s="303"/>
      <c r="L1082" s="325" t="s">
        <v>383</v>
      </c>
      <c r="M1082" s="303" t="s">
        <v>267</v>
      </c>
      <c r="N1082" s="303"/>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9"/>
      <c r="I1083" s="313"/>
      <c r="J1083" s="304"/>
      <c r="K1083" s="304"/>
      <c r="L1083" s="317"/>
      <c r="M1083" s="304"/>
      <c r="N1083" s="304"/>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300" t="s">
        <v>159</v>
      </c>
      <c r="I1090" s="301" t="s">
        <v>383</v>
      </c>
      <c r="J1090" s="303" t="s">
        <v>250</v>
      </c>
      <c r="K1090" s="303"/>
      <c r="L1090" s="301" t="s">
        <v>383</v>
      </c>
      <c r="M1090" s="303" t="s">
        <v>267</v>
      </c>
      <c r="N1090" s="303"/>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9"/>
      <c r="I1091" s="302"/>
      <c r="J1091" s="304"/>
      <c r="K1091" s="304"/>
      <c r="L1091" s="302"/>
      <c r="M1091" s="304"/>
      <c r="N1091" s="304"/>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300" t="s">
        <v>160</v>
      </c>
      <c r="I1092" s="301" t="s">
        <v>383</v>
      </c>
      <c r="J1092" s="303" t="s">
        <v>250</v>
      </c>
      <c r="K1092" s="303"/>
      <c r="L1092" s="301" t="s">
        <v>383</v>
      </c>
      <c r="M1092" s="303" t="s">
        <v>267</v>
      </c>
      <c r="N1092" s="303"/>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9"/>
      <c r="I1093" s="302"/>
      <c r="J1093" s="304"/>
      <c r="K1093" s="304"/>
      <c r="L1093" s="302"/>
      <c r="M1093" s="304"/>
      <c r="N1093" s="304"/>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300" t="s">
        <v>161</v>
      </c>
      <c r="I1094" s="301" t="s">
        <v>383</v>
      </c>
      <c r="J1094" s="303" t="s">
        <v>250</v>
      </c>
      <c r="K1094" s="303"/>
      <c r="L1094" s="301" t="s">
        <v>383</v>
      </c>
      <c r="M1094" s="303" t="s">
        <v>267</v>
      </c>
      <c r="N1094" s="303"/>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9"/>
      <c r="I1095" s="302"/>
      <c r="J1095" s="304"/>
      <c r="K1095" s="304"/>
      <c r="L1095" s="302"/>
      <c r="M1095" s="304"/>
      <c r="N1095" s="304"/>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300" t="s">
        <v>162</v>
      </c>
      <c r="I1096" s="301" t="s">
        <v>383</v>
      </c>
      <c r="J1096" s="303" t="s">
        <v>250</v>
      </c>
      <c r="K1096" s="303"/>
      <c r="L1096" s="301" t="s">
        <v>383</v>
      </c>
      <c r="M1096" s="303" t="s">
        <v>267</v>
      </c>
      <c r="N1096" s="303"/>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9"/>
      <c r="I1097" s="302"/>
      <c r="J1097" s="304"/>
      <c r="K1097" s="304"/>
      <c r="L1097" s="302"/>
      <c r="M1097" s="304"/>
      <c r="N1097" s="304"/>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DZEs5UMa9bAv6Q6tu8CWryYY5wmw/jy7gXvfkjEQWbE6sEckFj1P9Mhi6K2dN98kZRdBn9bQCwGnrNF246uwhw==" saltValue="TL2efnpUmbb535ZYPA/WEw==" spinCount="100000" sheet="1" objects="1" scenarios="1"/>
  <mergeCells count="630">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864:H865"/>
    <mergeCell ref="H870:H871"/>
    <mergeCell ref="I870:I871"/>
    <mergeCell ref="J870:K871"/>
    <mergeCell ref="L870:L871"/>
    <mergeCell ref="H847:H848"/>
    <mergeCell ref="I847:I848"/>
    <mergeCell ref="J847:K848"/>
    <mergeCell ref="L847:L848"/>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14" manualBreakCount="14">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5" t="s">
        <v>493</v>
      </c>
      <c r="C14" s="376"/>
      <c r="D14" s="376"/>
      <c r="E14" s="376"/>
      <c r="F14" s="376"/>
      <c r="G14" s="376"/>
      <c r="H14" s="376"/>
      <c r="I14" s="376"/>
      <c r="J14" s="376"/>
      <c r="K14" s="376"/>
    </row>
    <row r="15" spans="1:11" ht="21" customHeight="1" x14ac:dyDescent="0.2">
      <c r="A15"/>
      <c r="B15" s="375" t="s">
        <v>494</v>
      </c>
      <c r="C15" s="375"/>
      <c r="D15" s="375"/>
      <c r="E15" s="375"/>
      <c r="F15" s="375"/>
      <c r="G15" s="375"/>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76" t="s">
        <v>510</v>
      </c>
      <c r="C32" s="376"/>
      <c r="D32" s="376"/>
      <c r="E32" s="376"/>
      <c r="F32" s="376"/>
      <c r="G32" s="376"/>
      <c r="S32" s="86"/>
    </row>
    <row r="33" spans="1:19" s="88" customFormat="1" ht="19.5" customHeight="1" x14ac:dyDescent="0.2">
      <c r="A33" s="92"/>
      <c r="B33" s="2" t="s">
        <v>511</v>
      </c>
      <c r="S33" s="86"/>
    </row>
    <row r="34" spans="1:19" s="88" customFormat="1" ht="41.25" customHeight="1" x14ac:dyDescent="0.2">
      <c r="A34" s="92"/>
      <c r="B34" s="375" t="s">
        <v>512</v>
      </c>
      <c r="C34" s="375"/>
      <c r="D34" s="375"/>
      <c r="E34" s="375"/>
      <c r="F34" s="375"/>
      <c r="G34" s="375"/>
      <c r="H34" s="375"/>
      <c r="I34" s="375"/>
      <c r="J34" s="375"/>
      <c r="K34" s="375"/>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77" t="s">
        <v>530</v>
      </c>
      <c r="C54" s="377"/>
      <c r="D54" s="377"/>
      <c r="E54" s="377"/>
      <c r="F54" s="377"/>
      <c r="G54" s="377"/>
      <c r="H54" s="377"/>
      <c r="I54" s="377"/>
      <c r="J54" s="377"/>
      <c r="K54" s="377"/>
      <c r="L54" s="377"/>
      <c r="M54" s="377"/>
      <c r="N54" s="377"/>
      <c r="O54" s="377"/>
      <c r="P54" s="377"/>
      <c r="Q54" s="377"/>
      <c r="S54" s="89"/>
    </row>
    <row r="55" spans="1:19" s="87" customFormat="1" ht="20.25" customHeight="1" x14ac:dyDescent="0.2">
      <c r="B55" s="375" t="s">
        <v>531</v>
      </c>
      <c r="C55" s="375"/>
      <c r="D55" s="375"/>
      <c r="E55" s="375"/>
      <c r="F55" s="375"/>
      <c r="G55" s="375"/>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77" t="s">
        <v>534</v>
      </c>
      <c r="C58" s="377"/>
      <c r="D58" s="377"/>
      <c r="E58" s="377"/>
      <c r="F58" s="377"/>
      <c r="G58" s="377"/>
      <c r="H58" s="377"/>
      <c r="I58" s="377"/>
      <c r="J58" s="377"/>
      <c r="K58" s="377"/>
      <c r="L58" s="377"/>
      <c r="M58" s="377"/>
      <c r="N58" s="377"/>
      <c r="O58" s="377"/>
      <c r="P58" s="377"/>
      <c r="Q58" s="377"/>
      <c r="S58" s="89"/>
    </row>
    <row r="59" spans="1:19" s="87" customFormat="1" ht="20.25" customHeight="1" x14ac:dyDescent="0.2">
      <c r="B59" s="376" t="s">
        <v>535</v>
      </c>
      <c r="C59" s="376"/>
      <c r="D59" s="376"/>
      <c r="E59" s="376"/>
      <c r="F59" s="376"/>
      <c r="G59" s="376"/>
      <c r="H59" s="376"/>
      <c r="I59" s="376"/>
      <c r="J59" s="376"/>
      <c r="K59" s="376"/>
      <c r="L59" s="376"/>
      <c r="M59" s="376"/>
      <c r="S59" s="89"/>
    </row>
    <row r="60" spans="1:19" s="87" customFormat="1" ht="20.25" customHeight="1" x14ac:dyDescent="0.2">
      <c r="B60" s="375" t="s">
        <v>536</v>
      </c>
      <c r="C60" s="375"/>
      <c r="D60" s="375"/>
      <c r="E60" s="375"/>
      <c r="F60" s="375"/>
      <c r="G60" s="375"/>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5" t="s">
        <v>538</v>
      </c>
      <c r="C62" s="375"/>
      <c r="D62" s="375"/>
      <c r="E62" s="375"/>
      <c r="F62" s="375"/>
      <c r="G62" s="375"/>
      <c r="S62" s="89"/>
    </row>
    <row r="63" spans="1:19" s="87" customFormat="1" ht="20.25" customHeight="1" x14ac:dyDescent="0.2">
      <c r="B63" s="375" t="s">
        <v>539</v>
      </c>
      <c r="C63" s="375"/>
      <c r="D63" s="375"/>
      <c r="E63" s="375"/>
      <c r="F63" s="375"/>
      <c r="G63" s="375"/>
      <c r="S63" s="89"/>
    </row>
    <row r="64" spans="1:19" s="87" customFormat="1" ht="20.25" customHeight="1" x14ac:dyDescent="0.2">
      <c r="B64" s="375" t="s">
        <v>540</v>
      </c>
      <c r="C64" s="375"/>
      <c r="D64" s="375"/>
      <c r="E64" s="375"/>
      <c r="F64" s="375"/>
      <c r="G64" s="375"/>
      <c r="S64" s="89"/>
    </row>
    <row r="65" spans="1:19" s="87" customFormat="1" ht="20.25" customHeight="1" x14ac:dyDescent="0.2">
      <c r="B65" s="375" t="s">
        <v>541</v>
      </c>
      <c r="C65" s="375"/>
      <c r="D65" s="375"/>
      <c r="E65" s="375"/>
      <c r="F65" s="375"/>
      <c r="G65" s="375"/>
      <c r="S65" s="89"/>
    </row>
    <row r="66" spans="1:19" s="87" customFormat="1" ht="20.25" customHeight="1" x14ac:dyDescent="0.2">
      <c r="B66" s="375" t="s">
        <v>542</v>
      </c>
      <c r="C66" s="375"/>
      <c r="D66" s="375"/>
      <c r="E66" s="375"/>
      <c r="F66" s="375"/>
      <c r="G66" s="375"/>
      <c r="H66" s="375"/>
      <c r="I66" s="375"/>
      <c r="J66" s="375"/>
      <c r="K66" s="375"/>
      <c r="L66" s="375"/>
      <c r="M66" s="375"/>
      <c r="N66" s="375"/>
      <c r="O66" s="375"/>
      <c r="P66" s="375"/>
      <c r="Q66" s="375"/>
      <c r="S66" s="89"/>
    </row>
    <row r="67" spans="1:19" s="87" customFormat="1" ht="20.25" customHeight="1" x14ac:dyDescent="0.2">
      <c r="B67" s="375" t="s">
        <v>543</v>
      </c>
      <c r="C67" s="375"/>
      <c r="D67" s="375"/>
      <c r="E67" s="375"/>
      <c r="F67" s="375"/>
      <c r="G67" s="375"/>
      <c r="H67" s="375"/>
      <c r="I67" s="375"/>
      <c r="J67" s="375"/>
      <c r="K67" s="375"/>
      <c r="L67" s="375"/>
      <c r="M67" s="375"/>
      <c r="N67" s="375"/>
      <c r="O67" s="375"/>
      <c r="P67" s="375"/>
      <c r="Q67" s="375"/>
      <c r="S67" s="89"/>
    </row>
    <row r="68" spans="1:19" s="87" customFormat="1" ht="20.25" customHeight="1" x14ac:dyDescent="0.2">
      <c r="B68" s="375" t="s">
        <v>544</v>
      </c>
      <c r="C68" s="375"/>
      <c r="D68" s="375"/>
      <c r="E68" s="375"/>
      <c r="F68" s="375"/>
      <c r="G68" s="375"/>
      <c r="H68" s="375"/>
      <c r="I68" s="375"/>
      <c r="J68" s="375"/>
      <c r="K68" s="375"/>
      <c r="L68" s="375"/>
      <c r="M68" s="375"/>
      <c r="N68" s="375"/>
      <c r="O68" s="375"/>
      <c r="P68" s="375"/>
      <c r="Q68" s="375"/>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8" t="s">
        <v>72</v>
      </c>
      <c r="AA3" s="379"/>
      <c r="AB3" s="379"/>
      <c r="AC3" s="379"/>
      <c r="AD3" s="380"/>
      <c r="AE3" s="475"/>
      <c r="AF3" s="476"/>
      <c r="AG3" s="476"/>
      <c r="AH3" s="476"/>
      <c r="AI3" s="476"/>
      <c r="AJ3" s="476"/>
      <c r="AK3" s="476"/>
      <c r="AL3" s="477"/>
      <c r="AM3" s="20"/>
      <c r="AN3" s="1"/>
    </row>
    <row r="4" spans="2:40" s="2" customFormat="1" x14ac:dyDescent="0.2">
      <c r="AN4" s="21"/>
    </row>
    <row r="5" spans="2:40" s="2" customFormat="1" x14ac:dyDescent="0.2">
      <c r="B5" s="478" t="s">
        <v>43</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row>
    <row r="6" spans="2:40" s="2" customFormat="1" ht="13.5" customHeight="1" x14ac:dyDescent="0.2">
      <c r="AC6" s="1"/>
      <c r="AD6" s="45"/>
      <c r="AE6" s="45" t="s">
        <v>30</v>
      </c>
      <c r="AH6" s="2" t="s">
        <v>36</v>
      </c>
      <c r="AJ6" s="2" t="s">
        <v>32</v>
      </c>
      <c r="AL6" s="2" t="s">
        <v>31</v>
      </c>
    </row>
    <row r="7" spans="2:40" s="2" customFormat="1" x14ac:dyDescent="0.2">
      <c r="B7" s="478" t="s">
        <v>73</v>
      </c>
      <c r="C7" s="478"/>
      <c r="D7" s="478"/>
      <c r="E7" s="478"/>
      <c r="F7" s="478"/>
      <c r="G7" s="478"/>
      <c r="H7" s="478"/>
      <c r="I7" s="478"/>
      <c r="J7" s="478"/>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5" t="s">
        <v>74</v>
      </c>
      <c r="C11" s="453" t="s">
        <v>8</v>
      </c>
      <c r="D11" s="454"/>
      <c r="E11" s="454"/>
      <c r="F11" s="454"/>
      <c r="G11" s="454"/>
      <c r="H11" s="454"/>
      <c r="I11" s="454"/>
      <c r="J11" s="454"/>
      <c r="K11" s="4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6"/>
      <c r="C12" s="456" t="s">
        <v>75</v>
      </c>
      <c r="D12" s="375"/>
      <c r="E12" s="375"/>
      <c r="F12" s="375"/>
      <c r="G12" s="375"/>
      <c r="H12" s="375"/>
      <c r="I12" s="375"/>
      <c r="J12" s="375"/>
      <c r="K12" s="3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6"/>
      <c r="C13" s="453" t="s">
        <v>9</v>
      </c>
      <c r="D13" s="454"/>
      <c r="E13" s="454"/>
      <c r="F13" s="454"/>
      <c r="G13" s="454"/>
      <c r="H13" s="454"/>
      <c r="I13" s="454"/>
      <c r="J13" s="454"/>
      <c r="K13" s="455"/>
      <c r="L13" s="443" t="s">
        <v>76</v>
      </c>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5"/>
    </row>
    <row r="14" spans="2:40" s="2" customFormat="1" x14ac:dyDescent="0.2">
      <c r="B14" s="386"/>
      <c r="C14" s="456"/>
      <c r="D14" s="375"/>
      <c r="E14" s="375"/>
      <c r="F14" s="375"/>
      <c r="G14" s="375"/>
      <c r="H14" s="375"/>
      <c r="I14" s="375"/>
      <c r="J14" s="375"/>
      <c r="K14" s="457"/>
      <c r="L14" s="446" t="s">
        <v>77</v>
      </c>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8"/>
    </row>
    <row r="15" spans="2:40" s="2" customFormat="1" x14ac:dyDescent="0.2">
      <c r="B15" s="386"/>
      <c r="C15" s="458"/>
      <c r="D15" s="459"/>
      <c r="E15" s="459"/>
      <c r="F15" s="459"/>
      <c r="G15" s="459"/>
      <c r="H15" s="459"/>
      <c r="I15" s="459"/>
      <c r="J15" s="459"/>
      <c r="K15" s="460"/>
      <c r="L15" s="471" t="s">
        <v>78</v>
      </c>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2"/>
    </row>
    <row r="16" spans="2:40" s="2" customFormat="1" ht="14.25" customHeight="1" x14ac:dyDescent="0.2">
      <c r="B16" s="386"/>
      <c r="C16" s="472" t="s">
        <v>79</v>
      </c>
      <c r="D16" s="473"/>
      <c r="E16" s="473"/>
      <c r="F16" s="473"/>
      <c r="G16" s="473"/>
      <c r="H16" s="473"/>
      <c r="I16" s="473"/>
      <c r="J16" s="473"/>
      <c r="K16" s="474"/>
      <c r="L16" s="378" t="s">
        <v>10</v>
      </c>
      <c r="M16" s="379"/>
      <c r="N16" s="379"/>
      <c r="O16" s="379"/>
      <c r="P16" s="380"/>
      <c r="Q16" s="24"/>
      <c r="R16" s="25"/>
      <c r="S16" s="25"/>
      <c r="T16" s="25"/>
      <c r="U16" s="25"/>
      <c r="V16" s="25"/>
      <c r="W16" s="25"/>
      <c r="X16" s="25"/>
      <c r="Y16" s="26"/>
      <c r="Z16" s="462" t="s">
        <v>11</v>
      </c>
      <c r="AA16" s="463"/>
      <c r="AB16" s="463"/>
      <c r="AC16" s="463"/>
      <c r="AD16" s="464"/>
      <c r="AE16" s="28"/>
      <c r="AF16" s="32"/>
      <c r="AG16" s="22"/>
      <c r="AH16" s="22"/>
      <c r="AI16" s="22"/>
      <c r="AJ16" s="444"/>
      <c r="AK16" s="444"/>
      <c r="AL16" s="445"/>
    </row>
    <row r="17" spans="2:40" ht="14.25" customHeight="1" x14ac:dyDescent="0.2">
      <c r="B17" s="386"/>
      <c r="C17" s="467" t="s">
        <v>55</v>
      </c>
      <c r="D17" s="468"/>
      <c r="E17" s="468"/>
      <c r="F17" s="468"/>
      <c r="G17" s="468"/>
      <c r="H17" s="468"/>
      <c r="I17" s="468"/>
      <c r="J17" s="468"/>
      <c r="K17" s="469"/>
      <c r="L17" s="27"/>
      <c r="M17" s="27"/>
      <c r="N17" s="27"/>
      <c r="O17" s="27"/>
      <c r="P17" s="27"/>
      <c r="Q17" s="27"/>
      <c r="R17" s="27"/>
      <c r="S17" s="27"/>
      <c r="U17" s="378" t="s">
        <v>12</v>
      </c>
      <c r="V17" s="379"/>
      <c r="W17" s="379"/>
      <c r="X17" s="379"/>
      <c r="Y17" s="380"/>
      <c r="Z17" s="18"/>
      <c r="AA17" s="19"/>
      <c r="AB17" s="19"/>
      <c r="AC17" s="19"/>
      <c r="AD17" s="19"/>
      <c r="AE17" s="470"/>
      <c r="AF17" s="470"/>
      <c r="AG17" s="470"/>
      <c r="AH17" s="470"/>
      <c r="AI17" s="470"/>
      <c r="AJ17" s="470"/>
      <c r="AK17" s="470"/>
      <c r="AL17" s="17"/>
      <c r="AN17" s="3"/>
    </row>
    <row r="18" spans="2:40" ht="14.25" customHeight="1" x14ac:dyDescent="0.2">
      <c r="B18" s="386"/>
      <c r="C18" s="381" t="s">
        <v>13</v>
      </c>
      <c r="D18" s="381"/>
      <c r="E18" s="381"/>
      <c r="F18" s="381"/>
      <c r="G18" s="381"/>
      <c r="H18" s="482"/>
      <c r="I18" s="482"/>
      <c r="J18" s="482"/>
      <c r="K18" s="483"/>
      <c r="L18" s="378" t="s">
        <v>14</v>
      </c>
      <c r="M18" s="379"/>
      <c r="N18" s="379"/>
      <c r="O18" s="379"/>
      <c r="P18" s="380"/>
      <c r="Q18" s="29"/>
      <c r="R18" s="30"/>
      <c r="S18" s="30"/>
      <c r="T18" s="30"/>
      <c r="U18" s="30"/>
      <c r="V18" s="30"/>
      <c r="W18" s="30"/>
      <c r="X18" s="30"/>
      <c r="Y18" s="31"/>
      <c r="Z18" s="389" t="s">
        <v>15</v>
      </c>
      <c r="AA18" s="389"/>
      <c r="AB18" s="389"/>
      <c r="AC18" s="389"/>
      <c r="AD18" s="390"/>
      <c r="AE18" s="15"/>
      <c r="AF18" s="16"/>
      <c r="AG18" s="16"/>
      <c r="AH18" s="16"/>
      <c r="AI18" s="16"/>
      <c r="AJ18" s="16"/>
      <c r="AK18" s="16"/>
      <c r="AL18" s="17"/>
      <c r="AN18" s="3"/>
    </row>
    <row r="19" spans="2:40" ht="13.5" customHeight="1" x14ac:dyDescent="0.2">
      <c r="B19" s="386"/>
      <c r="C19" s="441" t="s">
        <v>16</v>
      </c>
      <c r="D19" s="441"/>
      <c r="E19" s="441"/>
      <c r="F19" s="441"/>
      <c r="G19" s="441"/>
      <c r="H19" s="479"/>
      <c r="I19" s="479"/>
      <c r="J19" s="479"/>
      <c r="K19" s="479"/>
      <c r="L19" s="443" t="s">
        <v>76</v>
      </c>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5"/>
      <c r="AN19" s="3"/>
    </row>
    <row r="20" spans="2:40" ht="14.25" customHeight="1" x14ac:dyDescent="0.2">
      <c r="B20" s="386"/>
      <c r="C20" s="441"/>
      <c r="D20" s="441"/>
      <c r="E20" s="441"/>
      <c r="F20" s="441"/>
      <c r="G20" s="441"/>
      <c r="H20" s="479"/>
      <c r="I20" s="479"/>
      <c r="J20" s="479"/>
      <c r="K20" s="479"/>
      <c r="L20" s="446" t="s">
        <v>77</v>
      </c>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8"/>
      <c r="AN20" s="3"/>
    </row>
    <row r="21" spans="2:40" x14ac:dyDescent="0.2">
      <c r="B21" s="387"/>
      <c r="C21" s="480"/>
      <c r="D21" s="480"/>
      <c r="E21" s="480"/>
      <c r="F21" s="480"/>
      <c r="G21" s="480"/>
      <c r="H21" s="481"/>
      <c r="I21" s="481"/>
      <c r="J21" s="481"/>
      <c r="K21" s="481"/>
      <c r="L21" s="449"/>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61"/>
      <c r="AN21" s="3"/>
    </row>
    <row r="22" spans="2:40" ht="13.5" customHeight="1" x14ac:dyDescent="0.2">
      <c r="B22" s="405" t="s">
        <v>80</v>
      </c>
      <c r="C22" s="453" t="s">
        <v>127</v>
      </c>
      <c r="D22" s="454"/>
      <c r="E22" s="454"/>
      <c r="F22" s="454"/>
      <c r="G22" s="454"/>
      <c r="H22" s="454"/>
      <c r="I22" s="454"/>
      <c r="J22" s="454"/>
      <c r="K22" s="455"/>
      <c r="L22" s="443" t="s">
        <v>76</v>
      </c>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5"/>
      <c r="AN22" s="3"/>
    </row>
    <row r="23" spans="2:40" ht="14.25" customHeight="1" x14ac:dyDescent="0.2">
      <c r="B23" s="406"/>
      <c r="C23" s="456"/>
      <c r="D23" s="375"/>
      <c r="E23" s="375"/>
      <c r="F23" s="375"/>
      <c r="G23" s="375"/>
      <c r="H23" s="375"/>
      <c r="I23" s="375"/>
      <c r="J23" s="375"/>
      <c r="K23" s="457"/>
      <c r="L23" s="446" t="s">
        <v>77</v>
      </c>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8"/>
      <c r="AN23" s="3"/>
    </row>
    <row r="24" spans="2:40" x14ac:dyDescent="0.2">
      <c r="B24" s="406"/>
      <c r="C24" s="458"/>
      <c r="D24" s="459"/>
      <c r="E24" s="459"/>
      <c r="F24" s="459"/>
      <c r="G24" s="459"/>
      <c r="H24" s="459"/>
      <c r="I24" s="459"/>
      <c r="J24" s="459"/>
      <c r="K24" s="460"/>
      <c r="L24" s="449"/>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61"/>
      <c r="AN24" s="3"/>
    </row>
    <row r="25" spans="2:40" ht="14.25" customHeight="1" x14ac:dyDescent="0.2">
      <c r="B25" s="406"/>
      <c r="C25" s="441" t="s">
        <v>79</v>
      </c>
      <c r="D25" s="441"/>
      <c r="E25" s="441"/>
      <c r="F25" s="441"/>
      <c r="G25" s="441"/>
      <c r="H25" s="441"/>
      <c r="I25" s="441"/>
      <c r="J25" s="441"/>
      <c r="K25" s="441"/>
      <c r="L25" s="378" t="s">
        <v>10</v>
      </c>
      <c r="M25" s="379"/>
      <c r="N25" s="379"/>
      <c r="O25" s="379"/>
      <c r="P25" s="380"/>
      <c r="Q25" s="24"/>
      <c r="R25" s="25"/>
      <c r="S25" s="25"/>
      <c r="T25" s="25"/>
      <c r="U25" s="25"/>
      <c r="V25" s="25"/>
      <c r="W25" s="25"/>
      <c r="X25" s="25"/>
      <c r="Y25" s="26"/>
      <c r="Z25" s="462" t="s">
        <v>11</v>
      </c>
      <c r="AA25" s="463"/>
      <c r="AB25" s="463"/>
      <c r="AC25" s="463"/>
      <c r="AD25" s="464"/>
      <c r="AE25" s="28"/>
      <c r="AF25" s="32"/>
      <c r="AG25" s="22"/>
      <c r="AH25" s="22"/>
      <c r="AI25" s="22"/>
      <c r="AJ25" s="444"/>
      <c r="AK25" s="444"/>
      <c r="AL25" s="445"/>
      <c r="AN25" s="3"/>
    </row>
    <row r="26" spans="2:40" ht="13.5" customHeight="1" x14ac:dyDescent="0.2">
      <c r="B26" s="406"/>
      <c r="C26" s="465" t="s">
        <v>17</v>
      </c>
      <c r="D26" s="465"/>
      <c r="E26" s="465"/>
      <c r="F26" s="465"/>
      <c r="G26" s="465"/>
      <c r="H26" s="465"/>
      <c r="I26" s="465"/>
      <c r="J26" s="465"/>
      <c r="K26" s="465"/>
      <c r="L26" s="443" t="s">
        <v>76</v>
      </c>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5"/>
      <c r="AN26" s="3"/>
    </row>
    <row r="27" spans="2:40" ht="14.25" customHeight="1" x14ac:dyDescent="0.2">
      <c r="B27" s="406"/>
      <c r="C27" s="465"/>
      <c r="D27" s="465"/>
      <c r="E27" s="465"/>
      <c r="F27" s="465"/>
      <c r="G27" s="465"/>
      <c r="H27" s="465"/>
      <c r="I27" s="465"/>
      <c r="J27" s="465"/>
      <c r="K27" s="465"/>
      <c r="L27" s="446" t="s">
        <v>77</v>
      </c>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c r="AN27" s="3"/>
    </row>
    <row r="28" spans="2:40" x14ac:dyDescent="0.2">
      <c r="B28" s="406"/>
      <c r="C28" s="465"/>
      <c r="D28" s="465"/>
      <c r="E28" s="465"/>
      <c r="F28" s="465"/>
      <c r="G28" s="465"/>
      <c r="H28" s="465"/>
      <c r="I28" s="465"/>
      <c r="J28" s="465"/>
      <c r="K28" s="465"/>
      <c r="L28" s="449"/>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61"/>
      <c r="AN28" s="3"/>
    </row>
    <row r="29" spans="2:40" ht="14.25" customHeight="1" x14ac:dyDescent="0.2">
      <c r="B29" s="406"/>
      <c r="C29" s="441" t="s">
        <v>79</v>
      </c>
      <c r="D29" s="441"/>
      <c r="E29" s="441"/>
      <c r="F29" s="441"/>
      <c r="G29" s="441"/>
      <c r="H29" s="441"/>
      <c r="I29" s="441"/>
      <c r="J29" s="441"/>
      <c r="K29" s="441"/>
      <c r="L29" s="378" t="s">
        <v>10</v>
      </c>
      <c r="M29" s="379"/>
      <c r="N29" s="379"/>
      <c r="O29" s="379"/>
      <c r="P29" s="380"/>
      <c r="Q29" s="28"/>
      <c r="R29" s="32"/>
      <c r="S29" s="32"/>
      <c r="T29" s="32"/>
      <c r="U29" s="32"/>
      <c r="V29" s="32"/>
      <c r="W29" s="32"/>
      <c r="X29" s="32"/>
      <c r="Y29" s="33"/>
      <c r="Z29" s="462" t="s">
        <v>11</v>
      </c>
      <c r="AA29" s="463"/>
      <c r="AB29" s="463"/>
      <c r="AC29" s="463"/>
      <c r="AD29" s="464"/>
      <c r="AE29" s="28"/>
      <c r="AF29" s="32"/>
      <c r="AG29" s="22"/>
      <c r="AH29" s="22"/>
      <c r="AI29" s="22"/>
      <c r="AJ29" s="444"/>
      <c r="AK29" s="444"/>
      <c r="AL29" s="445"/>
      <c r="AN29" s="3"/>
    </row>
    <row r="30" spans="2:40" ht="14.25" customHeight="1" x14ac:dyDescent="0.2">
      <c r="B30" s="406"/>
      <c r="C30" s="441" t="s">
        <v>18</v>
      </c>
      <c r="D30" s="441"/>
      <c r="E30" s="441"/>
      <c r="F30" s="441"/>
      <c r="G30" s="441"/>
      <c r="H30" s="441"/>
      <c r="I30" s="441"/>
      <c r="J30" s="441"/>
      <c r="K30" s="441"/>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N30" s="3"/>
    </row>
    <row r="31" spans="2:40" ht="13.5" customHeight="1" x14ac:dyDescent="0.2">
      <c r="B31" s="406"/>
      <c r="C31" s="441" t="s">
        <v>19</v>
      </c>
      <c r="D31" s="441"/>
      <c r="E31" s="441"/>
      <c r="F31" s="441"/>
      <c r="G31" s="441"/>
      <c r="H31" s="441"/>
      <c r="I31" s="441"/>
      <c r="J31" s="441"/>
      <c r="K31" s="441"/>
      <c r="L31" s="443" t="s">
        <v>76</v>
      </c>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5"/>
      <c r="AN31" s="3"/>
    </row>
    <row r="32" spans="2:40" ht="14.25" customHeight="1" x14ac:dyDescent="0.2">
      <c r="B32" s="406"/>
      <c r="C32" s="441"/>
      <c r="D32" s="441"/>
      <c r="E32" s="441"/>
      <c r="F32" s="441"/>
      <c r="G32" s="441"/>
      <c r="H32" s="441"/>
      <c r="I32" s="441"/>
      <c r="J32" s="441"/>
      <c r="K32" s="441"/>
      <c r="L32" s="446" t="s">
        <v>77</v>
      </c>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c r="AN32" s="3"/>
    </row>
    <row r="33" spans="2:40" x14ac:dyDescent="0.2">
      <c r="B33" s="407"/>
      <c r="C33" s="441"/>
      <c r="D33" s="441"/>
      <c r="E33" s="441"/>
      <c r="F33" s="441"/>
      <c r="G33" s="441"/>
      <c r="H33" s="441"/>
      <c r="I33" s="441"/>
      <c r="J33" s="441"/>
      <c r="K33" s="441"/>
      <c r="L33" s="449"/>
      <c r="M33" s="450"/>
      <c r="N33" s="451"/>
      <c r="O33" s="451"/>
      <c r="P33" s="451"/>
      <c r="Q33" s="451"/>
      <c r="R33" s="451"/>
      <c r="S33" s="451"/>
      <c r="T33" s="451"/>
      <c r="U33" s="451"/>
      <c r="V33" s="451"/>
      <c r="W33" s="451"/>
      <c r="X33" s="451"/>
      <c r="Y33" s="451"/>
      <c r="Z33" s="451"/>
      <c r="AA33" s="451"/>
      <c r="AB33" s="451"/>
      <c r="AC33" s="450"/>
      <c r="AD33" s="450"/>
      <c r="AE33" s="450"/>
      <c r="AF33" s="450"/>
      <c r="AG33" s="450"/>
      <c r="AH33" s="451"/>
      <c r="AI33" s="451"/>
      <c r="AJ33" s="451"/>
      <c r="AK33" s="451"/>
      <c r="AL33" s="452"/>
      <c r="AN33" s="3"/>
    </row>
    <row r="34" spans="2:40" ht="13.5" customHeight="1" x14ac:dyDescent="0.2">
      <c r="B34" s="405" t="s">
        <v>45</v>
      </c>
      <c r="C34" s="408" t="s">
        <v>81</v>
      </c>
      <c r="D34" s="409"/>
      <c r="E34" s="409"/>
      <c r="F34" s="409"/>
      <c r="G34" s="409"/>
      <c r="H34" s="409"/>
      <c r="I34" s="409"/>
      <c r="J34" s="409"/>
      <c r="K34" s="409"/>
      <c r="L34" s="409"/>
      <c r="M34" s="430" t="s">
        <v>20</v>
      </c>
      <c r="N34" s="395"/>
      <c r="O34" s="53" t="s">
        <v>47</v>
      </c>
      <c r="P34" s="49"/>
      <c r="Q34" s="50"/>
      <c r="R34" s="432" t="s">
        <v>21</v>
      </c>
      <c r="S34" s="433"/>
      <c r="T34" s="433"/>
      <c r="U34" s="433"/>
      <c r="V34" s="433"/>
      <c r="W34" s="433"/>
      <c r="X34" s="434"/>
      <c r="Y34" s="438" t="s">
        <v>57</v>
      </c>
      <c r="Z34" s="439"/>
      <c r="AA34" s="439"/>
      <c r="AB34" s="440"/>
      <c r="AC34" s="415" t="s">
        <v>58</v>
      </c>
      <c r="AD34" s="416"/>
      <c r="AE34" s="416"/>
      <c r="AF34" s="416"/>
      <c r="AG34" s="417"/>
      <c r="AH34" s="418" t="s">
        <v>52</v>
      </c>
      <c r="AI34" s="419"/>
      <c r="AJ34" s="419"/>
      <c r="AK34" s="419"/>
      <c r="AL34" s="420"/>
      <c r="AN34" s="3"/>
    </row>
    <row r="35" spans="2:40" ht="14.25" customHeight="1" x14ac:dyDescent="0.2">
      <c r="B35" s="406"/>
      <c r="C35" s="410"/>
      <c r="D35" s="411"/>
      <c r="E35" s="411"/>
      <c r="F35" s="411"/>
      <c r="G35" s="411"/>
      <c r="H35" s="411"/>
      <c r="I35" s="411"/>
      <c r="J35" s="411"/>
      <c r="K35" s="411"/>
      <c r="L35" s="411"/>
      <c r="M35" s="431"/>
      <c r="N35" s="398"/>
      <c r="O35" s="54" t="s">
        <v>48</v>
      </c>
      <c r="P35" s="51"/>
      <c r="Q35" s="52"/>
      <c r="R35" s="435"/>
      <c r="S35" s="436"/>
      <c r="T35" s="436"/>
      <c r="U35" s="436"/>
      <c r="V35" s="436"/>
      <c r="W35" s="436"/>
      <c r="X35" s="437"/>
      <c r="Y35" s="55" t="s">
        <v>33</v>
      </c>
      <c r="Z35" s="14"/>
      <c r="AA35" s="14"/>
      <c r="AB35" s="14"/>
      <c r="AC35" s="421" t="s">
        <v>34</v>
      </c>
      <c r="AD35" s="422"/>
      <c r="AE35" s="422"/>
      <c r="AF35" s="422"/>
      <c r="AG35" s="423"/>
      <c r="AH35" s="424" t="s">
        <v>53</v>
      </c>
      <c r="AI35" s="425"/>
      <c r="AJ35" s="425"/>
      <c r="AK35" s="425"/>
      <c r="AL35" s="426"/>
      <c r="AN35" s="3"/>
    </row>
    <row r="36" spans="2:40" ht="14.25" customHeight="1" x14ac:dyDescent="0.2">
      <c r="B36" s="406"/>
      <c r="C36" s="386"/>
      <c r="D36" s="68"/>
      <c r="E36" s="400" t="s">
        <v>2</v>
      </c>
      <c r="F36" s="400"/>
      <c r="G36" s="400"/>
      <c r="H36" s="400"/>
      <c r="I36" s="400"/>
      <c r="J36" s="400"/>
      <c r="K36" s="400"/>
      <c r="L36" s="414"/>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06"/>
      <c r="C37" s="386"/>
      <c r="D37" s="68"/>
      <c r="E37" s="400" t="s">
        <v>3</v>
      </c>
      <c r="F37" s="401"/>
      <c r="G37" s="401"/>
      <c r="H37" s="401"/>
      <c r="I37" s="401"/>
      <c r="J37" s="401"/>
      <c r="K37" s="401"/>
      <c r="L37" s="402"/>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06"/>
      <c r="C38" s="386"/>
      <c r="D38" s="68"/>
      <c r="E38" s="400" t="s">
        <v>5</v>
      </c>
      <c r="F38" s="401"/>
      <c r="G38" s="401"/>
      <c r="H38" s="401"/>
      <c r="I38" s="401"/>
      <c r="J38" s="401"/>
      <c r="K38" s="401"/>
      <c r="L38" s="402"/>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06"/>
      <c r="C39" s="386"/>
      <c r="D39" s="68"/>
      <c r="E39" s="400" t="s">
        <v>7</v>
      </c>
      <c r="F39" s="401"/>
      <c r="G39" s="401"/>
      <c r="H39" s="401"/>
      <c r="I39" s="401"/>
      <c r="J39" s="401"/>
      <c r="K39" s="401"/>
      <c r="L39" s="402"/>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06"/>
      <c r="C40" s="386"/>
      <c r="D40" s="68"/>
      <c r="E40" s="400" t="s">
        <v>6</v>
      </c>
      <c r="F40" s="401"/>
      <c r="G40" s="401"/>
      <c r="H40" s="401"/>
      <c r="I40" s="401"/>
      <c r="J40" s="401"/>
      <c r="K40" s="401"/>
      <c r="L40" s="402"/>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06"/>
      <c r="C41" s="386"/>
      <c r="D41" s="69"/>
      <c r="E41" s="427" t="s">
        <v>46</v>
      </c>
      <c r="F41" s="428"/>
      <c r="G41" s="428"/>
      <c r="H41" s="428"/>
      <c r="I41" s="428"/>
      <c r="J41" s="428"/>
      <c r="K41" s="428"/>
      <c r="L41" s="429"/>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06"/>
      <c r="C42" s="386"/>
      <c r="D42" s="71"/>
      <c r="E42" s="412" t="s">
        <v>66</v>
      </c>
      <c r="F42" s="412"/>
      <c r="G42" s="412"/>
      <c r="H42" s="412"/>
      <c r="I42" s="412"/>
      <c r="J42" s="412"/>
      <c r="K42" s="412"/>
      <c r="L42" s="413"/>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06"/>
      <c r="C43" s="386"/>
      <c r="D43" s="68"/>
      <c r="E43" s="400" t="s">
        <v>67</v>
      </c>
      <c r="F43" s="401"/>
      <c r="G43" s="401"/>
      <c r="H43" s="401"/>
      <c r="I43" s="401"/>
      <c r="J43" s="401"/>
      <c r="K43" s="401"/>
      <c r="L43" s="402"/>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06"/>
      <c r="C44" s="386"/>
      <c r="D44" s="68"/>
      <c r="E44" s="400" t="s">
        <v>68</v>
      </c>
      <c r="F44" s="401"/>
      <c r="G44" s="401"/>
      <c r="H44" s="401"/>
      <c r="I44" s="401"/>
      <c r="J44" s="401"/>
      <c r="K44" s="401"/>
      <c r="L44" s="402"/>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06"/>
      <c r="C45" s="386"/>
      <c r="D45" s="68"/>
      <c r="E45" s="400" t="s">
        <v>69</v>
      </c>
      <c r="F45" s="401"/>
      <c r="G45" s="401"/>
      <c r="H45" s="401"/>
      <c r="I45" s="401"/>
      <c r="J45" s="401"/>
      <c r="K45" s="401"/>
      <c r="L45" s="402"/>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06"/>
      <c r="C46" s="386"/>
      <c r="D46" s="68"/>
      <c r="E46" s="400" t="s">
        <v>70</v>
      </c>
      <c r="F46" s="401"/>
      <c r="G46" s="401"/>
      <c r="H46" s="401"/>
      <c r="I46" s="401"/>
      <c r="J46" s="401"/>
      <c r="K46" s="401"/>
      <c r="L46" s="402"/>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07"/>
      <c r="C47" s="386"/>
      <c r="D47" s="68"/>
      <c r="E47" s="400" t="s">
        <v>71</v>
      </c>
      <c r="F47" s="401"/>
      <c r="G47" s="401"/>
      <c r="H47" s="401"/>
      <c r="I47" s="401"/>
      <c r="J47" s="401"/>
      <c r="K47" s="401"/>
      <c r="L47" s="402"/>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03" t="s">
        <v>49</v>
      </c>
      <c r="C48" s="403"/>
      <c r="D48" s="403"/>
      <c r="E48" s="403"/>
      <c r="F48" s="403"/>
      <c r="G48" s="403"/>
      <c r="H48" s="403"/>
      <c r="I48" s="403"/>
      <c r="J48" s="403"/>
      <c r="K48" s="4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03" t="s">
        <v>50</v>
      </c>
      <c r="C49" s="403"/>
      <c r="D49" s="403"/>
      <c r="E49" s="403"/>
      <c r="F49" s="403"/>
      <c r="G49" s="403"/>
      <c r="H49" s="403"/>
      <c r="I49" s="403"/>
      <c r="J49" s="403"/>
      <c r="K49" s="4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1" t="s">
        <v>22</v>
      </c>
      <c r="C50" s="381"/>
      <c r="D50" s="381"/>
      <c r="E50" s="381"/>
      <c r="F50" s="381"/>
      <c r="G50" s="381"/>
      <c r="H50" s="381"/>
      <c r="I50" s="381"/>
      <c r="J50" s="381"/>
      <c r="K50" s="381"/>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2" t="s">
        <v>51</v>
      </c>
      <c r="C51" s="382"/>
      <c r="D51" s="382"/>
      <c r="E51" s="382"/>
      <c r="F51" s="382"/>
      <c r="G51" s="382"/>
      <c r="H51" s="382"/>
      <c r="I51" s="382"/>
      <c r="J51" s="382"/>
      <c r="K51" s="3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3" t="s">
        <v>42</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5" t="s">
        <v>23</v>
      </c>
      <c r="C53" s="388" t="s">
        <v>82</v>
      </c>
      <c r="D53" s="389"/>
      <c r="E53" s="389"/>
      <c r="F53" s="389"/>
      <c r="G53" s="389"/>
      <c r="H53" s="389"/>
      <c r="I53" s="389"/>
      <c r="J53" s="389"/>
      <c r="K53" s="389"/>
      <c r="L53" s="389"/>
      <c r="M53" s="389"/>
      <c r="N53" s="389"/>
      <c r="O53" s="389"/>
      <c r="P53" s="389"/>
      <c r="Q53" s="389"/>
      <c r="R53" s="389"/>
      <c r="S53" s="389"/>
      <c r="T53" s="390"/>
      <c r="U53" s="388" t="s">
        <v>35</v>
      </c>
      <c r="V53" s="391"/>
      <c r="W53" s="391"/>
      <c r="X53" s="391"/>
      <c r="Y53" s="391"/>
      <c r="Z53" s="391"/>
      <c r="AA53" s="391"/>
      <c r="AB53" s="391"/>
      <c r="AC53" s="391"/>
      <c r="AD53" s="391"/>
      <c r="AE53" s="391"/>
      <c r="AF53" s="391"/>
      <c r="AG53" s="391"/>
      <c r="AH53" s="391"/>
      <c r="AI53" s="391"/>
      <c r="AJ53" s="391"/>
      <c r="AK53" s="391"/>
      <c r="AL53" s="392"/>
      <c r="AN53" s="3"/>
    </row>
    <row r="54" spans="2:40" x14ac:dyDescent="0.2">
      <c r="B54" s="386"/>
      <c r="C54" s="393"/>
      <c r="D54" s="394"/>
      <c r="E54" s="394"/>
      <c r="F54" s="394"/>
      <c r="G54" s="394"/>
      <c r="H54" s="394"/>
      <c r="I54" s="394"/>
      <c r="J54" s="394"/>
      <c r="K54" s="394"/>
      <c r="L54" s="394"/>
      <c r="M54" s="394"/>
      <c r="N54" s="394"/>
      <c r="O54" s="394"/>
      <c r="P54" s="394"/>
      <c r="Q54" s="394"/>
      <c r="R54" s="394"/>
      <c r="S54" s="394"/>
      <c r="T54" s="395"/>
      <c r="U54" s="393"/>
      <c r="V54" s="394"/>
      <c r="W54" s="394"/>
      <c r="X54" s="394"/>
      <c r="Y54" s="394"/>
      <c r="Z54" s="394"/>
      <c r="AA54" s="394"/>
      <c r="AB54" s="394"/>
      <c r="AC54" s="394"/>
      <c r="AD54" s="394"/>
      <c r="AE54" s="394"/>
      <c r="AF54" s="394"/>
      <c r="AG54" s="394"/>
      <c r="AH54" s="394"/>
      <c r="AI54" s="394"/>
      <c r="AJ54" s="394"/>
      <c r="AK54" s="394"/>
      <c r="AL54" s="395"/>
      <c r="AN54" s="3"/>
    </row>
    <row r="55" spans="2:40" x14ac:dyDescent="0.2">
      <c r="B55" s="386"/>
      <c r="C55" s="396"/>
      <c r="D55" s="397"/>
      <c r="E55" s="397"/>
      <c r="F55" s="397"/>
      <c r="G55" s="397"/>
      <c r="H55" s="397"/>
      <c r="I55" s="397"/>
      <c r="J55" s="397"/>
      <c r="K55" s="397"/>
      <c r="L55" s="397"/>
      <c r="M55" s="397"/>
      <c r="N55" s="397"/>
      <c r="O55" s="397"/>
      <c r="P55" s="397"/>
      <c r="Q55" s="397"/>
      <c r="R55" s="397"/>
      <c r="S55" s="397"/>
      <c r="T55" s="398"/>
      <c r="U55" s="396"/>
      <c r="V55" s="397"/>
      <c r="W55" s="397"/>
      <c r="X55" s="397"/>
      <c r="Y55" s="397"/>
      <c r="Z55" s="397"/>
      <c r="AA55" s="397"/>
      <c r="AB55" s="397"/>
      <c r="AC55" s="397"/>
      <c r="AD55" s="397"/>
      <c r="AE55" s="397"/>
      <c r="AF55" s="397"/>
      <c r="AG55" s="397"/>
      <c r="AH55" s="397"/>
      <c r="AI55" s="397"/>
      <c r="AJ55" s="397"/>
      <c r="AK55" s="397"/>
      <c r="AL55" s="398"/>
      <c r="AN55" s="3"/>
    </row>
    <row r="56" spans="2:40" x14ac:dyDescent="0.2">
      <c r="B56" s="386"/>
      <c r="C56" s="396"/>
      <c r="D56" s="397"/>
      <c r="E56" s="397"/>
      <c r="F56" s="397"/>
      <c r="G56" s="397"/>
      <c r="H56" s="397"/>
      <c r="I56" s="397"/>
      <c r="J56" s="397"/>
      <c r="K56" s="397"/>
      <c r="L56" s="397"/>
      <c r="M56" s="397"/>
      <c r="N56" s="397"/>
      <c r="O56" s="397"/>
      <c r="P56" s="397"/>
      <c r="Q56" s="397"/>
      <c r="R56" s="397"/>
      <c r="S56" s="397"/>
      <c r="T56" s="398"/>
      <c r="U56" s="396"/>
      <c r="V56" s="397"/>
      <c r="W56" s="397"/>
      <c r="X56" s="397"/>
      <c r="Y56" s="397"/>
      <c r="Z56" s="397"/>
      <c r="AA56" s="397"/>
      <c r="AB56" s="397"/>
      <c r="AC56" s="397"/>
      <c r="AD56" s="397"/>
      <c r="AE56" s="397"/>
      <c r="AF56" s="397"/>
      <c r="AG56" s="397"/>
      <c r="AH56" s="397"/>
      <c r="AI56" s="397"/>
      <c r="AJ56" s="397"/>
      <c r="AK56" s="397"/>
      <c r="AL56" s="398"/>
      <c r="AN56" s="3"/>
    </row>
    <row r="57" spans="2:40" x14ac:dyDescent="0.2">
      <c r="B57" s="387"/>
      <c r="C57" s="399"/>
      <c r="D57" s="391"/>
      <c r="E57" s="391"/>
      <c r="F57" s="391"/>
      <c r="G57" s="391"/>
      <c r="H57" s="391"/>
      <c r="I57" s="391"/>
      <c r="J57" s="391"/>
      <c r="K57" s="391"/>
      <c r="L57" s="391"/>
      <c r="M57" s="391"/>
      <c r="N57" s="391"/>
      <c r="O57" s="391"/>
      <c r="P57" s="391"/>
      <c r="Q57" s="391"/>
      <c r="R57" s="391"/>
      <c r="S57" s="391"/>
      <c r="T57" s="392"/>
      <c r="U57" s="399"/>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2">
      <c r="B58" s="378" t="s">
        <v>24</v>
      </c>
      <c r="C58" s="379"/>
      <c r="D58" s="379"/>
      <c r="E58" s="379"/>
      <c r="F58" s="380"/>
      <c r="G58" s="381" t="s">
        <v>25</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2025-05-20T07:10:40Z</cp:lastPrinted>
  <dcterms:created xsi:type="dcterms:W3CDTF">2023-01-16T02:34:32Z</dcterms:created>
  <dcterms:modified xsi:type="dcterms:W3CDTF">2025-05-20T07:10:53Z</dcterms:modified>
</cp:coreProperties>
</file>