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5FF29093-AA76-4C03-98C6-7953B6BF2D18}" xr6:coauthVersionLast="47" xr6:coauthVersionMax="47" xr10:uidLastSave="{00000000-0000-0000-0000-000000000000}"/>
  <bookViews>
    <workbookView xWindow="28680" yWindow="-120" windowWidth="29040" windowHeight="15840" firstSheet="5" activeTab="9" xr2:uid="{00000000-000D-0000-FFFF-FFFF00000000}"/>
  </bookViews>
  <sheets>
    <sheet name="01_チェック表" sheetId="5" r:id="rId1"/>
    <sheet name="02_様式10-1" sheetId="1" r:id="rId2"/>
    <sheet name="03_様式10-2" sheetId="2" r:id="rId3"/>
    <sheet name="04_様式10-3" sheetId="3" r:id="rId4"/>
    <sheet name="05_様式10-4" sheetId="15" r:id="rId5"/>
    <sheet name="06_見積書整理表" sheetId="6" r:id="rId6"/>
    <sheet name="07-1_説明一覧 (実施設計費)" sheetId="13" r:id="rId7"/>
    <sheet name="07-2_説明一覧  (工事費）" sheetId="16" r:id="rId8"/>
    <sheet name="08_採択理由書" sheetId="8" r:id="rId9"/>
    <sheet name="09_私立高等学校等実態調査" sheetId="14" r:id="rId10"/>
    <sheet name="Sheet4" sheetId="4" state="hidden" r:id="rId11"/>
  </sheets>
  <externalReferences>
    <externalReference r:id="rId12"/>
    <externalReference r:id="rId13"/>
    <externalReference r:id="rId14"/>
    <externalReference r:id="rId15"/>
    <externalReference r:id="rId16"/>
    <externalReference r:id="rId17"/>
  </externalReferences>
  <definedNames>
    <definedName name="_xlnm._FilterDatabase" localSheetId="1" hidden="1">'02_様式10-1'!$A$6:$J$22</definedName>
    <definedName name="O">[1]大学データ!$I$5:$I$8</definedName>
    <definedName name="P">[1]大学データ!$J$5:$J$7</definedName>
    <definedName name="_xlnm.Print_Area" localSheetId="0">'01_チェック表'!$A$1:$G$49</definedName>
    <definedName name="_xlnm.Print_Area" localSheetId="1">'02_様式10-1'!$A$1:$J$22</definedName>
    <definedName name="_xlnm.Print_Area" localSheetId="2">'03_様式10-2'!$A$1:$H$39</definedName>
    <definedName name="_xlnm.Print_Area" localSheetId="3">'04_様式10-3'!$A$1:$G$29</definedName>
    <definedName name="_xlnm.Print_Area" localSheetId="4">'05_様式10-4'!$A$1:$J$24</definedName>
    <definedName name="_xlnm.Print_Area" localSheetId="5">'06_見積書整理表'!$A$1:$Q$69</definedName>
    <definedName name="_xlnm.Print_Area" localSheetId="6">'07-1_説明一覧 (実施設計費)'!$A$1:$K$33</definedName>
    <definedName name="_xlnm.Print_Area" localSheetId="7">'07-2_説明一覧  (工事費）'!$A$1:$K$33</definedName>
    <definedName name="_xlnm.Print_Area" localSheetId="8">'08_採択理由書'!$A$1:$J$28</definedName>
    <definedName name="_xlnm.Print_Area" localSheetId="9">'09_私立高等学校等実態調査'!$A$1:$Q$216</definedName>
    <definedName name="_xlnm.Print_Titles" localSheetId="6">'07-1_説明一覧 (実施設計費)'!$8:$9</definedName>
    <definedName name="_xlnm.Print_Titles" localSheetId="7">'07-2_説明一覧  (工事費）'!$8:$9</definedName>
    <definedName name="Q">[1]大学データ!$K$5:$K$7</definedName>
    <definedName name="S">[1]大学データ!$L$5:$L$8</definedName>
    <definedName name="ほし">[2]Sheet2!$E$3:$E$49</definedName>
    <definedName name="月" localSheetId="6">[3]リスト!$N$3:$N$14</definedName>
    <definedName name="月" localSheetId="7">[3]リスト!$N$3:$N$14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10">[4]様式4!#REF!</definedName>
    <definedName name="事業種">[4]様式4!#REF!</definedName>
    <definedName name="説明一覧">[4]様式4!#REF!</definedName>
    <definedName name="都道府県" localSheetId="9">[5]Sheet2!$E$3:$E$49</definedName>
    <definedName name="都道府県">[6]Sheet2!$A$3:$A$49</definedName>
    <definedName name="日" localSheetId="6">[3]リスト!$P$3:$P$33</definedName>
    <definedName name="日" localSheetId="7">[3]リスト!$P$3:$P$33</definedName>
    <definedName name="日">[3]リスト!$P$3:$P$33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16" l="1"/>
  <c r="G6" i="16"/>
  <c r="D6" i="16"/>
  <c r="B6" i="16"/>
  <c r="B8" i="15" l="1"/>
  <c r="B7" i="15"/>
  <c r="B6" i="15"/>
  <c r="B5" i="15"/>
  <c r="G25" i="5"/>
  <c r="G18" i="5"/>
  <c r="G38" i="5"/>
  <c r="G33" i="5"/>
  <c r="H12" i="2"/>
  <c r="H39" i="2"/>
  <c r="H38" i="2"/>
  <c r="H30" i="2"/>
  <c r="H18" i="2"/>
  <c r="G46" i="5" l="1"/>
  <c r="H28" i="2"/>
  <c r="H27" i="2"/>
  <c r="H26" i="2"/>
  <c r="H25" i="2"/>
  <c r="H24" i="2"/>
  <c r="H23" i="2"/>
  <c r="H22" i="2"/>
  <c r="H21" i="2"/>
  <c r="H20" i="2"/>
  <c r="H10" i="2"/>
  <c r="G28" i="2"/>
  <c r="G27" i="2"/>
  <c r="G26" i="2"/>
  <c r="G25" i="2"/>
  <c r="G24" i="2"/>
  <c r="G23" i="2"/>
  <c r="G22" i="2"/>
  <c r="G21" i="2"/>
  <c r="G20" i="2"/>
  <c r="G10" i="2"/>
  <c r="E28" i="2"/>
  <c r="E27" i="2"/>
  <c r="E26" i="2"/>
  <c r="E25" i="2"/>
  <c r="E24" i="2"/>
  <c r="E23" i="2"/>
  <c r="E22" i="2"/>
  <c r="E21" i="2"/>
  <c r="E20" i="2"/>
  <c r="D10" i="2"/>
  <c r="D28" i="2"/>
  <c r="D27" i="2"/>
  <c r="D26" i="2"/>
  <c r="D25" i="2"/>
  <c r="D24" i="2"/>
  <c r="D23" i="2"/>
  <c r="D22" i="2"/>
  <c r="D21" i="2"/>
  <c r="D20" i="2"/>
  <c r="H9" i="2"/>
  <c r="H8" i="2"/>
  <c r="H7" i="2"/>
  <c r="G7" i="2"/>
  <c r="G9" i="2"/>
  <c r="G8" i="2"/>
  <c r="D7" i="2"/>
  <c r="D9" i="2"/>
  <c r="D8" i="2"/>
  <c r="B15" i="1" l="1"/>
  <c r="G37" i="5"/>
  <c r="N214" i="14"/>
  <c r="M214" i="14"/>
  <c r="M215" i="14" s="1"/>
  <c r="L214" i="14"/>
  <c r="K214" i="14"/>
  <c r="J214" i="14"/>
  <c r="I214" i="14"/>
  <c r="I215" i="14" s="1"/>
  <c r="G214" i="14"/>
  <c r="E214" i="14"/>
  <c r="F214" i="14" s="1"/>
  <c r="P214" i="14" s="1"/>
  <c r="N213" i="14"/>
  <c r="N215" i="14" s="1"/>
  <c r="M213" i="14"/>
  <c r="L213" i="14"/>
  <c r="K213" i="14"/>
  <c r="J213" i="14"/>
  <c r="J215" i="14" s="1"/>
  <c r="I213" i="14"/>
  <c r="G213" i="14"/>
  <c r="F213" i="14"/>
  <c r="P213" i="14" s="1"/>
  <c r="E213" i="14"/>
  <c r="N212" i="14"/>
  <c r="M212" i="14"/>
  <c r="L212" i="14"/>
  <c r="L215" i="14" s="1"/>
  <c r="K212" i="14"/>
  <c r="H212" i="14" s="1"/>
  <c r="J212" i="14"/>
  <c r="I212" i="14"/>
  <c r="G212" i="14"/>
  <c r="O212" i="14" s="1"/>
  <c r="E212" i="14"/>
  <c r="F212" i="14" s="1"/>
  <c r="N203" i="14"/>
  <c r="M203" i="14"/>
  <c r="L203" i="14"/>
  <c r="L204" i="14" s="1"/>
  <c r="K203" i="14"/>
  <c r="J203" i="14"/>
  <c r="I203" i="14"/>
  <c r="H203" i="14"/>
  <c r="G203" i="14"/>
  <c r="O203" i="14" s="1"/>
  <c r="E203" i="14"/>
  <c r="F203" i="14" s="1"/>
  <c r="P203" i="14" s="1"/>
  <c r="N202" i="14"/>
  <c r="M202" i="14"/>
  <c r="M204" i="14" s="1"/>
  <c r="L202" i="14"/>
  <c r="K202" i="14"/>
  <c r="J202" i="14"/>
  <c r="I202" i="14"/>
  <c r="G202" i="14"/>
  <c r="E202" i="14"/>
  <c r="N201" i="14"/>
  <c r="N204" i="14" s="1"/>
  <c r="M201" i="14"/>
  <c r="L201" i="14"/>
  <c r="K201" i="14"/>
  <c r="K204" i="14" s="1"/>
  <c r="J201" i="14"/>
  <c r="I201" i="14"/>
  <c r="G201" i="14"/>
  <c r="F201" i="14"/>
  <c r="E201" i="14"/>
  <c r="D189" i="14"/>
  <c r="E189" i="14" s="1"/>
  <c r="D178" i="14"/>
  <c r="E178" i="14" s="1"/>
  <c r="D177" i="14"/>
  <c r="I169" i="14"/>
  <c r="N168" i="14"/>
  <c r="M168" i="14"/>
  <c r="M169" i="14" s="1"/>
  <c r="L168" i="14"/>
  <c r="K168" i="14"/>
  <c r="J168" i="14"/>
  <c r="I168" i="14"/>
  <c r="H168" i="14" s="1"/>
  <c r="G168" i="14"/>
  <c r="O168" i="14" s="1"/>
  <c r="E168" i="14"/>
  <c r="F168" i="14" s="1"/>
  <c r="N167" i="14"/>
  <c r="N169" i="14" s="1"/>
  <c r="M167" i="14"/>
  <c r="L167" i="14"/>
  <c r="K167" i="14"/>
  <c r="J167" i="14"/>
  <c r="I167" i="14"/>
  <c r="G167" i="14"/>
  <c r="F167" i="14"/>
  <c r="P167" i="14" s="1"/>
  <c r="E167" i="14"/>
  <c r="N166" i="14"/>
  <c r="M166" i="14"/>
  <c r="L166" i="14"/>
  <c r="L169" i="14" s="1"/>
  <c r="K166" i="14"/>
  <c r="J166" i="14"/>
  <c r="I166" i="14"/>
  <c r="G166" i="14"/>
  <c r="G169" i="14" s="1"/>
  <c r="E166" i="14"/>
  <c r="F166" i="14" s="1"/>
  <c r="L158" i="14"/>
  <c r="N157" i="14"/>
  <c r="M157" i="14"/>
  <c r="L157" i="14"/>
  <c r="K157" i="14"/>
  <c r="J157" i="14"/>
  <c r="I157" i="14"/>
  <c r="H157" i="14"/>
  <c r="G157" i="14"/>
  <c r="O157" i="14" s="1"/>
  <c r="E157" i="14"/>
  <c r="F157" i="14" s="1"/>
  <c r="P157" i="14" s="1"/>
  <c r="D157" i="14"/>
  <c r="N156" i="14"/>
  <c r="M156" i="14"/>
  <c r="M158" i="14" s="1"/>
  <c r="L156" i="14"/>
  <c r="K156" i="14"/>
  <c r="J156" i="14"/>
  <c r="I156" i="14"/>
  <c r="G156" i="14"/>
  <c r="E156" i="14"/>
  <c r="D156" i="14"/>
  <c r="D202" i="14" s="1"/>
  <c r="D213" i="14" s="1"/>
  <c r="N155" i="14"/>
  <c r="N158" i="14" s="1"/>
  <c r="M155" i="14"/>
  <c r="L155" i="14"/>
  <c r="K155" i="14"/>
  <c r="K158" i="14" s="1"/>
  <c r="J155" i="14"/>
  <c r="I155" i="14"/>
  <c r="G155" i="14"/>
  <c r="F155" i="14"/>
  <c r="E155" i="14"/>
  <c r="D155" i="14"/>
  <c r="D201" i="14" s="1"/>
  <c r="D212" i="14" s="1"/>
  <c r="N146" i="14"/>
  <c r="M146" i="14"/>
  <c r="L146" i="14"/>
  <c r="K146" i="14"/>
  <c r="J146" i="14"/>
  <c r="I146" i="14"/>
  <c r="G146" i="14"/>
  <c r="F146" i="14"/>
  <c r="E146" i="14"/>
  <c r="W145" i="14"/>
  <c r="V145" i="14"/>
  <c r="U145" i="14"/>
  <c r="S145" i="14"/>
  <c r="H145" i="14"/>
  <c r="O145" i="14" s="1"/>
  <c r="F145" i="14"/>
  <c r="T145" i="14" s="1"/>
  <c r="D145" i="14"/>
  <c r="W144" i="14"/>
  <c r="V144" i="14"/>
  <c r="S144" i="14"/>
  <c r="O144" i="14"/>
  <c r="U144" i="14" s="1"/>
  <c r="H144" i="14"/>
  <c r="F144" i="14"/>
  <c r="T144" i="14" s="1"/>
  <c r="D144" i="14"/>
  <c r="W143" i="14"/>
  <c r="V143" i="14"/>
  <c r="S143" i="14"/>
  <c r="R143" i="14"/>
  <c r="H143" i="14"/>
  <c r="H146" i="14" s="1"/>
  <c r="F143" i="14"/>
  <c r="T143" i="14" s="1"/>
  <c r="D143" i="14"/>
  <c r="N133" i="14"/>
  <c r="M133" i="14"/>
  <c r="L133" i="14"/>
  <c r="K133" i="14"/>
  <c r="J133" i="14"/>
  <c r="I133" i="14"/>
  <c r="G133" i="14"/>
  <c r="E133" i="14"/>
  <c r="V132" i="14"/>
  <c r="S132" i="14"/>
  <c r="O132" i="14"/>
  <c r="U132" i="14" s="1"/>
  <c r="H132" i="14"/>
  <c r="F132" i="14"/>
  <c r="T132" i="14" s="1"/>
  <c r="D132" i="14"/>
  <c r="V131" i="14"/>
  <c r="S131" i="14"/>
  <c r="O131" i="14"/>
  <c r="U131" i="14" s="1"/>
  <c r="H131" i="14"/>
  <c r="F131" i="14"/>
  <c r="T131" i="14" s="1"/>
  <c r="D131" i="14"/>
  <c r="V130" i="14"/>
  <c r="S130" i="14"/>
  <c r="R130" i="14"/>
  <c r="H130" i="14"/>
  <c r="H133" i="14" s="1"/>
  <c r="F130" i="14"/>
  <c r="D130" i="14"/>
  <c r="N114" i="14"/>
  <c r="M114" i="14"/>
  <c r="L114" i="14"/>
  <c r="K114" i="14"/>
  <c r="J114" i="14"/>
  <c r="I114" i="14"/>
  <c r="H114" i="14"/>
  <c r="G114" i="14"/>
  <c r="E114" i="14"/>
  <c r="V113" i="14"/>
  <c r="S113" i="14"/>
  <c r="O113" i="14"/>
  <c r="U113" i="14" s="1"/>
  <c r="H113" i="14"/>
  <c r="F113" i="14"/>
  <c r="T113" i="14" s="1"/>
  <c r="D113" i="14"/>
  <c r="V112" i="14"/>
  <c r="S112" i="14"/>
  <c r="O112" i="14"/>
  <c r="U112" i="14" s="1"/>
  <c r="H112" i="14"/>
  <c r="F112" i="14"/>
  <c r="T112" i="14" s="1"/>
  <c r="D112" i="14"/>
  <c r="V111" i="14"/>
  <c r="S111" i="14"/>
  <c r="R111" i="14"/>
  <c r="H111" i="14"/>
  <c r="O111" i="14" s="1"/>
  <c r="F111" i="14"/>
  <c r="D111" i="14"/>
  <c r="D166" i="14" s="1"/>
  <c r="N95" i="14"/>
  <c r="M95" i="14"/>
  <c r="L95" i="14"/>
  <c r="K95" i="14"/>
  <c r="J95" i="14"/>
  <c r="I95" i="14"/>
  <c r="G95" i="14"/>
  <c r="E95" i="14"/>
  <c r="S94" i="14"/>
  <c r="H94" i="14"/>
  <c r="H95" i="14" s="1"/>
  <c r="F94" i="14"/>
  <c r="T94" i="14" s="1"/>
  <c r="S93" i="14"/>
  <c r="H93" i="14"/>
  <c r="O93" i="14" s="1"/>
  <c r="U93" i="14" s="1"/>
  <c r="F93" i="14"/>
  <c r="T93" i="14" s="1"/>
  <c r="S92" i="14"/>
  <c r="R92" i="14"/>
  <c r="O92" i="14"/>
  <c r="U92" i="14" s="1"/>
  <c r="H92" i="14"/>
  <c r="F92" i="14"/>
  <c r="F95" i="14" s="1"/>
  <c r="N82" i="14"/>
  <c r="M82" i="14"/>
  <c r="L82" i="14"/>
  <c r="K82" i="14"/>
  <c r="J82" i="14"/>
  <c r="I82" i="14"/>
  <c r="G82" i="14"/>
  <c r="F82" i="14"/>
  <c r="E82" i="14"/>
  <c r="W81" i="14"/>
  <c r="V81" i="14"/>
  <c r="S81" i="14"/>
  <c r="H81" i="14"/>
  <c r="O81" i="14" s="1"/>
  <c r="U81" i="14" s="1"/>
  <c r="F81" i="14"/>
  <c r="T81" i="14" s="1"/>
  <c r="W80" i="14"/>
  <c r="V80" i="14"/>
  <c r="S80" i="14"/>
  <c r="O80" i="14"/>
  <c r="U80" i="14" s="1"/>
  <c r="H80" i="14"/>
  <c r="F80" i="14"/>
  <c r="T80" i="14" s="1"/>
  <c r="W79" i="14"/>
  <c r="V79" i="14"/>
  <c r="S79" i="14"/>
  <c r="R79" i="14"/>
  <c r="H79" i="14"/>
  <c r="F79" i="14"/>
  <c r="T79" i="14" s="1"/>
  <c r="N69" i="14"/>
  <c r="M69" i="14"/>
  <c r="L69" i="14"/>
  <c r="K69" i="14"/>
  <c r="J69" i="14"/>
  <c r="I69" i="14"/>
  <c r="G69" i="14"/>
  <c r="E69" i="14"/>
  <c r="V68" i="14"/>
  <c r="S68" i="14"/>
  <c r="O68" i="14"/>
  <c r="U68" i="14" s="1"/>
  <c r="H68" i="14"/>
  <c r="F68" i="14"/>
  <c r="T68" i="14" s="1"/>
  <c r="D68" i="14"/>
  <c r="V67" i="14"/>
  <c r="S67" i="14"/>
  <c r="O67" i="14"/>
  <c r="U67" i="14" s="1"/>
  <c r="H67" i="14"/>
  <c r="F67" i="14"/>
  <c r="T67" i="14" s="1"/>
  <c r="D67" i="14"/>
  <c r="V66" i="14"/>
  <c r="S66" i="14"/>
  <c r="R66" i="14"/>
  <c r="H66" i="14"/>
  <c r="F66" i="14"/>
  <c r="F69" i="14" s="1"/>
  <c r="D66" i="14"/>
  <c r="N50" i="14"/>
  <c r="M50" i="14"/>
  <c r="L50" i="14"/>
  <c r="K50" i="14"/>
  <c r="J50" i="14"/>
  <c r="I50" i="14"/>
  <c r="G50" i="14"/>
  <c r="F50" i="14"/>
  <c r="E50" i="14"/>
  <c r="V49" i="14"/>
  <c r="S49" i="14"/>
  <c r="O49" i="14"/>
  <c r="U49" i="14" s="1"/>
  <c r="H49" i="14"/>
  <c r="F49" i="14"/>
  <c r="T49" i="14" s="1"/>
  <c r="D49" i="14"/>
  <c r="D81" i="14" s="1"/>
  <c r="V48" i="14"/>
  <c r="S48" i="14"/>
  <c r="O48" i="14"/>
  <c r="U48" i="14" s="1"/>
  <c r="H48" i="14"/>
  <c r="F48" i="14"/>
  <c r="T48" i="14" s="1"/>
  <c r="D48" i="14"/>
  <c r="D80" i="14" s="1"/>
  <c r="V47" i="14"/>
  <c r="S47" i="14"/>
  <c r="R47" i="14"/>
  <c r="H47" i="14"/>
  <c r="F47" i="14"/>
  <c r="T47" i="14" s="1"/>
  <c r="D47" i="14"/>
  <c r="D79" i="14" s="1"/>
  <c r="N30" i="14"/>
  <c r="M30" i="14"/>
  <c r="L30" i="14"/>
  <c r="K30" i="14"/>
  <c r="J30" i="14"/>
  <c r="I30" i="14"/>
  <c r="G30" i="14"/>
  <c r="E30" i="14"/>
  <c r="S29" i="14"/>
  <c r="H29" i="14"/>
  <c r="O29" i="14" s="1"/>
  <c r="U29" i="14" s="1"/>
  <c r="F29" i="14"/>
  <c r="T29" i="14" s="1"/>
  <c r="T28" i="14"/>
  <c r="S28" i="14"/>
  <c r="H28" i="14"/>
  <c r="O28" i="14" s="1"/>
  <c r="U28" i="14" s="1"/>
  <c r="F28" i="14"/>
  <c r="U27" i="14"/>
  <c r="S27" i="14"/>
  <c r="R27" i="14"/>
  <c r="O27" i="14"/>
  <c r="H27" i="14"/>
  <c r="F27" i="14"/>
  <c r="T27" i="14" s="1"/>
  <c r="I204" i="14" l="1"/>
  <c r="H202" i="14"/>
  <c r="O94" i="14"/>
  <c r="U94" i="14" s="1"/>
  <c r="D168" i="14"/>
  <c r="F133" i="14"/>
  <c r="T130" i="14"/>
  <c r="J158" i="14"/>
  <c r="H155" i="14"/>
  <c r="I158" i="14"/>
  <c r="H156" i="14"/>
  <c r="F169" i="14"/>
  <c r="P169" i="14" s="1"/>
  <c r="P166" i="14"/>
  <c r="H166" i="14"/>
  <c r="K169" i="14"/>
  <c r="H178" i="14"/>
  <c r="F178" i="14"/>
  <c r="I189" i="14"/>
  <c r="K189" i="14"/>
  <c r="G189" i="14"/>
  <c r="F189" i="14"/>
  <c r="J204" i="14"/>
  <c r="H201" i="14"/>
  <c r="H204" i="14" s="1"/>
  <c r="O47" i="14"/>
  <c r="H50" i="14"/>
  <c r="O156" i="14"/>
  <c r="I178" i="14" s="1"/>
  <c r="O167" i="14"/>
  <c r="F30" i="14"/>
  <c r="T66" i="14"/>
  <c r="O30" i="14"/>
  <c r="O66" i="14"/>
  <c r="H69" i="14"/>
  <c r="F114" i="14"/>
  <c r="T111" i="14"/>
  <c r="P155" i="14"/>
  <c r="J169" i="14"/>
  <c r="H167" i="14"/>
  <c r="E177" i="14"/>
  <c r="D188" i="14"/>
  <c r="E188" i="14" s="1"/>
  <c r="G178" i="14"/>
  <c r="J178" i="14" s="1"/>
  <c r="H189" i="14"/>
  <c r="F204" i="14"/>
  <c r="P201" i="14"/>
  <c r="E204" i="14"/>
  <c r="F202" i="14"/>
  <c r="P202" i="14" s="1"/>
  <c r="H30" i="14"/>
  <c r="H82" i="14"/>
  <c r="O79" i="14"/>
  <c r="O114" i="14"/>
  <c r="U111" i="14"/>
  <c r="D167" i="14"/>
  <c r="O155" i="14"/>
  <c r="O158" i="14" s="1"/>
  <c r="E158" i="14"/>
  <c r="F156" i="14"/>
  <c r="P156" i="14" s="1"/>
  <c r="D179" i="14"/>
  <c r="D203" i="14"/>
  <c r="D214" i="14" s="1"/>
  <c r="P168" i="14"/>
  <c r="E169" i="14"/>
  <c r="K178" i="14"/>
  <c r="O201" i="14"/>
  <c r="O202" i="14"/>
  <c r="F215" i="14"/>
  <c r="P212" i="14"/>
  <c r="T92" i="14"/>
  <c r="O130" i="14"/>
  <c r="O143" i="14"/>
  <c r="H213" i="14"/>
  <c r="O213" i="14" s="1"/>
  <c r="O215" i="14" s="1"/>
  <c r="G215" i="14"/>
  <c r="K215" i="14"/>
  <c r="G158" i="14"/>
  <c r="G204" i="14"/>
  <c r="H214" i="14"/>
  <c r="O214" i="14" s="1"/>
  <c r="E215" i="14"/>
  <c r="I177" i="14" l="1"/>
  <c r="K177" i="14"/>
  <c r="G177" i="14"/>
  <c r="F177" i="14"/>
  <c r="H177" i="14"/>
  <c r="F158" i="14"/>
  <c r="P158" i="14" s="1"/>
  <c r="O69" i="14"/>
  <c r="U66" i="14"/>
  <c r="J188" i="14"/>
  <c r="F188" i="14"/>
  <c r="H188" i="14"/>
  <c r="K188" i="14"/>
  <c r="G188" i="14"/>
  <c r="I188" i="14"/>
  <c r="O50" i="14"/>
  <c r="U47" i="14"/>
  <c r="M218" i="14" s="1"/>
  <c r="M222" i="14" s="1"/>
  <c r="H215" i="14"/>
  <c r="O204" i="14"/>
  <c r="O95" i="14"/>
  <c r="P204" i="14"/>
  <c r="O146" i="14"/>
  <c r="U143" i="14"/>
  <c r="E179" i="14"/>
  <c r="D190" i="14"/>
  <c r="E190" i="14" s="1"/>
  <c r="E191" i="14" s="1"/>
  <c r="U79" i="14"/>
  <c r="O82" i="14"/>
  <c r="J189" i="14"/>
  <c r="H169" i="14"/>
  <c r="O166" i="14"/>
  <c r="O169" i="14" s="1"/>
  <c r="O133" i="14"/>
  <c r="U130" i="14"/>
  <c r="P215" i="14"/>
  <c r="H158" i="14"/>
  <c r="J177" i="14" l="1"/>
  <c r="I191" i="14"/>
  <c r="K194" i="14"/>
  <c r="G191" i="14"/>
  <c r="J191" i="14"/>
  <c r="I190" i="14"/>
  <c r="K190" i="14"/>
  <c r="G190" i="14"/>
  <c r="J190" i="14"/>
  <c r="F190" i="14"/>
  <c r="F191" i="14" s="1"/>
  <c r="H190" i="14"/>
  <c r="H191" i="14" s="1"/>
  <c r="H179" i="14"/>
  <c r="H180" i="14" s="1"/>
  <c r="H194" i="14" s="1"/>
  <c r="F179" i="14"/>
  <c r="I179" i="14"/>
  <c r="I180" i="14" s="1"/>
  <c r="I194" i="14" s="1"/>
  <c r="G179" i="14"/>
  <c r="J179" i="14" s="1"/>
  <c r="K179" i="14"/>
  <c r="F180" i="14"/>
  <c r="E180" i="14"/>
  <c r="E194" i="14" s="1"/>
  <c r="L188" i="14" l="1"/>
  <c r="J180" i="14"/>
  <c r="J194" i="14" s="1"/>
  <c r="G180" i="14"/>
  <c r="G194" i="14" s="1"/>
  <c r="F194" i="14"/>
  <c r="L194" i="14" s="1"/>
  <c r="L177" i="14"/>
  <c r="B5" i="8" l="1"/>
  <c r="H2" i="2"/>
  <c r="B6" i="13" l="1"/>
  <c r="E3" i="5"/>
  <c r="B6" i="8"/>
  <c r="B4" i="8"/>
  <c r="D6" i="13"/>
  <c r="D6" i="6"/>
  <c r="E4" i="5"/>
  <c r="E5" i="5"/>
  <c r="G4" i="8"/>
  <c r="G6" i="13"/>
  <c r="F6" i="6"/>
  <c r="G5" i="3"/>
  <c r="B7" i="8"/>
  <c r="I6" i="13"/>
  <c r="M6" i="6"/>
  <c r="F5" i="2"/>
  <c r="I22" i="8"/>
  <c r="Q55" i="6"/>
  <c r="K55" i="6"/>
  <c r="F55" i="6"/>
  <c r="P55" i="6" s="1"/>
  <c r="Q54" i="6"/>
  <c r="O54" i="6"/>
  <c r="K54" i="6"/>
  <c r="F54" i="6"/>
  <c r="P54" i="6" s="1"/>
  <c r="Q53" i="6"/>
  <c r="P53" i="6"/>
  <c r="O53" i="6"/>
  <c r="K53" i="6"/>
  <c r="F53" i="6"/>
  <c r="Q52" i="6"/>
  <c r="K52" i="6"/>
  <c r="F52" i="6"/>
  <c r="P52" i="6" s="1"/>
  <c r="Q51" i="6"/>
  <c r="K51" i="6"/>
  <c r="F51" i="6"/>
  <c r="P51" i="6" s="1"/>
  <c r="Q50" i="6"/>
  <c r="O50" i="6"/>
  <c r="K50" i="6"/>
  <c r="F50" i="6"/>
  <c r="P50" i="6" s="1"/>
  <c r="Q49" i="6"/>
  <c r="P49" i="6"/>
  <c r="O49" i="6"/>
  <c r="K49" i="6"/>
  <c r="F49" i="6"/>
  <c r="Q48" i="6"/>
  <c r="K48" i="6"/>
  <c r="F48" i="6"/>
  <c r="P48" i="6" s="1"/>
  <c r="Q47" i="6"/>
  <c r="K47" i="6"/>
  <c r="F47" i="6"/>
  <c r="P47" i="6" s="1"/>
  <c r="Q46" i="6"/>
  <c r="O46" i="6"/>
  <c r="K46" i="6"/>
  <c r="F46" i="6"/>
  <c r="P46" i="6" s="1"/>
  <c r="Q45" i="6"/>
  <c r="P45" i="6"/>
  <c r="O45" i="6"/>
  <c r="K45" i="6"/>
  <c r="F45" i="6"/>
  <c r="Q44" i="6"/>
  <c r="K44" i="6"/>
  <c r="F44" i="6"/>
  <c r="P44" i="6" s="1"/>
  <c r="Q43" i="6"/>
  <c r="K43" i="6"/>
  <c r="F43" i="6"/>
  <c r="P43" i="6" s="1"/>
  <c r="Q42" i="6"/>
  <c r="O42" i="6"/>
  <c r="K42" i="6"/>
  <c r="F42" i="6"/>
  <c r="P42" i="6" s="1"/>
  <c r="Q41" i="6"/>
  <c r="P41" i="6"/>
  <c r="O41" i="6"/>
  <c r="K41" i="6"/>
  <c r="F41" i="6"/>
  <c r="Q40" i="6"/>
  <c r="K40" i="6"/>
  <c r="F40" i="6"/>
  <c r="P40" i="6" s="1"/>
  <c r="Q39" i="6"/>
  <c r="K39" i="6"/>
  <c r="F39" i="6"/>
  <c r="P39" i="6" s="1"/>
  <c r="Q38" i="6"/>
  <c r="O38" i="6"/>
  <c r="K38" i="6"/>
  <c r="F38" i="6"/>
  <c r="P38" i="6" s="1"/>
  <c r="Q37" i="6"/>
  <c r="P37" i="6"/>
  <c r="O37" i="6"/>
  <c r="K37" i="6"/>
  <c r="F37" i="6"/>
  <c r="Q36" i="6"/>
  <c r="K36" i="6"/>
  <c r="F36" i="6"/>
  <c r="P36" i="6" s="1"/>
  <c r="Q35" i="6"/>
  <c r="K35" i="6"/>
  <c r="F35" i="6"/>
  <c r="P35" i="6" s="1"/>
  <c r="Q34" i="6"/>
  <c r="O34" i="6"/>
  <c r="K34" i="6"/>
  <c r="F34" i="6"/>
  <c r="P34" i="6" s="1"/>
  <c r="Q33" i="6"/>
  <c r="P33" i="6"/>
  <c r="O33" i="6"/>
  <c r="K33" i="6"/>
  <c r="F33" i="6"/>
  <c r="Q32" i="6"/>
  <c r="K32" i="6"/>
  <c r="F32" i="6"/>
  <c r="P32" i="6" s="1"/>
  <c r="Q31" i="6"/>
  <c r="K31" i="6"/>
  <c r="F31" i="6"/>
  <c r="P31" i="6" s="1"/>
  <c r="Q30" i="6"/>
  <c r="O30" i="6"/>
  <c r="K30" i="6"/>
  <c r="F30" i="6"/>
  <c r="P30" i="6" s="1"/>
  <c r="Q29" i="6"/>
  <c r="P29" i="6"/>
  <c r="O29" i="6"/>
  <c r="K29" i="6"/>
  <c r="F29" i="6"/>
  <c r="Q28" i="6"/>
  <c r="K28" i="6"/>
  <c r="F28" i="6"/>
  <c r="P28" i="6" s="1"/>
  <c r="Q27" i="6"/>
  <c r="K27" i="6"/>
  <c r="F27" i="6"/>
  <c r="P27" i="6" s="1"/>
  <c r="Q26" i="6"/>
  <c r="O26" i="6"/>
  <c r="K26" i="6"/>
  <c r="F26" i="6"/>
  <c r="P26" i="6" s="1"/>
  <c r="Q25" i="6"/>
  <c r="P25" i="6"/>
  <c r="O25" i="6"/>
  <c r="K25" i="6"/>
  <c r="F25" i="6"/>
  <c r="Q24" i="6"/>
  <c r="K24" i="6"/>
  <c r="F24" i="6"/>
  <c r="P24" i="6" s="1"/>
  <c r="Q23" i="6"/>
  <c r="K23" i="6"/>
  <c r="F23" i="6"/>
  <c r="P23" i="6" s="1"/>
  <c r="Q22" i="6"/>
  <c r="O22" i="6"/>
  <c r="K22" i="6"/>
  <c r="F22" i="6"/>
  <c r="P22" i="6" s="1"/>
  <c r="Q21" i="6"/>
  <c r="P21" i="6"/>
  <c r="O21" i="6"/>
  <c r="K21" i="6"/>
  <c r="F21" i="6"/>
  <c r="Q20" i="6"/>
  <c r="K20" i="6"/>
  <c r="F20" i="6"/>
  <c r="P20" i="6" s="1"/>
  <c r="Q19" i="6"/>
  <c r="K19" i="6"/>
  <c r="F19" i="6"/>
  <c r="P19" i="6" s="1"/>
  <c r="Q18" i="6"/>
  <c r="O18" i="6"/>
  <c r="K18" i="6"/>
  <c r="F18" i="6"/>
  <c r="P18" i="6" s="1"/>
  <c r="Q17" i="6"/>
  <c r="P17" i="6"/>
  <c r="O17" i="6"/>
  <c r="K17" i="6"/>
  <c r="F17" i="6"/>
  <c r="Q16" i="6"/>
  <c r="K16" i="6"/>
  <c r="F16" i="6"/>
  <c r="P16" i="6" s="1"/>
  <c r="Q15" i="6"/>
  <c r="K15" i="6"/>
  <c r="F15" i="6"/>
  <c r="P15" i="6" s="1"/>
  <c r="Q14" i="6"/>
  <c r="O14" i="6"/>
  <c r="K14" i="6"/>
  <c r="F14" i="6"/>
  <c r="P14" i="6" s="1"/>
  <c r="Q13" i="6"/>
  <c r="P13" i="6"/>
  <c r="O13" i="6"/>
  <c r="K13" i="6"/>
  <c r="F13" i="6"/>
  <c r="Q12" i="6"/>
  <c r="K12" i="6"/>
  <c r="F12" i="6"/>
  <c r="P12" i="6" s="1"/>
  <c r="Q11" i="6"/>
  <c r="Q57" i="6" s="1"/>
  <c r="K11" i="6"/>
  <c r="K57" i="6" s="1"/>
  <c r="F11" i="6"/>
  <c r="P11" i="6" s="1"/>
  <c r="P57" i="6" s="1"/>
  <c r="G49" i="5"/>
  <c r="G48" i="5"/>
  <c r="G44" i="5"/>
  <c r="G42" i="5"/>
  <c r="G36" i="5"/>
  <c r="G35" i="5"/>
  <c r="G34" i="5"/>
  <c r="G32" i="5"/>
  <c r="G31" i="5"/>
  <c r="G29" i="5"/>
  <c r="G28" i="5"/>
  <c r="G27" i="5"/>
  <c r="G26" i="5"/>
  <c r="G24" i="5"/>
  <c r="G23" i="5"/>
  <c r="G22" i="5"/>
  <c r="G17" i="5"/>
  <c r="G16" i="5"/>
  <c r="G15" i="5"/>
  <c r="G14" i="5"/>
  <c r="K62" i="6" l="1"/>
  <c r="K64" i="6" s="1"/>
  <c r="O11" i="6"/>
  <c r="O15" i="6"/>
  <c r="O19" i="6"/>
  <c r="O23" i="6"/>
  <c r="O27" i="6"/>
  <c r="O31" i="6"/>
  <c r="O35" i="6"/>
  <c r="O39" i="6"/>
  <c r="O43" i="6"/>
  <c r="O47" i="6"/>
  <c r="O51" i="6"/>
  <c r="O55" i="6"/>
  <c r="O12" i="6"/>
  <c r="O16" i="6"/>
  <c r="O20" i="6"/>
  <c r="O24" i="6"/>
  <c r="O28" i="6"/>
  <c r="O32" i="6"/>
  <c r="O36" i="6"/>
  <c r="O40" i="6"/>
  <c r="O44" i="6"/>
  <c r="O48" i="6"/>
  <c r="O52" i="6"/>
  <c r="F24" i="3"/>
  <c r="E24" i="3"/>
  <c r="D24" i="3"/>
  <c r="C24" i="3"/>
  <c r="O57" i="6" l="1"/>
  <c r="C18" i="1"/>
  <c r="F17" i="1"/>
  <c r="O59" i="6" l="1"/>
  <c r="P59" i="6"/>
  <c r="F18" i="1"/>
  <c r="I18" i="1" s="1"/>
  <c r="C17" i="1"/>
  <c r="I17" i="1" s="1"/>
  <c r="I19" i="1" l="1"/>
  <c r="P60" i="6"/>
  <c r="P61" i="6" s="1"/>
  <c r="P62" i="6"/>
  <c r="Q59" i="6"/>
  <c r="O60" i="6"/>
  <c r="O62" i="6"/>
  <c r="C19" i="1"/>
  <c r="Q62" i="6" l="1"/>
  <c r="P64" i="6"/>
  <c r="Q60" i="6"/>
  <c r="O61" i="6"/>
  <c r="F19" i="1"/>
  <c r="C20" i="1"/>
  <c r="I20" i="1" s="1"/>
  <c r="O64" i="6" l="1"/>
  <c r="Q61" i="6"/>
  <c r="Q64" i="6" s="1"/>
  <c r="O68" i="6" l="1"/>
  <c r="O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齋藤美桜</author>
    <author>中田凌</author>
  </authors>
  <commentList>
    <comment ref="G2" authorId="0" shapeId="0" xr:uid="{C3DC92AD-BDB8-48B4-868F-54809CFAA55E}">
      <text>
        <r>
          <rPr>
            <b/>
            <sz val="9"/>
            <color indexed="81"/>
            <rFont val="ＭＳ Ｐゴシック"/>
            <family val="3"/>
            <charset val="128"/>
          </rPr>
          <t>専門課程、高等課程のいずれかを選択すること。</t>
        </r>
      </text>
    </comment>
    <comment ref="H6" authorId="0" shapeId="0" xr:uid="{00000000-0006-0000-0000-000001000000}">
      <text>
        <r>
          <rPr>
            <b/>
            <sz val="9"/>
            <color indexed="81"/>
            <rFont val="ＭＳ Ｐゴシック"/>
            <family val="3"/>
            <charset val="128"/>
          </rPr>
          <t>記入漏れに注意すること。</t>
        </r>
      </text>
    </comment>
    <comment ref="B7" authorId="0" shapeId="0" xr:uid="{00000000-0006-0000-0000-000002000000}">
      <text>
        <r>
          <rPr>
            <b/>
            <sz val="9"/>
            <color indexed="81"/>
            <rFont val="ＭＳ Ｐゴシック"/>
            <family val="3"/>
            <charset val="128"/>
          </rPr>
          <t>ドロップダウンリストより選択すること。</t>
        </r>
      </text>
    </comment>
    <comment ref="G7" authorId="0" shapeId="0" xr:uid="{00000000-0006-0000-0000-000003000000}">
      <text>
        <r>
          <rPr>
            <b/>
            <sz val="9"/>
            <color indexed="81"/>
            <rFont val="ＭＳ Ｐゴシック"/>
            <family val="3"/>
            <charset val="128"/>
          </rPr>
          <t>「学校法人○○」と記入すること。</t>
        </r>
      </text>
    </comment>
    <comment ref="G9" authorId="1" shapeId="0" xr:uid="{00000000-0006-0000-0000-000004000000}">
      <text>
        <r>
          <rPr>
            <b/>
            <sz val="9"/>
            <color indexed="81"/>
            <rFont val="MS P ゴシック"/>
            <family val="3"/>
            <charset val="128"/>
          </rPr>
          <t>申請設備を整備する教室名を記載すること。また、記入に当たっては、整備教室を示した平面図に記載された整備教室名を同一のものを記入すること。</t>
        </r>
      </text>
    </comment>
    <comment ref="B10" authorId="0" shapeId="0" xr:uid="{00000000-0006-0000-0000-000005000000}">
      <text>
        <r>
          <rPr>
            <b/>
            <sz val="9"/>
            <color indexed="81"/>
            <rFont val="ＭＳ Ｐゴシック"/>
            <family val="3"/>
            <charset val="128"/>
          </rPr>
          <t>事業の名称は、設備整備及び工事を行う建物とその内容が分かるよう、具体的かつ簡潔な名称とすること。</t>
        </r>
      </text>
    </comment>
    <comment ref="B11" authorId="2" shapeId="0" xr:uid="{E514762F-654F-40B0-9ED0-93AA2CABE642}">
      <text>
        <r>
          <rPr>
            <b/>
            <sz val="9"/>
            <color indexed="81"/>
            <rFont val="MS P ゴシック"/>
            <family val="3"/>
            <charset val="128"/>
          </rPr>
          <t>ドロップダウンリストより選択すること。</t>
        </r>
      </text>
    </comment>
    <comment ref="B12" authorId="0" shapeId="0" xr:uid="{00000000-0006-0000-0000-000006000000}">
      <text>
        <r>
          <rPr>
            <b/>
            <sz val="9"/>
            <color indexed="81"/>
            <rFont val="ＭＳ Ｐゴシック"/>
            <family val="3"/>
            <charset val="128"/>
          </rPr>
          <t>当該事業を行う施設の名称を具体的に記入すること。</t>
        </r>
      </text>
    </comment>
    <comment ref="G13" authorId="0" shapeId="0" xr:uid="{00000000-0006-0000-0000-000007000000}">
      <text>
        <r>
          <rPr>
            <b/>
            <sz val="9"/>
            <color indexed="81"/>
            <rFont val="ＭＳ Ｐゴシック"/>
            <family val="3"/>
            <charset val="128"/>
          </rPr>
          <t>該当する構造を選択すること</t>
        </r>
      </text>
    </comment>
    <comment ref="B14" authorId="2" shapeId="0" xr:uid="{6C7F0F09-509D-4BE2-9E19-031791D748FC}">
      <text>
        <r>
          <rPr>
            <b/>
            <sz val="9"/>
            <color indexed="81"/>
            <rFont val="MS P ゴシック"/>
            <family val="3"/>
            <charset val="128"/>
          </rPr>
          <t>事務連絡の「５．事業着手日について」を確認したうえで設定すること。</t>
        </r>
      </text>
    </comment>
    <comment ref="D14" authorId="2" shapeId="0" xr:uid="{223891AA-C97B-4E95-9806-278CDD99BE6D}">
      <text>
        <r>
          <rPr>
            <b/>
            <sz val="9"/>
            <color indexed="81"/>
            <rFont val="MS P ゴシック"/>
            <family val="3"/>
            <charset val="128"/>
          </rPr>
          <t>上旬・中旬・下旬のうちから選択すること。</t>
        </r>
      </text>
    </comment>
    <comment ref="I17" authorId="0" shapeId="0" xr:uid="{00000000-0006-0000-0000-000009000000}">
      <text>
        <r>
          <rPr>
            <b/>
            <sz val="11"/>
            <color indexed="10"/>
            <rFont val="ＭＳ Ｐゴシック"/>
            <family val="3"/>
            <charset val="128"/>
          </rPr>
          <t>黄色で塗りつぶしたセルは、シート「様式10-2」に入力すること等により自動反映されることから、入力しないこと。</t>
        </r>
      </text>
    </comment>
    <comment ref="K19" authorId="3" shapeId="0" xr:uid="{3E96D0CB-07C1-4FA6-9387-AFB09A97D945}">
      <text>
        <r>
          <rPr>
            <b/>
            <sz val="9"/>
            <color indexed="81"/>
            <rFont val="MS P ゴシック"/>
            <family val="3"/>
            <charset val="128"/>
          </rPr>
          <t>ただし見積整理表が複数ある場合は、このセルの確認は不要。その場合、補助対象経費合計は手動で入力すること。</t>
        </r>
      </text>
    </comment>
    <comment ref="B21" authorId="0" shapeId="0" xr:uid="{00000000-0006-0000-0000-00000A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s>
  <commentList>
    <comment ref="C6" authorId="0" shapeId="0" xr:uid="{00000000-0006-0000-0100-000002000000}">
      <text>
        <r>
          <rPr>
            <b/>
            <sz val="9"/>
            <color indexed="81"/>
            <rFont val="ＭＳ Ｐゴシック"/>
            <family val="3"/>
            <charset val="128"/>
          </rPr>
          <t>「見積書整理表」、「工事等の説明一覧」、「構成図（平面図）」の付番と対応するよう付番すること。</t>
        </r>
      </text>
    </comment>
    <comment ref="H6" authorId="1" shapeId="0" xr:uid="{31985268-D85A-4116-8DCB-4103C86FCD89}">
      <text>
        <r>
          <rPr>
            <b/>
            <sz val="9"/>
            <color indexed="81"/>
            <rFont val="MS P ゴシック"/>
            <family val="3"/>
            <charset val="128"/>
          </rPr>
          <t>品名、数量、金額については、見積書整理表からの自動転記となっているため、入力不要。</t>
        </r>
      </text>
    </comment>
    <comment ref="H12" authorId="0" shapeId="0" xr:uid="{00000000-0006-0000-0100-000003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20" authorId="1" shapeId="0" xr:uid="{F63F0308-6392-40F1-B4A6-6F04F5040E9E}">
      <text>
        <r>
          <rPr>
            <b/>
            <sz val="9"/>
            <color indexed="81"/>
            <rFont val="MS P ゴシック"/>
            <family val="3"/>
            <charset val="128"/>
          </rPr>
          <t>「見積書整理表」、「工事等の説明一覧」、「構成図（平面図）」の付番と対応するよう付番すること。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齋藤美桜</author>
  </authors>
  <commentList>
    <comment ref="C12" authorId="0" shapeId="0" xr:uid="{13D37AED-FD17-46BC-88F5-DD9116CB7175}">
      <text>
        <r>
          <rPr>
            <b/>
            <sz val="9"/>
            <color indexed="81"/>
            <rFont val="MS P ゴシック"/>
            <family val="3"/>
            <charset val="128"/>
          </rPr>
          <t>認定学科が複数ある場合、１つのセル内に全て入力すること。
※列の追加等は行わないこと。</t>
        </r>
      </text>
    </comment>
    <comment ref="B14" authorId="0" shapeId="0" xr:uid="{C8860DC8-A41C-4070-A4AB-D478535FB3DA}">
      <text>
        <r>
          <rPr>
            <b/>
            <sz val="9"/>
            <color indexed="81"/>
            <rFont val="MS P ゴシック"/>
            <family val="3"/>
            <charset val="128"/>
          </rPr>
          <t>実績が複数ある場合、①、②…と付番し、１つのセル内に入力すること。
※列の追加等は行わないこと。</t>
        </r>
      </text>
    </comment>
    <comment ref="B15" authorId="0" shapeId="0" xr:uid="{C7C4E5BA-A15A-4493-917A-953272582FF0}">
      <text>
        <r>
          <rPr>
            <b/>
            <sz val="9"/>
            <color indexed="81"/>
            <rFont val="MS P ゴシック"/>
            <family val="3"/>
            <charset val="128"/>
          </rPr>
          <t>実績が複数ある場合、上欄の「交付決定日」にて付した番号と対応するよう付番して記載すること。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B7874862-C8BE-4C46-80FD-3BDAB774DA21}">
      <text>
        <r>
          <rPr>
            <b/>
            <sz val="9"/>
            <color indexed="81"/>
            <rFont val="ＭＳ Ｐゴシック"/>
            <family val="3"/>
            <charset val="128"/>
          </rPr>
          <t>対象経費のみに付番し、
実施設計費を1,2,3,…、工事費を①,②,③,…とすること。
ここで付した番号を、「様式10－●」、「設備・装置（工事）等の説明一覧」、「設備（装置）構成図」、「平面（立面）図」、「定価証明書」、「カタログ」の対応箇所に付番する。</t>
        </r>
      </text>
    </comment>
    <comment ref="C9" authorId="0" shapeId="0" xr:uid="{FB9BDA09-843D-4027-B2AE-176782B93065}">
      <text>
        <r>
          <rPr>
            <b/>
            <sz val="9"/>
            <color indexed="81"/>
            <rFont val="ＭＳ Ｐゴシック"/>
            <family val="3"/>
            <charset val="128"/>
          </rPr>
          <t>ＡＡ工事、ＢＢ工事と、工事別に分かれている場合は本欄へ記入すること。本欄への記入の有無に関わらず「品名」欄は必ず記入をすること。</t>
        </r>
      </text>
    </comment>
    <comment ref="D9" authorId="0" shapeId="0" xr:uid="{9EA12DDF-ED88-4CB8-A938-578F9EC04992}">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8786DB75-2E6D-4AC8-87CD-F7E4BB4413DC}">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35B06B1C-B620-4427-B1BB-862E8B1471A6}">
      <text>
        <r>
          <rPr>
            <b/>
            <sz val="9"/>
            <color indexed="81"/>
            <rFont val="ＭＳ Ｐゴシック"/>
            <family val="3"/>
            <charset val="128"/>
          </rPr>
          <t>見積書の「金額」欄に記載の金額を記入すること。</t>
        </r>
      </text>
    </comment>
    <comment ref="Q10" authorId="0" shapeId="0" xr:uid="{494D6713-9F04-4969-8B66-67625ED21AB2}">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8CCD9A9F-C9E8-4F31-9498-00C81BEC66C6}">
      <text>
        <r>
          <rPr>
            <b/>
            <sz val="9"/>
            <color indexed="81"/>
            <rFont val="ＭＳ Ｐゴシック"/>
            <family val="3"/>
            <charset val="128"/>
          </rPr>
          <t>自動計算のため入力不要。</t>
        </r>
      </text>
    </comment>
    <comment ref="K62" authorId="0" shapeId="0" xr:uid="{8CAA9823-AAFA-45F0-BF00-FE228723B16D}">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CDE89EF4-EC23-40B3-97B8-BE8C2EF9AE37}">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D2414547-CF54-43B7-AE7F-AA66663F46C4}">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83C6ACEE-991E-46F0-8B43-002DCDABB61D}">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3D2DD72A-D1C9-48DE-A2F2-DDB31853A24B}">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A8BB3DB9-5E5B-42CE-9F0D-FDFDA92A67AA}">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C8" authorId="0" shapeId="0" xr:uid="{71576834-6B97-4B96-9CFD-7DAB44EB9F37}">
      <text>
        <r>
          <rPr>
            <b/>
            <sz val="11"/>
            <color indexed="81"/>
            <rFont val="ＭＳ Ｐゴシック"/>
            <family val="3"/>
            <charset val="128"/>
          </rPr>
          <t>業者名は正確に記載すること。</t>
        </r>
      </text>
    </comment>
    <comment ref="I8" authorId="0" shapeId="0" xr:uid="{04FD962D-1B0A-4D03-899F-ED5B91ACB0ED}">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C388CDA6-1108-44BA-B28F-F0E92864A32F}">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0916942F-C321-44D6-B9A5-72CC62A58121}">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BD481AB6-26C1-4FEB-BCDD-AC7B4FA299E1}">
      <text>
        <r>
          <rPr>
            <sz val="9"/>
            <color indexed="81"/>
            <rFont val="ＭＳ Ｐゴシック"/>
            <family val="3"/>
            <charset val="128"/>
          </rPr>
          <t xml:space="preserve">IS値が0.6以上で耐震改修の必要がない建物数を記載すること。
</t>
        </r>
      </text>
    </comment>
    <comment ref="J25" authorId="0" shapeId="0" xr:uid="{FDC25105-492A-4BFE-86A9-1A2BE37B7E8E}">
      <text>
        <r>
          <rPr>
            <sz val="9"/>
            <color indexed="81"/>
            <rFont val="ＭＳ Ｐゴシック"/>
            <family val="3"/>
            <charset val="128"/>
          </rPr>
          <t xml:space="preserve">耐震改修の結果、IS値が0.6以上になった建物数を記載すること。
</t>
        </r>
      </text>
    </comment>
    <comment ref="D42" authorId="0" shapeId="0" xr:uid="{97D0FDD5-7D78-491B-842E-882CD3EF5B75}">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720B6365-6F2C-4E6C-B2B9-D2C5BC9DD958}">
      <text>
        <r>
          <rPr>
            <sz val="9"/>
            <color indexed="81"/>
            <rFont val="ＭＳ Ｐゴシック"/>
            <family val="3"/>
            <charset val="128"/>
          </rPr>
          <t>IS値が0.6以上で耐震改修の必要がない建物数を記載すること。</t>
        </r>
      </text>
    </comment>
    <comment ref="J45" authorId="0" shapeId="0" xr:uid="{F7BA2F0F-0AD7-4588-BC79-B1AB73A4C086}">
      <text>
        <r>
          <rPr>
            <sz val="9"/>
            <color indexed="81"/>
            <rFont val="ＭＳ Ｐゴシック"/>
            <family val="3"/>
            <charset val="128"/>
          </rPr>
          <t xml:space="preserve">耐震改修の結果、IS値が0.6以上になった建物数を記載すること。
</t>
        </r>
      </text>
    </comment>
    <comment ref="D61" authorId="0" shapeId="0" xr:uid="{6E080AAB-8C29-45E1-8644-371FD525D46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499513A5-5A45-48C4-A7AE-956B7C6536A7}">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8E01BF65-18FD-4BCF-AD31-E67CCE93D8B8}">
      <text>
        <r>
          <rPr>
            <sz val="9"/>
            <color indexed="81"/>
            <rFont val="ＭＳ Ｐゴシック"/>
            <family val="3"/>
            <charset val="128"/>
          </rPr>
          <t xml:space="preserve">避難場所の指定を受けていない学校である場合、下記回答欄を使用すること。
</t>
        </r>
      </text>
    </comment>
    <comment ref="D87" authorId="0" shapeId="0" xr:uid="{D6AF9645-87AD-45E2-A7FB-F301C06D874A}">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29380B62-C0A7-4AA4-A49D-E0E2D4565107}">
      <text>
        <r>
          <rPr>
            <sz val="9"/>
            <color indexed="81"/>
            <rFont val="ＭＳ Ｐゴシック"/>
            <family val="3"/>
            <charset val="128"/>
          </rPr>
          <t xml:space="preserve">IS値が0.6以上で耐震改修の必要がない建物数を記載すること。
</t>
        </r>
      </text>
    </comment>
    <comment ref="J90" authorId="0" shapeId="0" xr:uid="{10F8FF15-1025-40E9-A461-4F05870871C8}">
      <text>
        <r>
          <rPr>
            <sz val="9"/>
            <color indexed="81"/>
            <rFont val="ＭＳ Ｐゴシック"/>
            <family val="3"/>
            <charset val="128"/>
          </rPr>
          <t>耐震改修の結果、IS値が0.6以上になった建物数を記載すること。</t>
        </r>
      </text>
    </comment>
    <comment ref="D106" authorId="0" shapeId="0" xr:uid="{5F6B2523-5E1D-48B7-A18A-7507C11D9FAD}">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F156CB30-E7D6-43F5-8232-17A763AEFF5B}">
      <text>
        <r>
          <rPr>
            <sz val="9"/>
            <color indexed="81"/>
            <rFont val="ＭＳ Ｐゴシック"/>
            <family val="3"/>
            <charset val="128"/>
          </rPr>
          <t xml:space="preserve">IS値が0.6以上で耐震改修の必要がない建物数を記載すること。
</t>
        </r>
      </text>
    </comment>
    <comment ref="J109" authorId="0" shapeId="0" xr:uid="{6AEB57AA-98CF-4466-A15C-946EE4DD02F2}">
      <text>
        <r>
          <rPr>
            <sz val="9"/>
            <color indexed="81"/>
            <rFont val="ＭＳ Ｐゴシック"/>
            <family val="3"/>
            <charset val="128"/>
          </rPr>
          <t>耐震改修の結果、IS値が0.6以上になった建物数を記載すること。</t>
        </r>
      </text>
    </comment>
    <comment ref="D125" authorId="0" shapeId="0" xr:uid="{058706A6-10B8-45C7-8180-B148D714B6D9}">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318306D7-1C10-4A82-BFDB-9D47C0674D1A}">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8D007003-65C0-499A-BB2B-CE53FA863E67}">
      <text>
        <r>
          <rPr>
            <sz val="9"/>
            <color indexed="81"/>
            <rFont val="ＭＳ Ｐゴシック"/>
            <family val="3"/>
            <charset val="128"/>
          </rPr>
          <t xml:space="preserve">この表は自動入力されるため、入力不要
</t>
        </r>
      </text>
    </comment>
    <comment ref="Q157" authorId="0" shapeId="0" xr:uid="{DB66C8BA-55ED-487E-A09D-E6BA866AD9C7}">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2BD250BA-76B4-44CA-97E3-2EE8F63BAB99}">
      <text>
        <r>
          <rPr>
            <sz val="9"/>
            <color indexed="81"/>
            <rFont val="ＭＳ Ｐゴシック"/>
            <family val="3"/>
            <charset val="128"/>
          </rPr>
          <t xml:space="preserve">この表は自動入力されるため、入力不要
</t>
        </r>
      </text>
    </comment>
    <comment ref="B172" authorId="0" shapeId="0" xr:uid="{97A6ABF6-4E41-4D3D-99A3-5226E92F7BE7}">
      <text>
        <r>
          <rPr>
            <sz val="9"/>
            <color indexed="81"/>
            <rFont val="ＭＳ Ｐゴシック"/>
            <family val="3"/>
            <charset val="128"/>
          </rPr>
          <t xml:space="preserve">下記表は自動入力されるため、入力不要。
</t>
        </r>
      </text>
    </comment>
    <comment ref="B183" authorId="0" shapeId="0" xr:uid="{F8DD8665-17BD-440F-99BB-C2F3B0869E9A}">
      <text>
        <r>
          <rPr>
            <sz val="9"/>
            <color indexed="81"/>
            <rFont val="ＭＳ Ｐゴシック"/>
            <family val="3"/>
            <charset val="128"/>
          </rPr>
          <t xml:space="preserve">下記表は自動入力されるため、入力不要。
</t>
        </r>
      </text>
    </comment>
    <comment ref="B195" authorId="0" shapeId="0" xr:uid="{6F4E5A9F-F3AE-4D51-AA39-E5658BB5E92F}">
      <text>
        <r>
          <rPr>
            <sz val="9"/>
            <color indexed="81"/>
            <rFont val="ＭＳ Ｐゴシック"/>
            <family val="3"/>
            <charset val="128"/>
          </rPr>
          <t xml:space="preserve">この表は自動入力されるため、入力不要
</t>
        </r>
      </text>
    </comment>
    <comment ref="Q195" authorId="0" shapeId="0" xr:uid="{14916AD1-F51A-42FB-B4A0-8139A187CC6C}">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CC94951F-25BE-4757-AC93-9299B02AB123}">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<sst xmlns="http://schemas.openxmlformats.org/spreadsheetml/2006/main" count="967" uniqueCount="358">
  <si>
    <t>課程</t>
    <rPh sb="0" eb="2">
      <t>カテイ</t>
    </rPh>
    <phoneticPr fontId="11"/>
  </si>
  <si>
    <t>作成日：</t>
    <rPh sb="0" eb="3">
      <t>サクセイビ</t>
    </rPh>
    <phoneticPr fontId="11"/>
  </si>
  <si>
    <t>学校法人等名</t>
    <rPh sb="0" eb="2">
      <t>ガッコウ</t>
    </rPh>
    <rPh sb="2" eb="4">
      <t>ホウジン</t>
    </rPh>
    <rPh sb="4" eb="5">
      <t>トウ</t>
    </rPh>
    <rPh sb="5" eb="6">
      <t>メイ</t>
    </rPh>
    <phoneticPr fontId="11"/>
  </si>
  <si>
    <t>管理責任者
所属・職・氏名</t>
    <rPh sb="0" eb="2">
      <t>カンリ</t>
    </rPh>
    <rPh sb="2" eb="5">
      <t>セキニンシャ</t>
    </rPh>
    <rPh sb="6" eb="8">
      <t>ショゾク</t>
    </rPh>
    <rPh sb="9" eb="10">
      <t>ショク</t>
    </rPh>
    <rPh sb="11" eb="13">
      <t>シメイ</t>
    </rPh>
    <phoneticPr fontId="11"/>
  </si>
  <si>
    <t>事業名</t>
    <rPh sb="0" eb="2">
      <t>ジギョウ</t>
    </rPh>
    <rPh sb="2" eb="3">
      <t>メイ</t>
    </rPh>
    <phoneticPr fontId="11"/>
  </si>
  <si>
    <t>改修施設の名称</t>
    <rPh sb="0" eb="2">
      <t>カイシュウ</t>
    </rPh>
    <rPh sb="2" eb="4">
      <t>シセツ</t>
    </rPh>
    <rPh sb="5" eb="7">
      <t>メイショウ</t>
    </rPh>
    <phoneticPr fontId="11"/>
  </si>
  <si>
    <t>建築年月日</t>
    <rPh sb="0" eb="2">
      <t>ケンチク</t>
    </rPh>
    <rPh sb="2" eb="5">
      <t>ネンガッピ</t>
    </rPh>
    <phoneticPr fontId="11"/>
  </si>
  <si>
    <t>構造</t>
    <rPh sb="0" eb="2">
      <t>コウゾウ</t>
    </rPh>
    <phoneticPr fontId="11"/>
  </si>
  <si>
    <t>補助率</t>
    <rPh sb="0" eb="3">
      <t>ホジョリツ</t>
    </rPh>
    <phoneticPr fontId="11"/>
  </si>
  <si>
    <t>以内</t>
    <phoneticPr fontId="11"/>
  </si>
  <si>
    <t>区分</t>
    <rPh sb="0" eb="2">
      <t>クブン</t>
    </rPh>
    <phoneticPr fontId="11"/>
  </si>
  <si>
    <t>補助対象経費</t>
    <rPh sb="0" eb="2">
      <t>ホジョ</t>
    </rPh>
    <rPh sb="2" eb="4">
      <t>タイショウ</t>
    </rPh>
    <rPh sb="4" eb="6">
      <t>ケイヒ</t>
    </rPh>
    <phoneticPr fontId="11"/>
  </si>
  <si>
    <t>補助対象外経費</t>
    <rPh sb="0" eb="2">
      <t>ホジョ</t>
    </rPh>
    <rPh sb="2" eb="5">
      <t>タイショウガイ</t>
    </rPh>
    <rPh sb="5" eb="7">
      <t>ケイヒ</t>
    </rPh>
    <phoneticPr fontId="11"/>
  </si>
  <si>
    <t>合計</t>
    <rPh sb="0" eb="2">
      <t>ゴウケイ</t>
    </rPh>
    <phoneticPr fontId="11"/>
  </si>
  <si>
    <t>実施設計費</t>
    <rPh sb="0" eb="2">
      <t>ジッシ</t>
    </rPh>
    <rPh sb="2" eb="5">
      <t>セッケイヒ</t>
    </rPh>
    <phoneticPr fontId="11"/>
  </si>
  <si>
    <t>①</t>
    <phoneticPr fontId="11"/>
  </si>
  <si>
    <t>円</t>
    <rPh sb="0" eb="1">
      <t>エン</t>
    </rPh>
    <phoneticPr fontId="11"/>
  </si>
  <si>
    <t>②</t>
    <phoneticPr fontId="11"/>
  </si>
  <si>
    <t>③</t>
    <phoneticPr fontId="11"/>
  </si>
  <si>
    <t>工事費</t>
    <rPh sb="0" eb="3">
      <t>コウジヒ</t>
    </rPh>
    <phoneticPr fontId="11"/>
  </si>
  <si>
    <t>④</t>
    <phoneticPr fontId="11"/>
  </si>
  <si>
    <t>⑤</t>
    <phoneticPr fontId="11"/>
  </si>
  <si>
    <t>⑥</t>
    <phoneticPr fontId="11"/>
  </si>
  <si>
    <t>事業経費計</t>
    <rPh sb="0" eb="2">
      <t>ジギョウ</t>
    </rPh>
    <rPh sb="2" eb="4">
      <t>ケイヒ</t>
    </rPh>
    <rPh sb="4" eb="5">
      <t>ケイ</t>
    </rPh>
    <phoneticPr fontId="11"/>
  </si>
  <si>
    <t>⑦</t>
    <phoneticPr fontId="11"/>
  </si>
  <si>
    <t>⑧</t>
    <phoneticPr fontId="11"/>
  </si>
  <si>
    <t>⑨</t>
    <phoneticPr fontId="11"/>
  </si>
  <si>
    <t>補助希望額</t>
    <rPh sb="0" eb="2">
      <t>ホジョ</t>
    </rPh>
    <rPh sb="2" eb="5">
      <t>キボウガク</t>
    </rPh>
    <phoneticPr fontId="11"/>
  </si>
  <si>
    <t>⑩</t>
    <phoneticPr fontId="11"/>
  </si>
  <si>
    <t>学校法人負担額</t>
    <rPh sb="0" eb="2">
      <t>ガッコウ</t>
    </rPh>
    <rPh sb="2" eb="4">
      <t>ホウジン</t>
    </rPh>
    <rPh sb="4" eb="7">
      <t>フタンガク</t>
    </rPh>
    <phoneticPr fontId="11"/>
  </si>
  <si>
    <t>⑪</t>
    <phoneticPr fontId="11"/>
  </si>
  <si>
    <t>備考</t>
    <rPh sb="0" eb="2">
      <t>ビコウ</t>
    </rPh>
    <phoneticPr fontId="11"/>
  </si>
  <si>
    <t>実施設計費・工事費の内訳</t>
    <rPh sb="6" eb="9">
      <t>コウジヒ</t>
    </rPh>
    <phoneticPr fontId="11"/>
  </si>
  <si>
    <t>実施設計費</t>
    <rPh sb="0" eb="2">
      <t>ジッシ</t>
    </rPh>
    <rPh sb="2" eb="4">
      <t>セッケイ</t>
    </rPh>
    <rPh sb="4" eb="5">
      <t>ヒ</t>
    </rPh>
    <phoneticPr fontId="11"/>
  </si>
  <si>
    <t>数　量</t>
    <rPh sb="0" eb="1">
      <t>カズ</t>
    </rPh>
    <rPh sb="2" eb="3">
      <t>リョウ</t>
    </rPh>
    <phoneticPr fontId="11"/>
  </si>
  <si>
    <t>金　額　（円）</t>
    <phoneticPr fontId="11"/>
  </si>
  <si>
    <t>補助対象</t>
    <rPh sb="0" eb="2">
      <t>ホジョ</t>
    </rPh>
    <rPh sb="2" eb="4">
      <t>タイショウ</t>
    </rPh>
    <phoneticPr fontId="11"/>
  </si>
  <si>
    <t>補助対象実施設計費計（＝①）</t>
    <phoneticPr fontId="11"/>
  </si>
  <si>
    <t>補助対象外</t>
    <rPh sb="0" eb="2">
      <t>ホジョ</t>
    </rPh>
    <rPh sb="2" eb="5">
      <t>タイショウガイ</t>
    </rPh>
    <phoneticPr fontId="11"/>
  </si>
  <si>
    <t>補助対象外実施設計費計（＝②）</t>
    <rPh sb="0" eb="2">
      <t>ホジョ</t>
    </rPh>
    <rPh sb="2" eb="5">
      <t>タイショウガイ</t>
    </rPh>
    <rPh sb="5" eb="7">
      <t>ジッシ</t>
    </rPh>
    <rPh sb="7" eb="9">
      <t>セッケイ</t>
    </rPh>
    <rPh sb="9" eb="10">
      <t>ヒ</t>
    </rPh>
    <rPh sb="10" eb="11">
      <t>ケイ</t>
    </rPh>
    <phoneticPr fontId="11"/>
  </si>
  <si>
    <t>実施設計費計（＝③）</t>
    <phoneticPr fontId="11"/>
  </si>
  <si>
    <t>内　　容　・　目　　的</t>
    <rPh sb="0" eb="1">
      <t>ウチ</t>
    </rPh>
    <rPh sb="3" eb="4">
      <t>カタチ</t>
    </rPh>
    <phoneticPr fontId="11"/>
  </si>
  <si>
    <t>数　　量</t>
    <rPh sb="0" eb="1">
      <t>カズ</t>
    </rPh>
    <rPh sb="3" eb="4">
      <t>リョウ</t>
    </rPh>
    <phoneticPr fontId="11"/>
  </si>
  <si>
    <t>補助対象工事費計（＝④）</t>
    <rPh sb="0" eb="2">
      <t>ホジョ</t>
    </rPh>
    <rPh sb="2" eb="4">
      <t>タイショウ</t>
    </rPh>
    <rPh sb="4" eb="7">
      <t>コウジヒ</t>
    </rPh>
    <rPh sb="7" eb="8">
      <t>ケイ</t>
    </rPh>
    <phoneticPr fontId="11"/>
  </si>
  <si>
    <t>補助対象外工事費計（＝⑤）</t>
    <rPh sb="0" eb="2">
      <t>ホジョ</t>
    </rPh>
    <rPh sb="2" eb="5">
      <t>タイショウガイ</t>
    </rPh>
    <rPh sb="5" eb="7">
      <t>コウジ</t>
    </rPh>
    <rPh sb="7" eb="8">
      <t>ヒ</t>
    </rPh>
    <rPh sb="8" eb="9">
      <t>ケイ</t>
    </rPh>
    <phoneticPr fontId="11"/>
  </si>
  <si>
    <t>工事費計（＝⑥）</t>
    <phoneticPr fontId="11"/>
  </si>
  <si>
    <t>金額合計（事業経費計＝⑨）</t>
    <rPh sb="0" eb="2">
      <t>キンガク</t>
    </rPh>
    <rPh sb="2" eb="4">
      <t>ゴウケイ</t>
    </rPh>
    <rPh sb="5" eb="7">
      <t>ジギョウ</t>
    </rPh>
    <rPh sb="7" eb="9">
      <t>ケイヒ</t>
    </rPh>
    <rPh sb="9" eb="10">
      <t>ケイ</t>
    </rPh>
    <phoneticPr fontId="11"/>
  </si>
  <si>
    <t>都道府県名</t>
    <rPh sb="0" eb="4">
      <t>トドウフケン</t>
    </rPh>
    <rPh sb="4" eb="5">
      <t>メイ</t>
    </rPh>
    <phoneticPr fontId="11"/>
  </si>
  <si>
    <t>学校名</t>
    <rPh sb="0" eb="2">
      <t>ガッコウ</t>
    </rPh>
    <rPh sb="2" eb="3">
      <t>ホウミョウ</t>
    </rPh>
    <phoneticPr fontId="11"/>
  </si>
  <si>
    <t>学校名</t>
    <rPh sb="0" eb="3">
      <t>ガッコウメイ</t>
    </rPh>
    <phoneticPr fontId="11"/>
  </si>
  <si>
    <t>課　　程　　名</t>
    <rPh sb="0" eb="1">
      <t>カ</t>
    </rPh>
    <rPh sb="3" eb="4">
      <t>ホド</t>
    </rPh>
    <rPh sb="6" eb="7">
      <t>メイ</t>
    </rPh>
    <phoneticPr fontId="11"/>
  </si>
  <si>
    <t>学　　科　　名</t>
    <rPh sb="0" eb="1">
      <t>ガク</t>
    </rPh>
    <rPh sb="3" eb="4">
      <t>カ</t>
    </rPh>
    <rPh sb="6" eb="7">
      <t>メイ</t>
    </rPh>
    <phoneticPr fontId="11"/>
  </si>
  <si>
    <t>教　員　数（人）</t>
    <rPh sb="0" eb="1">
      <t>キョウ</t>
    </rPh>
    <rPh sb="2" eb="3">
      <t>イン</t>
    </rPh>
    <rPh sb="4" eb="5">
      <t>カズ</t>
    </rPh>
    <rPh sb="6" eb="7">
      <t>ニン</t>
    </rPh>
    <phoneticPr fontId="11"/>
  </si>
  <si>
    <t>生　徒　数（人）</t>
    <rPh sb="0" eb="1">
      <t>セイ</t>
    </rPh>
    <rPh sb="2" eb="3">
      <t>ト</t>
    </rPh>
    <rPh sb="4" eb="5">
      <t>カズ</t>
    </rPh>
    <rPh sb="6" eb="7">
      <t>ニン</t>
    </rPh>
    <phoneticPr fontId="11"/>
  </si>
  <si>
    <t>備　　　　　　考</t>
    <rPh sb="0" eb="1">
      <t>ソナエ</t>
    </rPh>
    <rPh sb="7" eb="8">
      <t>コウ</t>
    </rPh>
    <phoneticPr fontId="11"/>
  </si>
  <si>
    <t>専　任</t>
    <rPh sb="0" eb="1">
      <t>セン</t>
    </rPh>
    <rPh sb="2" eb="3">
      <t>ニン</t>
    </rPh>
    <phoneticPr fontId="11"/>
  </si>
  <si>
    <t>その他</t>
    <rPh sb="2" eb="3">
      <t>タ</t>
    </rPh>
    <phoneticPr fontId="11"/>
  </si>
  <si>
    <t>定　員</t>
    <rPh sb="0" eb="1">
      <t>サダム</t>
    </rPh>
    <rPh sb="2" eb="3">
      <t>イン</t>
    </rPh>
    <phoneticPr fontId="11"/>
  </si>
  <si>
    <t>実　員</t>
    <rPh sb="0" eb="1">
      <t>ジツ</t>
    </rPh>
    <rPh sb="2" eb="3">
      <t>イン</t>
    </rPh>
    <phoneticPr fontId="11"/>
  </si>
  <si>
    <t xml:space="preserve"> </t>
    <phoneticPr fontId="11"/>
  </si>
  <si>
    <t>合　　　　　　　計</t>
    <rPh sb="0" eb="1">
      <t>ゴウ</t>
    </rPh>
    <rPh sb="8" eb="9">
      <t>ケイ</t>
    </rPh>
    <phoneticPr fontId="11"/>
  </si>
  <si>
    <t>都道府県</t>
    <rPh sb="0" eb="4">
      <t>トドウフケン</t>
    </rPh>
    <phoneticPr fontId="11"/>
  </si>
  <si>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</si>
  <si>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</si>
  <si>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</si>
  <si>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</si>
  <si>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</si>
  <si>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</si>
  <si>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</si>
  <si>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</si>
  <si>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</si>
  <si>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</si>
  <si>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</si>
  <si>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</si>
  <si>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</si>
  <si>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</si>
  <si>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</si>
  <si>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</si>
  <si>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</si>
  <si>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</si>
  <si>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</si>
  <si>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</si>
  <si>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</si>
  <si>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</si>
  <si>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</si>
  <si>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</si>
  <si>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</si>
  <si>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</si>
  <si>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</si>
  <si>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</si>
  <si>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</si>
  <si>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</si>
  <si>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</si>
  <si>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</si>
  <si>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</si>
  <si>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</si>
  <si>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</si>
  <si>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</si>
  <si>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</si>
  <si>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</si>
  <si>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</si>
  <si>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</si>
  <si>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</si>
  <si>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</si>
  <si>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</si>
  <si>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</si>
  <si>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</si>
  <si>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</si>
  <si>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</si>
  <si>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番号</t>
    <rPh sb="0" eb="2">
      <t>バンゴウ</t>
    </rPh>
    <phoneticPr fontId="11"/>
  </si>
  <si>
    <t>内　　　　　　　　　容</t>
    <phoneticPr fontId="11"/>
  </si>
  <si>
    <t>工事明細</t>
    <phoneticPr fontId="11"/>
  </si>
  <si>
    <t xml:space="preserve">  （注） １　全課程・全学科を記入すること。</t>
    <rPh sb="8" eb="11">
      <t>ゼンカテイ</t>
    </rPh>
    <rPh sb="12" eb="15">
      <t>ゼンガッカ</t>
    </rPh>
    <rPh sb="16" eb="18">
      <t>キニュウ</t>
    </rPh>
    <phoneticPr fontId="11"/>
  </si>
  <si>
    <t>　　 　  ２　生徒数は，２学年以上ある場合は学年ごとに記入すること。</t>
    <phoneticPr fontId="11"/>
  </si>
  <si>
    <t>　　 　  ３　備考には，当該課程，学科及び学校の設置年月日を記入すること。</t>
    <phoneticPr fontId="11"/>
  </si>
  <si>
    <t>整備対象教室
の名称</t>
    <rPh sb="0" eb="2">
      <t>セイビ</t>
    </rPh>
    <rPh sb="2" eb="4">
      <t>タイショウ</t>
    </rPh>
    <rPh sb="4" eb="6">
      <t>キョウシツ</t>
    </rPh>
    <rPh sb="8" eb="10">
      <t>メイショウ</t>
    </rPh>
    <phoneticPr fontId="11"/>
  </si>
  <si>
    <t>様式10-１（施設環境改善整備事業）</t>
    <rPh sb="0" eb="2">
      <t>ヨウシキ</t>
    </rPh>
    <rPh sb="7" eb="9">
      <t>シセツ</t>
    </rPh>
    <rPh sb="9" eb="11">
      <t>カンキョウ</t>
    </rPh>
    <rPh sb="11" eb="13">
      <t>カイゼン</t>
    </rPh>
    <rPh sb="13" eb="15">
      <t>セイビ</t>
    </rPh>
    <rPh sb="15" eb="17">
      <t>ジギョウ</t>
    </rPh>
    <phoneticPr fontId="11"/>
  </si>
  <si>
    <t>様式10-2（施設環境改善整備事業）</t>
    <phoneticPr fontId="11"/>
  </si>
  <si>
    <t>様式10-3（施設環境改善整備事業）</t>
    <rPh sb="0" eb="2">
      <t>ヨウシキ</t>
    </rPh>
    <phoneticPr fontId="11"/>
  </si>
  <si>
    <t xml:space="preserve">施設環境改善整備事業 【 チ ェ ッ ク 表 】 </t>
    <rPh sb="0" eb="2">
      <t>シセツ</t>
    </rPh>
    <rPh sb="2" eb="4">
      <t>カンキョウ</t>
    </rPh>
    <rPh sb="4" eb="6">
      <t>カイゼン</t>
    </rPh>
    <rPh sb="6" eb="8">
      <t>セイビ</t>
    </rPh>
    <rPh sb="8" eb="10">
      <t>ジギョウ</t>
    </rPh>
    <rPh sb="21" eb="22">
      <t>ヒョウ</t>
    </rPh>
    <phoneticPr fontId="35"/>
  </si>
  <si>
    <t>都道府県名</t>
    <rPh sb="0" eb="4">
      <t>トドウフケン</t>
    </rPh>
    <rPh sb="4" eb="5">
      <t>メイ</t>
    </rPh>
    <phoneticPr fontId="35"/>
  </si>
  <si>
    <t>学校法人名</t>
    <rPh sb="0" eb="2">
      <t>ガッコウ</t>
    </rPh>
    <rPh sb="2" eb="4">
      <t>ホウジン</t>
    </rPh>
    <rPh sb="4" eb="5">
      <t>メイ</t>
    </rPh>
    <phoneticPr fontId="35"/>
  </si>
  <si>
    <t>学　校　名</t>
    <rPh sb="0" eb="1">
      <t>ガク</t>
    </rPh>
    <rPh sb="2" eb="3">
      <t>コウ</t>
    </rPh>
    <rPh sb="4" eb="5">
      <t>メイ</t>
    </rPh>
    <phoneticPr fontId="35"/>
  </si>
  <si>
    <t>〔　回　答　方　法　〕</t>
    <phoneticPr fontId="35"/>
  </si>
  <si>
    <t>【チェック項目Ⅰ】　補助金を申請するための要件を満たしているか</t>
    <rPh sb="5" eb="7">
      <t>コウモク</t>
    </rPh>
    <phoneticPr fontId="35"/>
  </si>
  <si>
    <t>確　　　認　　　事　　　項</t>
    <rPh sb="0" eb="1">
      <t>アキラ</t>
    </rPh>
    <rPh sb="4" eb="5">
      <t>シノブ</t>
    </rPh>
    <rPh sb="8" eb="9">
      <t>コト</t>
    </rPh>
    <rPh sb="12" eb="13">
      <t>コウ</t>
    </rPh>
    <phoneticPr fontId="35"/>
  </si>
  <si>
    <t>回 答</t>
    <rPh sb="0" eb="1">
      <t>カイ</t>
    </rPh>
    <rPh sb="2" eb="3">
      <t>コタエ</t>
    </rPh>
    <phoneticPr fontId="35"/>
  </si>
  <si>
    <t>判定</t>
    <rPh sb="0" eb="2">
      <t>ハンテイ</t>
    </rPh>
    <phoneticPr fontId="35"/>
  </si>
  <si>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5"/>
  </si>
  <si>
    <t>補助対象となる事業経費に新築、増築、改築建物への設置に係る経費を含んでいないことを確認して、「○」を選択してください。</t>
    <rPh sb="0" eb="2">
      <t>ホジョ</t>
    </rPh>
    <rPh sb="2" eb="4">
      <t>タイショウ</t>
    </rPh>
    <rPh sb="7" eb="9">
      <t>ジギョウ</t>
    </rPh>
    <rPh sb="9" eb="11">
      <t>ケイヒ</t>
    </rPh>
    <rPh sb="12" eb="14">
      <t>シンチク</t>
    </rPh>
    <rPh sb="15" eb="17">
      <t>ゾウチク</t>
    </rPh>
    <rPh sb="18" eb="20">
      <t>カイチク</t>
    </rPh>
    <rPh sb="20" eb="22">
      <t>タテモノ</t>
    </rPh>
    <rPh sb="24" eb="26">
      <t>セッチ</t>
    </rPh>
    <rPh sb="27" eb="28">
      <t>カカ</t>
    </rPh>
    <rPh sb="29" eb="31">
      <t>ケイヒ</t>
    </rPh>
    <rPh sb="32" eb="33">
      <t>フク</t>
    </rPh>
    <rPh sb="41" eb="43">
      <t>カクニン</t>
    </rPh>
    <rPh sb="50" eb="52">
      <t>センタク</t>
    </rPh>
    <phoneticPr fontId="35"/>
  </si>
  <si>
    <t>今回申請する事業が、主として生徒以外の者の利用に供する施設及び空間（法人の管理部門等）に係る工事費等の経費ではないことを確認して、「○」を選択してください。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シャ</t>
    </rPh>
    <rPh sb="21" eb="23">
      <t>リヨウ</t>
    </rPh>
    <rPh sb="24" eb="25">
      <t>キョウ</t>
    </rPh>
    <rPh sb="27" eb="29">
      <t>シセツ</t>
    </rPh>
    <rPh sb="29" eb="30">
      <t>オヨ</t>
    </rPh>
    <rPh sb="31" eb="33">
      <t>クウカン</t>
    </rPh>
    <rPh sb="34" eb="36">
      <t>ホウジン</t>
    </rPh>
    <rPh sb="37" eb="39">
      <t>カンリ</t>
    </rPh>
    <rPh sb="39" eb="41">
      <t>ブモン</t>
    </rPh>
    <rPh sb="41" eb="42">
      <t>トウ</t>
    </rPh>
    <rPh sb="44" eb="45">
      <t>カカ</t>
    </rPh>
    <rPh sb="46" eb="49">
      <t>コウジヒ</t>
    </rPh>
    <rPh sb="49" eb="50">
      <t>トウ</t>
    </rPh>
    <rPh sb="51" eb="53">
      <t>ケイヒ</t>
    </rPh>
    <rPh sb="60" eb="62">
      <t>カクニン</t>
    </rPh>
    <rPh sb="69" eb="71">
      <t>センタク</t>
    </rPh>
    <phoneticPr fontId="35"/>
  </si>
  <si>
    <t>【チェック項目Ⅱ】　提出書類が揃っているか</t>
    <rPh sb="5" eb="7">
      <t>コウモク</t>
    </rPh>
    <rPh sb="10" eb="12">
      <t>テイシュツ</t>
    </rPh>
    <rPh sb="12" eb="14">
      <t>ショルイ</t>
    </rPh>
    <rPh sb="15" eb="16">
      <t>ソロ</t>
    </rPh>
    <phoneticPr fontId="35"/>
  </si>
  <si>
    <t>様式10－１（計画調書）　　　　　　　　　　　　　　　　　　　　　　　　　　　</t>
    <rPh sb="0" eb="2">
      <t>ヨウシキ</t>
    </rPh>
    <rPh sb="7" eb="9">
      <t>ケイカク</t>
    </rPh>
    <rPh sb="9" eb="11">
      <t>チョウショ</t>
    </rPh>
    <phoneticPr fontId="35"/>
  </si>
  <si>
    <t>様式10－２（実施設計費・工事費の内訳）　　　　　</t>
    <rPh sb="0" eb="2">
      <t>ヨウシキ</t>
    </rPh>
    <rPh sb="7" eb="9">
      <t>ジッシ</t>
    </rPh>
    <rPh sb="9" eb="11">
      <t>セッケイ</t>
    </rPh>
    <rPh sb="11" eb="12">
      <t>ヒ</t>
    </rPh>
    <rPh sb="13" eb="16">
      <t>コウジヒ</t>
    </rPh>
    <rPh sb="17" eb="19">
      <t>ウチワケ</t>
    </rPh>
    <phoneticPr fontId="35"/>
  </si>
  <si>
    <t>様式10－３（教員・生徒数調書）</t>
    <rPh sb="0" eb="2">
      <t>ヨウシキ</t>
    </rPh>
    <rPh sb="7" eb="9">
      <t>キョウイン</t>
    </rPh>
    <rPh sb="10" eb="13">
      <t>セイトスウ</t>
    </rPh>
    <rPh sb="13" eb="15">
      <t>チョウショ</t>
    </rPh>
    <phoneticPr fontId="35"/>
  </si>
  <si>
    <t>採択理由書　【共通様式】</t>
    <rPh sb="0" eb="2">
      <t>サイタク</t>
    </rPh>
    <rPh sb="2" eb="5">
      <t>リユウショ</t>
    </rPh>
    <rPh sb="7" eb="9">
      <t>キョウツウ</t>
    </rPh>
    <rPh sb="9" eb="11">
      <t>ヨウシキ</t>
    </rPh>
    <phoneticPr fontId="35"/>
  </si>
  <si>
    <t>見積書整理表</t>
    <rPh sb="0" eb="3">
      <t>ミツモリショ</t>
    </rPh>
    <rPh sb="3" eb="6">
      <t>セイリヒョウ</t>
    </rPh>
    <phoneticPr fontId="35"/>
  </si>
  <si>
    <t>工事等の説明一覧</t>
    <rPh sb="0" eb="2">
      <t>コウジ</t>
    </rPh>
    <rPh sb="2" eb="3">
      <t>トウ</t>
    </rPh>
    <rPh sb="4" eb="6">
      <t>セツメイ</t>
    </rPh>
    <rPh sb="6" eb="8">
      <t>イチラン</t>
    </rPh>
    <phoneticPr fontId="35"/>
  </si>
  <si>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5"/>
  </si>
  <si>
    <t>A</t>
    <phoneticPr fontId="35"/>
  </si>
  <si>
    <t>工事予定施設の「配置図」　【様式自由】</t>
    <phoneticPr fontId="35"/>
  </si>
  <si>
    <t>B</t>
    <phoneticPr fontId="35"/>
  </si>
  <si>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5"/>
  </si>
  <si>
    <t>C</t>
    <phoneticPr fontId="35"/>
  </si>
  <si>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5"/>
  </si>
  <si>
    <t>過去３年度分の貸借対照表の写し</t>
    <rPh sb="0" eb="2">
      <t>カコ</t>
    </rPh>
    <rPh sb="3" eb="6">
      <t>ネンドブン</t>
    </rPh>
    <phoneticPr fontId="35"/>
  </si>
  <si>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5"/>
  </si>
  <si>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5"/>
  </si>
  <si>
    <t>【チェック項目Ⅲ】　提出書類の内容に不備はないか</t>
    <rPh sb="5" eb="7">
      <t>コウモク</t>
    </rPh>
    <rPh sb="10" eb="12">
      <t>テイシュツ</t>
    </rPh>
    <rPh sb="12" eb="14">
      <t>ショルイ</t>
    </rPh>
    <rPh sb="15" eb="17">
      <t>ナイヨウ</t>
    </rPh>
    <rPh sb="18" eb="20">
      <t>フビ</t>
    </rPh>
    <phoneticPr fontId="35"/>
  </si>
  <si>
    <t>確　認　事　項　（「見積書整理表」「工事等の説明一覧」「平面図（又は立面図）」「様式10－２」）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5"/>
  </si>
  <si>
    <t>「見積書整理表」に付した番号が、「工事等の説明一覧」、「平面図（又は立面図）」、「様式10－２」に付した番号と、それぞれ対応していることを確認して、「○」を選択してください。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9" eb="50">
      <t>フ</t>
    </rPh>
    <rPh sb="52" eb="53">
      <t>バン</t>
    </rPh>
    <rPh sb="53" eb="54">
      <t>ゴウ</t>
    </rPh>
    <rPh sb="60" eb="62">
      <t>タイオウ</t>
    </rPh>
    <rPh sb="69" eb="71">
      <t>カクニン</t>
    </rPh>
    <rPh sb="78" eb="80">
      <t>センタク</t>
    </rPh>
    <phoneticPr fontId="35"/>
  </si>
  <si>
    <t>確　認　事　項　（工事予定施設の計画図面）</t>
    <phoneticPr fontId="35"/>
  </si>
  <si>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35"/>
  </si>
  <si>
    <t>提　出　方　法（紙と電子メール（一部資料）、両方で提出すること。）</t>
    <rPh sb="0" eb="1">
      <t>ツツミ</t>
    </rPh>
    <rPh sb="2" eb="3">
      <t>デ</t>
    </rPh>
    <rPh sb="4" eb="5">
      <t>カタ</t>
    </rPh>
    <rPh sb="6" eb="7">
      <t>ホウ</t>
    </rPh>
    <rPh sb="16" eb="18">
      <t>イチブ</t>
    </rPh>
    <rPh sb="18" eb="20">
      <t>シリョウ</t>
    </rPh>
    <phoneticPr fontId="35"/>
  </si>
  <si>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5"/>
  </si>
  <si>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5"/>
  </si>
  <si>
    <t>見　積　書　整　理　表</t>
    <rPh sb="0" eb="1">
      <t>ミ</t>
    </rPh>
    <rPh sb="2" eb="3">
      <t>セキ</t>
    </rPh>
    <rPh sb="4" eb="5">
      <t>ショ</t>
    </rPh>
    <rPh sb="6" eb="7">
      <t>ヒトシ</t>
    </rPh>
    <rPh sb="8" eb="9">
      <t>リ</t>
    </rPh>
    <rPh sb="10" eb="11">
      <t>ヒョウ</t>
    </rPh>
    <phoneticPr fontId="35"/>
  </si>
  <si>
    <t>学校名</t>
    <rPh sb="0" eb="3">
      <t>ガッコウメイ</t>
    </rPh>
    <phoneticPr fontId="35"/>
  </si>
  <si>
    <t>事業区分</t>
    <rPh sb="0" eb="2">
      <t>ジギョウ</t>
    </rPh>
    <rPh sb="2" eb="4">
      <t>クブン</t>
    </rPh>
    <phoneticPr fontId="35"/>
  </si>
  <si>
    <t>事業名</t>
    <rPh sb="0" eb="2">
      <t>ジギョウ</t>
    </rPh>
    <rPh sb="2" eb="3">
      <t>メイ</t>
    </rPh>
    <phoneticPr fontId="35"/>
  </si>
  <si>
    <t>（単位：円）</t>
    <phoneticPr fontId="35"/>
  </si>
  <si>
    <t>整理番号</t>
    <rPh sb="0" eb="2">
      <t>セイリ</t>
    </rPh>
    <rPh sb="2" eb="4">
      <t>バンゴウ</t>
    </rPh>
    <phoneticPr fontId="35"/>
  </si>
  <si>
    <t>項目名</t>
    <rPh sb="0" eb="3">
      <t>コウモクメイ</t>
    </rPh>
    <phoneticPr fontId="35"/>
  </si>
  <si>
    <t>左記経費（Ｄ列）について</t>
    <rPh sb="0" eb="2">
      <t>サキ</t>
    </rPh>
    <rPh sb="2" eb="4">
      <t>ケイヒ</t>
    </rPh>
    <rPh sb="6" eb="7">
      <t>レツ</t>
    </rPh>
    <phoneticPr fontId="35"/>
  </si>
  <si>
    <t>単価</t>
    <rPh sb="0" eb="2">
      <t>タンカ</t>
    </rPh>
    <phoneticPr fontId="11"/>
  </si>
  <si>
    <r>
      <t xml:space="preserve">数量
</t>
    </r>
    <r>
      <rPr>
        <sz val="9"/>
        <color theme="1"/>
        <rFont val="ＭＳ Ｐゴシック"/>
        <family val="3"/>
        <charset val="128"/>
        <scheme val="minor"/>
      </rPr>
      <t>（対象分）</t>
    </r>
    <rPh sb="0" eb="2">
      <t>スウリョウ</t>
    </rPh>
    <rPh sb="4" eb="6">
      <t>タイショウ</t>
    </rPh>
    <rPh sb="6" eb="7">
      <t>ブン</t>
    </rPh>
    <phoneticPr fontId="11"/>
  </si>
  <si>
    <r>
      <t xml:space="preserve">数量
</t>
    </r>
    <r>
      <rPr>
        <sz val="9"/>
        <color theme="1"/>
        <rFont val="ＭＳ Ｐゴシック"/>
        <family val="3"/>
        <charset val="128"/>
        <scheme val="minor"/>
      </rPr>
      <t>（対象外分）</t>
    </r>
    <rPh sb="0" eb="2">
      <t>スウリョウ</t>
    </rPh>
    <rPh sb="4" eb="7">
      <t>タイショウガイ</t>
    </rPh>
    <rPh sb="7" eb="8">
      <t>ブン</t>
    </rPh>
    <phoneticPr fontId="11"/>
  </si>
  <si>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1"/>
  </si>
  <si>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1"/>
  </si>
  <si>
    <t>金額</t>
    <rPh sb="0" eb="2">
      <t>キンガク</t>
    </rPh>
    <phoneticPr fontId="11"/>
  </si>
  <si>
    <t>備考欄</t>
    <rPh sb="0" eb="2">
      <t>ビコウ</t>
    </rPh>
    <rPh sb="2" eb="3">
      <t>ラン</t>
    </rPh>
    <phoneticPr fontId="11"/>
  </si>
  <si>
    <t>対象経費</t>
    <rPh sb="0" eb="2">
      <t>タイショウ</t>
    </rPh>
    <rPh sb="2" eb="4">
      <t>ケイヒ</t>
    </rPh>
    <phoneticPr fontId="11"/>
  </si>
  <si>
    <t>対象外経費</t>
    <rPh sb="0" eb="3">
      <t>タイショウガイ</t>
    </rPh>
    <rPh sb="3" eb="5">
      <t>ケイヒ</t>
    </rPh>
    <phoneticPr fontId="11"/>
  </si>
  <si>
    <t>値引・諸経費等共通に係る経費</t>
    <rPh sb="0" eb="2">
      <t>ネビキ</t>
    </rPh>
    <rPh sb="3" eb="7">
      <t>ショケイヒナド</t>
    </rPh>
    <rPh sb="7" eb="9">
      <t>キョウツウ</t>
    </rPh>
    <rPh sb="10" eb="11">
      <t>カカ</t>
    </rPh>
    <rPh sb="12" eb="14">
      <t>ケイヒ</t>
    </rPh>
    <phoneticPr fontId="11"/>
  </si>
  <si>
    <t>全経費へ付番</t>
    <rPh sb="0" eb="3">
      <t>ゼンケイヒ</t>
    </rPh>
    <rPh sb="4" eb="5">
      <t>フ</t>
    </rPh>
    <rPh sb="5" eb="6">
      <t>バン</t>
    </rPh>
    <phoneticPr fontId="35"/>
  </si>
  <si>
    <t>対象経費のみ付番</t>
    <rPh sb="0" eb="2">
      <t>タイショウ</t>
    </rPh>
    <rPh sb="2" eb="4">
      <t>ケイヒ</t>
    </rPh>
    <rPh sb="6" eb="7">
      <t>フ</t>
    </rPh>
    <rPh sb="7" eb="8">
      <t>バン</t>
    </rPh>
    <phoneticPr fontId="35"/>
  </si>
  <si>
    <t>必要に応じて記入</t>
    <rPh sb="0" eb="2">
      <t>ヒツヨウ</t>
    </rPh>
    <rPh sb="3" eb="4">
      <t>オウ</t>
    </rPh>
    <rPh sb="6" eb="8">
      <t>キニュウ</t>
    </rPh>
    <phoneticPr fontId="35"/>
  </si>
  <si>
    <t>要記入</t>
    <rPh sb="0" eb="1">
      <t>ヨウ</t>
    </rPh>
    <rPh sb="1" eb="3">
      <t>キニュウ</t>
    </rPh>
    <phoneticPr fontId="35"/>
  </si>
  <si>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5"/>
  </si>
  <si>
    <t>自動計算の為
入力不要</t>
    <rPh sb="0" eb="2">
      <t>ジドウ</t>
    </rPh>
    <rPh sb="2" eb="4">
      <t>ケイサン</t>
    </rPh>
    <rPh sb="5" eb="6">
      <t>タメ</t>
    </rPh>
    <rPh sb="7" eb="9">
      <t>ニュウリョク</t>
    </rPh>
    <rPh sb="9" eb="11">
      <t>フヨウ</t>
    </rPh>
    <phoneticPr fontId="35"/>
  </si>
  <si>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5"/>
  </si>
  <si>
    <t>合計（税抜）</t>
    <rPh sb="0" eb="2">
      <t>ゴウケイ</t>
    </rPh>
    <rPh sb="3" eb="5">
      <t>ゼイヌ</t>
    </rPh>
    <phoneticPr fontId="11"/>
  </si>
  <si>
    <t>↑a</t>
    <phoneticPr fontId="35"/>
  </si>
  <si>
    <t>↑b</t>
    <phoneticPr fontId="35"/>
  </si>
  <si>
    <t>↑c</t>
    <phoneticPr fontId="35"/>
  </si>
  <si>
    <t>割合</t>
    <rPh sb="0" eb="2">
      <t>ワリアイ</t>
    </rPh>
    <phoneticPr fontId="35"/>
  </si>
  <si>
    <t>共通に係る経費</t>
    <rPh sb="0" eb="2">
      <t>キョウツウ</t>
    </rPh>
    <rPh sb="3" eb="4">
      <t>カカ</t>
    </rPh>
    <rPh sb="5" eb="7">
      <t>ケイヒ</t>
    </rPh>
    <phoneticPr fontId="35"/>
  </si>
  <si>
    <t>a（又はb）+共通に係る経費</t>
    <rPh sb="2" eb="3">
      <t>マタ</t>
    </rPh>
    <rPh sb="7" eb="9">
      <t>キョウツウ</t>
    </rPh>
    <rPh sb="10" eb="11">
      <t>カカ</t>
    </rPh>
    <rPh sb="12" eb="14">
      <t>ケイヒ</t>
    </rPh>
    <phoneticPr fontId="35"/>
  </si>
  <si>
    <t>消費税額</t>
    <rPh sb="0" eb="3">
      <t>ショウヒゼイ</t>
    </rPh>
    <rPh sb="3" eb="4">
      <t>ガク</t>
    </rPh>
    <phoneticPr fontId="11"/>
  </si>
  <si>
    <t>消費税額</t>
    <rPh sb="0" eb="3">
      <t>ショウヒゼイ</t>
    </rPh>
    <rPh sb="3" eb="4">
      <t>ガク</t>
    </rPh>
    <phoneticPr fontId="35"/>
  </si>
  <si>
    <t>↓対象経費</t>
    <rPh sb="1" eb="3">
      <t>タイショウ</t>
    </rPh>
    <rPh sb="3" eb="5">
      <t>ケイヒ</t>
    </rPh>
    <phoneticPr fontId="35"/>
  </si>
  <si>
    <t>↓対象外経費</t>
    <rPh sb="1" eb="4">
      <t>タイショウガイ</t>
    </rPh>
    <rPh sb="4" eb="6">
      <t>ケイヒ</t>
    </rPh>
    <phoneticPr fontId="35"/>
  </si>
  <si>
    <t>合計（税込）</t>
    <rPh sb="0" eb="2">
      <t>ゴウケイ</t>
    </rPh>
    <rPh sb="3" eb="5">
      <t>ゼイコミ</t>
    </rPh>
    <phoneticPr fontId="11"/>
  </si>
  <si>
    <t>割合（%）入力↓</t>
    <rPh sb="0" eb="2">
      <t>ワリアイ</t>
    </rPh>
    <rPh sb="5" eb="7">
      <t>ニュウリョク</t>
    </rPh>
    <phoneticPr fontId="35"/>
  </si>
  <si>
    <t>按分後対象経費</t>
    <rPh sb="0" eb="2">
      <t>アンブン</t>
    </rPh>
    <rPh sb="2" eb="3">
      <t>ゴ</t>
    </rPh>
    <rPh sb="3" eb="5">
      <t>タイショウ</t>
    </rPh>
    <rPh sb="5" eb="7">
      <t>ケイヒ</t>
    </rPh>
    <phoneticPr fontId="35"/>
  </si>
  <si>
    <t>専門</t>
    <rPh sb="0" eb="2">
      <t>センモン</t>
    </rPh>
    <phoneticPr fontId="35"/>
  </si>
  <si>
    <t>高等</t>
    <rPh sb="0" eb="2">
      <t>コウトウ</t>
    </rPh>
    <phoneticPr fontId="35"/>
  </si>
  <si>
    <t>番号</t>
    <rPh sb="0" eb="2">
      <t>バンゴウ</t>
    </rPh>
    <phoneticPr fontId="35"/>
  </si>
  <si>
    <t>品名</t>
    <rPh sb="0" eb="1">
      <t>シナ</t>
    </rPh>
    <rPh sb="1" eb="2">
      <t>メイ</t>
    </rPh>
    <phoneticPr fontId="35"/>
  </si>
  <si>
    <t>数量</t>
    <rPh sb="0" eb="2">
      <t>スウリョウ</t>
    </rPh>
    <phoneticPr fontId="35"/>
  </si>
  <si>
    <t>共通様式</t>
    <rPh sb="0" eb="2">
      <t>キョウツウ</t>
    </rPh>
    <rPh sb="2" eb="4">
      <t>ヨウシキ</t>
    </rPh>
    <phoneticPr fontId="11"/>
  </si>
  <si>
    <t>採択理由書</t>
    <rPh sb="0" eb="2">
      <t>サイタク</t>
    </rPh>
    <rPh sb="2" eb="5">
      <t>リユウショ</t>
    </rPh>
    <phoneticPr fontId="11"/>
  </si>
  <si>
    <t>学校名</t>
    <rPh sb="0" eb="2">
      <t>ガッコウ</t>
    </rPh>
    <rPh sb="2" eb="3">
      <t>メイ</t>
    </rPh>
    <phoneticPr fontId="11"/>
  </si>
  <si>
    <t>採択業者区分</t>
    <rPh sb="0" eb="2">
      <t>サイタク</t>
    </rPh>
    <rPh sb="2" eb="4">
      <t>ギョウシャ</t>
    </rPh>
    <rPh sb="4" eb="6">
      <t>クブン</t>
    </rPh>
    <phoneticPr fontId="11"/>
  </si>
  <si>
    <t>採択業者</t>
    <rPh sb="0" eb="2">
      <t>サイタク</t>
    </rPh>
    <rPh sb="2" eb="4">
      <t>ギョウシャ</t>
    </rPh>
    <phoneticPr fontId="11"/>
  </si>
  <si>
    <t>会社名：</t>
    <rPh sb="0" eb="2">
      <t>カイシャ</t>
    </rPh>
    <rPh sb="2" eb="3">
      <t>メイ</t>
    </rPh>
    <phoneticPr fontId="11"/>
  </si>
  <si>
    <t>見積金額：</t>
    <rPh sb="0" eb="2">
      <t>ミツモリ</t>
    </rPh>
    <rPh sb="2" eb="4">
      <t>キンガク</t>
    </rPh>
    <phoneticPr fontId="11"/>
  </si>
  <si>
    <t>不採択業者１</t>
    <rPh sb="0" eb="1">
      <t>フ</t>
    </rPh>
    <rPh sb="1" eb="3">
      <t>サイタク</t>
    </rPh>
    <rPh sb="3" eb="5">
      <t>ギョウシャ</t>
    </rPh>
    <phoneticPr fontId="11"/>
  </si>
  <si>
    <t>不採択業者２</t>
    <rPh sb="0" eb="1">
      <t>フ</t>
    </rPh>
    <rPh sb="1" eb="3">
      <t>サイタク</t>
    </rPh>
    <rPh sb="3" eb="5">
      <t>ギョウシャ</t>
    </rPh>
    <phoneticPr fontId="11"/>
  </si>
  <si>
    <t>不採択業者３</t>
    <rPh sb="0" eb="1">
      <t>フ</t>
    </rPh>
    <rPh sb="1" eb="3">
      <t>サイタク</t>
    </rPh>
    <rPh sb="3" eb="5">
      <t>ギョウシャ</t>
    </rPh>
    <phoneticPr fontId="11"/>
  </si>
  <si>
    <t>不採択業者４</t>
    <rPh sb="0" eb="1">
      <t>フ</t>
    </rPh>
    <rPh sb="1" eb="3">
      <t>サイタク</t>
    </rPh>
    <rPh sb="3" eb="5">
      <t>ギョウシャ</t>
    </rPh>
    <phoneticPr fontId="11"/>
  </si>
  <si>
    <t>不採択業者５</t>
    <rPh sb="0" eb="1">
      <t>フ</t>
    </rPh>
    <rPh sb="1" eb="3">
      <t>サイタク</t>
    </rPh>
    <rPh sb="3" eb="5">
      <t>ギョウシャ</t>
    </rPh>
    <phoneticPr fontId="11"/>
  </si>
  <si>
    <t>（業者採択理由）</t>
    <rPh sb="1" eb="3">
      <t>ギョウシャ</t>
    </rPh>
    <rPh sb="3" eb="5">
      <t>サイタク</t>
    </rPh>
    <rPh sb="5" eb="7">
      <t>リユウ</t>
    </rPh>
    <phoneticPr fontId="11"/>
  </si>
  <si>
    <t>（業者選定後に金額が変更した理由）</t>
    <rPh sb="1" eb="3">
      <t>ギョウシャ</t>
    </rPh>
    <rPh sb="3" eb="5">
      <t>センテイ</t>
    </rPh>
    <rPh sb="5" eb="6">
      <t>ゴ</t>
    </rPh>
    <rPh sb="7" eb="9">
      <t>キンガク</t>
    </rPh>
    <rPh sb="10" eb="12">
      <t>ヘンコウ</t>
    </rPh>
    <rPh sb="14" eb="16">
      <t>リユウ</t>
    </rPh>
    <phoneticPr fontId="11"/>
  </si>
  <si>
    <t>変更前金額：</t>
    <rPh sb="0" eb="3">
      <t>ヘンコウマエ</t>
    </rPh>
    <rPh sb="3" eb="5">
      <t>キンガク</t>
    </rPh>
    <phoneticPr fontId="11"/>
  </si>
  <si>
    <t>変更後金額：</t>
    <rPh sb="0" eb="3">
      <t>ヘンコウゴ</t>
    </rPh>
    <rPh sb="3" eb="5">
      <t>キンガク</t>
    </rPh>
    <phoneticPr fontId="11"/>
  </si>
  <si>
    <t>差額：</t>
    <rPh sb="0" eb="2">
      <t>サガク</t>
    </rPh>
    <phoneticPr fontId="11"/>
  </si>
  <si>
    <t>施設環境改善整備事業</t>
    <rPh sb="0" eb="6">
      <t>シセツカンキョウカイゼン</t>
    </rPh>
    <rPh sb="6" eb="10">
      <t>セイビジギョウ</t>
    </rPh>
    <phoneticPr fontId="11"/>
  </si>
  <si>
    <t>様式３－２－７－１</t>
    <phoneticPr fontId="11"/>
  </si>
  <si>
    <r>
      <t>校舎施設の状況</t>
    </r>
    <r>
      <rPr>
        <b/>
        <u/>
        <sz val="13"/>
        <color indexed="10"/>
        <rFont val="ＭＳ ゴシック"/>
        <family val="3"/>
        <charset val="128"/>
      </rPr>
      <t>（設置者所有）</t>
    </r>
    <rPh sb="8" eb="11">
      <t>セッチシャ</t>
    </rPh>
    <rPh sb="11" eb="13">
      <t>ショユウ</t>
    </rPh>
    <phoneticPr fontId="11"/>
  </si>
  <si>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1"/>
  </si>
  <si>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</si>
  <si>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t>(単位：棟）</t>
    <phoneticPr fontId="11"/>
  </si>
  <si>
    <t>生徒数が一番多い課程</t>
    <rPh sb="0" eb="3">
      <t>セイトスウ</t>
    </rPh>
    <rPh sb="4" eb="6">
      <t>イチバン</t>
    </rPh>
    <rPh sb="6" eb="7">
      <t>オオ</t>
    </rPh>
    <rPh sb="8" eb="10">
      <t>カテイ</t>
    </rPh>
    <phoneticPr fontId="11"/>
  </si>
  <si>
    <t>全棟数</t>
    <rPh sb="0" eb="1">
      <t>ゼン</t>
    </rPh>
    <rPh sb="1" eb="2">
      <t>トウ</t>
    </rPh>
    <rPh sb="2" eb="3">
      <t>スウ</t>
    </rPh>
    <phoneticPr fontId="11"/>
  </si>
  <si>
    <t>昭和57年以降の建築棟数
（A-C）</t>
    <rPh sb="0" eb="2">
      <t>ショウワ</t>
    </rPh>
    <rPh sb="4" eb="5">
      <t>ネン</t>
    </rPh>
    <rPh sb="5" eb="7">
      <t>イコウ</t>
    </rPh>
    <rPh sb="8" eb="10">
      <t>ケンチク</t>
    </rPh>
    <rPh sb="10" eb="12">
      <t>トウスウ</t>
    </rPh>
    <phoneticPr fontId="11"/>
  </si>
  <si>
    <t>昭和56年以前建築の棟数</t>
    <rPh sb="0" eb="2">
      <t>ショウワ</t>
    </rPh>
    <rPh sb="4" eb="5">
      <t>ネン</t>
    </rPh>
    <rPh sb="7" eb="9">
      <t>ケンチク</t>
    </rPh>
    <phoneticPr fontId="11"/>
  </si>
  <si>
    <t>確認用チェック欄</t>
    <rPh sb="0" eb="3">
      <t>カクニンヨウ</t>
    </rPh>
    <rPh sb="7" eb="8">
      <t>ラン</t>
    </rPh>
    <phoneticPr fontId="11"/>
  </si>
  <si>
    <t>昭和56年以前建築の棟数</t>
    <phoneticPr fontId="11"/>
  </si>
  <si>
    <t>耐震診断実施の棟数</t>
    <phoneticPr fontId="11"/>
  </si>
  <si>
    <t>耐震診断未実施の棟数
（C-D）</t>
    <phoneticPr fontId="11"/>
  </si>
  <si>
    <t>「生徒数が一番多い課程」は「○」が一つ選択されているか</t>
    <rPh sb="1" eb="4">
      <t>セイトスウ</t>
    </rPh>
    <rPh sb="5" eb="7">
      <t>イチバン</t>
    </rPh>
    <rPh sb="7" eb="8">
      <t>オオ</t>
    </rPh>
    <rPh sb="9" eb="11">
      <t>カテイ</t>
    </rPh>
    <rPh sb="19" eb="21">
      <t>センタク</t>
    </rPh>
    <phoneticPr fontId="11"/>
  </si>
  <si>
    <t>「全棟数」は記入されているか</t>
    <rPh sb="1" eb="2">
      <t>ゼン</t>
    </rPh>
    <rPh sb="2" eb="3">
      <t>トウ</t>
    </rPh>
    <rPh sb="3" eb="4">
      <t>スウ</t>
    </rPh>
    <rPh sb="6" eb="8">
      <t>キニュウ</t>
    </rPh>
    <phoneticPr fontId="11"/>
  </si>
  <si>
    <t>「昭和57年以降の建築棟数」がマイナスになっていないか</t>
    <rPh sb="1" eb="3">
      <t>ショウワ</t>
    </rPh>
    <rPh sb="5" eb="8">
      <t>ネンイコウ</t>
    </rPh>
    <rPh sb="9" eb="11">
      <t>ケンチク</t>
    </rPh>
    <rPh sb="11" eb="12">
      <t>トウ</t>
    </rPh>
    <rPh sb="12" eb="13">
      <t>スウ</t>
    </rPh>
    <phoneticPr fontId="11"/>
  </si>
  <si>
    <t>「耐震診断未実施の棟数」がマイナスになっていないか</t>
    <phoneticPr fontId="11"/>
  </si>
  <si>
    <t>耐震化済の棟数（Ｉｓ値0.6以上）</t>
    <phoneticPr fontId="11"/>
  </si>
  <si>
    <t>改修予定有の棟数（Ｉｓ値0.6未満）</t>
    <rPh sb="0" eb="2">
      <t>カイシュウ</t>
    </rPh>
    <rPh sb="2" eb="4">
      <t>ヨテイ</t>
    </rPh>
    <rPh sb="4" eb="5">
      <t>ア</t>
    </rPh>
    <rPh sb="15" eb="17">
      <t>ミマン</t>
    </rPh>
    <phoneticPr fontId="11"/>
  </si>
  <si>
    <t>改修予定無の棟数（Ｉｓ値0.6未満）</t>
    <rPh sb="0" eb="2">
      <t>カイシュウ</t>
    </rPh>
    <rPh sb="2" eb="4">
      <t>ヨテイ</t>
    </rPh>
    <rPh sb="4" eb="5">
      <t>ナ</t>
    </rPh>
    <phoneticPr fontId="11"/>
  </si>
  <si>
    <r>
      <t>（E～</t>
    </r>
    <r>
      <rPr>
        <sz val="11"/>
        <rFont val="ＭＳ Ｐゴシック"/>
        <family val="3"/>
        <charset val="128"/>
      </rPr>
      <t>J</t>
    </r>
    <r>
      <rPr>
        <sz val="11"/>
        <rFont val="ＭＳ Ｐゴシック"/>
        <family val="3"/>
        <charset val="128"/>
      </rPr>
      <t>の計）</t>
    </r>
    <phoneticPr fontId="11"/>
  </si>
  <si>
    <t>改修の必要がない棟数</t>
    <phoneticPr fontId="11"/>
  </si>
  <si>
    <t>改修済の棟数</t>
    <rPh sb="0" eb="2">
      <t>カイシュウ</t>
    </rPh>
    <rPh sb="2" eb="3">
      <t>ス</t>
    </rPh>
    <phoneticPr fontId="11"/>
  </si>
  <si>
    <r>
      <t>0.3</t>
    </r>
    <r>
      <rPr>
        <sz val="9"/>
        <rFont val="ＭＳ Ｐゴシック"/>
        <family val="3"/>
        <charset val="128"/>
      </rPr>
      <t>未満</t>
    </r>
    <rPh sb="3" eb="5">
      <t>ミマン</t>
    </rPh>
    <phoneticPr fontId="11"/>
  </si>
  <si>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</si>
  <si>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A</t>
    <phoneticPr fontId="11"/>
  </si>
  <si>
    <t>B</t>
    <phoneticPr fontId="11"/>
  </si>
  <si>
    <t>C</t>
    <phoneticPr fontId="11"/>
  </si>
  <si>
    <t>D</t>
    <phoneticPr fontId="11"/>
  </si>
  <si>
    <t>E</t>
    <phoneticPr fontId="11"/>
  </si>
  <si>
    <t>F</t>
    <phoneticPr fontId="11"/>
  </si>
  <si>
    <t>G</t>
  </si>
  <si>
    <t>H</t>
    <phoneticPr fontId="11"/>
  </si>
  <si>
    <t>I</t>
    <phoneticPr fontId="11"/>
  </si>
  <si>
    <t>J</t>
    <phoneticPr fontId="11"/>
  </si>
  <si>
    <t>K</t>
    <phoneticPr fontId="11"/>
  </si>
  <si>
    <t>専門課程</t>
    <rPh sb="0" eb="2">
      <t>センモン</t>
    </rPh>
    <rPh sb="2" eb="4">
      <t>カテイ</t>
    </rPh>
    <phoneticPr fontId="11"/>
  </si>
  <si>
    <t>高等課程</t>
    <rPh sb="0" eb="2">
      <t>コウトウ</t>
    </rPh>
    <rPh sb="2" eb="4">
      <t>カテイ</t>
    </rPh>
    <phoneticPr fontId="11"/>
  </si>
  <si>
    <t>一般課程</t>
    <rPh sb="0" eb="2">
      <t>イッパン</t>
    </rPh>
    <rPh sb="2" eb="4">
      <t>カテイ</t>
    </rPh>
    <phoneticPr fontId="11"/>
  </si>
  <si>
    <t>小　計</t>
    <rPh sb="0" eb="1">
      <t>ショウ</t>
    </rPh>
    <rPh sb="2" eb="3">
      <t>ケイ</t>
    </rPh>
    <phoneticPr fontId="11"/>
  </si>
  <si>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1"/>
  </si>
  <si>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1"/>
  </si>
  <si>
    <t>【Is値0.3未満】</t>
    <rPh sb="3" eb="4">
      <t>アタイ</t>
    </rPh>
    <rPh sb="7" eb="9">
      <t>ミマン</t>
    </rPh>
    <phoneticPr fontId="11"/>
  </si>
  <si>
    <t>【Is値0.3以上0.6未満】</t>
    <rPh sb="3" eb="4">
      <t>アタイ</t>
    </rPh>
    <rPh sb="7" eb="9">
      <t>イジョウ</t>
    </rPh>
    <rPh sb="12" eb="14">
      <t>ミマン</t>
    </rPh>
    <phoneticPr fontId="11"/>
  </si>
  <si>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</si>
  <si>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1"/>
  </si>
  <si>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1"/>
  </si>
  <si>
    <t>(単位：㎡）</t>
    <phoneticPr fontId="11"/>
  </si>
  <si>
    <t>全保有面積</t>
    <rPh sb="0" eb="1">
      <t>ゼン</t>
    </rPh>
    <rPh sb="1" eb="3">
      <t>ホユウ</t>
    </rPh>
    <rPh sb="3" eb="5">
      <t>メンセキ</t>
    </rPh>
    <phoneticPr fontId="11"/>
  </si>
  <si>
    <t>昭和57年以降建築の面積
（A-C）</t>
    <rPh sb="0" eb="2">
      <t>ショウワ</t>
    </rPh>
    <rPh sb="4" eb="5">
      <t>ネン</t>
    </rPh>
    <rPh sb="5" eb="7">
      <t>イコウ</t>
    </rPh>
    <rPh sb="7" eb="9">
      <t>ケンチク</t>
    </rPh>
    <rPh sb="10" eb="12">
      <t>メンセキ</t>
    </rPh>
    <phoneticPr fontId="11"/>
  </si>
  <si>
    <t>昭和56年以前建築の面積</t>
    <rPh sb="0" eb="2">
      <t>ショウワ</t>
    </rPh>
    <rPh sb="4" eb="5">
      <t>ネン</t>
    </rPh>
    <rPh sb="7" eb="9">
      <t>ケンチク</t>
    </rPh>
    <phoneticPr fontId="11"/>
  </si>
  <si>
    <t>昭和56年以前建築の面積</t>
    <rPh sb="10" eb="12">
      <t>メンセキ</t>
    </rPh>
    <phoneticPr fontId="11"/>
  </si>
  <si>
    <t>耐震診断実施の面積</t>
    <phoneticPr fontId="11"/>
  </si>
  <si>
    <t>耐震診断未実施の面積
（C-D）</t>
    <phoneticPr fontId="11"/>
  </si>
  <si>
    <t>「全保有面積」は記入されているか</t>
    <rPh sb="1" eb="2">
      <t>ゼン</t>
    </rPh>
    <rPh sb="2" eb="4">
      <t>ホユウ</t>
    </rPh>
    <rPh sb="4" eb="6">
      <t>メンセキ</t>
    </rPh>
    <rPh sb="8" eb="10">
      <t>キニュウ</t>
    </rPh>
    <phoneticPr fontId="11"/>
  </si>
  <si>
    <t>「昭和57年以降建築の面積」がマイナスになっていないか</t>
    <phoneticPr fontId="11"/>
  </si>
  <si>
    <t>「耐震診断未実施の面積」がマイナスになっていないか</t>
    <phoneticPr fontId="11"/>
  </si>
  <si>
    <t>「棟数」を回答した欄に回答しているか</t>
    <rPh sb="1" eb="2">
      <t>トウ</t>
    </rPh>
    <rPh sb="2" eb="3">
      <t>スウ</t>
    </rPh>
    <rPh sb="5" eb="7">
      <t>カイトウ</t>
    </rPh>
    <rPh sb="9" eb="10">
      <t>ラン</t>
    </rPh>
    <rPh sb="11" eb="13">
      <t>カイトウ</t>
    </rPh>
    <phoneticPr fontId="11"/>
  </si>
  <si>
    <t>耐震化済の面積（Ｉｓ値0.6以上）</t>
    <phoneticPr fontId="11"/>
  </si>
  <si>
    <t>改修予定有の面積（Ｉｓ値0.6未満）</t>
    <rPh sb="0" eb="2">
      <t>カイシュウ</t>
    </rPh>
    <rPh sb="2" eb="4">
      <t>ヨテイ</t>
    </rPh>
    <rPh sb="4" eb="5">
      <t>ア</t>
    </rPh>
    <rPh sb="6" eb="8">
      <t>メンセキ</t>
    </rPh>
    <rPh sb="15" eb="17">
      <t>ミマン</t>
    </rPh>
    <phoneticPr fontId="11"/>
  </si>
  <si>
    <t>改修予定無の面積（Ｉｓ値0.6未満）</t>
    <rPh sb="0" eb="2">
      <t>カイシュウ</t>
    </rPh>
    <rPh sb="2" eb="4">
      <t>ヨテイ</t>
    </rPh>
    <rPh sb="4" eb="5">
      <t>ナ</t>
    </rPh>
    <rPh sb="6" eb="8">
      <t>メンセキ</t>
    </rPh>
    <phoneticPr fontId="11"/>
  </si>
  <si>
    <t>（E～Lの計）</t>
    <phoneticPr fontId="11"/>
  </si>
  <si>
    <t>改修の必要がない棟の面積</t>
    <rPh sb="10" eb="12">
      <t>メンセキ</t>
    </rPh>
    <phoneticPr fontId="11"/>
  </si>
  <si>
    <t>改修済の棟の面積</t>
    <rPh sb="0" eb="2">
      <t>カイシュウ</t>
    </rPh>
    <rPh sb="2" eb="3">
      <t>ス</t>
    </rPh>
    <rPh sb="6" eb="8">
      <t>メンセキ</t>
    </rPh>
    <phoneticPr fontId="11"/>
  </si>
  <si>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</si>
  <si>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F</t>
  </si>
  <si>
    <t>※　小数第３位の値は四捨五入され、小数第２位までの表示となる。</t>
    <phoneticPr fontId="11"/>
  </si>
  <si>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</si>
  <si>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（a表に回答した建物の面積について記載すること）</t>
    <rPh sb="2" eb="3">
      <t>ヒョウ</t>
    </rPh>
    <rPh sb="4" eb="6">
      <t>カイトウ</t>
    </rPh>
    <rPh sb="8" eb="10">
      <t>タテモノ</t>
    </rPh>
    <rPh sb="11" eb="13">
      <t>メンセキ</t>
    </rPh>
    <rPh sb="17" eb="19">
      <t>キサイ</t>
    </rPh>
    <phoneticPr fontId="11"/>
  </si>
  <si>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1"/>
  </si>
  <si>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</si>
  <si>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</si>
  <si>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1"/>
  </si>
  <si>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</si>
  <si>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（c表に回答した建物の面積について記載すること）</t>
    <rPh sb="2" eb="3">
      <t>ヒョウ</t>
    </rPh>
    <rPh sb="4" eb="6">
      <t>カイトウ</t>
    </rPh>
    <rPh sb="8" eb="10">
      <t>タテモノ</t>
    </rPh>
    <rPh sb="11" eb="13">
      <t>メンセキ</t>
    </rPh>
    <rPh sb="17" eb="19">
      <t>キサイ</t>
    </rPh>
    <phoneticPr fontId="11"/>
  </si>
  <si>
    <t>合計（全棟数）</t>
    <rPh sb="0" eb="2">
      <t>ゴウケイ</t>
    </rPh>
    <rPh sb="3" eb="6">
      <t>ゼントウスウ</t>
    </rPh>
    <phoneticPr fontId="11"/>
  </si>
  <si>
    <r>
      <t xml:space="preserve">耐震化率
（％）
</t>
    </r>
    <r>
      <rPr>
        <sz val="8"/>
        <rFont val="ＭＳ Ｐゴシック"/>
        <family val="3"/>
        <charset val="128"/>
      </rPr>
      <t>（B＋E＋F）/A</t>
    </r>
    <phoneticPr fontId="11"/>
  </si>
  <si>
    <t>L</t>
    <phoneticPr fontId="11"/>
  </si>
  <si>
    <t>合計（200㎡以上棟数）</t>
    <rPh sb="0" eb="2">
      <t>ゴウケイ</t>
    </rPh>
    <rPh sb="7" eb="9">
      <t>イジョウ</t>
    </rPh>
    <rPh sb="9" eb="11">
      <t>トウスウ</t>
    </rPh>
    <phoneticPr fontId="11"/>
  </si>
  <si>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1"/>
  </si>
  <si>
    <t>(単位：学校数）</t>
    <rPh sb="4" eb="6">
      <t>ガッコウ</t>
    </rPh>
    <rPh sb="6" eb="7">
      <t>スウ</t>
    </rPh>
    <phoneticPr fontId="11"/>
  </si>
  <si>
    <t>学校数</t>
    <rPh sb="0" eb="3">
      <t>ガッコウスウ</t>
    </rPh>
    <phoneticPr fontId="11"/>
  </si>
  <si>
    <t>昭和57年以降建築
（A-C）</t>
    <rPh sb="0" eb="2">
      <t>ショウワ</t>
    </rPh>
    <rPh sb="4" eb="5">
      <t>ネン</t>
    </rPh>
    <rPh sb="5" eb="7">
      <t>イコウ</t>
    </rPh>
    <rPh sb="7" eb="9">
      <t>ケンチク</t>
    </rPh>
    <phoneticPr fontId="11"/>
  </si>
  <si>
    <t>昭和56年以前建築</t>
    <phoneticPr fontId="11"/>
  </si>
  <si>
    <r>
      <t xml:space="preserve">耐震化率
（％）
</t>
    </r>
    <r>
      <rPr>
        <sz val="6"/>
        <rFont val="ＭＳ Ｐゴシック"/>
        <family val="3"/>
        <charset val="128"/>
      </rPr>
      <t>（B＋E＋F）/A</t>
    </r>
    <rPh sb="0" eb="3">
      <t>タイシンカ</t>
    </rPh>
    <rPh sb="3" eb="4">
      <t>リツ</t>
    </rPh>
    <phoneticPr fontId="11"/>
  </si>
  <si>
    <t>耐震診断実施済</t>
    <phoneticPr fontId="11"/>
  </si>
  <si>
    <t>耐震診断未実施
（C-D）</t>
    <phoneticPr fontId="11"/>
  </si>
  <si>
    <t>全ての建物が新耐震基準に適合している</t>
    <rPh sb="0" eb="1">
      <t>スベ</t>
    </rPh>
    <rPh sb="3" eb="5">
      <t>タテモノ</t>
    </rPh>
    <rPh sb="6" eb="7">
      <t>シン</t>
    </rPh>
    <rPh sb="7" eb="9">
      <t>タイシン</t>
    </rPh>
    <rPh sb="9" eb="11">
      <t>キジュン</t>
    </rPh>
    <rPh sb="12" eb="14">
      <t>テキゴウ</t>
    </rPh>
    <phoneticPr fontId="11"/>
  </si>
  <si>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1"/>
  </si>
  <si>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1"/>
  </si>
  <si>
    <t>G</t>
    <phoneticPr fontId="11"/>
  </si>
  <si>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1"/>
  </si>
  <si>
    <t>(単位：学校数）</t>
    <phoneticPr fontId="11"/>
  </si>
  <si>
    <t>○学校数で入力・・・３（１と２の合計）</t>
    <rPh sb="16" eb="18">
      <t>ゴウケイ</t>
    </rPh>
    <phoneticPr fontId="1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</si>
  <si>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5"/>
  </si>
  <si>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rPh sb="43" eb="44">
      <t>ホン</t>
    </rPh>
    <phoneticPr fontId="35"/>
  </si>
  <si>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1"/>
  </si>
  <si>
    <t>（施設環境改善整備事業）共通様式［学校法人作成］</t>
    <rPh sb="1" eb="3">
      <t>シセツ</t>
    </rPh>
    <rPh sb="3" eb="7">
      <t>カンキョウカイゼン</t>
    </rPh>
    <rPh sb="7" eb="11">
      <t>セイビジギョウ</t>
    </rPh>
    <phoneticPr fontId="35"/>
  </si>
  <si>
    <r>
      <t>補助対象となる事業経費が</t>
    </r>
    <r>
      <rPr>
        <sz val="11"/>
        <color rgb="FFFF0000"/>
        <rFont val="ＭＳ Ｐゴシック"/>
        <family val="3"/>
        <charset val="128"/>
        <scheme val="minor"/>
      </rPr>
      <t>２００万円以上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5" eb="17">
      <t>マンエン</t>
    </rPh>
    <rPh sb="17" eb="19">
      <t>イジョウ</t>
    </rPh>
    <rPh sb="25" eb="27">
      <t>カクニン</t>
    </rPh>
    <rPh sb="34" eb="36">
      <t>センタク</t>
    </rPh>
    <phoneticPr fontId="35"/>
  </si>
  <si>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5"/>
  </si>
  <si>
    <t>消費税</t>
    <rPh sb="0" eb="3">
      <t>ショウヒゼイ</t>
    </rPh>
    <phoneticPr fontId="11"/>
  </si>
  <si>
    <t>品名</t>
    <rPh sb="0" eb="2">
      <t>ヒンメイ</t>
    </rPh>
    <phoneticPr fontId="11"/>
  </si>
  <si>
    <t>施工業者</t>
    <phoneticPr fontId="11"/>
  </si>
  <si>
    <t>施設環境改善整備事業</t>
    <phoneticPr fontId="11"/>
  </si>
  <si>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1"/>
  </si>
  <si>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5"/>
  </si>
  <si>
    <t>過去３年度分の資金収支決算書の写し</t>
    <rPh sb="0" eb="2">
      <t>カコ</t>
    </rPh>
    <rPh sb="3" eb="6">
      <t>ネンドブン</t>
    </rPh>
    <rPh sb="7" eb="9">
      <t>シキン</t>
    </rPh>
    <rPh sb="9" eb="11">
      <t>シュウシ</t>
    </rPh>
    <rPh sb="11" eb="14">
      <t>ケッサンショ</t>
    </rPh>
    <rPh sb="15" eb="16">
      <t>ウツ</t>
    </rPh>
    <phoneticPr fontId="35"/>
  </si>
  <si>
    <t>交付事業選定に係る調書</t>
    <rPh sb="0" eb="4">
      <t>コウフジギョウ</t>
    </rPh>
    <rPh sb="4" eb="6">
      <t>センテイ</t>
    </rPh>
    <rPh sb="7" eb="8">
      <t>カカ</t>
    </rPh>
    <rPh sb="9" eb="11">
      <t>チョウショ</t>
    </rPh>
    <phoneticPr fontId="11"/>
  </si>
  <si>
    <t>①本事業申請時点において、耐震化が完了しているか。（※１）</t>
    <rPh sb="1" eb="4">
      <t>ホンジギョウ</t>
    </rPh>
    <rPh sb="4" eb="8">
      <t>シンセイジテン</t>
    </rPh>
    <rPh sb="13" eb="16">
      <t>タイシンカ</t>
    </rPh>
    <rPh sb="17" eb="19">
      <t>カンリョウ</t>
    </rPh>
    <phoneticPr fontId="11"/>
  </si>
  <si>
    <t>②令和６年４月１日時点において、高等教育の修学支援新制度の確認校であるか。（※２）</t>
    <rPh sb="1" eb="3">
      <t>レイワ</t>
    </rPh>
    <rPh sb="4" eb="5">
      <t>ネン</t>
    </rPh>
    <rPh sb="6" eb="7">
      <t>ツキ</t>
    </rPh>
    <rPh sb="8" eb="9">
      <t>ニチ</t>
    </rPh>
    <rPh sb="9" eb="11">
      <t>ジテン</t>
    </rPh>
    <rPh sb="16" eb="20">
      <t>コウトウキョウイク</t>
    </rPh>
    <rPh sb="21" eb="28">
      <t>シュウガクシエンシンセイド</t>
    </rPh>
    <rPh sb="29" eb="31">
      <t>カクニン</t>
    </rPh>
    <rPh sb="31" eb="32">
      <t>コウ</t>
    </rPh>
    <phoneticPr fontId="11"/>
  </si>
  <si>
    <t>③令和６年４月１日において、職業実践専門課程の認定を受けた学科を有しているか。（※３）</t>
    <rPh sb="1" eb="3">
      <t>レイワ</t>
    </rPh>
    <rPh sb="4" eb="5">
      <t>ネン</t>
    </rPh>
    <rPh sb="6" eb="7">
      <t>ツキ</t>
    </rPh>
    <rPh sb="8" eb="9">
      <t>ニチ</t>
    </rPh>
    <rPh sb="14" eb="22">
      <t>ショクギョウジッセンセンモンカテイ</t>
    </rPh>
    <rPh sb="23" eb="25">
      <t>ニンテイ</t>
    </rPh>
    <rPh sb="26" eb="27">
      <t>ウ</t>
    </rPh>
    <rPh sb="29" eb="31">
      <t>ガッカ</t>
    </rPh>
    <rPh sb="32" eb="33">
      <t>ユウ</t>
    </rPh>
    <phoneticPr fontId="11"/>
  </si>
  <si>
    <t>認定を受けている学科名</t>
    <rPh sb="0" eb="2">
      <t>ニンテイ</t>
    </rPh>
    <rPh sb="3" eb="4">
      <t>ウ</t>
    </rPh>
    <rPh sb="8" eb="11">
      <t>ガッカメイ</t>
    </rPh>
    <phoneticPr fontId="11"/>
  </si>
  <si>
    <t>④過去に国土強靭化関連事業の整備実績があるか。（※４）</t>
    <rPh sb="1" eb="3">
      <t>カコ</t>
    </rPh>
    <rPh sb="4" eb="9">
      <t>コクドキョウジンカ</t>
    </rPh>
    <rPh sb="9" eb="13">
      <t>カンレンジギョウ</t>
    </rPh>
    <rPh sb="14" eb="16">
      <t>セイビ</t>
    </rPh>
    <rPh sb="16" eb="18">
      <t>ジッセキ</t>
    </rPh>
    <phoneticPr fontId="11"/>
  </si>
  <si>
    <t>交付決定日</t>
    <phoneticPr fontId="11"/>
  </si>
  <si>
    <t>交付事業名</t>
    <rPh sb="0" eb="5">
      <t>コウフジギョウメイ</t>
    </rPh>
    <phoneticPr fontId="11"/>
  </si>
  <si>
    <t>⑤本年度、国土強靭化関連事業への申請を行っているか。</t>
    <rPh sb="1" eb="4">
      <t>ホンネンド</t>
    </rPh>
    <rPh sb="5" eb="10">
      <t>コクドキョウジンカ</t>
    </rPh>
    <rPh sb="10" eb="12">
      <t>カンレン</t>
    </rPh>
    <rPh sb="12" eb="14">
      <t>ジギョウ</t>
    </rPh>
    <rPh sb="16" eb="18">
      <t>シンセイ</t>
    </rPh>
    <rPh sb="19" eb="20">
      <t>オコナ</t>
    </rPh>
    <phoneticPr fontId="11"/>
  </si>
  <si>
    <t>⑥本事業申請時点において、避難所指定を受けた学校であるか。</t>
    <rPh sb="1" eb="4">
      <t>ホンジギョウ</t>
    </rPh>
    <rPh sb="4" eb="6">
      <t>シンセイ</t>
    </rPh>
    <rPh sb="6" eb="8">
      <t>ジテン</t>
    </rPh>
    <rPh sb="13" eb="16">
      <t>ヒナンジョ</t>
    </rPh>
    <rPh sb="16" eb="18">
      <t>シテイ</t>
    </rPh>
    <rPh sb="19" eb="20">
      <t>ウ</t>
    </rPh>
    <rPh sb="22" eb="24">
      <t>ガッコウ</t>
    </rPh>
    <phoneticPr fontId="11"/>
  </si>
  <si>
    <t>※１　「やむを得ず完了不能」について、具体的に以下のような場合を想定している。
　　　・歴史的・文化的価値の高い建築物であり、安易に工事等を実施することが困難であるため。
　　　・取り壊しを予定しているため。
　　　（現時点で建物を使用していない場合でも、
　　　　今後どのような用途であっても使用する予定のあるものについてはやむを得ない事由として認めない。）</t>
    <phoneticPr fontId="11"/>
  </si>
  <si>
    <t>※２　以下のリンク先に示す一覧に記載された学校であること。
　　　（URL）https://www.mext.go.jp/a_menu/koutou/hutankeigen/1421838.htm
　　※確認校であるところリストに記載がない場合、情報の更新がなされていない可能性があるため、
　　　その旨所轄の都道府県修学支援担当に問い合わせること。</t>
    <rPh sb="3" eb="5">
      <t>イカ</t>
    </rPh>
    <rPh sb="9" eb="10">
      <t>サキ</t>
    </rPh>
    <rPh sb="11" eb="12">
      <t>シメ</t>
    </rPh>
    <rPh sb="13" eb="15">
      <t>イチラン</t>
    </rPh>
    <rPh sb="16" eb="18">
      <t>キサイ</t>
    </rPh>
    <rPh sb="21" eb="23">
      <t>ガッコウ</t>
    </rPh>
    <rPh sb="102" eb="105">
      <t>カクニンコウ</t>
    </rPh>
    <rPh sb="115" eb="117">
      <t>キサイ</t>
    </rPh>
    <rPh sb="120" eb="122">
      <t>バアイ</t>
    </rPh>
    <rPh sb="123" eb="125">
      <t>ジョウホウ</t>
    </rPh>
    <rPh sb="126" eb="128">
      <t>コウシン</t>
    </rPh>
    <rPh sb="136" eb="139">
      <t>カノウセイ</t>
    </rPh>
    <rPh sb="151" eb="152">
      <t>ムネ</t>
    </rPh>
    <rPh sb="152" eb="154">
      <t>ショカツ</t>
    </rPh>
    <rPh sb="155" eb="159">
      <t>トドウフケン</t>
    </rPh>
    <rPh sb="159" eb="165">
      <t>シュウガクシエンタントウ</t>
    </rPh>
    <rPh sb="166" eb="167">
      <t>ト</t>
    </rPh>
    <rPh sb="168" eb="169">
      <t>ア</t>
    </rPh>
    <phoneticPr fontId="11"/>
  </si>
  <si>
    <t>※３　以下のリンク先に示す認定課程一覧に記載された学科を有していること。　
　　　（URL）https://www.mext.go.jp/a_menu/shougai/senshuu/1339270.htm</t>
    <rPh sb="3" eb="5">
      <t>イカ</t>
    </rPh>
    <rPh sb="9" eb="10">
      <t>サキ</t>
    </rPh>
    <rPh sb="11" eb="12">
      <t>シメ</t>
    </rPh>
    <rPh sb="13" eb="17">
      <t>ニンテイカテイ</t>
    </rPh>
    <rPh sb="17" eb="19">
      <t>イチラン</t>
    </rPh>
    <rPh sb="20" eb="22">
      <t>キサイ</t>
    </rPh>
    <rPh sb="25" eb="27">
      <t>ガッカ</t>
    </rPh>
    <rPh sb="28" eb="29">
      <t>ユウ</t>
    </rPh>
    <phoneticPr fontId="11"/>
  </si>
  <si>
    <t>※４　以下に示す年度、事業について交付・実施実績があること。
　　・平成30年度～令和２年度　防災機能等緊急特別推進事業（耐震対策・非構造部材の耐震対策・ブロック塀等安全対策）
　　・令和３年度～令和４年度　防災機能等強化緊急特別推進事業（耐震対策・非構造部材の耐震対策・防災機能強化事業）</t>
    <rPh sb="3" eb="5">
      <t>イカ</t>
    </rPh>
    <rPh sb="6" eb="7">
      <t>シメ</t>
    </rPh>
    <rPh sb="11" eb="13">
      <t>ジギョウ</t>
    </rPh>
    <rPh sb="17" eb="19">
      <t>コウフ</t>
    </rPh>
    <rPh sb="20" eb="22">
      <t>ジッシ</t>
    </rPh>
    <rPh sb="22" eb="24">
      <t>ジッセキ</t>
    </rPh>
    <rPh sb="34" eb="36">
      <t>ヘイセイ</t>
    </rPh>
    <rPh sb="38" eb="40">
      <t>ネンド</t>
    </rPh>
    <rPh sb="41" eb="43">
      <t>レイワ</t>
    </rPh>
    <rPh sb="44" eb="46">
      <t>ネンド</t>
    </rPh>
    <rPh sb="47" eb="51">
      <t>ボウサイキノウ</t>
    </rPh>
    <rPh sb="51" eb="52">
      <t>トウ</t>
    </rPh>
    <rPh sb="52" eb="54">
      <t>キンキュウ</t>
    </rPh>
    <rPh sb="54" eb="56">
      <t>トクベツ</t>
    </rPh>
    <rPh sb="56" eb="58">
      <t>スイシン</t>
    </rPh>
    <rPh sb="58" eb="60">
      <t>ジギョウ</t>
    </rPh>
    <rPh sb="61" eb="65">
      <t>タイシンタイサク</t>
    </rPh>
    <rPh sb="66" eb="67">
      <t>ヒ</t>
    </rPh>
    <rPh sb="67" eb="71">
      <t>コウゾウブザイ</t>
    </rPh>
    <rPh sb="72" eb="76">
      <t>タイシンタイサク</t>
    </rPh>
    <rPh sb="81" eb="82">
      <t>ベイ</t>
    </rPh>
    <rPh sb="82" eb="83">
      <t>トウ</t>
    </rPh>
    <rPh sb="83" eb="87">
      <t>アンゼンタイサク</t>
    </rPh>
    <rPh sb="92" eb="94">
      <t>レイワ</t>
    </rPh>
    <rPh sb="95" eb="97">
      <t>ネンド</t>
    </rPh>
    <rPh sb="98" eb="100">
      <t>レイワ</t>
    </rPh>
    <rPh sb="101" eb="103">
      <t>ネンド</t>
    </rPh>
    <rPh sb="120" eb="124">
      <t>タイシンタイサク</t>
    </rPh>
    <rPh sb="125" eb="126">
      <t>ヒ</t>
    </rPh>
    <rPh sb="126" eb="130">
      <t>コウゾウブザイ</t>
    </rPh>
    <rPh sb="131" eb="135">
      <t>タイシンタイサク</t>
    </rPh>
    <rPh sb="136" eb="140">
      <t>ボウサイキノウ</t>
    </rPh>
    <rPh sb="140" eb="142">
      <t>キョウカ</t>
    </rPh>
    <rPh sb="142" eb="144">
      <t>ジギョウ</t>
    </rPh>
    <phoneticPr fontId="11"/>
  </si>
  <si>
    <t>様式９-４（施設環境改善整備事業）</t>
    <rPh sb="0" eb="2">
      <t>ヨウシキ</t>
    </rPh>
    <rPh sb="6" eb="10">
      <t>シセツカンキョウ</t>
    </rPh>
    <rPh sb="10" eb="14">
      <t>カイゼンセイビ</t>
    </rPh>
    <rPh sb="14" eb="16">
      <t>ジギョウ</t>
    </rPh>
    <phoneticPr fontId="11"/>
  </si>
  <si>
    <t>令和　年　月</t>
    <rPh sb="0" eb="2">
      <t>レイワ</t>
    </rPh>
    <rPh sb="3" eb="4">
      <t>ネン</t>
    </rPh>
    <rPh sb="5" eb="6">
      <t>ツキ</t>
    </rPh>
    <phoneticPr fontId="11"/>
  </si>
  <si>
    <t>法人番号
（12桁）</t>
    <rPh sb="0" eb="2">
      <t>ホウジン</t>
    </rPh>
    <rPh sb="2" eb="4">
      <t>バンゴウ</t>
    </rPh>
    <rPh sb="8" eb="9">
      <t>ケタ</t>
    </rPh>
    <phoneticPr fontId="11"/>
  </si>
  <si>
    <t>06_見積整理表の合計（O64）と金額が一致している場合、文字が赤くなります。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</si>
  <si>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募集通知にも記載の通り、本事業は予算額を上回る応募があった場合、審査の上で交付事業の選定・絞り込みを行う可能性がございます。この点についてご確認いただき、同意する場合は「○」を選択してください。</t>
    <rPh sb="0" eb="4">
      <t>ボシュウツウチ</t>
    </rPh>
    <rPh sb="6" eb="8">
      <t>キサイ</t>
    </rPh>
    <rPh sb="9" eb="10">
      <t>トオ</t>
    </rPh>
    <rPh sb="12" eb="15">
      <t>ホンジギョウ</t>
    </rPh>
    <rPh sb="29" eb="31">
      <t>バアイ</t>
    </rPh>
    <rPh sb="45" eb="46">
      <t>シボ</t>
    </rPh>
    <rPh sb="47" eb="48">
      <t>コ</t>
    </rPh>
    <rPh sb="50" eb="51">
      <t>オコナ</t>
    </rPh>
    <rPh sb="52" eb="55">
      <t>カノウセイ</t>
    </rPh>
    <rPh sb="64" eb="65">
      <t>テン</t>
    </rPh>
    <rPh sb="70" eb="72">
      <t>カクニン</t>
    </rPh>
    <rPh sb="77" eb="79">
      <t>ドウイ</t>
    </rPh>
    <rPh sb="81" eb="83">
      <t>バアイ</t>
    </rPh>
    <rPh sb="88" eb="90">
      <t>センタク</t>
    </rPh>
    <phoneticPr fontId="35"/>
  </si>
  <si>
    <t>様式10－４（交付事業選定に係る調書）</t>
    <rPh sb="0" eb="2">
      <t>ヨウシキ</t>
    </rPh>
    <rPh sb="7" eb="11">
      <t>コウフジギョウ</t>
    </rPh>
    <rPh sb="11" eb="13">
      <t>センテイ</t>
    </rPh>
    <rPh sb="14" eb="15">
      <t>カカ</t>
    </rPh>
    <rPh sb="16" eb="18">
      <t>チョウショ</t>
    </rPh>
    <phoneticPr fontId="35"/>
  </si>
  <si>
    <t>事業着手時期</t>
    <rPh sb="0" eb="4">
      <t>ジギョウチャクシュ</t>
    </rPh>
    <rPh sb="4" eb="6">
      <t>ジキ</t>
    </rPh>
    <phoneticPr fontId="11"/>
  </si>
  <si>
    <t>事業完了予定日</t>
    <rPh sb="0" eb="4">
      <t>ジギョウカンリョウ</t>
    </rPh>
    <rPh sb="4" eb="7">
      <t>ヨテイビ</t>
    </rPh>
    <phoneticPr fontId="11"/>
  </si>
  <si>
    <t>事業の性質</t>
    <rPh sb="0" eb="2">
      <t>ジギョウ</t>
    </rPh>
    <rPh sb="3" eb="5">
      <t>セイシツ</t>
    </rPh>
    <phoneticPr fontId="11"/>
  </si>
  <si>
    <r>
      <t>「各工事（品目）における熱中症対策等との関連性」の説明
「①各工事（品目）が</t>
    </r>
    <r>
      <rPr>
        <b/>
        <sz val="12"/>
        <color theme="1"/>
        <rFont val="ＭＳ Ｐゴシック"/>
        <family val="3"/>
        <charset val="128"/>
        <scheme val="minor"/>
      </rPr>
      <t>具体的に</t>
    </r>
    <r>
      <rPr>
        <sz val="12"/>
        <color theme="1"/>
        <rFont val="ＭＳ Ｐゴシック"/>
        <family val="2"/>
        <charset val="128"/>
        <scheme val="minor"/>
      </rPr>
      <t>どのような工事（品目）であるか」、「②（申請数量が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となる時）申請された数量の根拠」をそれぞれ「熱中症対策等を行う上でどのように関連があるのか、どうして必要なのか」と言う観点で、具体的に回答欄へご回答ください。</t>
    </r>
    <rPh sb="12" eb="17">
      <t>ネッチュウショウタイサク</t>
    </rPh>
    <rPh sb="17" eb="18">
      <t>トウ</t>
    </rPh>
    <rPh sb="38" eb="41">
      <t>グタイテキ</t>
    </rPh>
    <rPh sb="62" eb="66">
      <t>シンセイスウリョウ</t>
    </rPh>
    <rPh sb="68" eb="70">
      <t>イジョウ</t>
    </rPh>
    <rPh sb="73" eb="74">
      <t>トキ</t>
    </rPh>
    <rPh sb="92" eb="97">
      <t>ネッチュウショウタイサク</t>
    </rPh>
    <rPh sb="97" eb="98">
      <t>トウ</t>
    </rPh>
    <rPh sb="99" eb="100">
      <t>オコナ</t>
    </rPh>
    <rPh sb="101" eb="102">
      <t>ウエ</t>
    </rPh>
    <rPh sb="108" eb="110">
      <t>カンレン</t>
    </rPh>
    <rPh sb="120" eb="122">
      <t>ヒツヨウ</t>
    </rPh>
    <rPh sb="127" eb="128">
      <t>イ</t>
    </rPh>
    <rPh sb="129" eb="131">
      <t>カンテン</t>
    </rPh>
    <rPh sb="133" eb="136">
      <t>グタイテキ</t>
    </rPh>
    <phoneticPr fontId="35"/>
  </si>
  <si>
    <t>zissi</t>
    <phoneticPr fontId="11"/>
  </si>
  <si>
    <t>工事等の説明一覧（実施設計費）</t>
    <rPh sb="0" eb="2">
      <t>コウジ</t>
    </rPh>
    <rPh sb="2" eb="3">
      <t>トウ</t>
    </rPh>
    <rPh sb="4" eb="6">
      <t>セツメイ</t>
    </rPh>
    <rPh sb="6" eb="8">
      <t>イチラン</t>
    </rPh>
    <rPh sb="9" eb="14">
      <t>ジッシセッケイヒ</t>
    </rPh>
    <phoneticPr fontId="35"/>
  </si>
  <si>
    <t>工事等の説明一覧（工事費）</t>
    <rPh sb="0" eb="2">
      <t>コウジ</t>
    </rPh>
    <rPh sb="2" eb="3">
      <t>トウ</t>
    </rPh>
    <rPh sb="4" eb="6">
      <t>セツメイ</t>
    </rPh>
    <rPh sb="6" eb="8">
      <t>イチラン</t>
    </rPh>
    <rPh sb="9" eb="12">
      <t>コウジヒ</t>
    </rPh>
    <phoneticPr fontId="35"/>
  </si>
  <si>
    <t>⑫</t>
    <phoneticPr fontId="11"/>
  </si>
  <si>
    <t>整備予定の空間に関する
現在の利用状況</t>
    <rPh sb="0" eb="4">
      <t>セイビヨテイ</t>
    </rPh>
    <rPh sb="5" eb="7">
      <t>クウカン</t>
    </rPh>
    <rPh sb="8" eb="9">
      <t>カン</t>
    </rPh>
    <rPh sb="12" eb="14">
      <t>ゲンザイ</t>
    </rPh>
    <rPh sb="15" eb="17">
      <t>リヨウ</t>
    </rPh>
    <rPh sb="17" eb="19">
      <t>ジョウキョウ</t>
    </rPh>
    <phoneticPr fontId="11"/>
  </si>
  <si>
    <t>令和７年度 専修学校施設環境改善整備事業計画調書</t>
    <rPh sb="0" eb="1">
      <t>レイ</t>
    </rPh>
    <rPh sb="1" eb="2">
      <t>ワ</t>
    </rPh>
    <rPh sb="3" eb="5">
      <t>ネンド</t>
    </rPh>
    <rPh sb="6" eb="8">
      <t>センシュウ</t>
    </rPh>
    <rPh sb="8" eb="10">
      <t>ガッコウ</t>
    </rPh>
    <rPh sb="10" eb="12">
      <t>シセツ</t>
    </rPh>
    <rPh sb="12" eb="14">
      <t>カンキョウ</t>
    </rPh>
    <rPh sb="14" eb="16">
      <t>カイゼン</t>
    </rPh>
    <rPh sb="16" eb="18">
      <t>セイビ</t>
    </rPh>
    <rPh sb="18" eb="20">
      <t>ジギョウ</t>
    </rPh>
    <rPh sb="20" eb="22">
      <t>ケイカク</t>
    </rPh>
    <rPh sb="22" eb="24">
      <t>チョウショ</t>
    </rPh>
    <phoneticPr fontId="11"/>
  </si>
  <si>
    <t>令和６年度私立高等学校等の実態調査の様式3-2-7-1</t>
    <phoneticPr fontId="11"/>
  </si>
  <si>
    <t>教員・生徒数調書（令和７年４月１日現在）</t>
    <rPh sb="9" eb="10">
      <t>レイ</t>
    </rPh>
    <rPh sb="10" eb="11">
      <t>ワ</t>
    </rPh>
    <phoneticPr fontId="11"/>
  </si>
  <si>
    <t>専修学校の耐震化状況（令和6年5月1日時点）</t>
    <rPh sb="11" eb="12">
      <t>レイ</t>
    </rPh>
    <rPh sb="12" eb="13">
      <t>ワ</t>
    </rPh>
    <rPh sb="14" eb="15">
      <t>ネン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</si>
</sst>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 numFmtId="183" formatCode="#,##0&quot;棟&quot;;[Red]\-#,##0&quot;棟&quot;"/>
    <numFmt numFmtId="184" formatCode="#,##0.00&quot;㎡&quot;;[Red]\-#,##0.00&quot;㎡&quot;"/>
    <numFmt numFmtId="185" formatCode="0.0%"/>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b/>
      <sz val="11"/>
      <color indexed="81"/>
      <name val="ＭＳ Ｐゴシック"/>
      <family val="3"/>
      <charset val="128"/>
    </font>
    <font>
      <sz val="9"/>
      <color indexed="81"/>
      <name val="ＭＳ Ｐゴシック"/>
      <family val="3"/>
      <charset val="128"/>
    </font>
    <font>
      <b/>
      <sz val="14"/>
      <name val="ＭＳ Ｐゴシック"/>
      <family val="3"/>
      <charset val="128"/>
      <scheme val="minor"/>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9"/>
      <color indexed="81"/>
      <name val="MS P 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u/>
      <sz val="11"/>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sz val="11"/>
      <name val="ＭＳ Ｐゴシック"/>
      <family val="3"/>
      <charset val="128"/>
      <scheme val="minor"/>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sz val="12"/>
      <color theme="1"/>
      <name val="ＭＳ Ｐゴシック"/>
      <family val="2"/>
      <charset val="128"/>
      <scheme val="minor"/>
    </font>
    <font>
      <sz val="11"/>
      <color theme="1"/>
      <name val="ＭＳ 明朝"/>
      <family val="1"/>
      <charset val="128"/>
    </font>
    <font>
      <sz val="10"/>
      <name val="ＭＳ 明朝"/>
      <family val="1"/>
      <charset val="128"/>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79">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thin">
        <color indexed="64"/>
      </left>
      <right/>
      <top/>
      <bottom style="double">
        <color indexed="64"/>
      </bottom>
      <diagonal/>
    </border>
    <border>
      <left/>
      <right style="thin">
        <color indexed="64"/>
      </right>
      <top/>
      <bottom style="double">
        <color indexed="64"/>
      </bottom>
      <diagonal/>
    </border>
  </borders>
  <cellStyleXfs count="13">
    <xf numFmtId="0" fontId="0" fillId="0" borderId="0">
      <alignment vertical="center"/>
    </xf>
    <xf numFmtId="0" fontId="10"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0" fontId="8" fillId="0" borderId="0">
      <alignment vertical="center"/>
    </xf>
    <xf numFmtId="0" fontId="8" fillId="0" borderId="0">
      <alignment vertical="center"/>
    </xf>
    <xf numFmtId="38" fontId="37" fillId="0" borderId="0" applyFont="0" applyFill="0" applyBorder="0" applyAlignment="0" applyProtection="0">
      <alignment vertical="center"/>
    </xf>
    <xf numFmtId="9" fontId="10" fillId="0" borderId="0" applyFont="0" applyFill="0" applyBorder="0" applyAlignment="0" applyProtection="0">
      <alignment vertical="center"/>
    </xf>
  </cellStyleXfs>
  <cellXfs count="934">
    <xf numFmtId="0" fontId="0" fillId="0" borderId="0" xfId="0">
      <alignment vertical="center"/>
    </xf>
    <xf numFmtId="0" fontId="13" fillId="0" borderId="0" xfId="0" applyFont="1" applyAlignment="1">
      <alignment vertical="center" shrinkToFit="1"/>
    </xf>
    <xf numFmtId="0" fontId="13" fillId="0" borderId="1" xfId="0" applyFont="1" applyBorder="1" applyAlignment="1">
      <alignment vertical="center" shrinkToFit="1"/>
    </xf>
    <xf numFmtId="0" fontId="13" fillId="0" borderId="2" xfId="0" applyFont="1" applyBorder="1" applyAlignment="1">
      <alignment horizontal="distributed" vertical="center" justifyLastLine="1"/>
    </xf>
    <xf numFmtId="0" fontId="10" fillId="0" borderId="0" xfId="0" applyFont="1" applyAlignment="1">
      <alignment horizontal="center" vertical="center"/>
    </xf>
    <xf numFmtId="0" fontId="10" fillId="0" borderId="0" xfId="0" applyFont="1">
      <alignment vertical="center"/>
    </xf>
    <xf numFmtId="0" fontId="13" fillId="0" borderId="4" xfId="0" applyFont="1" applyBorder="1" applyAlignment="1">
      <alignment horizontal="distributed" vertical="center" wrapText="1" justifyLastLine="1"/>
    </xf>
    <xf numFmtId="0" fontId="13" fillId="0" borderId="5"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7" xfId="0" applyFont="1" applyBorder="1" applyAlignment="1">
      <alignment horizontal="distributed" vertical="center" wrapText="1" justifyLastLine="1"/>
    </xf>
    <xf numFmtId="0" fontId="13" fillId="0" borderId="4" xfId="0" applyFont="1" applyBorder="1" applyAlignment="1">
      <alignment horizontal="distributed" vertical="center" justifyLastLine="1"/>
    </xf>
    <xf numFmtId="0" fontId="13" fillId="0" borderId="8" xfId="0" applyFont="1" applyBorder="1" applyAlignment="1">
      <alignment horizontal="distributed" vertical="center" justifyLastLine="1"/>
    </xf>
    <xf numFmtId="0" fontId="13" fillId="0" borderId="9" xfId="0" applyFont="1" applyBorder="1" applyAlignment="1">
      <alignment horizontal="distributed" vertical="center" wrapText="1" justifyLastLine="1"/>
    </xf>
    <xf numFmtId="0" fontId="13" fillId="0" borderId="10" xfId="0" applyFont="1" applyBorder="1" applyAlignment="1">
      <alignment horizontal="distributed" vertical="center" justifyLastLine="1"/>
    </xf>
    <xf numFmtId="0" fontId="13" fillId="0" borderId="11" xfId="0" applyFont="1" applyBorder="1" applyAlignment="1">
      <alignment horizontal="center" vertical="center" justifyLastLine="1"/>
    </xf>
    <xf numFmtId="177" fontId="15" fillId="0" borderId="12" xfId="0" applyNumberFormat="1" applyFont="1" applyBorder="1">
      <alignment vertical="center"/>
    </xf>
    <xf numFmtId="177" fontId="13" fillId="0" borderId="13" xfId="0" applyNumberFormat="1" applyFont="1" applyBorder="1" applyAlignment="1">
      <alignment horizontal="center" vertical="center"/>
    </xf>
    <xf numFmtId="177" fontId="15" fillId="0" borderId="12" xfId="0" applyNumberFormat="1" applyFont="1" applyBorder="1" applyAlignment="1">
      <alignment horizontal="left" vertical="center"/>
    </xf>
    <xf numFmtId="177" fontId="15" fillId="0" borderId="15" xfId="0" applyNumberFormat="1" applyFont="1" applyBorder="1" applyAlignment="1">
      <alignment horizontal="left" vertical="center"/>
    </xf>
    <xf numFmtId="177" fontId="13" fillId="0" borderId="11" xfId="0" applyNumberFormat="1" applyFont="1" applyBorder="1" applyAlignment="1">
      <alignment horizontal="center" vertical="center"/>
    </xf>
    <xf numFmtId="177" fontId="15" fillId="0" borderId="15" xfId="0" applyNumberFormat="1" applyFont="1" applyBorder="1">
      <alignment vertical="center"/>
    </xf>
    <xf numFmtId="0" fontId="13" fillId="0" borderId="16" xfId="0" applyFont="1" applyBorder="1" applyAlignment="1">
      <alignment horizontal="distributed" vertical="center" justifyLastLine="1"/>
    </xf>
    <xf numFmtId="0" fontId="13" fillId="0" borderId="17" xfId="0" applyFont="1" applyBorder="1" applyAlignment="1">
      <alignment horizontal="center" vertical="center" justifyLastLine="1"/>
    </xf>
    <xf numFmtId="177" fontId="15" fillId="0" borderId="18" xfId="0" applyNumberFormat="1" applyFont="1" applyBorder="1">
      <alignment vertical="center"/>
    </xf>
    <xf numFmtId="177" fontId="13" fillId="0" borderId="19" xfId="0" applyNumberFormat="1" applyFont="1" applyBorder="1" applyAlignment="1">
      <alignment horizontal="center" vertical="center"/>
    </xf>
    <xf numFmtId="177" fontId="15" fillId="0" borderId="20" xfId="0" applyNumberFormat="1" applyFont="1" applyBorder="1">
      <alignment vertical="center"/>
    </xf>
    <xf numFmtId="177" fontId="15" fillId="0" borderId="21" xfId="0" applyNumberFormat="1" applyFont="1" applyBorder="1">
      <alignment vertical="center"/>
    </xf>
    <xf numFmtId="0" fontId="13" fillId="0" borderId="22" xfId="0" applyFont="1" applyBorder="1" applyAlignment="1">
      <alignment horizontal="center" vertical="center" justifyLastLine="1"/>
    </xf>
    <xf numFmtId="177" fontId="15" fillId="0" borderId="23" xfId="0" applyNumberFormat="1" applyFont="1" applyBorder="1">
      <alignment vertical="center"/>
    </xf>
    <xf numFmtId="177" fontId="13" fillId="0" borderId="22" xfId="0" applyNumberFormat="1" applyFont="1" applyBorder="1" applyAlignment="1">
      <alignment horizontal="center" vertical="center"/>
    </xf>
    <xf numFmtId="177" fontId="13" fillId="0" borderId="22" xfId="0" applyNumberFormat="1" applyFont="1" applyBorder="1" applyAlignment="1">
      <alignment horizontal="center" vertical="center" justifyLastLine="1"/>
    </xf>
    <xf numFmtId="177" fontId="15" fillId="0" borderId="24" xfId="0" applyNumberFormat="1" applyFont="1" applyBorder="1">
      <alignment vertical="center"/>
    </xf>
    <xf numFmtId="0" fontId="13" fillId="0" borderId="5" xfId="0" applyFont="1" applyBorder="1" applyAlignment="1">
      <alignment horizontal="distributed" vertical="center" wrapText="1" justifyLastLine="1"/>
    </xf>
    <xf numFmtId="0" fontId="13" fillId="0" borderId="25" xfId="0" applyFont="1" applyBorder="1" applyAlignment="1">
      <alignment horizontal="distributed" vertical="center" justifyLastLine="1"/>
    </xf>
    <xf numFmtId="0" fontId="14" fillId="0" borderId="0" xfId="0" applyFont="1" applyAlignment="1">
      <alignment horizontal="right" vertical="center"/>
    </xf>
    <xf numFmtId="0" fontId="18" fillId="0" borderId="0" xfId="0" applyFont="1" applyAlignment="1">
      <alignment horizontal="centerContinuous" vertical="center"/>
    </xf>
    <xf numFmtId="0" fontId="19" fillId="0" borderId="0" xfId="0" applyFont="1">
      <alignment vertical="center"/>
    </xf>
    <xf numFmtId="0" fontId="19" fillId="0" borderId="29" xfId="0" applyFont="1" applyBorder="1" applyAlignment="1">
      <alignment horizontal="center" vertical="center" wrapText="1" justifyLastLine="1"/>
    </xf>
    <xf numFmtId="177" fontId="19" fillId="0" borderId="30" xfId="0" applyNumberFormat="1" applyFont="1" applyBorder="1" applyAlignment="1">
      <alignment horizontal="center" vertical="center" justifyLastLine="1"/>
    </xf>
    <xf numFmtId="0" fontId="10" fillId="0" borderId="32" xfId="0" applyFont="1" applyBorder="1">
      <alignment vertical="center"/>
    </xf>
    <xf numFmtId="177" fontId="21" fillId="0" borderId="33" xfId="0" applyNumberFormat="1" applyFont="1" applyBorder="1" applyAlignment="1">
      <alignment vertical="center" shrinkToFit="1"/>
    </xf>
    <xf numFmtId="0" fontId="22" fillId="0" borderId="0" xfId="0" applyFont="1">
      <alignment vertical="center"/>
    </xf>
    <xf numFmtId="177" fontId="21" fillId="0" borderId="36" xfId="0" applyNumberFormat="1" applyFont="1" applyBorder="1">
      <alignment vertical="center"/>
    </xf>
    <xf numFmtId="0" fontId="19" fillId="0" borderId="14" xfId="0" applyFont="1" applyBorder="1" applyAlignment="1">
      <alignment horizontal="center" vertical="distributed" textRotation="255" justifyLastLine="1"/>
    </xf>
    <xf numFmtId="0" fontId="19" fillId="0" borderId="41" xfId="0" applyFont="1" applyBorder="1" applyAlignment="1">
      <alignment horizontal="center" vertical="center" wrapText="1" justifyLastLine="1"/>
    </xf>
    <xf numFmtId="177" fontId="19" fillId="0" borderId="42" xfId="0" applyNumberFormat="1" applyFont="1" applyBorder="1" applyAlignment="1">
      <alignment horizontal="center" vertical="center" justifyLastLine="1"/>
    </xf>
    <xf numFmtId="0" fontId="19" fillId="0" borderId="43" xfId="0" applyFont="1" applyBorder="1">
      <alignment vertical="center"/>
    </xf>
    <xf numFmtId="178" fontId="19" fillId="0" borderId="43" xfId="0" applyNumberFormat="1" applyFont="1" applyBorder="1">
      <alignment vertical="center"/>
    </xf>
    <xf numFmtId="0" fontId="19" fillId="0" borderId="41" xfId="0" applyFont="1" applyBorder="1">
      <alignment vertical="center"/>
    </xf>
    <xf numFmtId="178" fontId="19" fillId="0" borderId="43" xfId="0" applyNumberFormat="1" applyFont="1" applyBorder="1" applyAlignment="1">
      <alignment horizontal="center" vertical="center"/>
    </xf>
    <xf numFmtId="0" fontId="19" fillId="0" borderId="11" xfId="0" applyFont="1" applyBorder="1" applyAlignment="1">
      <alignment horizontal="center" vertical="distributed" textRotation="255" justifyLastLine="1"/>
    </xf>
    <xf numFmtId="177" fontId="19" fillId="0" borderId="0" xfId="0" applyNumberFormat="1" applyFont="1" applyAlignment="1">
      <alignment vertical="center" shrinkToFit="1"/>
    </xf>
    <xf numFmtId="177" fontId="19" fillId="0" borderId="0" xfId="0" applyNumberFormat="1" applyFont="1">
      <alignment vertical="center"/>
    </xf>
    <xf numFmtId="0" fontId="13" fillId="0" borderId="44" xfId="0" applyFont="1" applyBorder="1" applyAlignment="1">
      <alignment horizontal="distributed" vertical="center" justifyLastLine="1"/>
    </xf>
    <xf numFmtId="0" fontId="20" fillId="0" borderId="0" xfId="0" applyFont="1">
      <alignment vertical="center"/>
    </xf>
    <xf numFmtId="0" fontId="22" fillId="0" borderId="75" xfId="0" applyFont="1" applyBorder="1" applyAlignment="1">
      <alignment horizontal="right" vertical="center"/>
    </xf>
    <xf numFmtId="0" fontId="19" fillId="0" borderId="41" xfId="0" applyFont="1" applyBorder="1" applyAlignment="1">
      <alignment horizontal="center" vertical="distributed" textRotation="255" justifyLastLine="1"/>
    </xf>
    <xf numFmtId="0" fontId="0" fillId="0" borderId="0" xfId="0" applyAlignment="1">
      <alignment horizontal="center" vertical="center"/>
    </xf>
    <xf numFmtId="0" fontId="29" fillId="0" borderId="49" xfId="0" applyFont="1" applyBorder="1" applyAlignment="1">
      <alignment horizontal="distributed" vertical="center" justifyLastLine="1"/>
    </xf>
    <xf numFmtId="0" fontId="0" fillId="0" borderId="32" xfId="0" applyBorder="1">
      <alignment vertical="center"/>
    </xf>
    <xf numFmtId="0" fontId="0" fillId="0" borderId="31" xfId="0" applyBorder="1">
      <alignment vertical="center"/>
    </xf>
    <xf numFmtId="0" fontId="0" fillId="0" borderId="1" xfId="0" applyBorder="1">
      <alignment vertical="center"/>
    </xf>
    <xf numFmtId="177" fontId="14" fillId="0" borderId="26" xfId="0" applyNumberFormat="1" applyFont="1" applyBorder="1" applyAlignment="1">
      <alignment horizontal="right" vertical="center"/>
    </xf>
    <xf numFmtId="0" fontId="29" fillId="0" borderId="7" xfId="0" applyFont="1" applyBorder="1" applyAlignment="1">
      <alignment horizontal="distributed" vertical="center" justifyLastLine="1"/>
    </xf>
    <xf numFmtId="0" fontId="30" fillId="0" borderId="0" xfId="1" applyFont="1" applyAlignment="1">
      <alignment vertical="center"/>
    </xf>
    <xf numFmtId="0" fontId="9" fillId="0" borderId="0" xfId="2">
      <alignment vertical="center"/>
    </xf>
    <xf numFmtId="0" fontId="13" fillId="0" borderId="0" xfId="1" applyFont="1" applyAlignment="1">
      <alignment vertical="center"/>
    </xf>
    <xf numFmtId="0" fontId="19" fillId="0" borderId="60" xfId="0" applyFont="1" applyBorder="1" applyAlignment="1">
      <alignment horizontal="center" vertical="distributed" textRotation="255" justifyLastLine="1"/>
    </xf>
    <xf numFmtId="0" fontId="19" fillId="0" borderId="80" xfId="0" applyFont="1" applyBorder="1" applyAlignment="1">
      <alignment vertical="center" justifyLastLine="1"/>
    </xf>
    <xf numFmtId="0" fontId="13" fillId="0" borderId="41" xfId="0" applyFont="1" applyBorder="1" applyAlignment="1">
      <alignment horizontal="distributed" vertical="center" wrapText="1" justifyLastLine="1"/>
    </xf>
    <xf numFmtId="0" fontId="19" fillId="0" borderId="84" xfId="0" applyFont="1" applyBorder="1" applyAlignment="1">
      <alignment vertical="center" justifyLastLine="1"/>
    </xf>
    <xf numFmtId="0" fontId="19" fillId="0" borderId="49" xfId="0" applyFont="1" applyBorder="1" applyAlignment="1">
      <alignment horizontal="center" vertical="center" justifyLastLine="1"/>
    </xf>
    <xf numFmtId="0" fontId="0" fillId="0" borderId="28" xfId="0" applyBorder="1">
      <alignment vertical="center"/>
    </xf>
    <xf numFmtId="0" fontId="0" fillId="0" borderId="38" xfId="0" applyBorder="1">
      <alignment vertical="center"/>
    </xf>
    <xf numFmtId="12" fontId="9" fillId="0" borderId="0" xfId="2" applyNumberFormat="1">
      <alignment vertical="center"/>
    </xf>
    <xf numFmtId="0" fontId="13" fillId="4" borderId="7" xfId="0" applyFont="1" applyFill="1" applyBorder="1" applyAlignment="1">
      <alignment horizontal="distributed" vertical="center" wrapText="1" justifyLastLine="1"/>
    </xf>
    <xf numFmtId="0" fontId="36" fillId="0" borderId="0" xfId="9" applyFont="1">
      <alignment vertical="center"/>
    </xf>
    <xf numFmtId="0" fontId="8" fillId="0" borderId="0" xfId="9">
      <alignment vertical="center"/>
    </xf>
    <xf numFmtId="0" fontId="34" fillId="0" borderId="0" xfId="9" applyFont="1" applyAlignment="1">
      <alignment horizontal="center" vertical="center"/>
    </xf>
    <xf numFmtId="0" fontId="37" fillId="0" borderId="0" xfId="9" applyFont="1" applyAlignment="1">
      <alignment horizontal="center" vertical="center"/>
    </xf>
    <xf numFmtId="0" fontId="38" fillId="0" borderId="0" xfId="9" applyFont="1">
      <alignment vertical="center"/>
    </xf>
    <xf numFmtId="0" fontId="37" fillId="0" borderId="7" xfId="9" applyFont="1" applyBorder="1" applyAlignment="1">
      <alignment horizontal="center" vertical="center"/>
    </xf>
    <xf numFmtId="0" fontId="37" fillId="0" borderId="0" xfId="9" applyFont="1">
      <alignment vertical="center"/>
    </xf>
    <xf numFmtId="0" fontId="39" fillId="0" borderId="0" xfId="9" applyFont="1" applyAlignment="1">
      <alignment horizontal="center" vertical="center"/>
    </xf>
    <xf numFmtId="0" fontId="40" fillId="0" borderId="0" xfId="9" applyFont="1" applyAlignment="1">
      <alignment horizontal="center" vertical="center"/>
    </xf>
    <xf numFmtId="0" fontId="38" fillId="0" borderId="0" xfId="9" applyFont="1" applyAlignment="1">
      <alignment horizontal="left" vertical="center"/>
    </xf>
    <xf numFmtId="0" fontId="39" fillId="0" borderId="0" xfId="9" applyFont="1">
      <alignment vertical="center"/>
    </xf>
    <xf numFmtId="0" fontId="39" fillId="0" borderId="1" xfId="9" applyFont="1" applyBorder="1">
      <alignment vertical="center"/>
    </xf>
    <xf numFmtId="0" fontId="39" fillId="0" borderId="28" xfId="9" applyFont="1" applyBorder="1">
      <alignment vertical="center"/>
    </xf>
    <xf numFmtId="0" fontId="37" fillId="0" borderId="0" xfId="9" applyFont="1" applyAlignment="1">
      <alignment vertical="center" wrapText="1"/>
    </xf>
    <xf numFmtId="0" fontId="37" fillId="0" borderId="1" xfId="9" applyFont="1" applyBorder="1" applyAlignment="1">
      <alignment vertical="center" wrapText="1"/>
    </xf>
    <xf numFmtId="0" fontId="37" fillId="0" borderId="28" xfId="9" applyFont="1" applyBorder="1" applyAlignment="1">
      <alignment vertical="center" wrapText="1"/>
    </xf>
    <xf numFmtId="0" fontId="37" fillId="4" borderId="0" xfId="9" applyFont="1" applyFill="1" applyAlignment="1">
      <alignment vertical="center" wrapText="1"/>
    </xf>
    <xf numFmtId="0" fontId="37" fillId="4" borderId="0" xfId="9" applyFont="1" applyFill="1" applyAlignment="1">
      <alignment horizontal="left" vertical="center" wrapText="1" indent="1"/>
    </xf>
    <xf numFmtId="0" fontId="8" fillId="4" borderId="0" xfId="9" applyFill="1">
      <alignment vertical="center"/>
    </xf>
    <xf numFmtId="0" fontId="37" fillId="0" borderId="0" xfId="9" applyFont="1" applyAlignment="1">
      <alignment horizontal="left" vertical="center"/>
    </xf>
    <xf numFmtId="0" fontId="8" fillId="7" borderId="7" xfId="9" applyFill="1" applyBorder="1" applyAlignment="1">
      <alignment horizontal="center" vertical="center"/>
    </xf>
    <xf numFmtId="0" fontId="43" fillId="0" borderId="0" xfId="9" applyFont="1" applyAlignment="1">
      <alignment horizontal="center" vertical="center"/>
    </xf>
    <xf numFmtId="0" fontId="8" fillId="0" borderId="7" xfId="9" applyBorder="1" applyAlignment="1">
      <alignment horizontal="center" vertical="center"/>
    </xf>
    <xf numFmtId="0" fontId="42" fillId="0" borderId="0" xfId="9" applyFont="1" applyAlignment="1">
      <alignment horizontal="center" vertical="center"/>
    </xf>
    <xf numFmtId="0" fontId="38" fillId="0" borderId="0" xfId="9" applyFont="1" applyAlignment="1">
      <alignment horizontal="center" vertical="center" wrapText="1"/>
    </xf>
    <xf numFmtId="0" fontId="43" fillId="0" borderId="0" xfId="9" applyFont="1" applyAlignment="1">
      <alignment horizontal="left" vertical="center" wrapText="1"/>
    </xf>
    <xf numFmtId="0" fontId="8" fillId="0" borderId="0" xfId="9" applyAlignment="1">
      <alignment horizontal="left" vertical="center" wrapText="1"/>
    </xf>
    <xf numFmtId="0" fontId="38" fillId="0" borderId="0" xfId="9" applyFont="1" applyAlignment="1">
      <alignment horizontal="left" vertical="center" wrapText="1"/>
    </xf>
    <xf numFmtId="0" fontId="8" fillId="0" borderId="0" xfId="9" applyAlignment="1">
      <alignment horizontal="center" vertical="center" wrapText="1"/>
    </xf>
    <xf numFmtId="0" fontId="8" fillId="0" borderId="0" xfId="9" applyAlignment="1">
      <alignment horizontal="center" vertical="center"/>
    </xf>
    <xf numFmtId="0" fontId="8" fillId="0" borderId="0" xfId="10">
      <alignment vertical="center"/>
    </xf>
    <xf numFmtId="0" fontId="8" fillId="0" borderId="0" xfId="10" applyAlignment="1">
      <alignment horizontal="center" vertical="center"/>
    </xf>
    <xf numFmtId="0" fontId="39" fillId="0" borderId="0" xfId="10" applyFont="1" applyAlignment="1">
      <alignment horizontal="right" vertical="center"/>
    </xf>
    <xf numFmtId="0" fontId="46" fillId="0" borderId="0" xfId="10" applyFont="1" applyAlignment="1">
      <alignment horizontal="center" vertical="center"/>
    </xf>
    <xf numFmtId="0" fontId="43" fillId="0" borderId="0" xfId="10" applyFont="1" applyAlignment="1">
      <alignment horizontal="center" vertical="center" wrapText="1"/>
    </xf>
    <xf numFmtId="0" fontId="0" fillId="9" borderId="88" xfId="10" applyFont="1" applyFill="1" applyBorder="1" applyAlignment="1">
      <alignment horizontal="center" vertical="center"/>
    </xf>
    <xf numFmtId="0" fontId="0" fillId="9" borderId="89" xfId="10" applyFont="1" applyFill="1" applyBorder="1" applyAlignment="1">
      <alignment horizontal="center" vertical="center"/>
    </xf>
    <xf numFmtId="0" fontId="0" fillId="9" borderId="90" xfId="10" applyFont="1" applyFill="1" applyBorder="1" applyAlignment="1">
      <alignment horizontal="center" vertical="center" wrapText="1"/>
    </xf>
    <xf numFmtId="0" fontId="8" fillId="9" borderId="90" xfId="10" applyFill="1" applyBorder="1" applyAlignment="1">
      <alignment horizontal="center" vertical="center" wrapText="1"/>
    </xf>
    <xf numFmtId="0" fontId="0" fillId="9" borderId="91" xfId="10" applyFont="1" applyFill="1" applyBorder="1" applyAlignment="1">
      <alignment horizontal="center" vertical="center"/>
    </xf>
    <xf numFmtId="0" fontId="8" fillId="9" borderId="88" xfId="10" applyFill="1" applyBorder="1" applyAlignment="1">
      <alignment horizontal="center" vertical="center"/>
    </xf>
    <xf numFmtId="0" fontId="8" fillId="4" borderId="0" xfId="10" applyFill="1" applyAlignment="1">
      <alignment horizontal="center" vertical="center"/>
    </xf>
    <xf numFmtId="0" fontId="8" fillId="9" borderId="92" xfId="10" applyFill="1" applyBorder="1" applyAlignment="1">
      <alignment horizontal="center" vertical="center"/>
    </xf>
    <xf numFmtId="0" fontId="0" fillId="9" borderId="88" xfId="10" applyFont="1" applyFill="1" applyBorder="1" applyAlignment="1">
      <alignment horizontal="center" vertical="center" wrapText="1"/>
    </xf>
    <xf numFmtId="0" fontId="48" fillId="0" borderId="0" xfId="10" applyFont="1" applyAlignment="1">
      <alignment horizontal="center" vertical="center" wrapText="1"/>
    </xf>
    <xf numFmtId="0" fontId="48" fillId="9" borderId="93" xfId="10" applyFont="1" applyFill="1" applyBorder="1" applyAlignment="1">
      <alignment horizontal="center" vertical="center" wrapText="1"/>
    </xf>
    <xf numFmtId="0" fontId="48" fillId="9" borderId="26" xfId="10" applyFont="1" applyFill="1" applyBorder="1" applyAlignment="1">
      <alignment horizontal="center" vertical="center" wrapText="1"/>
    </xf>
    <xf numFmtId="0" fontId="48" fillId="9" borderId="94" xfId="10" applyFont="1" applyFill="1" applyBorder="1" applyAlignment="1">
      <alignment horizontal="center" vertical="center" wrapText="1"/>
    </xf>
    <xf numFmtId="0" fontId="48" fillId="9" borderId="95" xfId="10" applyFont="1" applyFill="1" applyBorder="1" applyAlignment="1">
      <alignment horizontal="center" vertical="center" wrapText="1"/>
    </xf>
    <xf numFmtId="0" fontId="48" fillId="4" borderId="0" xfId="10" applyFont="1" applyFill="1" applyAlignment="1">
      <alignment horizontal="center" vertical="center" wrapText="1"/>
    </xf>
    <xf numFmtId="0" fontId="49" fillId="0" borderId="0" xfId="10" applyFont="1" applyAlignment="1">
      <alignment vertical="center" wrapText="1"/>
    </xf>
    <xf numFmtId="0" fontId="48" fillId="9" borderId="96" xfId="10" applyFont="1" applyFill="1" applyBorder="1" applyAlignment="1">
      <alignment horizontal="center" vertical="center" wrapText="1"/>
    </xf>
    <xf numFmtId="0" fontId="50" fillId="0" borderId="0" xfId="10" applyFont="1">
      <alignment vertical="center"/>
    </xf>
    <xf numFmtId="0" fontId="8" fillId="0" borderId="97" xfId="10" applyBorder="1" applyAlignment="1">
      <alignment horizontal="center" vertical="center"/>
    </xf>
    <xf numFmtId="0" fontId="0" fillId="0" borderId="66" xfId="10" applyFont="1" applyBorder="1" applyAlignment="1">
      <alignment horizontal="left" vertical="center" wrapText="1"/>
    </xf>
    <xf numFmtId="0" fontId="0" fillId="0" borderId="41" xfId="10" applyFont="1" applyBorder="1" applyAlignment="1">
      <alignment horizontal="left" vertical="center" wrapText="1"/>
    </xf>
    <xf numFmtId="0" fontId="46" fillId="0" borderId="77" xfId="10" applyFont="1" applyBorder="1" applyAlignment="1">
      <alignment horizontal="left" vertical="center" wrapText="1"/>
    </xf>
    <xf numFmtId="38" fontId="8" fillId="0" borderId="41" xfId="8" applyFont="1" applyBorder="1">
      <alignment vertical="center"/>
    </xf>
    <xf numFmtId="38" fontId="8" fillId="4" borderId="41" xfId="8" applyFont="1" applyFill="1" applyBorder="1" applyAlignment="1">
      <alignment horizontal="right" vertical="center"/>
    </xf>
    <xf numFmtId="38" fontId="8" fillId="4" borderId="97" xfId="8" applyFont="1" applyFill="1" applyBorder="1" applyAlignment="1">
      <alignment horizontal="left" vertical="center" wrapText="1"/>
    </xf>
    <xf numFmtId="38" fontId="8" fillId="4" borderId="0" xfId="8" applyFont="1" applyFill="1" applyBorder="1" applyAlignment="1">
      <alignment horizontal="left" vertical="center" wrapText="1"/>
    </xf>
    <xf numFmtId="0" fontId="8" fillId="0" borderId="98"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6" fillId="0" borderId="41" xfId="10" applyFont="1" applyBorder="1" applyAlignment="1">
      <alignment horizontal="left" vertical="center" wrapText="1"/>
    </xf>
    <xf numFmtId="38" fontId="8" fillId="0" borderId="7" xfId="8" applyFont="1" applyBorder="1">
      <alignment vertical="center"/>
    </xf>
    <xf numFmtId="38" fontId="8" fillId="4" borderId="7" xfId="8" applyFont="1" applyFill="1" applyBorder="1" applyAlignment="1">
      <alignment horizontal="right" vertical="center"/>
    </xf>
    <xf numFmtId="38" fontId="8" fillId="4" borderId="98" xfId="8" applyFont="1" applyFill="1" applyBorder="1" applyAlignment="1">
      <alignment horizontal="left" vertical="center" wrapText="1"/>
    </xf>
    <xf numFmtId="0" fontId="8" fillId="0" borderId="14" xfId="10" applyBorder="1" applyAlignment="1">
      <alignment horizontal="left" vertical="center" wrapText="1"/>
    </xf>
    <xf numFmtId="0" fontId="8" fillId="0" borderId="7" xfId="10" applyBorder="1" applyAlignment="1">
      <alignment horizontal="left" vertical="center" wrapText="1"/>
    </xf>
    <xf numFmtId="0" fontId="8" fillId="0" borderId="100" xfId="10" applyBorder="1" applyAlignment="1">
      <alignment horizontal="center" vertical="center"/>
    </xf>
    <xf numFmtId="0" fontId="8" fillId="0" borderId="47" xfId="10" applyBorder="1" applyAlignment="1">
      <alignment horizontal="left" vertical="center" wrapText="1"/>
    </xf>
    <xf numFmtId="0" fontId="8" fillId="0" borderId="86" xfId="10" applyBorder="1" applyAlignment="1">
      <alignment horizontal="left" vertical="center" wrapText="1"/>
    </xf>
    <xf numFmtId="0" fontId="46" fillId="0" borderId="94" xfId="10" applyFont="1" applyBorder="1" applyAlignment="1">
      <alignment horizontal="left" vertical="center" wrapText="1"/>
    </xf>
    <xf numFmtId="38" fontId="8" fillId="0" borderId="86" xfId="8" applyFont="1" applyBorder="1">
      <alignment vertical="center"/>
    </xf>
    <xf numFmtId="38" fontId="8" fillId="4" borderId="86" xfId="8" applyFont="1" applyFill="1" applyBorder="1" applyAlignment="1">
      <alignment horizontal="right" vertical="center"/>
    </xf>
    <xf numFmtId="38" fontId="8" fillId="4" borderId="100" xfId="8" applyFont="1" applyFill="1" applyBorder="1" applyAlignment="1">
      <alignment horizontal="left" vertical="center" wrapText="1"/>
    </xf>
    <xf numFmtId="0" fontId="51" fillId="0" borderId="0" xfId="10" applyFont="1" applyAlignment="1">
      <alignment horizontal="distributed" vertical="center" justifyLastLine="1"/>
    </xf>
    <xf numFmtId="38" fontId="8" fillId="0" borderId="0" xfId="10" applyNumberFormat="1">
      <alignment vertical="center"/>
    </xf>
    <xf numFmtId="0" fontId="43" fillId="0" borderId="0" xfId="10" applyFont="1" applyAlignment="1">
      <alignment vertical="top"/>
    </xf>
    <xf numFmtId="0" fontId="43" fillId="0" borderId="0" xfId="10" applyFont="1" applyAlignment="1">
      <alignment horizontal="center" vertical="top"/>
    </xf>
    <xf numFmtId="0" fontId="52" fillId="0" borderId="0" xfId="10" applyFont="1" applyAlignment="1">
      <alignment horizontal="distributed" vertical="top" justifyLastLine="1"/>
    </xf>
    <xf numFmtId="38" fontId="43" fillId="0" borderId="0" xfId="10" applyNumberFormat="1" applyFont="1" applyAlignment="1">
      <alignment vertical="top"/>
    </xf>
    <xf numFmtId="0" fontId="46" fillId="0" borderId="0" xfId="10" applyFont="1" applyAlignment="1">
      <alignment horizontal="center"/>
    </xf>
    <xf numFmtId="0" fontId="47" fillId="0" borderId="0" xfId="10" applyFont="1" applyAlignment="1">
      <alignment horizontal="center"/>
    </xf>
    <xf numFmtId="38" fontId="0" fillId="10" borderId="101" xfId="8" applyFont="1" applyFill="1" applyBorder="1" applyAlignment="1">
      <alignment horizontal="right" vertical="center"/>
    </xf>
    <xf numFmtId="0" fontId="0" fillId="0" borderId="0" xfId="10" applyFont="1">
      <alignment vertical="center"/>
    </xf>
    <xf numFmtId="0" fontId="43" fillId="8" borderId="7" xfId="10" applyFont="1" applyFill="1" applyBorder="1" applyAlignment="1">
      <alignment horizontal="center" vertical="center"/>
    </xf>
    <xf numFmtId="0" fontId="38" fillId="8" borderId="7" xfId="10" applyFont="1" applyFill="1" applyBorder="1" applyAlignment="1">
      <alignment horizontal="center" vertical="center"/>
    </xf>
    <xf numFmtId="10" fontId="8" fillId="0" borderId="7" xfId="10" applyNumberFormat="1" applyBorder="1">
      <alignment vertical="center"/>
    </xf>
    <xf numFmtId="0" fontId="19" fillId="0" borderId="0" xfId="0" applyFont="1" applyAlignment="1">
      <alignment horizontal="right" vertical="center"/>
    </xf>
    <xf numFmtId="0" fontId="13" fillId="0" borderId="3" xfId="0" applyFont="1" applyBorder="1" applyAlignment="1">
      <alignment horizontal="distributed" vertical="center" justifyLastLine="1"/>
    </xf>
    <xf numFmtId="0" fontId="19" fillId="0" borderId="102" xfId="0" applyFont="1" applyBorder="1" applyAlignment="1">
      <alignment horizontal="distributed" vertical="center"/>
    </xf>
    <xf numFmtId="0" fontId="19" fillId="0" borderId="4" xfId="0" applyFont="1" applyBorder="1" applyAlignment="1">
      <alignment horizontal="distributed" vertical="center" wrapText="1" justifyLastLine="1"/>
    </xf>
    <xf numFmtId="0" fontId="19" fillId="0" borderId="104"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34" xfId="0" applyFont="1" applyBorder="1" applyAlignment="1">
      <alignment horizontal="distributed" vertical="center" justifyLastLine="1"/>
    </xf>
    <xf numFmtId="178" fontId="19" fillId="0" borderId="14" xfId="0" applyNumberFormat="1" applyFont="1" applyBorder="1" applyAlignment="1">
      <alignment horizontal="right" vertical="center" shrinkToFit="1"/>
    </xf>
    <xf numFmtId="0" fontId="19" fillId="0" borderId="39" xfId="0" applyFont="1" applyBorder="1" applyAlignment="1">
      <alignment horizontal="left" vertical="center"/>
    </xf>
    <xf numFmtId="0" fontId="19" fillId="0" borderId="55" xfId="0" applyFont="1" applyBorder="1" applyAlignment="1">
      <alignment horizontal="distributed" vertical="center" justifyLastLine="1"/>
    </xf>
    <xf numFmtId="178" fontId="19" fillId="0" borderId="22" xfId="0" applyNumberFormat="1" applyFont="1" applyBorder="1" applyAlignment="1">
      <alignment horizontal="right" vertical="center" shrinkToFit="1"/>
    </xf>
    <xf numFmtId="0" fontId="19" fillId="0" borderId="24" xfId="0" applyFont="1" applyBorder="1" applyAlignment="1">
      <alignment horizontal="left" vertical="center"/>
    </xf>
    <xf numFmtId="0" fontId="19" fillId="0" borderId="105" xfId="0" applyFont="1" applyBorder="1">
      <alignment vertical="center"/>
    </xf>
    <xf numFmtId="0" fontId="19" fillId="0" borderId="28" xfId="0" applyFont="1" applyBorder="1">
      <alignment vertical="center"/>
    </xf>
    <xf numFmtId="177" fontId="19" fillId="0" borderId="0" xfId="0" applyNumberFormat="1" applyFont="1" applyAlignment="1">
      <alignment horizontal="right" vertical="center"/>
    </xf>
    <xf numFmtId="181" fontId="19" fillId="0" borderId="0" xfId="0" applyNumberFormat="1" applyFont="1">
      <alignment vertical="center"/>
    </xf>
    <xf numFmtId="182" fontId="19" fillId="0" borderId="0" xfId="0" applyNumberFormat="1" applyFont="1">
      <alignment vertical="center"/>
    </xf>
    <xf numFmtId="0" fontId="19" fillId="0" borderId="1" xfId="0" applyFont="1" applyBorder="1" applyAlignment="1">
      <alignment horizontal="left" vertical="center"/>
    </xf>
    <xf numFmtId="0" fontId="19" fillId="0" borderId="0" xfId="0" applyFont="1" applyAlignment="1">
      <alignment horizontal="left" vertical="center"/>
    </xf>
    <xf numFmtId="180" fontId="8" fillId="0" borderId="0" xfId="10" applyNumberFormat="1">
      <alignment vertical="center"/>
    </xf>
    <xf numFmtId="0" fontId="51" fillId="0" borderId="0" xfId="10" applyFont="1" applyAlignment="1">
      <alignment horizontal="right" vertical="center"/>
    </xf>
    <xf numFmtId="0" fontId="36" fillId="0" borderId="0" xfId="10" applyFont="1">
      <alignment vertical="center"/>
    </xf>
    <xf numFmtId="0" fontId="34" fillId="0" borderId="0" xfId="10" applyFont="1" applyAlignment="1">
      <alignment horizontal="center" vertical="center"/>
    </xf>
    <xf numFmtId="0" fontId="63" fillId="8" borderId="7" xfId="10" applyFont="1" applyFill="1" applyBorder="1" applyAlignment="1">
      <alignment horizontal="center" vertical="center"/>
    </xf>
    <xf numFmtId="0" fontId="59" fillId="0" borderId="0" xfId="10" applyFont="1">
      <alignment vertical="center"/>
    </xf>
    <xf numFmtId="0" fontId="8" fillId="0" borderId="7" xfId="10" applyBorder="1" applyAlignment="1">
      <alignment horizontal="center" vertical="center"/>
    </xf>
    <xf numFmtId="0" fontId="19" fillId="0" borderId="66" xfId="0" applyFont="1" applyBorder="1">
      <alignment vertical="center"/>
    </xf>
    <xf numFmtId="0" fontId="64" fillId="4" borderId="0" xfId="0" applyFont="1" applyFill="1">
      <alignment vertical="center"/>
    </xf>
    <xf numFmtId="0" fontId="64" fillId="4" borderId="0" xfId="0" applyFont="1" applyFill="1" applyAlignment="1">
      <alignment horizontal="left" vertical="center" wrapText="1"/>
    </xf>
    <xf numFmtId="0" fontId="64" fillId="4" borderId="0" xfId="0" applyFont="1" applyFill="1" applyAlignment="1">
      <alignment vertical="center" wrapText="1"/>
    </xf>
    <xf numFmtId="0" fontId="65" fillId="0" borderId="0" xfId="0" applyFont="1" applyAlignment="1">
      <alignment vertical="center" wrapText="1"/>
    </xf>
    <xf numFmtId="0" fontId="10" fillId="0" borderId="0" xfId="0" applyFont="1" applyAlignment="1">
      <alignment vertical="center" wrapText="1"/>
    </xf>
    <xf numFmtId="0" fontId="65" fillId="4"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4" borderId="0" xfId="0" applyNumberFormat="1" applyFill="1" applyAlignment="1">
      <alignment horizontal="center" vertical="center" wrapText="1"/>
    </xf>
    <xf numFmtId="0" fontId="10" fillId="4" borderId="0" xfId="0" applyFont="1" applyFill="1" applyAlignment="1">
      <alignment horizontal="left" vertical="center" wrapText="1"/>
    </xf>
    <xf numFmtId="0" fontId="10" fillId="4" borderId="0" xfId="0" applyFont="1" applyFill="1" applyAlignment="1">
      <alignment vertical="center" wrapText="1"/>
    </xf>
    <xf numFmtId="0" fontId="0" fillId="4" borderId="0" xfId="0" applyFill="1" applyAlignment="1">
      <alignment horizontal="left" vertical="center" wrapText="1"/>
    </xf>
    <xf numFmtId="0" fontId="10" fillId="11" borderId="0" xfId="0" applyFont="1" applyFill="1" applyAlignment="1">
      <alignment vertical="center" wrapText="1"/>
    </xf>
    <xf numFmtId="0" fontId="67" fillId="11" borderId="0" xfId="0" applyFont="1" applyFill="1">
      <alignment vertical="center"/>
    </xf>
    <xf numFmtId="0" fontId="29" fillId="11" borderId="0" xfId="0" applyFont="1" applyFill="1" applyAlignment="1">
      <alignment vertical="center" wrapText="1"/>
    </xf>
    <xf numFmtId="0" fontId="10" fillId="11" borderId="0" xfId="0" applyFont="1" applyFill="1" applyAlignment="1">
      <alignment horizontal="center" vertical="center" wrapText="1"/>
    </xf>
    <xf numFmtId="0" fontId="0" fillId="11" borderId="0" xfId="0" applyFill="1" applyAlignment="1">
      <alignment horizontal="left" vertical="center" wrapText="1"/>
    </xf>
    <xf numFmtId="0" fontId="10" fillId="11" borderId="0" xfId="0" applyFont="1" applyFill="1" applyAlignment="1">
      <alignment horizontal="left" vertical="center" wrapText="1"/>
    </xf>
    <xf numFmtId="0" fontId="69" fillId="11" borderId="0" xfId="0" applyFont="1" applyFill="1">
      <alignment vertical="center"/>
    </xf>
    <xf numFmtId="0" fontId="60" fillId="11" borderId="0" xfId="0" applyFont="1" applyFill="1" applyAlignment="1">
      <alignment horizontal="left" vertical="center" wrapText="1"/>
    </xf>
    <xf numFmtId="0" fontId="0" fillId="11" borderId="0" xfId="0" applyFill="1" applyAlignment="1">
      <alignment vertical="center" wrapText="1"/>
    </xf>
    <xf numFmtId="0" fontId="10" fillId="0" borderId="28" xfId="0" applyFont="1" applyBorder="1" applyAlignment="1">
      <alignment vertical="center" wrapText="1"/>
    </xf>
    <xf numFmtId="0" fontId="0" fillId="0" borderId="28" xfId="0" applyBorder="1" applyAlignment="1">
      <alignment horizontal="right" vertical="center" wrapText="1"/>
    </xf>
    <xf numFmtId="0" fontId="0" fillId="0" borderId="44" xfId="0" applyBorder="1" applyAlignment="1">
      <alignment horizontal="center" vertical="center" wrapText="1"/>
    </xf>
    <xf numFmtId="0" fontId="0" fillId="0" borderId="102" xfId="0" applyBorder="1" applyAlignment="1">
      <alignment horizontal="center" vertical="center" wrapText="1"/>
    </xf>
    <xf numFmtId="0" fontId="0" fillId="0" borderId="126" xfId="0" applyBorder="1" applyAlignment="1">
      <alignment horizontal="center" vertical="center" wrapText="1"/>
    </xf>
    <xf numFmtId="0" fontId="0" fillId="0" borderId="127" xfId="0" applyBorder="1" applyAlignment="1">
      <alignment horizontal="center" vertical="center" wrapText="1"/>
    </xf>
    <xf numFmtId="0" fontId="0" fillId="0" borderId="69" xfId="0" applyBorder="1" applyAlignment="1">
      <alignment horizontal="center" vertical="center" wrapText="1"/>
    </xf>
    <xf numFmtId="0" fontId="0" fillId="0" borderId="45" xfId="0" applyBorder="1" applyAlignment="1">
      <alignment horizontal="center" vertical="center" wrapText="1"/>
    </xf>
    <xf numFmtId="0" fontId="29" fillId="0" borderId="93" xfId="0" applyFont="1" applyBorder="1" applyAlignment="1">
      <alignment horizontal="right" vertical="center" wrapText="1"/>
    </xf>
    <xf numFmtId="0" fontId="29" fillId="0" borderId="120" xfId="0" applyFont="1" applyBorder="1" applyAlignment="1">
      <alignment horizontal="right" vertical="center" wrapText="1"/>
    </xf>
    <xf numFmtId="0" fontId="29" fillId="0" borderId="109" xfId="0" applyFont="1" applyBorder="1" applyAlignment="1">
      <alignment horizontal="right" vertical="center" wrapText="1"/>
    </xf>
    <xf numFmtId="0" fontId="29" fillId="0" borderId="110" xfId="0" applyFont="1" applyBorder="1" applyAlignment="1">
      <alignment horizontal="right" vertical="center" wrapText="1"/>
    </xf>
    <xf numFmtId="0" fontId="29" fillId="0" borderId="130" xfId="0" applyFont="1" applyBorder="1" applyAlignment="1">
      <alignment horizontal="right" vertical="center" wrapText="1"/>
    </xf>
    <xf numFmtId="0" fontId="29" fillId="0" borderId="131" xfId="0" applyFont="1" applyBorder="1" applyAlignment="1">
      <alignment horizontal="right" vertical="center" wrapText="1"/>
    </xf>
    <xf numFmtId="0" fontId="29" fillId="0" borderId="132" xfId="0" applyFont="1" applyBorder="1" applyAlignment="1">
      <alignment horizontal="right" vertical="center" wrapText="1"/>
    </xf>
    <xf numFmtId="0" fontId="29" fillId="0" borderId="95" xfId="0" applyFont="1" applyBorder="1" applyAlignment="1">
      <alignment horizontal="right" vertical="center" wrapText="1"/>
    </xf>
    <xf numFmtId="0" fontId="29" fillId="0" borderId="125" xfId="0" applyFont="1" applyBorder="1" applyAlignment="1">
      <alignment horizontal="right" vertical="center" wrapText="1"/>
    </xf>
    <xf numFmtId="0" fontId="29" fillId="3" borderId="135" xfId="0" applyFont="1" applyFill="1" applyBorder="1" applyAlignment="1" applyProtection="1">
      <alignment horizontal="center" vertical="center" wrapText="1"/>
      <protection locked="0"/>
    </xf>
    <xf numFmtId="183" fontId="29" fillId="2" borderId="135" xfId="8" applyNumberFormat="1" applyFont="1" applyFill="1" applyBorder="1" applyAlignment="1" applyProtection="1">
      <alignment vertical="center" wrapText="1"/>
      <protection locked="0"/>
    </xf>
    <xf numFmtId="183" fontId="29" fillId="12" borderId="135" xfId="8" applyNumberFormat="1" applyFont="1" applyFill="1" applyBorder="1" applyAlignment="1">
      <alignment vertical="center" wrapText="1"/>
    </xf>
    <xf numFmtId="183" fontId="29" fillId="2" borderId="136" xfId="8" applyNumberFormat="1" applyFont="1" applyFill="1" applyBorder="1" applyAlignment="1" applyProtection="1">
      <alignment vertical="center" wrapText="1"/>
      <protection locked="0"/>
    </xf>
    <xf numFmtId="183" fontId="29" fillId="13" borderId="58" xfId="8" applyNumberFormat="1" applyFont="1" applyFill="1" applyBorder="1" applyAlignment="1">
      <alignment vertical="center" wrapText="1"/>
    </xf>
    <xf numFmtId="183" fontId="29" fillId="2" borderId="44" xfId="8" applyNumberFormat="1" applyFont="1" applyFill="1" applyBorder="1" applyAlignment="1" applyProtection="1">
      <alignment vertical="center" wrapText="1"/>
      <protection locked="0"/>
    </xf>
    <xf numFmtId="183" fontId="29" fillId="2" borderId="102" xfId="8" applyNumberFormat="1" applyFont="1" applyFill="1" applyBorder="1" applyAlignment="1" applyProtection="1">
      <alignment vertical="center" wrapText="1"/>
      <protection locked="0"/>
    </xf>
    <xf numFmtId="183" fontId="29" fillId="2" borderId="126" xfId="8" applyNumberFormat="1" applyFont="1" applyFill="1" applyBorder="1" applyAlignment="1" applyProtection="1">
      <alignment vertical="center" wrapText="1"/>
      <protection locked="0"/>
    </xf>
    <xf numFmtId="183" fontId="29" fillId="2" borderId="127" xfId="8" applyNumberFormat="1" applyFont="1" applyFill="1" applyBorder="1" applyAlignment="1" applyProtection="1">
      <alignment vertical="center" wrapText="1"/>
      <protection locked="0"/>
    </xf>
    <xf numFmtId="183" fontId="29" fillId="2" borderId="69" xfId="8" applyNumberFormat="1" applyFont="1" applyFill="1" applyBorder="1" applyAlignment="1" applyProtection="1">
      <alignment vertical="center" wrapText="1"/>
      <protection locked="0"/>
    </xf>
    <xf numFmtId="183" fontId="29" fillId="2" borderId="45" xfId="8" applyNumberFormat="1" applyFont="1" applyFill="1" applyBorder="1" applyAlignment="1" applyProtection="1">
      <alignment vertical="center" wrapText="1"/>
      <protection locked="0"/>
    </xf>
    <xf numFmtId="183" fontId="29" fillId="13" borderId="137" xfId="8" applyNumberFormat="1" applyFont="1" applyFill="1" applyBorder="1" applyAlignment="1">
      <alignment vertical="center" wrapText="1"/>
    </xf>
    <xf numFmtId="0" fontId="10" fillId="0" borderId="7" xfId="0" applyFont="1" applyBorder="1" applyAlignment="1">
      <alignment vertical="center" wrapText="1"/>
    </xf>
    <xf numFmtId="0" fontId="29" fillId="3" borderId="98" xfId="0" applyFont="1" applyFill="1" applyBorder="1" applyAlignment="1" applyProtection="1">
      <alignment horizontal="center" vertical="center" wrapText="1"/>
      <protection locked="0"/>
    </xf>
    <xf numFmtId="183" fontId="29" fillId="2" borderId="98" xfId="8" applyNumberFormat="1" applyFont="1" applyFill="1" applyBorder="1" applyAlignment="1" applyProtection="1">
      <alignment vertical="center" wrapText="1"/>
      <protection locked="0"/>
    </xf>
    <xf numFmtId="183" fontId="29" fillId="12" borderId="98" xfId="8" applyNumberFormat="1" applyFont="1" applyFill="1" applyBorder="1" applyAlignment="1">
      <alignment vertical="center" wrapText="1"/>
    </xf>
    <xf numFmtId="183" fontId="29" fillId="13" borderId="14" xfId="8" applyNumberFormat="1" applyFont="1" applyFill="1" applyBorder="1" applyAlignment="1">
      <alignment vertical="center" wrapText="1"/>
    </xf>
    <xf numFmtId="183" fontId="29" fillId="2" borderId="6" xfId="8" applyNumberFormat="1" applyFont="1" applyFill="1" applyBorder="1" applyAlignment="1" applyProtection="1">
      <alignment vertical="center" wrapText="1"/>
      <protection locked="0"/>
    </xf>
    <xf numFmtId="183" fontId="29" fillId="2" borderId="34" xfId="8" applyNumberFormat="1" applyFont="1" applyFill="1" applyBorder="1" applyAlignment="1" applyProtection="1">
      <alignment vertical="center" wrapText="1"/>
      <protection locked="0"/>
    </xf>
    <xf numFmtId="183" fontId="29" fillId="2" borderId="139" xfId="8" applyNumberFormat="1" applyFont="1" applyFill="1" applyBorder="1" applyAlignment="1" applyProtection="1">
      <alignment vertical="center" wrapText="1"/>
      <protection locked="0"/>
    </xf>
    <xf numFmtId="183" fontId="29" fillId="2" borderId="140" xfId="8" applyNumberFormat="1" applyFont="1" applyFill="1" applyBorder="1" applyAlignment="1" applyProtection="1">
      <alignment vertical="center" wrapText="1"/>
      <protection locked="0"/>
    </xf>
    <xf numFmtId="183" fontId="29" fillId="2" borderId="49" xfId="8" applyNumberFormat="1" applyFont="1" applyFill="1" applyBorder="1" applyAlignment="1" applyProtection="1">
      <alignment vertical="center" wrapText="1"/>
      <protection locked="0"/>
    </xf>
    <xf numFmtId="183" fontId="29" fillId="2" borderId="35" xfId="8" applyNumberFormat="1" applyFont="1" applyFill="1" applyBorder="1" applyAlignment="1" applyProtection="1">
      <alignment vertical="center" wrapText="1"/>
      <protection locked="0"/>
    </xf>
    <xf numFmtId="183" fontId="29" fillId="13" borderId="141" xfId="8" applyNumberFormat="1" applyFont="1" applyFill="1" applyBorder="1" applyAlignment="1">
      <alignment vertical="center" wrapText="1"/>
    </xf>
    <xf numFmtId="0" fontId="29" fillId="3" borderId="100" xfId="0" applyFont="1" applyFill="1" applyBorder="1" applyAlignment="1" applyProtection="1">
      <alignment horizontal="center" vertical="center" wrapText="1"/>
      <protection locked="0"/>
    </xf>
    <xf numFmtId="183" fontId="29" fillId="2" borderId="93" xfId="8" applyNumberFormat="1" applyFont="1" applyFill="1" applyBorder="1" applyAlignment="1" applyProtection="1">
      <alignment vertical="center" wrapText="1"/>
      <protection locked="0"/>
    </xf>
    <xf numFmtId="183" fontId="29" fillId="12" borderId="93" xfId="8" applyNumberFormat="1" applyFont="1" applyFill="1" applyBorder="1" applyAlignment="1">
      <alignment vertical="center" wrapText="1"/>
    </xf>
    <xf numFmtId="183" fontId="29" fillId="2" borderId="100" xfId="8" applyNumberFormat="1" applyFont="1" applyFill="1" applyBorder="1" applyAlignment="1" applyProtection="1">
      <alignment vertical="center" wrapText="1"/>
      <protection locked="0"/>
    </xf>
    <xf numFmtId="183" fontId="29" fillId="13" borderId="47" xfId="8" applyNumberFormat="1" applyFont="1" applyFill="1" applyBorder="1" applyAlignment="1">
      <alignment vertical="center" wrapText="1"/>
    </xf>
    <xf numFmtId="183" fontId="29" fillId="2" borderId="109" xfId="8" applyNumberFormat="1" applyFont="1" applyFill="1" applyBorder="1" applyAlignment="1" applyProtection="1">
      <alignment vertical="center" wrapText="1"/>
      <protection locked="0"/>
    </xf>
    <xf numFmtId="183" fontId="29" fillId="2" borderId="110" xfId="8" applyNumberFormat="1" applyFont="1" applyFill="1" applyBorder="1" applyAlignment="1" applyProtection="1">
      <alignment vertical="center" wrapText="1"/>
      <protection locked="0"/>
    </xf>
    <xf numFmtId="183" fontId="29" fillId="2" borderId="130" xfId="8" applyNumberFormat="1" applyFont="1" applyFill="1" applyBorder="1" applyAlignment="1" applyProtection="1">
      <alignment vertical="center" wrapText="1"/>
      <protection locked="0"/>
    </xf>
    <xf numFmtId="183" fontId="29" fillId="2" borderId="131" xfId="8" applyNumberFormat="1" applyFont="1" applyFill="1" applyBorder="1" applyAlignment="1" applyProtection="1">
      <alignment vertical="center" wrapText="1"/>
      <protection locked="0"/>
    </xf>
    <xf numFmtId="183" fontId="29" fillId="2" borderId="132" xfId="8" applyNumberFormat="1" applyFont="1" applyFill="1" applyBorder="1" applyAlignment="1" applyProtection="1">
      <alignment vertical="center" wrapText="1"/>
      <protection locked="0"/>
    </xf>
    <xf numFmtId="183" fontId="29" fillId="2" borderId="95" xfId="8" applyNumberFormat="1" applyFont="1" applyFill="1" applyBorder="1" applyAlignment="1" applyProtection="1">
      <alignment vertical="center" wrapText="1"/>
      <protection locked="0"/>
    </xf>
    <xf numFmtId="183" fontId="29" fillId="13" borderId="143" xfId="8" applyNumberFormat="1" applyFont="1" applyFill="1" applyBorder="1" applyAlignment="1">
      <alignment vertical="center" wrapText="1"/>
    </xf>
    <xf numFmtId="0" fontId="29" fillId="0" borderId="111" xfId="0" applyFont="1" applyBorder="1" applyAlignment="1">
      <alignment horizontal="center" vertical="center" wrapText="1"/>
    </xf>
    <xf numFmtId="183" fontId="29" fillId="13" borderId="145" xfId="8" applyNumberFormat="1" applyFont="1" applyFill="1" applyBorder="1" applyAlignment="1">
      <alignment vertical="center" wrapText="1"/>
    </xf>
    <xf numFmtId="183" fontId="29" fillId="13" borderId="111" xfId="8" applyNumberFormat="1" applyFont="1" applyFill="1" applyBorder="1" applyAlignment="1">
      <alignment vertical="center" wrapText="1"/>
    </xf>
    <xf numFmtId="183" fontId="29" fillId="13" borderId="146" xfId="8" applyNumberFormat="1" applyFont="1" applyFill="1" applyBorder="1" applyAlignment="1">
      <alignment vertical="center" wrapText="1"/>
    </xf>
    <xf numFmtId="183" fontId="29" fillId="13" borderId="147" xfId="8" applyNumberFormat="1" applyFont="1" applyFill="1" applyBorder="1" applyAlignment="1">
      <alignment vertical="center" wrapText="1"/>
    </xf>
    <xf numFmtId="183" fontId="29" fillId="13" borderId="148" xfId="8" applyNumberFormat="1" applyFont="1" applyFill="1" applyBorder="1" applyAlignment="1">
      <alignment vertical="center" wrapText="1"/>
    </xf>
    <xf numFmtId="183" fontId="29" fillId="13" borderId="149" xfId="8" applyNumberFormat="1" applyFont="1" applyFill="1" applyBorder="1" applyAlignment="1">
      <alignment vertical="center" wrapText="1"/>
    </xf>
    <xf numFmtId="183" fontId="29" fillId="13" borderId="150" xfId="8" applyNumberFormat="1" applyFont="1" applyFill="1" applyBorder="1" applyAlignment="1">
      <alignment vertical="center" wrapText="1"/>
    </xf>
    <xf numFmtId="183" fontId="29" fillId="13" borderId="151" xfId="8" applyNumberFormat="1" applyFont="1" applyFill="1" applyBorder="1" applyAlignment="1">
      <alignment vertical="center" wrapText="1"/>
    </xf>
    <xf numFmtId="183" fontId="29" fillId="13" borderId="152" xfId="8" applyNumberFormat="1" applyFont="1" applyFill="1" applyBorder="1" applyAlignment="1">
      <alignment vertical="center" wrapText="1"/>
    </xf>
    <xf numFmtId="0" fontId="29" fillId="11" borderId="0" xfId="0" applyFont="1" applyFill="1" applyAlignment="1">
      <alignment horizontal="center" vertical="center" wrapText="1"/>
    </xf>
    <xf numFmtId="38" fontId="29" fillId="11" borderId="0" xfId="8" applyFont="1" applyFill="1" applyBorder="1" applyAlignment="1">
      <alignment vertical="center" wrapText="1"/>
    </xf>
    <xf numFmtId="38" fontId="29" fillId="11" borderId="153" xfId="8" applyFont="1" applyFill="1" applyBorder="1" applyAlignment="1">
      <alignment vertical="center" wrapText="1"/>
    </xf>
    <xf numFmtId="38" fontId="29" fillId="11" borderId="154" xfId="8" applyFont="1" applyFill="1" applyBorder="1" applyAlignment="1">
      <alignment vertical="center" wrapText="1"/>
    </xf>
    <xf numFmtId="38" fontId="29" fillId="11" borderId="155" xfId="8" applyFont="1" applyFill="1" applyBorder="1" applyAlignment="1">
      <alignment vertical="center" wrapText="1"/>
    </xf>
    <xf numFmtId="38" fontId="29" fillId="11" borderId="156" xfId="8" applyFont="1" applyFill="1" applyBorder="1" applyAlignment="1">
      <alignment vertical="center" wrapText="1"/>
    </xf>
    <xf numFmtId="38" fontId="29" fillId="0" borderId="157" xfId="8" applyFont="1" applyFill="1" applyBorder="1" applyAlignment="1">
      <alignment vertical="center" wrapText="1"/>
    </xf>
    <xf numFmtId="38" fontId="29" fillId="0" borderId="160" xfId="8" applyFont="1" applyFill="1" applyBorder="1" applyAlignment="1">
      <alignment horizontal="center" vertical="center" wrapText="1"/>
    </xf>
    <xf numFmtId="38" fontId="29" fillId="0" borderId="161" xfId="8" applyFont="1" applyFill="1" applyBorder="1" applyAlignment="1">
      <alignment horizontal="center" vertical="center" wrapText="1"/>
    </xf>
    <xf numFmtId="0" fontId="65" fillId="11" borderId="0" xfId="0" applyFont="1" applyFill="1" applyAlignment="1">
      <alignment vertical="center" wrapText="1"/>
    </xf>
    <xf numFmtId="0" fontId="76" fillId="11" borderId="0" xfId="0" applyFont="1" applyFill="1">
      <alignment vertical="center"/>
    </xf>
    <xf numFmtId="0" fontId="78" fillId="11" borderId="0" xfId="0" applyFont="1" applyFill="1">
      <alignment vertical="center"/>
    </xf>
    <xf numFmtId="0" fontId="29" fillId="11" borderId="111" xfId="0" applyFont="1" applyFill="1" applyBorder="1" applyAlignment="1">
      <alignment wrapText="1"/>
    </xf>
    <xf numFmtId="0" fontId="29" fillId="11" borderId="111" xfId="0" applyFont="1" applyFill="1" applyBorder="1" applyAlignment="1">
      <alignment horizontal="right" wrapText="1"/>
    </xf>
    <xf numFmtId="0" fontId="29" fillId="12" borderId="135" xfId="0" applyFont="1" applyFill="1" applyBorder="1" applyAlignment="1">
      <alignment horizontal="center" vertical="center" wrapText="1"/>
    </xf>
    <xf numFmtId="0" fontId="29" fillId="12" borderId="98" xfId="0" applyFont="1" applyFill="1" applyBorder="1" applyAlignment="1">
      <alignment horizontal="center" vertical="center" wrapText="1"/>
    </xf>
    <xf numFmtId="0" fontId="29" fillId="12" borderId="100" xfId="0" applyFont="1" applyFill="1" applyBorder="1" applyAlignment="1">
      <alignment horizontal="center" vertical="center" wrapText="1"/>
    </xf>
    <xf numFmtId="0" fontId="60" fillId="11" borderId="0" xfId="0" applyFont="1" applyFill="1">
      <alignment vertical="center"/>
    </xf>
    <xf numFmtId="0" fontId="79" fillId="11" borderId="0" xfId="0" applyFont="1" applyFill="1" applyAlignment="1">
      <alignment vertical="center" wrapText="1"/>
    </xf>
    <xf numFmtId="0" fontId="80" fillId="11" borderId="111" xfId="0" applyFont="1" applyFill="1" applyBorder="1">
      <alignment vertical="center"/>
    </xf>
    <xf numFmtId="0" fontId="69" fillId="11" borderId="111" xfId="0" applyFont="1" applyFill="1" applyBorder="1">
      <alignment vertical="center"/>
    </xf>
    <xf numFmtId="0" fontId="10" fillId="0" borderId="28" xfId="0" applyFont="1" applyBorder="1" applyAlignment="1">
      <alignment vertical="center" shrinkToFit="1"/>
    </xf>
    <xf numFmtId="0" fontId="10" fillId="0" borderId="28" xfId="0" applyFont="1" applyBorder="1" applyAlignment="1">
      <alignment horizontal="right"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29" fillId="12" borderId="136" xfId="0" applyFont="1" applyFill="1" applyBorder="1" applyAlignment="1">
      <alignment horizontal="center" vertical="center" wrapText="1"/>
    </xf>
    <xf numFmtId="184" fontId="29" fillId="2" borderId="135" xfId="8" applyNumberFormat="1" applyFont="1" applyFill="1" applyBorder="1" applyAlignment="1" applyProtection="1">
      <alignment vertical="center" shrinkToFit="1"/>
      <protection locked="0"/>
    </xf>
    <xf numFmtId="184" fontId="29" fillId="12" borderId="135" xfId="8" applyNumberFormat="1" applyFont="1" applyFill="1" applyBorder="1" applyAlignment="1">
      <alignment vertical="center" shrinkToFit="1"/>
    </xf>
    <xf numFmtId="184" fontId="29" fillId="2" borderId="136" xfId="8" applyNumberFormat="1" applyFont="1" applyFill="1" applyBorder="1" applyAlignment="1" applyProtection="1">
      <alignment vertical="center" shrinkToFit="1"/>
      <protection locked="0"/>
    </xf>
    <xf numFmtId="184" fontId="29" fillId="13" borderId="0" xfId="8" applyNumberFormat="1" applyFont="1" applyFill="1" applyBorder="1" applyAlignment="1">
      <alignment vertical="center" shrinkToFit="1"/>
    </xf>
    <xf numFmtId="184" fontId="29" fillId="2" borderId="44" xfId="8" applyNumberFormat="1" applyFont="1" applyFill="1" applyBorder="1" applyAlignment="1" applyProtection="1">
      <alignment vertical="center" shrinkToFit="1"/>
      <protection locked="0"/>
    </xf>
    <xf numFmtId="184" fontId="29" fillId="2" borderId="45" xfId="8" applyNumberFormat="1" applyFont="1" applyFill="1" applyBorder="1" applyAlignment="1" applyProtection="1">
      <alignment vertical="center" shrinkToFit="1"/>
      <protection locked="0"/>
    </xf>
    <xf numFmtId="184" fontId="29" fillId="13" borderId="137" xfId="8" applyNumberFormat="1" applyFont="1" applyFill="1" applyBorder="1" applyAlignment="1">
      <alignment vertical="center" shrinkToFit="1"/>
    </xf>
    <xf numFmtId="0" fontId="29" fillId="12" borderId="97" xfId="0" applyFont="1" applyFill="1" applyBorder="1" applyAlignment="1">
      <alignment horizontal="center" vertical="center" wrapText="1"/>
    </xf>
    <xf numFmtId="184" fontId="29" fillId="2" borderId="98" xfId="8" applyNumberFormat="1" applyFont="1" applyFill="1" applyBorder="1" applyAlignment="1" applyProtection="1">
      <alignment vertical="center" shrinkToFit="1"/>
      <protection locked="0"/>
    </xf>
    <xf numFmtId="184" fontId="29" fillId="12" borderId="98" xfId="8" applyNumberFormat="1" applyFont="1" applyFill="1" applyBorder="1" applyAlignment="1">
      <alignment vertical="center" shrinkToFit="1"/>
    </xf>
    <xf numFmtId="184" fontId="29" fillId="13" borderId="14" xfId="8" applyNumberFormat="1" applyFont="1" applyFill="1" applyBorder="1" applyAlignment="1">
      <alignment vertical="center" shrinkToFit="1"/>
    </xf>
    <xf numFmtId="184" fontId="29" fillId="2" borderId="6" xfId="8" applyNumberFormat="1" applyFont="1" applyFill="1" applyBorder="1" applyAlignment="1" applyProtection="1">
      <alignment vertical="center" shrinkToFit="1"/>
      <protection locked="0"/>
    </xf>
    <xf numFmtId="184" fontId="29" fillId="2" borderId="35" xfId="8" applyNumberFormat="1" applyFont="1" applyFill="1" applyBorder="1" applyAlignment="1" applyProtection="1">
      <alignment vertical="center" shrinkToFit="1"/>
      <protection locked="0"/>
    </xf>
    <xf numFmtId="184" fontId="29" fillId="13" borderId="141" xfId="8" applyNumberFormat="1" applyFont="1" applyFill="1" applyBorder="1" applyAlignment="1">
      <alignment vertical="center" shrinkToFit="1"/>
    </xf>
    <xf numFmtId="0" fontId="29" fillId="12" borderId="93" xfId="0" applyFont="1" applyFill="1" applyBorder="1" applyAlignment="1">
      <alignment horizontal="center" vertical="center" wrapText="1"/>
    </xf>
    <xf numFmtId="184" fontId="29" fillId="2" borderId="100" xfId="8" applyNumberFormat="1" applyFont="1" applyFill="1" applyBorder="1" applyAlignment="1" applyProtection="1">
      <alignment vertical="center" shrinkToFit="1"/>
      <protection locked="0"/>
    </xf>
    <xf numFmtId="184" fontId="29" fillId="12" borderId="100" xfId="8" applyNumberFormat="1" applyFont="1" applyFill="1" applyBorder="1" applyAlignment="1">
      <alignment vertical="center" shrinkToFit="1"/>
    </xf>
    <xf numFmtId="184" fontId="29" fillId="13" borderId="47" xfId="8" applyNumberFormat="1" applyFont="1" applyFill="1" applyBorder="1" applyAlignment="1">
      <alignment vertical="center" shrinkToFit="1"/>
    </xf>
    <xf numFmtId="184" fontId="29" fillId="2" borderId="25" xfId="8" applyNumberFormat="1" applyFont="1" applyFill="1" applyBorder="1" applyAlignment="1" applyProtection="1">
      <alignment vertical="center" shrinkToFit="1"/>
      <protection locked="0"/>
    </xf>
    <xf numFmtId="184" fontId="29" fillId="2" borderId="38" xfId="8" applyNumberFormat="1" applyFont="1" applyFill="1" applyBorder="1" applyAlignment="1" applyProtection="1">
      <alignment vertical="center" shrinkToFit="1"/>
      <protection locked="0"/>
    </xf>
    <xf numFmtId="184" fontId="29" fillId="13" borderId="162" xfId="8" applyNumberFormat="1" applyFont="1" applyFill="1" applyBorder="1" applyAlignment="1">
      <alignment vertical="center" shrinkToFit="1"/>
    </xf>
    <xf numFmtId="184" fontId="29" fillId="12" borderId="145" xfId="8" applyNumberFormat="1" applyFont="1" applyFill="1" applyBorder="1" applyAlignment="1">
      <alignment vertical="center" shrinkToFit="1"/>
    </xf>
    <xf numFmtId="184" fontId="29" fillId="12" borderId="111" xfId="8" applyNumberFormat="1" applyFont="1" applyFill="1" applyBorder="1" applyAlignment="1">
      <alignment vertical="center" shrinkToFit="1"/>
    </xf>
    <xf numFmtId="184" fontId="29" fillId="12" borderId="146" xfId="8" applyNumberFormat="1" applyFont="1" applyFill="1" applyBorder="1" applyAlignment="1">
      <alignment vertical="center" shrinkToFit="1"/>
    </xf>
    <xf numFmtId="184" fontId="29" fillId="12" borderId="147" xfId="8" applyNumberFormat="1" applyFont="1" applyFill="1" applyBorder="1" applyAlignment="1">
      <alignment vertical="center" shrinkToFit="1"/>
    </xf>
    <xf numFmtId="184" fontId="29" fillId="12" borderId="151" xfId="8" applyNumberFormat="1" applyFont="1" applyFill="1" applyBorder="1" applyAlignment="1">
      <alignment vertical="center" shrinkToFit="1"/>
    </xf>
    <xf numFmtId="184" fontId="29" fillId="12" borderId="152" xfId="8" applyNumberFormat="1" applyFont="1" applyFill="1" applyBorder="1" applyAlignment="1">
      <alignment vertical="center" shrinkToFit="1"/>
    </xf>
    <xf numFmtId="0" fontId="83" fillId="11" borderId="0" xfId="0" applyFont="1" applyFill="1" applyAlignment="1">
      <alignment vertical="center" wrapText="1"/>
    </xf>
    <xf numFmtId="0" fontId="84" fillId="11" borderId="0" xfId="0" applyFont="1" applyFill="1" applyAlignment="1">
      <alignment horizontal="left" vertical="center"/>
    </xf>
    <xf numFmtId="0" fontId="29" fillId="11" borderId="0" xfId="0" applyFont="1" applyFill="1" applyAlignment="1"/>
    <xf numFmtId="0" fontId="87" fillId="11" borderId="0" xfId="0" applyFont="1" applyFill="1">
      <alignment vertical="center"/>
    </xf>
    <xf numFmtId="0" fontId="29" fillId="0" borderId="0" xfId="0" applyFont="1" applyAlignment="1">
      <alignment horizontal="center" vertical="center" wrapText="1"/>
    </xf>
    <xf numFmtId="38" fontId="29" fillId="0" borderId="0" xfId="8" applyFont="1" applyFill="1" applyBorder="1" applyAlignment="1">
      <alignment vertical="center" wrapText="1"/>
    </xf>
    <xf numFmtId="0" fontId="10" fillId="8" borderId="0" xfId="0" applyFont="1" applyFill="1" applyAlignment="1">
      <alignment vertical="center" wrapText="1"/>
    </xf>
    <xf numFmtId="0" fontId="88" fillId="8" borderId="0" xfId="0" applyFont="1" applyFill="1">
      <alignment vertical="center"/>
    </xf>
    <xf numFmtId="0" fontId="29" fillId="8" borderId="0" xfId="0" applyFont="1" applyFill="1" applyAlignment="1">
      <alignment vertical="center" wrapText="1"/>
    </xf>
    <xf numFmtId="0" fontId="10" fillId="8" borderId="0" xfId="0" applyFont="1" applyFill="1" applyAlignment="1">
      <alignment horizontal="center" vertical="center" wrapText="1"/>
    </xf>
    <xf numFmtId="0" fontId="79" fillId="8" borderId="0" xfId="0" applyFont="1" applyFill="1" applyAlignment="1">
      <alignment vertical="center" wrapText="1"/>
    </xf>
    <xf numFmtId="0" fontId="69" fillId="8" borderId="26" xfId="0" applyFont="1" applyFill="1" applyBorder="1" applyAlignment="1">
      <alignment horizontal="left" vertical="center"/>
    </xf>
    <xf numFmtId="0" fontId="60" fillId="8" borderId="0" xfId="0" applyFont="1" applyFill="1" applyAlignment="1">
      <alignment horizontal="left" vertical="center" wrapText="1"/>
    </xf>
    <xf numFmtId="0" fontId="10" fillId="0" borderId="102" xfId="0" applyFont="1" applyBorder="1" applyAlignment="1">
      <alignment horizontal="center" vertical="center" wrapText="1"/>
    </xf>
    <xf numFmtId="0" fontId="10" fillId="0" borderId="126"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69" xfId="0" applyFont="1" applyBorder="1" applyAlignment="1">
      <alignment horizontal="center" vertical="center" wrapText="1"/>
    </xf>
    <xf numFmtId="183" fontId="29" fillId="13" borderId="136" xfId="8" applyNumberFormat="1" applyFont="1" applyFill="1" applyBorder="1" applyAlignment="1">
      <alignment vertical="center" wrapText="1"/>
    </xf>
    <xf numFmtId="183" fontId="29" fillId="13" borderId="97" xfId="8" applyNumberFormat="1" applyFont="1" applyFill="1" applyBorder="1" applyAlignment="1">
      <alignment vertical="center" wrapText="1"/>
    </xf>
    <xf numFmtId="0" fontId="29" fillId="3" borderId="93" xfId="0" applyFont="1" applyFill="1" applyBorder="1" applyAlignment="1" applyProtection="1">
      <alignment horizontal="center" vertical="center" wrapText="1"/>
      <protection locked="0"/>
    </xf>
    <xf numFmtId="183" fontId="29" fillId="13" borderId="93" xfId="8" applyNumberFormat="1" applyFont="1" applyFill="1" applyBorder="1" applyAlignment="1">
      <alignment vertical="center" wrapText="1"/>
    </xf>
    <xf numFmtId="0" fontId="29" fillId="0" borderId="26" xfId="0" applyFont="1" applyBorder="1" applyAlignment="1">
      <alignment horizontal="center" vertical="center" wrapText="1"/>
    </xf>
    <xf numFmtId="183" fontId="29" fillId="13" borderId="26" xfId="8" applyNumberFormat="1" applyFont="1" applyFill="1" applyBorder="1" applyAlignment="1">
      <alignment vertical="center" wrapText="1"/>
    </xf>
    <xf numFmtId="183" fontId="29" fillId="13" borderId="109" xfId="8" applyNumberFormat="1" applyFont="1" applyFill="1" applyBorder="1" applyAlignment="1">
      <alignment vertical="center" wrapText="1"/>
    </xf>
    <xf numFmtId="183" fontId="29" fillId="13" borderId="110" xfId="8" applyNumberFormat="1" applyFont="1" applyFill="1" applyBorder="1" applyAlignment="1">
      <alignment vertical="center" wrapText="1"/>
    </xf>
    <xf numFmtId="183" fontId="29" fillId="13" borderId="130" xfId="8" applyNumberFormat="1" applyFont="1" applyFill="1" applyBorder="1" applyAlignment="1">
      <alignment vertical="center" wrapText="1"/>
    </xf>
    <xf numFmtId="183" fontId="29" fillId="13" borderId="131" xfId="8" applyNumberFormat="1" applyFont="1" applyFill="1" applyBorder="1" applyAlignment="1">
      <alignment vertical="center" wrapText="1"/>
    </xf>
    <xf numFmtId="183" fontId="29" fillId="13" borderId="132" xfId="8" applyNumberFormat="1" applyFont="1" applyFill="1" applyBorder="1" applyAlignment="1">
      <alignment vertical="center" wrapText="1"/>
    </xf>
    <xf numFmtId="183" fontId="29" fillId="13" borderId="95" xfId="8" applyNumberFormat="1" applyFont="1" applyFill="1" applyBorder="1" applyAlignment="1">
      <alignment vertical="center" wrapText="1"/>
    </xf>
    <xf numFmtId="0" fontId="29" fillId="8" borderId="153" xfId="0" applyFont="1" applyFill="1" applyBorder="1" applyAlignment="1">
      <alignment vertical="center" wrapText="1"/>
    </xf>
    <xf numFmtId="0" fontId="29" fillId="8" borderId="154" xfId="0" applyFont="1" applyFill="1" applyBorder="1" applyAlignment="1">
      <alignment vertical="center" wrapText="1"/>
    </xf>
    <xf numFmtId="0" fontId="29" fillId="8" borderId="0" xfId="0" applyFont="1" applyFill="1" applyAlignment="1">
      <alignment horizontal="center" vertical="center" wrapText="1"/>
    </xf>
    <xf numFmtId="38" fontId="29" fillId="8" borderId="0" xfId="8" applyFont="1" applyFill="1" applyBorder="1" applyAlignment="1">
      <alignment vertical="center" wrapText="1"/>
    </xf>
    <xf numFmtId="38" fontId="29" fillId="8" borderId="155" xfId="8" applyFont="1" applyFill="1" applyBorder="1" applyAlignment="1">
      <alignment vertical="center" wrapText="1"/>
    </xf>
    <xf numFmtId="38" fontId="29" fillId="8" borderId="156" xfId="8" applyFont="1" applyFill="1" applyBorder="1" applyAlignment="1">
      <alignment vertical="center" wrapText="1"/>
    </xf>
    <xf numFmtId="38" fontId="29" fillId="0" borderId="167" xfId="8" applyFont="1" applyFill="1" applyBorder="1" applyAlignment="1">
      <alignment vertical="center" wrapText="1"/>
    </xf>
    <xf numFmtId="38" fontId="29" fillId="0" borderId="98" xfId="8" applyFont="1" applyFill="1" applyBorder="1" applyAlignment="1">
      <alignment horizontal="center" vertical="center" wrapText="1"/>
    </xf>
    <xf numFmtId="38" fontId="29" fillId="0" borderId="100" xfId="8" applyFont="1" applyFill="1" applyBorder="1" applyAlignment="1">
      <alignment horizontal="center" vertical="center" wrapText="1"/>
    </xf>
    <xf numFmtId="0" fontId="65" fillId="8" borderId="0" xfId="0" applyFont="1" applyFill="1" applyAlignment="1">
      <alignment vertical="center" wrapText="1"/>
    </xf>
    <xf numFmtId="0" fontId="76" fillId="8" borderId="0" xfId="0" applyFont="1" applyFill="1">
      <alignment vertical="center"/>
    </xf>
    <xf numFmtId="0" fontId="78" fillId="8" borderId="0" xfId="0" applyFont="1" applyFill="1">
      <alignment vertical="center"/>
    </xf>
    <xf numFmtId="0" fontId="29" fillId="8" borderId="26" xfId="0" applyFont="1" applyFill="1" applyBorder="1" applyAlignment="1">
      <alignment horizontal="right" wrapText="1"/>
    </xf>
    <xf numFmtId="0" fontId="80" fillId="8" borderId="26" xfId="0" applyFont="1" applyFill="1" applyBorder="1">
      <alignment vertical="center"/>
    </xf>
    <xf numFmtId="0" fontId="14" fillId="8" borderId="26" xfId="0" applyFont="1" applyFill="1" applyBorder="1">
      <alignment vertical="center"/>
    </xf>
    <xf numFmtId="0" fontId="29" fillId="8" borderId="0" xfId="0" applyFont="1" applyFill="1" applyAlignment="1">
      <alignment horizontal="right" vertical="center" wrapText="1"/>
    </xf>
    <xf numFmtId="0" fontId="10" fillId="8" borderId="0" xfId="0" applyFont="1" applyFill="1" applyAlignment="1">
      <alignment vertical="center" shrinkToFit="1"/>
    </xf>
    <xf numFmtId="0" fontId="10" fillId="0" borderId="0" xfId="0" applyFont="1" applyAlignment="1">
      <alignment vertical="center" shrinkToFit="1"/>
    </xf>
    <xf numFmtId="184" fontId="29" fillId="13" borderId="136" xfId="8" applyNumberFormat="1" applyFont="1" applyFill="1" applyBorder="1" applyAlignment="1">
      <alignment vertical="center" shrinkToFit="1"/>
    </xf>
    <xf numFmtId="184" fontId="29" fillId="13" borderId="97" xfId="8" applyNumberFormat="1" applyFont="1" applyFill="1" applyBorder="1" applyAlignment="1">
      <alignment vertical="center" shrinkToFit="1"/>
    </xf>
    <xf numFmtId="184" fontId="29" fillId="13" borderId="100" xfId="8" applyNumberFormat="1" applyFont="1" applyFill="1" applyBorder="1" applyAlignment="1">
      <alignment vertical="center" shrinkToFit="1"/>
    </xf>
    <xf numFmtId="184" fontId="29" fillId="12" borderId="93" xfId="8" applyNumberFormat="1" applyFont="1" applyFill="1" applyBorder="1" applyAlignment="1">
      <alignment vertical="center" shrinkToFit="1"/>
    </xf>
    <xf numFmtId="184" fontId="29" fillId="12" borderId="26" xfId="8" applyNumberFormat="1" applyFont="1" applyFill="1" applyBorder="1" applyAlignment="1">
      <alignment vertical="center" shrinkToFit="1"/>
    </xf>
    <xf numFmtId="184" fontId="29" fillId="12" borderId="109" xfId="8" applyNumberFormat="1" applyFont="1" applyFill="1" applyBorder="1" applyAlignment="1">
      <alignment vertical="center" shrinkToFit="1"/>
    </xf>
    <xf numFmtId="184" fontId="29" fillId="12" borderId="110" xfId="8" applyNumberFormat="1" applyFont="1" applyFill="1" applyBorder="1" applyAlignment="1">
      <alignment vertical="center" shrinkToFit="1"/>
    </xf>
    <xf numFmtId="184" fontId="29" fillId="12" borderId="95" xfId="8" applyNumberFormat="1" applyFont="1" applyFill="1" applyBorder="1" applyAlignment="1">
      <alignment vertical="center" shrinkToFit="1"/>
    </xf>
    <xf numFmtId="0" fontId="0" fillId="8" borderId="0" xfId="0" applyFill="1" applyAlignment="1">
      <alignment vertical="center" wrapText="1"/>
    </xf>
    <xf numFmtId="0" fontId="84" fillId="8" borderId="0" xfId="0" applyFont="1" applyFill="1">
      <alignment vertical="center"/>
    </xf>
    <xf numFmtId="0" fontId="29" fillId="8" borderId="0" xfId="0" applyFont="1" applyFill="1" applyAlignment="1"/>
    <xf numFmtId="0" fontId="29" fillId="8" borderId="0" xfId="0" applyFont="1" applyFill="1" applyAlignment="1">
      <alignment horizontal="right"/>
    </xf>
    <xf numFmtId="0" fontId="87" fillId="8" borderId="0" xfId="0" applyFont="1" applyFill="1">
      <alignment vertical="center"/>
    </xf>
    <xf numFmtId="0" fontId="29" fillId="8" borderId="26" xfId="0" applyFont="1" applyFill="1" applyBorder="1" applyAlignment="1">
      <alignment horizontal="right"/>
    </xf>
    <xf numFmtId="0" fontId="29" fillId="12" borderId="68" xfId="0" applyFont="1" applyFill="1" applyBorder="1" applyAlignment="1">
      <alignment horizontal="center" vertical="center" wrapText="1"/>
    </xf>
    <xf numFmtId="0" fontId="83" fillId="8" borderId="0" xfId="0" applyFont="1" applyFill="1" applyAlignment="1">
      <alignment vertical="center" wrapText="1"/>
    </xf>
    <xf numFmtId="0" fontId="29" fillId="9" borderId="0" xfId="0" applyFont="1" applyFill="1" applyAlignment="1">
      <alignment vertical="center" wrapText="1"/>
    </xf>
    <xf numFmtId="0" fontId="29" fillId="0" borderId="0" xfId="0" applyFont="1" applyAlignment="1">
      <alignment vertical="center" wrapText="1"/>
    </xf>
    <xf numFmtId="0" fontId="29" fillId="0" borderId="26" xfId="0" applyFont="1" applyBorder="1" applyAlignment="1">
      <alignment vertical="center" wrapText="1"/>
    </xf>
    <xf numFmtId="0" fontId="79" fillId="0" borderId="0" xfId="0" applyFont="1" applyAlignment="1">
      <alignment vertical="center" wrapText="1"/>
    </xf>
    <xf numFmtId="10" fontId="10" fillId="12" borderId="93" xfId="12" applyNumberFormat="1" applyFont="1" applyFill="1" applyBorder="1" applyAlignment="1">
      <alignment vertical="center" wrapText="1"/>
    </xf>
    <xf numFmtId="38" fontId="90" fillId="4" borderId="0" xfId="8" applyFont="1" applyFill="1" applyBorder="1" applyAlignment="1">
      <alignment vertical="center" wrapText="1"/>
    </xf>
    <xf numFmtId="0" fontId="0" fillId="0" borderId="0" xfId="0" applyAlignment="1">
      <alignment vertical="center" wrapText="1"/>
    </xf>
    <xf numFmtId="0" fontId="0" fillId="0" borderId="121" xfId="0" applyBorder="1" applyAlignment="1">
      <alignment horizontal="center" vertical="center" wrapText="1"/>
    </xf>
    <xf numFmtId="0" fontId="10" fillId="0" borderId="0" xfId="0" applyFont="1" applyAlignment="1">
      <alignment horizontal="center" vertical="center" wrapText="1"/>
    </xf>
    <xf numFmtId="0" fontId="29" fillId="12" borderId="121" xfId="0" applyFont="1" applyFill="1" applyBorder="1" applyAlignment="1">
      <alignment horizontal="right" vertical="center" wrapText="1"/>
    </xf>
    <xf numFmtId="0" fontId="29" fillId="12" borderId="135" xfId="8" applyNumberFormat="1" applyFont="1" applyFill="1" applyBorder="1" applyAlignment="1">
      <alignment horizontal="right" vertical="center" wrapText="1"/>
    </xf>
    <xf numFmtId="0" fontId="29" fillId="12" borderId="79" xfId="8" applyNumberFormat="1" applyFont="1" applyFill="1" applyBorder="1" applyAlignment="1">
      <alignment horizontal="right" vertical="center" wrapText="1"/>
    </xf>
    <xf numFmtId="0" fontId="29" fillId="12" borderId="136" xfId="8" applyNumberFormat="1" applyFont="1" applyFill="1" applyBorder="1" applyAlignment="1">
      <alignment horizontal="right" vertical="center" wrapText="1"/>
    </xf>
    <xf numFmtId="0" fontId="29" fillId="12" borderId="135" xfId="8" applyNumberFormat="1" applyFont="1" applyFill="1" applyBorder="1" applyAlignment="1">
      <alignment horizontal="center" vertical="center" wrapText="1"/>
    </xf>
    <xf numFmtId="0" fontId="29" fillId="12" borderId="98" xfId="0" applyFont="1" applyFill="1" applyBorder="1" applyAlignment="1">
      <alignment horizontal="right" vertical="center" wrapText="1"/>
    </xf>
    <xf numFmtId="0" fontId="29" fillId="12" borderId="98" xfId="8" applyNumberFormat="1" applyFont="1" applyFill="1" applyBorder="1" applyAlignment="1">
      <alignment horizontal="right" vertical="center" wrapText="1"/>
    </xf>
    <xf numFmtId="0" fontId="29" fillId="12" borderId="14" xfId="8" applyNumberFormat="1" applyFont="1" applyFill="1" applyBorder="1" applyAlignment="1">
      <alignment horizontal="right" vertical="center" wrapText="1"/>
    </xf>
    <xf numFmtId="0" fontId="29" fillId="12" borderId="168" xfId="8" applyNumberFormat="1" applyFont="1" applyFill="1" applyBorder="1" applyAlignment="1">
      <alignment horizontal="right" vertical="center" wrapText="1"/>
    </xf>
    <xf numFmtId="0" fontId="29" fillId="12" borderId="98" xfId="8" applyNumberFormat="1" applyFont="1" applyFill="1" applyBorder="1" applyAlignment="1">
      <alignment horizontal="center" vertical="center" wrapText="1"/>
    </xf>
    <xf numFmtId="0" fontId="29" fillId="12" borderId="96" xfId="0" applyFont="1" applyFill="1" applyBorder="1" applyAlignment="1">
      <alignment horizontal="right" vertical="center" wrapText="1"/>
    </xf>
    <xf numFmtId="0" fontId="29" fillId="12" borderId="93" xfId="8" applyNumberFormat="1" applyFont="1" applyFill="1" applyBorder="1" applyAlignment="1">
      <alignment horizontal="right" vertical="center" wrapText="1"/>
    </xf>
    <xf numFmtId="0" fontId="29" fillId="12" borderId="26" xfId="8" applyNumberFormat="1" applyFont="1" applyFill="1" applyBorder="1" applyAlignment="1">
      <alignment horizontal="right" vertical="center" wrapText="1"/>
    </xf>
    <xf numFmtId="0" fontId="29" fillId="12" borderId="100" xfId="8" applyNumberFormat="1" applyFont="1" applyFill="1" applyBorder="1" applyAlignment="1">
      <alignment horizontal="right" vertical="center" wrapText="1"/>
    </xf>
    <xf numFmtId="0" fontId="29" fillId="12" borderId="93" xfId="8" applyNumberFormat="1" applyFont="1" applyFill="1" applyBorder="1" applyAlignment="1">
      <alignment horizontal="center" vertical="center" wrapText="1"/>
    </xf>
    <xf numFmtId="0" fontId="29" fillId="12" borderId="93" xfId="0" applyFont="1" applyFill="1" applyBorder="1" applyAlignment="1">
      <alignment horizontal="right" vertical="center" wrapText="1"/>
    </xf>
    <xf numFmtId="38" fontId="29" fillId="12" borderId="93" xfId="8" applyFont="1" applyFill="1" applyBorder="1" applyAlignment="1">
      <alignment horizontal="right" vertical="center" wrapText="1"/>
    </xf>
    <xf numFmtId="38" fontId="29" fillId="13" borderId="93" xfId="8" applyFont="1" applyFill="1" applyBorder="1" applyAlignment="1">
      <alignment horizontal="right" vertical="center" wrapText="1"/>
    </xf>
    <xf numFmtId="38" fontId="29" fillId="13" borderId="26" xfId="8" applyFont="1" applyFill="1" applyBorder="1" applyAlignment="1">
      <alignment horizontal="right" vertical="center" wrapText="1"/>
    </xf>
    <xf numFmtId="38" fontId="29" fillId="13" borderId="109" xfId="8" applyFont="1" applyFill="1" applyBorder="1" applyAlignment="1">
      <alignment horizontal="right" vertical="center" wrapText="1"/>
    </xf>
    <xf numFmtId="0" fontId="29" fillId="4" borderId="0" xfId="0" applyFont="1" applyFill="1" applyAlignment="1">
      <alignment horizontal="right" vertical="center" wrapText="1"/>
    </xf>
    <xf numFmtId="38" fontId="29" fillId="4" borderId="0" xfId="8" applyFont="1" applyFill="1" applyBorder="1" applyAlignment="1">
      <alignment horizontal="right" vertical="center" wrapText="1"/>
    </xf>
    <xf numFmtId="38" fontId="29" fillId="4" borderId="0" xfId="8" applyFont="1" applyFill="1" applyBorder="1" applyAlignment="1">
      <alignment horizontal="center" vertical="center" wrapText="1"/>
    </xf>
    <xf numFmtId="0" fontId="29" fillId="12" borderId="103" xfId="8" applyNumberFormat="1" applyFont="1" applyFill="1" applyBorder="1" applyAlignment="1">
      <alignment horizontal="center" vertical="center" wrapText="1"/>
    </xf>
    <xf numFmtId="0" fontId="29" fillId="12" borderId="120" xfId="8" applyNumberFormat="1" applyFont="1" applyFill="1" applyBorder="1" applyAlignment="1">
      <alignment horizontal="right" vertical="center" wrapText="1"/>
    </xf>
    <xf numFmtId="0" fontId="29" fillId="12" borderId="39" xfId="8" applyNumberFormat="1" applyFont="1" applyFill="1" applyBorder="1" applyAlignment="1">
      <alignment horizontal="center" vertical="center" wrapText="1"/>
    </xf>
    <xf numFmtId="0" fontId="29" fillId="12" borderId="168" xfId="0" applyFont="1" applyFill="1" applyBorder="1" applyAlignment="1">
      <alignment horizontal="center" vertical="center" wrapText="1"/>
    </xf>
    <xf numFmtId="0" fontId="29" fillId="12" borderId="108" xfId="8" applyNumberFormat="1" applyFont="1" applyFill="1" applyBorder="1" applyAlignment="1">
      <alignment horizontal="center" vertical="center" wrapText="1"/>
    </xf>
    <xf numFmtId="0" fontId="29" fillId="0" borderId="40" xfId="0" applyFont="1" applyBorder="1" applyAlignment="1">
      <alignment horizontal="center" vertical="center" wrapText="1"/>
    </xf>
    <xf numFmtId="38" fontId="29" fillId="13" borderId="101" xfId="8" applyFont="1" applyFill="1" applyBorder="1" applyAlignment="1">
      <alignment horizontal="right" vertical="center" wrapText="1"/>
    </xf>
    <xf numFmtId="0" fontId="29" fillId="12" borderId="101" xfId="0" applyFont="1" applyFill="1" applyBorder="1" applyAlignment="1">
      <alignment horizontal="right" vertical="center" wrapText="1"/>
    </xf>
    <xf numFmtId="38" fontId="29" fillId="12" borderId="101" xfId="8" applyFont="1" applyFill="1" applyBorder="1" applyAlignment="1">
      <alignment horizontal="right" vertical="center" wrapText="1"/>
    </xf>
    <xf numFmtId="38" fontId="29" fillId="13" borderId="57" xfId="8" applyFont="1" applyFill="1" applyBorder="1" applyAlignment="1">
      <alignment horizontal="right" vertical="center" wrapText="1"/>
    </xf>
    <xf numFmtId="185" fontId="10" fillId="12" borderId="101" xfId="12" applyNumberFormat="1" applyFont="1" applyFill="1" applyBorder="1" applyAlignment="1">
      <alignment vertical="center" wrapText="1"/>
    </xf>
    <xf numFmtId="0" fontId="10" fillId="8" borderId="28" xfId="0" applyFont="1" applyFill="1" applyBorder="1" applyAlignment="1">
      <alignment vertical="center" shrinkToFit="1"/>
    </xf>
    <xf numFmtId="0" fontId="10" fillId="8" borderId="28" xfId="0" applyFont="1" applyFill="1" applyBorder="1" applyAlignment="1">
      <alignment horizontal="right" vertical="center" wrapText="1"/>
    </xf>
    <xf numFmtId="0" fontId="0" fillId="8" borderId="44" xfId="0" applyFill="1" applyBorder="1" applyAlignment="1">
      <alignment horizontal="center" vertical="center" wrapText="1"/>
    </xf>
    <xf numFmtId="0" fontId="0" fillId="8" borderId="45" xfId="0"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29" fillId="8" borderId="93" xfId="0" applyFont="1" applyFill="1" applyBorder="1" applyAlignment="1">
      <alignment horizontal="right" vertical="center" wrapText="1"/>
    </xf>
    <xf numFmtId="0" fontId="29" fillId="8" borderId="120" xfId="0" applyFont="1" applyFill="1" applyBorder="1" applyAlignment="1">
      <alignment horizontal="right" vertical="center" wrapText="1"/>
    </xf>
    <xf numFmtId="0" fontId="29" fillId="8" borderId="109" xfId="0" applyFont="1" applyFill="1" applyBorder="1" applyAlignment="1">
      <alignment horizontal="right" vertical="center" wrapText="1"/>
    </xf>
    <xf numFmtId="0" fontId="29" fillId="8" borderId="95" xfId="0" applyFont="1" applyFill="1" applyBorder="1" applyAlignment="1">
      <alignment horizontal="right" vertical="center" wrapText="1"/>
    </xf>
    <xf numFmtId="0" fontId="29" fillId="8" borderId="136" xfId="0" applyFont="1" applyFill="1" applyBorder="1" applyAlignment="1">
      <alignment horizontal="center" vertical="center" wrapText="1"/>
    </xf>
    <xf numFmtId="10" fontId="10" fillId="8" borderId="120" xfId="12" applyNumberFormat="1" applyFont="1" applyFill="1" applyBorder="1" applyAlignment="1">
      <alignment vertical="center" wrapText="1"/>
    </xf>
    <xf numFmtId="0" fontId="29" fillId="8" borderId="98" xfId="0" applyFont="1" applyFill="1" applyBorder="1" applyAlignment="1">
      <alignment horizontal="center" vertical="center" wrapText="1"/>
    </xf>
    <xf numFmtId="10" fontId="10" fillId="8" borderId="168" xfId="12" applyNumberFormat="1" applyFont="1" applyFill="1" applyBorder="1" applyAlignment="1">
      <alignment vertical="center" wrapText="1"/>
    </xf>
    <xf numFmtId="0" fontId="29" fillId="8" borderId="93" xfId="0" applyFont="1" applyFill="1" applyBorder="1" applyAlignment="1">
      <alignment horizontal="center" vertical="center" wrapText="1"/>
    </xf>
    <xf numFmtId="10" fontId="10" fillId="8" borderId="100" xfId="12" applyNumberFormat="1" applyFont="1" applyFill="1" applyBorder="1" applyAlignment="1">
      <alignment vertical="center" wrapText="1"/>
    </xf>
    <xf numFmtId="0" fontId="29" fillId="8" borderId="26" xfId="0" applyFont="1" applyFill="1" applyBorder="1" applyAlignment="1">
      <alignment horizontal="center" vertical="center" wrapText="1"/>
    </xf>
    <xf numFmtId="10" fontId="10" fillId="8" borderId="93" xfId="12" applyNumberFormat="1" applyFont="1" applyFill="1" applyBorder="1" applyAlignment="1">
      <alignment vertical="center" wrapText="1"/>
    </xf>
    <xf numFmtId="10" fontId="10" fillId="8" borderId="135" xfId="12" applyNumberFormat="1" applyFont="1" applyFill="1" applyBorder="1" applyAlignment="1">
      <alignment vertical="center" wrapText="1"/>
    </xf>
    <xf numFmtId="10" fontId="10" fillId="8" borderId="98" xfId="12" applyNumberFormat="1" applyFont="1" applyFill="1" applyBorder="1" applyAlignment="1">
      <alignment vertical="center" wrapText="1"/>
    </xf>
    <xf numFmtId="0" fontId="22" fillId="0" borderId="60" xfId="0" applyFont="1" applyBorder="1" applyAlignment="1">
      <alignment horizontal="right" vertical="center"/>
    </xf>
    <xf numFmtId="0" fontId="19" fillId="0" borderId="7" xfId="0" applyFont="1" applyBorder="1" applyAlignment="1">
      <alignment horizontal="center" vertical="distributed" textRotation="255" justifyLastLine="1"/>
    </xf>
    <xf numFmtId="0" fontId="10" fillId="0" borderId="7" xfId="0" applyFont="1" applyBorder="1">
      <alignment vertical="center"/>
    </xf>
    <xf numFmtId="177" fontId="21" fillId="0" borderId="7" xfId="0" applyNumberFormat="1" applyFont="1" applyBorder="1" applyAlignment="1">
      <alignment vertical="center" shrinkToFit="1"/>
    </xf>
    <xf numFmtId="0" fontId="22" fillId="0" borderId="41" xfId="0" applyFont="1" applyBorder="1" applyAlignment="1">
      <alignment horizontal="right" vertical="center"/>
    </xf>
    <xf numFmtId="0" fontId="10" fillId="0" borderId="60" xfId="0" applyFont="1" applyBorder="1">
      <alignment vertical="center"/>
    </xf>
    <xf numFmtId="177" fontId="21" fillId="0" borderId="60" xfId="0" applyNumberFormat="1" applyFont="1" applyBorder="1" applyAlignment="1">
      <alignment vertical="center" shrinkToFit="1"/>
    </xf>
    <xf numFmtId="0" fontId="24" fillId="0" borderId="41" xfId="0" applyFont="1" applyBorder="1">
      <alignment vertical="center"/>
    </xf>
    <xf numFmtId="178" fontId="24" fillId="0" borderId="41" xfId="0" applyNumberFormat="1" applyFont="1" applyBorder="1">
      <alignment vertical="center"/>
    </xf>
    <xf numFmtId="0" fontId="22" fillId="0" borderId="65" xfId="0" applyFont="1" applyBorder="1" applyAlignment="1">
      <alignment horizontal="right" vertical="center"/>
    </xf>
    <xf numFmtId="0" fontId="19" fillId="0" borderId="7" xfId="0" applyFont="1" applyBorder="1">
      <alignment vertical="center"/>
    </xf>
    <xf numFmtId="178" fontId="19" fillId="0" borderId="7" xfId="0" applyNumberFormat="1" applyFont="1" applyBorder="1">
      <alignment vertical="center"/>
    </xf>
    <xf numFmtId="0" fontId="22" fillId="0" borderId="7" xfId="0" applyFont="1" applyBorder="1" applyAlignment="1">
      <alignment horizontal="right" vertical="center"/>
    </xf>
    <xf numFmtId="177" fontId="23" fillId="0" borderId="38" xfId="0" applyNumberFormat="1" applyFont="1" applyBorder="1" applyAlignment="1">
      <alignment vertical="center" shrinkToFit="1"/>
    </xf>
    <xf numFmtId="0" fontId="5" fillId="9" borderId="90" xfId="10" applyFont="1" applyFill="1" applyBorder="1" applyAlignment="1">
      <alignment horizontal="center" vertical="center"/>
    </xf>
    <xf numFmtId="0" fontId="19" fillId="0" borderId="42" xfId="0" applyFont="1" applyBorder="1">
      <alignment vertical="center"/>
    </xf>
    <xf numFmtId="0" fontId="22" fillId="0" borderId="109" xfId="0" applyFont="1" applyBorder="1" applyAlignment="1">
      <alignment horizontal="right" vertical="center"/>
    </xf>
    <xf numFmtId="177" fontId="23" fillId="0" borderId="7" xfId="0" applyNumberFormat="1" applyFont="1" applyBorder="1" applyAlignment="1">
      <alignment vertical="center" shrinkToFit="1"/>
    </xf>
    <xf numFmtId="0" fontId="37" fillId="14" borderId="7" xfId="9" applyFont="1" applyFill="1" applyBorder="1" applyAlignment="1">
      <alignment horizontal="center" vertical="center"/>
    </xf>
    <xf numFmtId="177" fontId="15" fillId="14" borderId="11" xfId="0" applyNumberFormat="1" applyFont="1" applyFill="1" applyBorder="1">
      <alignment vertical="center"/>
    </xf>
    <xf numFmtId="177" fontId="15" fillId="14" borderId="17" xfId="0" applyNumberFormat="1" applyFont="1" applyFill="1" applyBorder="1">
      <alignment vertical="center"/>
    </xf>
    <xf numFmtId="177" fontId="15" fillId="14" borderId="22" xfId="0" applyNumberFormat="1" applyFont="1" applyFill="1" applyBorder="1">
      <alignment vertical="center"/>
    </xf>
    <xf numFmtId="177" fontId="15" fillId="14" borderId="11" xfId="0" applyNumberFormat="1" applyFont="1" applyFill="1" applyBorder="1" applyAlignment="1">
      <alignment horizontal="right" vertical="center"/>
    </xf>
    <xf numFmtId="177" fontId="15" fillId="14" borderId="19" xfId="0" applyNumberFormat="1" applyFont="1" applyFill="1" applyBorder="1">
      <alignment vertical="center"/>
    </xf>
    <xf numFmtId="177" fontId="15" fillId="14" borderId="14" xfId="0" applyNumberFormat="1" applyFont="1" applyFill="1" applyBorder="1">
      <alignment vertical="center"/>
    </xf>
    <xf numFmtId="0" fontId="13" fillId="14" borderId="27" xfId="0" applyFont="1" applyFill="1" applyBorder="1" applyAlignment="1">
      <alignment horizontal="center" vertical="center" shrinkToFit="1"/>
    </xf>
    <xf numFmtId="0" fontId="10" fillId="14" borderId="7" xfId="0" applyFont="1" applyFill="1" applyBorder="1">
      <alignment vertical="center"/>
    </xf>
    <xf numFmtId="177" fontId="21" fillId="14" borderId="7" xfId="0" applyNumberFormat="1" applyFont="1" applyFill="1" applyBorder="1" applyAlignment="1">
      <alignment vertical="center" shrinkToFit="1"/>
    </xf>
    <xf numFmtId="177" fontId="23" fillId="14" borderId="78" xfId="0" applyNumberFormat="1" applyFont="1" applyFill="1" applyBorder="1" applyAlignment="1">
      <alignment vertical="center" shrinkToFit="1"/>
    </xf>
    <xf numFmtId="177" fontId="23" fillId="14" borderId="108" xfId="0" applyNumberFormat="1" applyFont="1" applyFill="1" applyBorder="1" applyAlignment="1">
      <alignment vertical="center" shrinkToFit="1"/>
    </xf>
    <xf numFmtId="0" fontId="24" fillId="14" borderId="7" xfId="0" applyFont="1" applyFill="1" applyBorder="1">
      <alignment vertical="center"/>
    </xf>
    <xf numFmtId="178" fontId="24" fillId="14" borderId="7" xfId="0" applyNumberFormat="1" applyFont="1" applyFill="1" applyBorder="1">
      <alignment vertical="center"/>
    </xf>
    <xf numFmtId="177" fontId="23" fillId="14" borderId="45" xfId="0" applyNumberFormat="1" applyFont="1" applyFill="1" applyBorder="1" applyAlignment="1">
      <alignment vertical="center" shrinkToFit="1"/>
    </xf>
    <xf numFmtId="177" fontId="23" fillId="14" borderId="76" xfId="0" applyNumberFormat="1" applyFont="1" applyFill="1" applyBorder="1" applyAlignment="1">
      <alignment vertical="center" justifyLastLine="1" shrinkToFit="1"/>
    </xf>
    <xf numFmtId="0" fontId="0" fillId="14" borderId="0" xfId="0" applyFill="1" applyAlignment="1">
      <alignment horizontal="center" vertical="center"/>
    </xf>
    <xf numFmtId="0" fontId="29" fillId="14" borderId="86" xfId="0" applyFont="1" applyFill="1" applyBorder="1">
      <alignment vertical="center"/>
    </xf>
    <xf numFmtId="0" fontId="0" fillId="14" borderId="27" xfId="10" applyFont="1" applyFill="1" applyBorder="1" applyAlignment="1">
      <alignment horizontal="center" vertical="center" wrapText="1"/>
    </xf>
    <xf numFmtId="0" fontId="0" fillId="0" borderId="2" xfId="10" applyFont="1" applyBorder="1" applyAlignment="1">
      <alignment horizontal="center" vertical="center"/>
    </xf>
    <xf numFmtId="0" fontId="0" fillId="0" borderId="71" xfId="10" applyFont="1" applyBorder="1" applyAlignment="1">
      <alignment horizontal="center" vertical="center"/>
    </xf>
    <xf numFmtId="38" fontId="8" fillId="14" borderId="41" xfId="8" applyFont="1" applyFill="1" applyBorder="1" applyAlignment="1">
      <alignment horizontal="right" vertical="center"/>
    </xf>
    <xf numFmtId="38" fontId="8" fillId="14" borderId="94" xfId="8" applyFont="1" applyFill="1" applyBorder="1" applyAlignment="1">
      <alignment horizontal="right" vertical="center"/>
    </xf>
    <xf numFmtId="38" fontId="8" fillId="14" borderId="78" xfId="8" applyFont="1" applyFill="1" applyBorder="1">
      <alignment vertical="center"/>
    </xf>
    <xf numFmtId="38" fontId="8" fillId="14" borderId="95" xfId="8" applyFont="1" applyFill="1" applyBorder="1">
      <alignment vertical="center"/>
    </xf>
    <xf numFmtId="38" fontId="8" fillId="14" borderId="85" xfId="8" applyFont="1" applyFill="1" applyBorder="1" applyAlignment="1">
      <alignment horizontal="right" vertical="center"/>
    </xf>
    <xf numFmtId="38" fontId="8" fillId="14" borderId="97" xfId="10" applyNumberFormat="1" applyFill="1" applyBorder="1">
      <alignment vertical="center"/>
    </xf>
    <xf numFmtId="38" fontId="8" fillId="14" borderId="99" xfId="8" applyFont="1" applyFill="1" applyBorder="1" applyAlignment="1">
      <alignment horizontal="right" vertical="center"/>
    </xf>
    <xf numFmtId="38" fontId="8" fillId="14" borderId="98" xfId="10" applyNumberFormat="1" applyFill="1" applyBorder="1">
      <alignment vertical="center"/>
    </xf>
    <xf numFmtId="38" fontId="8" fillId="14" borderId="96" xfId="8" applyFont="1" applyFill="1" applyBorder="1" applyAlignment="1">
      <alignment horizontal="right" vertical="center"/>
    </xf>
    <xf numFmtId="38" fontId="8" fillId="14" borderId="100" xfId="10" applyNumberFormat="1" applyFill="1" applyBorder="1">
      <alignment vertical="center"/>
    </xf>
    <xf numFmtId="179" fontId="8" fillId="14" borderId="101" xfId="8" applyNumberFormat="1" applyFont="1" applyFill="1" applyBorder="1" applyAlignment="1">
      <alignment horizontal="right" vertical="center" wrapText="1"/>
    </xf>
    <xf numFmtId="10" fontId="0" fillId="14" borderId="71" xfId="10" applyNumberFormat="1" applyFont="1" applyFill="1" applyBorder="1" applyAlignment="1">
      <alignment horizontal="right" vertical="center" wrapText="1"/>
    </xf>
    <xf numFmtId="10" fontId="0" fillId="14" borderId="101" xfId="10" applyNumberFormat="1" applyFont="1" applyFill="1" applyBorder="1" applyAlignment="1">
      <alignment horizontal="right" vertical="center" wrapText="1"/>
    </xf>
    <xf numFmtId="179" fontId="0" fillId="14" borderId="71" xfId="10" applyNumberFormat="1" applyFont="1" applyFill="1" applyBorder="1" applyAlignment="1">
      <alignment horizontal="right" vertical="center" wrapText="1"/>
    </xf>
    <xf numFmtId="179" fontId="0" fillId="14" borderId="101" xfId="10" applyNumberFormat="1" applyFont="1" applyFill="1" applyBorder="1" applyAlignment="1">
      <alignment horizontal="right" vertical="center" wrapText="1"/>
    </xf>
    <xf numFmtId="38" fontId="0" fillId="14" borderId="96" xfId="10" applyNumberFormat="1" applyFont="1" applyFill="1" applyBorder="1" applyAlignment="1">
      <alignment horizontal="right" vertical="center" wrapText="1"/>
    </xf>
    <xf numFmtId="38" fontId="0" fillId="14" borderId="93" xfId="10" applyNumberFormat="1" applyFont="1" applyFill="1" applyBorder="1" applyAlignment="1">
      <alignment horizontal="right" vertical="center" wrapText="1"/>
    </xf>
    <xf numFmtId="178" fontId="8" fillId="14" borderId="71" xfId="10" applyNumberFormat="1" applyFill="1" applyBorder="1" applyAlignment="1">
      <alignment horizontal="right" vertical="center" wrapText="1"/>
    </xf>
    <xf numFmtId="178" fontId="8" fillId="14" borderId="101" xfId="10" applyNumberFormat="1" applyFill="1" applyBorder="1" applyAlignment="1">
      <alignment horizontal="right" vertical="center" wrapText="1"/>
    </xf>
    <xf numFmtId="38" fontId="0" fillId="14" borderId="101" xfId="8" applyFont="1" applyFill="1" applyBorder="1" applyAlignment="1">
      <alignment horizontal="right" vertical="center"/>
    </xf>
    <xf numFmtId="38" fontId="8" fillId="14" borderId="101" xfId="10" applyNumberFormat="1" applyFill="1" applyBorder="1">
      <alignment vertical="center"/>
    </xf>
    <xf numFmtId="178" fontId="8" fillId="14" borderId="7" xfId="10" applyNumberFormat="1" applyFill="1" applyBorder="1">
      <alignment vertical="center"/>
    </xf>
    <xf numFmtId="0" fontId="48" fillId="3" borderId="94" xfId="10" applyFont="1" applyFill="1" applyBorder="1" applyAlignment="1">
      <alignment horizontal="center" vertical="center" wrapText="1"/>
    </xf>
    <xf numFmtId="0" fontId="58" fillId="14" borderId="7" xfId="10" applyFont="1" applyFill="1" applyBorder="1" applyAlignment="1">
      <alignment horizontal="center" vertical="center" wrapText="1"/>
    </xf>
    <xf numFmtId="0" fontId="10" fillId="0" borderId="1" xfId="0" applyFont="1" applyBorder="1">
      <alignment vertical="center"/>
    </xf>
    <xf numFmtId="0" fontId="10" fillId="0" borderId="28" xfId="0" applyFont="1" applyBorder="1">
      <alignment vertical="center"/>
    </xf>
    <xf numFmtId="0" fontId="10" fillId="0" borderId="96" xfId="0" applyFont="1" applyBorder="1">
      <alignment vertical="center"/>
    </xf>
    <xf numFmtId="0" fontId="10" fillId="0" borderId="26" xfId="0" applyFont="1" applyBorder="1">
      <alignment vertical="center"/>
    </xf>
    <xf numFmtId="0" fontId="10" fillId="0" borderId="108" xfId="0" applyFont="1" applyBorder="1">
      <alignment vertical="center"/>
    </xf>
    <xf numFmtId="0" fontId="19" fillId="0" borderId="28" xfId="0" applyFont="1" applyBorder="1" applyAlignment="1">
      <alignment horizontal="distributed" vertical="center"/>
    </xf>
    <xf numFmtId="0" fontId="19" fillId="0" borderId="4" xfId="0" applyFont="1" applyBorder="1" applyAlignment="1">
      <alignment horizontal="distributed" vertical="center" justifyLastLine="1"/>
    </xf>
    <xf numFmtId="0" fontId="19" fillId="0" borderId="6" xfId="0" applyFont="1" applyBorder="1" applyAlignment="1">
      <alignment horizontal="left" vertical="center" justifyLastLine="1"/>
    </xf>
    <xf numFmtId="0" fontId="19" fillId="0" borderId="34" xfId="0" applyFont="1" applyBorder="1" applyAlignment="1">
      <alignment horizontal="left" vertical="center" justifyLastLine="1"/>
    </xf>
    <xf numFmtId="0" fontId="19" fillId="0" borderId="14" xfId="0" applyFont="1" applyBorder="1" applyAlignment="1">
      <alignment horizontal="left" vertical="center" justifyLastLine="1"/>
    </xf>
    <xf numFmtId="0" fontId="19" fillId="0" borderId="49" xfId="0" applyFont="1" applyBorder="1" applyAlignment="1">
      <alignment horizontal="left" vertical="center" justifyLastLine="1"/>
    </xf>
    <xf numFmtId="0" fontId="19" fillId="0" borderId="6" xfId="0" applyFont="1" applyBorder="1" applyAlignment="1">
      <alignment horizontal="center" vertical="center" justifyLastLine="1"/>
    </xf>
    <xf numFmtId="178" fontId="3" fillId="0" borderId="174" xfId="9" applyNumberFormat="1" applyFont="1" applyBorder="1" applyAlignment="1">
      <alignment horizontal="center" vertical="center"/>
    </xf>
    <xf numFmtId="178" fontId="3" fillId="0" borderId="41" xfId="9" applyNumberFormat="1" applyFont="1" applyBorder="1" applyAlignment="1">
      <alignment horizontal="center" vertical="center"/>
    </xf>
    <xf numFmtId="0" fontId="13" fillId="4" borderId="43" xfId="0" applyFont="1" applyFill="1" applyBorder="1" applyAlignment="1">
      <alignment horizontal="distributed" vertical="center" wrapText="1" justifyLastLine="1"/>
    </xf>
    <xf numFmtId="0" fontId="13" fillId="0" borderId="77" xfId="0" applyFont="1" applyBorder="1" applyAlignment="1">
      <alignment horizontal="distributed" vertical="center" justifyLastLine="1"/>
    </xf>
    <xf numFmtId="0" fontId="42" fillId="0" borderId="0" xfId="10" applyFont="1" applyAlignment="1">
      <alignment horizontal="center" vertical="center"/>
    </xf>
    <xf numFmtId="0" fontId="97" fillId="0" borderId="104" xfId="0" applyFont="1" applyBorder="1" applyAlignment="1">
      <alignment horizontal="distributed" vertical="center" wrapText="1" justifyLastLine="1"/>
    </xf>
    <xf numFmtId="178" fontId="2" fillId="0" borderId="174" xfId="9" applyNumberFormat="1" applyFont="1" applyBorder="1" applyAlignment="1">
      <alignment horizontal="center" vertical="center"/>
    </xf>
    <xf numFmtId="0" fontId="8" fillId="8" borderId="34" xfId="9" applyFill="1" applyBorder="1" applyAlignment="1">
      <alignment horizontal="left" vertical="center" wrapText="1"/>
    </xf>
    <xf numFmtId="0" fontId="8" fillId="8" borderId="14" xfId="9" applyFill="1" applyBorder="1" applyAlignment="1">
      <alignment horizontal="left" vertical="center" wrapText="1"/>
    </xf>
    <xf numFmtId="0" fontId="39" fillId="0" borderId="66" xfId="9" applyFont="1" applyBorder="1" applyAlignment="1">
      <alignment horizontal="center" vertical="center"/>
    </xf>
    <xf numFmtId="0" fontId="37" fillId="6" borderId="87" xfId="9" applyFont="1" applyFill="1" applyBorder="1" applyAlignment="1">
      <alignment horizontal="left" vertical="center" wrapText="1" indent="1"/>
    </xf>
    <xf numFmtId="0" fontId="37" fillId="6" borderId="47" xfId="9" applyFont="1" applyFill="1" applyBorder="1" applyAlignment="1">
      <alignment horizontal="left" vertical="center" wrapText="1" indent="1"/>
    </xf>
    <xf numFmtId="0" fontId="37" fillId="6" borderId="48" xfId="9" applyFont="1" applyFill="1" applyBorder="1" applyAlignment="1">
      <alignment horizontal="left" vertical="center" wrapText="1" indent="1"/>
    </xf>
    <xf numFmtId="0" fontId="8" fillId="7" borderId="34" xfId="9" applyFill="1" applyBorder="1" applyAlignment="1">
      <alignment horizontal="center" vertical="center"/>
    </xf>
    <xf numFmtId="0" fontId="8" fillId="7" borderId="14" xfId="9" applyFill="1" applyBorder="1" applyAlignment="1">
      <alignment horizontal="center" vertical="center"/>
    </xf>
    <xf numFmtId="0" fontId="5" fillId="8" borderId="34" xfId="9" applyFont="1" applyFill="1" applyBorder="1" applyAlignment="1">
      <alignment horizontal="left" vertical="center" wrapText="1"/>
    </xf>
    <xf numFmtId="0" fontId="39" fillId="5" borderId="58" xfId="9" applyFont="1" applyFill="1" applyBorder="1" applyAlignment="1">
      <alignment horizontal="center" vertical="center"/>
    </xf>
    <xf numFmtId="0" fontId="34" fillId="0" borderId="0" xfId="9" applyFont="1" applyAlignment="1">
      <alignment horizontal="center" vertical="center"/>
    </xf>
    <xf numFmtId="0" fontId="37" fillId="0" borderId="66" xfId="9" applyFont="1" applyBorder="1" applyAlignment="1">
      <alignment horizontal="center" vertical="center"/>
    </xf>
    <xf numFmtId="0" fontId="39" fillId="0" borderId="34" xfId="9" applyFont="1" applyBorder="1" applyAlignment="1">
      <alignment horizontal="center" vertical="center"/>
    </xf>
    <xf numFmtId="0" fontId="39" fillId="0" borderId="49" xfId="9" applyFont="1" applyBorder="1" applyAlignment="1">
      <alignment horizontal="center" vertical="center"/>
    </xf>
    <xf numFmtId="0" fontId="8" fillId="8" borderId="14" xfId="9" applyFill="1" applyBorder="1" applyAlignment="1">
      <alignment horizontal="left" vertical="center"/>
    </xf>
    <xf numFmtId="0" fontId="3" fillId="8" borderId="34" xfId="10" applyFont="1" applyFill="1" applyBorder="1" applyAlignment="1">
      <alignment horizontal="left" vertical="center" wrapText="1"/>
    </xf>
    <xf numFmtId="0" fontId="8" fillId="8" borderId="14" xfId="10" applyFill="1" applyBorder="1" applyAlignment="1">
      <alignment horizontal="left" vertical="center" wrapText="1"/>
    </xf>
    <xf numFmtId="0" fontId="8" fillId="0" borderId="7" xfId="9" applyBorder="1" applyAlignment="1">
      <alignment horizontal="center" vertical="center"/>
    </xf>
    <xf numFmtId="0" fontId="8" fillId="8" borderId="49" xfId="9" applyFill="1" applyBorder="1" applyAlignment="1">
      <alignment horizontal="left" vertical="center" wrapText="1"/>
    </xf>
    <xf numFmtId="0" fontId="8" fillId="8" borderId="34" xfId="9" applyFill="1" applyBorder="1" applyAlignment="1">
      <alignment horizontal="left" vertical="center"/>
    </xf>
    <xf numFmtId="0" fontId="8" fillId="8" borderId="49" xfId="9" applyFill="1" applyBorder="1" applyAlignment="1">
      <alignment horizontal="left" vertical="center"/>
    </xf>
    <xf numFmtId="0" fontId="3" fillId="8" borderId="34" xfId="9" applyFont="1" applyFill="1" applyBorder="1" applyAlignment="1">
      <alignment horizontal="left" vertical="center"/>
    </xf>
    <xf numFmtId="0" fontId="4" fillId="8" borderId="34" xfId="9" applyFont="1" applyFill="1" applyBorder="1" applyAlignment="1">
      <alignment horizontal="left" vertical="center"/>
    </xf>
    <xf numFmtId="0" fontId="8" fillId="8" borderId="14" xfId="9" applyFill="1" applyBorder="1">
      <alignment vertical="center"/>
    </xf>
    <xf numFmtId="0" fontId="8" fillId="8" borderId="49" xfId="9" applyFill="1" applyBorder="1">
      <alignment vertical="center"/>
    </xf>
    <xf numFmtId="0" fontId="8" fillId="7" borderId="49" xfId="9" applyFill="1" applyBorder="1" applyAlignment="1">
      <alignment horizontal="center" vertical="center"/>
    </xf>
    <xf numFmtId="0" fontId="6" fillId="8" borderId="34" xfId="9" applyFont="1" applyFill="1" applyBorder="1" applyAlignment="1">
      <alignment horizontal="left" vertical="center" wrapText="1"/>
    </xf>
    <xf numFmtId="0" fontId="4" fillId="7" borderId="34" xfId="9" applyFont="1" applyFill="1" applyBorder="1" applyAlignment="1">
      <alignment horizontal="center" vertical="center"/>
    </xf>
    <xf numFmtId="0" fontId="4" fillId="8" borderId="14" xfId="10" applyFont="1" applyFill="1" applyBorder="1" applyAlignment="1">
      <alignment horizontal="left" vertical="center" wrapText="1"/>
    </xf>
    <xf numFmtId="0" fontId="8" fillId="8" borderId="49" xfId="10" applyFill="1" applyBorder="1" applyAlignment="1">
      <alignment horizontal="left" vertical="center" wrapText="1"/>
    </xf>
    <xf numFmtId="176" fontId="13" fillId="0" borderId="55" xfId="0" applyNumberFormat="1" applyFont="1" applyBorder="1" applyAlignment="1">
      <alignment horizontal="left" vertical="center" shrinkToFit="1"/>
    </xf>
    <xf numFmtId="176" fontId="13" fillId="0" borderId="22" xfId="0" applyNumberFormat="1" applyFont="1" applyBorder="1" applyAlignment="1">
      <alignment horizontal="left" vertical="center" shrinkToFit="1"/>
    </xf>
    <xf numFmtId="176" fontId="13" fillId="0" borderId="24" xfId="0" applyNumberFormat="1" applyFont="1" applyBorder="1" applyAlignment="1">
      <alignment horizontal="left" vertical="center" shrinkToFit="1"/>
    </xf>
    <xf numFmtId="176" fontId="13" fillId="0" borderId="34" xfId="0" applyNumberFormat="1" applyFont="1" applyBorder="1" applyAlignment="1">
      <alignment horizontal="center" vertical="center" shrinkToFit="1"/>
    </xf>
    <xf numFmtId="176" fontId="13" fillId="0" borderId="14" xfId="0" applyNumberFormat="1" applyFont="1" applyBorder="1" applyAlignment="1">
      <alignment horizontal="center" vertical="center" shrinkToFit="1"/>
    </xf>
    <xf numFmtId="176" fontId="13" fillId="0" borderId="49" xfId="0" applyNumberFormat="1" applyFont="1" applyBorder="1" applyAlignment="1">
      <alignment horizontal="center" vertical="center" shrinkToFit="1"/>
    </xf>
    <xf numFmtId="0" fontId="13" fillId="0" borderId="34" xfId="0" applyFont="1" applyBorder="1" applyAlignment="1">
      <alignment horizontal="center" vertical="center"/>
    </xf>
    <xf numFmtId="0" fontId="13" fillId="0" borderId="14" xfId="0" applyFont="1" applyBorder="1" applyAlignment="1">
      <alignment horizontal="center" vertical="center"/>
    </xf>
    <xf numFmtId="0" fontId="13" fillId="0" borderId="39" xfId="0" applyFont="1" applyBorder="1" applyAlignment="1">
      <alignment horizontal="center" vertical="center"/>
    </xf>
    <xf numFmtId="177" fontId="13" fillId="0" borderId="22" xfId="0" applyNumberFormat="1" applyFont="1" applyBorder="1" applyAlignment="1">
      <alignment horizontal="distributed" vertical="center" justifyLastLine="1"/>
    </xf>
    <xf numFmtId="177" fontId="13" fillId="0" borderId="23" xfId="0" applyNumberFormat="1" applyFont="1" applyBorder="1" applyAlignment="1">
      <alignment horizontal="distributed" vertical="center" justifyLastLine="1"/>
    </xf>
    <xf numFmtId="0" fontId="96" fillId="3" borderId="55" xfId="0" applyFont="1" applyFill="1" applyBorder="1" applyAlignment="1">
      <alignment horizontal="center" vertical="center"/>
    </xf>
    <xf numFmtId="0" fontId="96" fillId="3" borderId="23" xfId="0" applyFont="1" applyFill="1" applyBorder="1" applyAlignment="1">
      <alignment horizontal="center" vertical="center"/>
    </xf>
    <xf numFmtId="0" fontId="96" fillId="3" borderId="177" xfId="0" applyFont="1" applyFill="1" applyBorder="1" applyAlignment="1">
      <alignment horizontal="center" vertical="center"/>
    </xf>
    <xf numFmtId="0" fontId="96" fillId="3" borderId="178" xfId="0" applyFont="1" applyFill="1" applyBorder="1" applyAlignment="1">
      <alignment horizontal="center" vertical="center"/>
    </xf>
    <xf numFmtId="0" fontId="13" fillId="0" borderId="46" xfId="0" applyFont="1" applyBorder="1" applyAlignment="1">
      <alignment horizontal="left" vertical="center" wrapText="1" justifyLastLine="1"/>
    </xf>
    <xf numFmtId="0" fontId="13" fillId="0" borderId="19" xfId="0" applyFont="1" applyBorder="1" applyAlignment="1">
      <alignment horizontal="left" vertical="center" wrapText="1" justifyLastLine="1"/>
    </xf>
    <xf numFmtId="0" fontId="13" fillId="0" borderId="21" xfId="0" applyFont="1" applyBorder="1" applyAlignment="1">
      <alignment horizontal="left" vertical="center" wrapText="1" justifyLastLine="1"/>
    </xf>
    <xf numFmtId="0" fontId="13" fillId="0" borderId="37" xfId="0" applyFont="1" applyBorder="1" applyAlignment="1">
      <alignment horizontal="left" vertical="center" justifyLastLine="1"/>
    </xf>
    <xf numFmtId="0" fontId="13" fillId="0" borderId="47" xfId="0" applyFont="1" applyBorder="1" applyAlignment="1">
      <alignment horizontal="left" vertical="center" justifyLastLine="1"/>
    </xf>
    <xf numFmtId="0" fontId="13" fillId="0" borderId="48" xfId="0" applyFont="1" applyBorder="1" applyAlignment="1">
      <alignment horizontal="left" vertical="center" justifyLastLine="1"/>
    </xf>
    <xf numFmtId="12" fontId="15" fillId="14" borderId="50" xfId="0" applyNumberFormat="1" applyFont="1" applyFill="1" applyBorder="1" applyAlignment="1">
      <alignment horizontal="center" vertical="center" shrinkToFit="1"/>
    </xf>
    <xf numFmtId="12" fontId="15" fillId="14" borderId="51" xfId="0" applyNumberFormat="1" applyFont="1" applyFill="1" applyBorder="1" applyAlignment="1">
      <alignment horizontal="center" vertical="center" shrinkToFit="1"/>
    </xf>
    <xf numFmtId="12" fontId="13" fillId="0" borderId="51" xfId="0" applyNumberFormat="1" applyFont="1" applyBorder="1" applyAlignment="1">
      <alignment horizontal="center" vertical="center" shrinkToFit="1"/>
    </xf>
    <xf numFmtId="12" fontId="13" fillId="0" borderId="52" xfId="0" applyNumberFormat="1" applyFont="1" applyBorder="1" applyAlignment="1">
      <alignment horizontal="center" vertical="center" shrinkToFit="1"/>
    </xf>
    <xf numFmtId="12" fontId="13" fillId="0" borderId="53" xfId="0" applyNumberFormat="1" applyFont="1" applyBorder="1" applyAlignment="1">
      <alignment horizontal="center" vertical="center" shrinkToFit="1"/>
    </xf>
    <xf numFmtId="12" fontId="13" fillId="0" borderId="54" xfId="0" applyNumberFormat="1" applyFont="1" applyBorder="1" applyAlignment="1">
      <alignment horizontal="center" vertical="center" shrinkToFit="1"/>
    </xf>
    <xf numFmtId="0" fontId="13" fillId="0" borderId="46" xfId="0" applyFont="1" applyBorder="1" applyAlignment="1">
      <alignment horizontal="distributed" vertical="center" justifyLastLine="1"/>
    </xf>
    <xf numFmtId="0" fontId="13" fillId="0" borderId="19" xfId="0" applyFont="1" applyBorder="1" applyAlignment="1">
      <alignment horizontal="distributed" vertical="center" justifyLastLine="1"/>
    </xf>
    <xf numFmtId="0" fontId="13" fillId="0" borderId="20" xfId="0" applyFont="1" applyBorder="1" applyAlignment="1">
      <alignment horizontal="distributed" vertical="center" justifyLastLine="1"/>
    </xf>
    <xf numFmtId="0" fontId="13" fillId="0" borderId="21" xfId="0" applyFont="1" applyBorder="1" applyAlignment="1">
      <alignment horizontal="distributed" vertical="center" justifyLastLine="1"/>
    </xf>
    <xf numFmtId="0" fontId="13" fillId="0" borderId="56"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40" xfId="0" applyFont="1" applyBorder="1" applyAlignment="1">
      <alignment horizontal="center" vertical="center" shrinkToFit="1"/>
    </xf>
    <xf numFmtId="0" fontId="14" fillId="0" borderId="0" xfId="0" applyFont="1" applyAlignment="1">
      <alignment horizontal="center" vertical="center" wrapText="1"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2" fillId="0" borderId="26" xfId="0" applyFont="1" applyBorder="1" applyAlignment="1">
      <alignment horizontal="right" vertical="center"/>
    </xf>
    <xf numFmtId="0" fontId="13" fillId="0" borderId="29"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70"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0" fontId="13" fillId="0" borderId="7"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39" xfId="0" applyFont="1" applyBorder="1" applyAlignment="1">
      <alignment horizontal="center" vertical="center" shrinkToFit="1"/>
    </xf>
    <xf numFmtId="0" fontId="19" fillId="0" borderId="81" xfId="0" applyFont="1" applyBorder="1" applyAlignment="1">
      <alignment horizontal="center" vertical="distributed" textRotation="255" justifyLastLine="1"/>
    </xf>
    <xf numFmtId="0" fontId="19" fillId="0" borderId="82" xfId="0" applyFont="1" applyBorder="1" applyAlignment="1">
      <alignment horizontal="center" vertical="distributed" textRotation="255" justifyLastLine="1"/>
    </xf>
    <xf numFmtId="0" fontId="19" fillId="0" borderId="83" xfId="0" applyFont="1" applyBorder="1" applyAlignment="1">
      <alignment horizontal="center" vertical="distributed" textRotation="255" justifyLastLine="1"/>
    </xf>
    <xf numFmtId="0" fontId="0" fillId="0" borderId="7" xfId="0" applyBorder="1">
      <alignment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74" xfId="0" applyFont="1" applyBorder="1" applyAlignment="1">
      <alignment horizontal="center" vertical="center"/>
    </xf>
    <xf numFmtId="0" fontId="19" fillId="14" borderId="34" xfId="0" applyFont="1" applyFill="1" applyBorder="1" applyAlignment="1">
      <alignment horizontal="left" vertical="center"/>
    </xf>
    <xf numFmtId="0" fontId="19" fillId="14" borderId="49" xfId="0" applyFont="1" applyFill="1" applyBorder="1" applyAlignment="1">
      <alignment horizontal="left" vertical="center"/>
    </xf>
    <xf numFmtId="0" fontId="0" fillId="0" borderId="60" xfId="0" applyBorder="1">
      <alignment vertical="center"/>
    </xf>
    <xf numFmtId="0" fontId="0" fillId="0" borderId="61" xfId="0" applyBorder="1">
      <alignment vertical="center"/>
    </xf>
    <xf numFmtId="0" fontId="19" fillId="0" borderId="32" xfId="0" applyFont="1" applyBorder="1" applyAlignment="1">
      <alignment horizontal="center" vertical="distributed" textRotation="255" justifyLastLine="1"/>
    </xf>
    <xf numFmtId="0" fontId="19" fillId="0" borderId="41" xfId="0" applyFont="1" applyBorder="1" applyAlignment="1">
      <alignment horizontal="center" vertical="distributed" textRotation="255" justifyLastLine="1"/>
    </xf>
    <xf numFmtId="0" fontId="19" fillId="0" borderId="63" xfId="0" applyFont="1" applyBorder="1" applyAlignment="1">
      <alignment horizontal="left" vertical="center"/>
    </xf>
    <xf numFmtId="0" fontId="19" fillId="0" borderId="64" xfId="0" applyFont="1" applyBorder="1" applyAlignment="1">
      <alignment horizontal="left" vertical="center"/>
    </xf>
    <xf numFmtId="0" fontId="19" fillId="0" borderId="62" xfId="0" applyFont="1" applyBorder="1" applyAlignment="1">
      <alignment horizontal="left" vertical="center"/>
    </xf>
    <xf numFmtId="0" fontId="19" fillId="0" borderId="43" xfId="0" applyFont="1" applyBorder="1" applyAlignment="1">
      <alignment horizontal="left" vertical="center"/>
    </xf>
    <xf numFmtId="0" fontId="19" fillId="0" borderId="65" xfId="0" applyFont="1" applyBorder="1" applyAlignment="1">
      <alignment horizontal="center" vertical="distributed" textRotation="255" justifyLastLine="1"/>
    </xf>
    <xf numFmtId="0" fontId="19" fillId="0" borderId="28" xfId="0" applyFont="1" applyBorder="1" applyAlignment="1">
      <alignment horizontal="center" vertical="distributed" textRotation="255" justifyLastLine="1"/>
    </xf>
    <xf numFmtId="0" fontId="19" fillId="0" borderId="34" xfId="0" applyFont="1" applyBorder="1" applyAlignment="1">
      <alignment horizontal="left" vertical="center"/>
    </xf>
    <xf numFmtId="0" fontId="19" fillId="0" borderId="49" xfId="0" applyFont="1" applyBorder="1" applyAlignment="1">
      <alignment horizontal="left" vertical="center"/>
    </xf>
    <xf numFmtId="0" fontId="19" fillId="0" borderId="31" xfId="0" applyFont="1" applyBorder="1" applyAlignment="1">
      <alignment horizontal="center" vertical="distributed" textRotation="255" justifyLastLine="1"/>
    </xf>
    <xf numFmtId="0" fontId="19" fillId="0" borderId="0" xfId="0" applyFont="1" applyAlignment="1">
      <alignment horizontal="left" vertical="center"/>
    </xf>
    <xf numFmtId="0" fontId="19" fillId="0" borderId="7" xfId="0" applyFont="1" applyBorder="1" applyAlignment="1">
      <alignment horizontal="left" vertical="center"/>
    </xf>
    <xf numFmtId="0" fontId="19" fillId="0" borderId="58" xfId="0" applyFont="1" applyBorder="1" applyAlignment="1">
      <alignment horizontal="center" vertical="center" justifyLastLine="1"/>
    </xf>
    <xf numFmtId="0" fontId="19" fillId="0" borderId="59" xfId="0" applyFont="1" applyBorder="1" applyAlignment="1">
      <alignment horizontal="center" vertical="center" justifyLastLine="1"/>
    </xf>
    <xf numFmtId="0" fontId="19" fillId="0" borderId="60" xfId="0" applyFont="1" applyBorder="1" applyAlignment="1">
      <alignment horizontal="center" vertical="center" justifyLastLine="1"/>
    </xf>
    <xf numFmtId="0" fontId="19" fillId="0" borderId="61" xfId="0" applyFont="1" applyBorder="1" applyAlignment="1">
      <alignment horizontal="center" vertical="center" justifyLastLine="1"/>
    </xf>
    <xf numFmtId="0" fontId="19" fillId="0" borderId="14" xfId="0" applyFont="1" applyBorder="1" applyAlignment="1">
      <alignment horizontal="left" vertical="center"/>
    </xf>
    <xf numFmtId="0" fontId="12" fillId="0" borderId="0" xfId="0" applyFont="1" applyAlignment="1">
      <alignment horizontal="center" vertical="center"/>
    </xf>
    <xf numFmtId="0" fontId="17" fillId="0" borderId="0" xfId="0" applyFont="1" applyAlignment="1">
      <alignment horizontal="center" vertical="center"/>
    </xf>
    <xf numFmtId="0" fontId="20" fillId="0" borderId="71" xfId="0" applyFont="1" applyBorder="1" applyAlignment="1">
      <alignment horizontal="center" vertical="center" justifyLastLine="1"/>
    </xf>
    <xf numFmtId="0" fontId="20" fillId="0" borderId="57" xfId="0" applyFont="1" applyBorder="1" applyAlignment="1">
      <alignment horizontal="center" vertical="center" justifyLastLine="1"/>
    </xf>
    <xf numFmtId="0" fontId="20" fillId="0" borderId="67" xfId="0" applyFont="1" applyBorder="1" applyAlignment="1">
      <alignment horizontal="center" vertical="center" justifyLastLine="1"/>
    </xf>
    <xf numFmtId="0" fontId="19" fillId="14" borderId="56" xfId="0" applyFont="1" applyFill="1" applyBorder="1" applyAlignment="1">
      <alignment horizontal="center" vertical="center"/>
    </xf>
    <xf numFmtId="0" fontId="19" fillId="14" borderId="57" xfId="0" applyFont="1" applyFill="1" applyBorder="1" applyAlignment="1">
      <alignment horizontal="center" vertical="center"/>
    </xf>
    <xf numFmtId="0" fontId="19" fillId="14" borderId="40" xfId="0" applyFont="1" applyFill="1" applyBorder="1" applyAlignment="1">
      <alignment horizontal="center" vertical="center"/>
    </xf>
    <xf numFmtId="0" fontId="19" fillId="0" borderId="3" xfId="0" applyFont="1" applyBorder="1" applyAlignment="1">
      <alignment horizontal="center" vertical="distributed" textRotation="255" justifyLastLine="1"/>
    </xf>
    <xf numFmtId="0" fontId="19" fillId="0" borderId="6" xfId="0" applyFont="1" applyBorder="1" applyAlignment="1">
      <alignment horizontal="center" vertical="distributed" textRotation="255" justifyLastLine="1"/>
    </xf>
    <xf numFmtId="0" fontId="19" fillId="0" borderId="68" xfId="0" applyFont="1" applyBorder="1" applyAlignment="1">
      <alignment horizontal="center" vertical="distributed" textRotation="255" justifyLastLine="1"/>
    </xf>
    <xf numFmtId="0" fontId="19" fillId="14" borderId="7" xfId="0" applyFont="1" applyFill="1" applyBorder="1" applyAlignment="1">
      <alignment horizontal="left" vertical="center"/>
    </xf>
    <xf numFmtId="0" fontId="19" fillId="0" borderId="60" xfId="0" applyFont="1" applyBorder="1">
      <alignment vertical="center"/>
    </xf>
    <xf numFmtId="0" fontId="19" fillId="0" borderId="66" xfId="0" applyFont="1" applyBorder="1">
      <alignment vertical="center"/>
    </xf>
    <xf numFmtId="0" fontId="19" fillId="0" borderId="61" xfId="0" applyFont="1" applyBorder="1">
      <alignment vertical="center"/>
    </xf>
    <xf numFmtId="0" fontId="19" fillId="0" borderId="7" xfId="0" applyFont="1" applyBorder="1">
      <alignment vertical="center"/>
    </xf>
    <xf numFmtId="0" fontId="12" fillId="0" borderId="0" xfId="0" applyFont="1" applyAlignment="1">
      <alignment horizontal="right" vertical="center"/>
    </xf>
    <xf numFmtId="0" fontId="28" fillId="0" borderId="0" xfId="0" applyFont="1" applyAlignment="1">
      <alignment horizontal="center" vertical="center" wrapText="1" shrinkToFit="1"/>
    </xf>
    <xf numFmtId="0" fontId="28" fillId="0" borderId="0" xfId="0" applyFont="1" applyAlignment="1">
      <alignment horizontal="center" vertical="center" shrinkToFit="1"/>
    </xf>
    <xf numFmtId="0" fontId="29" fillId="0" borderId="85" xfId="0" applyFont="1" applyBorder="1" applyAlignment="1">
      <alignment horizontal="distributed" vertical="center" justifyLastLine="1"/>
    </xf>
    <xf numFmtId="0" fontId="29" fillId="0" borderId="68" xfId="0" applyFont="1" applyBorder="1" applyAlignment="1">
      <alignment horizontal="distributed" vertical="center" justifyLastLine="1"/>
    </xf>
    <xf numFmtId="0" fontId="29" fillId="0" borderId="77" xfId="0" applyFont="1" applyBorder="1" applyAlignment="1">
      <alignment horizontal="distributed" vertical="center" justifyLastLine="1"/>
    </xf>
    <xf numFmtId="0" fontId="29" fillId="0" borderId="7" xfId="0" applyFont="1" applyBorder="1" applyAlignment="1">
      <alignment horizontal="distributed" vertical="center" justifyLastLine="1"/>
    </xf>
    <xf numFmtId="0" fontId="29" fillId="0" borderId="59" xfId="0" applyFont="1" applyBorder="1" applyAlignment="1">
      <alignment horizontal="distributed" vertical="center" justifyLastLine="1"/>
    </xf>
    <xf numFmtId="0" fontId="29" fillId="0" borderId="45" xfId="0" applyFont="1" applyBorder="1" applyAlignment="1">
      <alignment horizontal="distributed" vertical="center" justifyLastLine="1"/>
    </xf>
    <xf numFmtId="0" fontId="29" fillId="0" borderId="78" xfId="0" applyFont="1" applyBorder="1" applyAlignment="1">
      <alignment horizontal="distributed" vertical="center" justifyLastLine="1"/>
    </xf>
    <xf numFmtId="0" fontId="0" fillId="0" borderId="0" xfId="0" applyAlignment="1">
      <alignment horizontal="left" vertical="center"/>
    </xf>
    <xf numFmtId="0" fontId="29" fillId="0" borderId="25" xfId="0" applyFont="1" applyBorder="1" applyAlignment="1">
      <alignment horizontal="distributed" vertical="center" justifyLastLine="1"/>
    </xf>
    <xf numFmtId="0" fontId="29" fillId="0" borderId="86" xfId="0" applyFont="1" applyBorder="1" applyAlignment="1">
      <alignment horizontal="distributed" vertical="center" justifyLastLine="1"/>
    </xf>
    <xf numFmtId="0" fontId="0" fillId="0" borderId="79" xfId="0" applyBorder="1" applyAlignment="1">
      <alignment horizontal="center" vertical="center"/>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19" fillId="0" borderId="68" xfId="0" applyFont="1" applyBorder="1" applyAlignment="1">
      <alignment horizontal="left" vertical="center" justifyLastLine="1"/>
    </xf>
    <xf numFmtId="0" fontId="19" fillId="0" borderId="14" xfId="0" applyFont="1" applyBorder="1" applyAlignment="1">
      <alignment horizontal="left" vertical="center" justifyLastLine="1"/>
    </xf>
    <xf numFmtId="0" fontId="19" fillId="0" borderId="49" xfId="0" applyFont="1" applyBorder="1" applyAlignment="1">
      <alignment horizontal="left" vertical="center" justifyLastLine="1"/>
    </xf>
    <xf numFmtId="0" fontId="19" fillId="0" borderId="34" xfId="0" applyFont="1" applyBorder="1" applyAlignment="1">
      <alignment horizontal="center" vertical="center" justifyLastLine="1"/>
    </xf>
    <xf numFmtId="0" fontId="19" fillId="0" borderId="14" xfId="0" applyFont="1" applyBorder="1" applyAlignment="1">
      <alignment horizontal="center" vertical="center" justifyLastLine="1"/>
    </xf>
    <xf numFmtId="0" fontId="19" fillId="0" borderId="39" xfId="0" applyFont="1" applyBorder="1" applyAlignment="1">
      <alignment horizontal="center" vertical="center" justifyLastLine="1"/>
    </xf>
    <xf numFmtId="0" fontId="19" fillId="0" borderId="87" xfId="0" applyFont="1" applyBorder="1" applyAlignment="1">
      <alignment horizontal="left" vertical="center" justifyLastLine="1"/>
    </xf>
    <xf numFmtId="0" fontId="19" fillId="0" borderId="47" xfId="0" applyFont="1" applyBorder="1" applyAlignment="1">
      <alignment horizontal="left" vertical="center" justifyLastLine="1"/>
    </xf>
    <xf numFmtId="0" fontId="19" fillId="0" borderId="173" xfId="0" applyFont="1" applyBorder="1" applyAlignment="1">
      <alignment horizontal="left" vertical="center" justifyLastLine="1"/>
    </xf>
    <xf numFmtId="0" fontId="19" fillId="0" borderId="37" xfId="0" applyFont="1" applyBorder="1" applyAlignment="1">
      <alignment horizontal="center" vertical="center" justifyLastLine="1"/>
    </xf>
    <xf numFmtId="0" fontId="19" fillId="0" borderId="47" xfId="0" applyFont="1" applyBorder="1" applyAlignment="1">
      <alignment horizontal="center" vertical="center" justifyLastLine="1"/>
    </xf>
    <xf numFmtId="0" fontId="19" fillId="0" borderId="48" xfId="0" applyFont="1" applyBorder="1" applyAlignment="1">
      <alignment horizontal="center" vertical="center" justifyLastLine="1"/>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28" xfId="0" applyFont="1" applyBorder="1" applyAlignment="1">
      <alignment horizontal="left" vertical="center" wrapText="1"/>
    </xf>
    <xf numFmtId="0" fontId="19" fillId="0" borderId="0" xfId="0" applyFont="1" applyAlignment="1">
      <alignment horizontal="left" vertical="center" wrapText="1"/>
    </xf>
    <xf numFmtId="0" fontId="19" fillId="0" borderId="1" xfId="0" applyFont="1" applyBorder="1" applyAlignment="1">
      <alignment horizontal="left" vertical="center" wrapText="1"/>
    </xf>
    <xf numFmtId="0" fontId="13" fillId="14" borderId="34" xfId="0" applyFont="1" applyFill="1" applyBorder="1" applyAlignment="1">
      <alignment horizontal="center" vertical="center" shrinkToFit="1"/>
    </xf>
    <xf numFmtId="0" fontId="13" fillId="14" borderId="14" xfId="0" applyFont="1" applyFill="1" applyBorder="1" applyAlignment="1">
      <alignment horizontal="center" vertical="center" shrinkToFit="1"/>
    </xf>
    <xf numFmtId="0" fontId="13" fillId="14" borderId="39" xfId="0" applyFont="1" applyFill="1" applyBorder="1" applyAlignment="1">
      <alignment horizontal="center" vertical="center" shrinkToFit="1"/>
    </xf>
    <xf numFmtId="0" fontId="19" fillId="14" borderId="55" xfId="0" applyFont="1" applyFill="1" applyBorder="1" applyAlignment="1">
      <alignment horizontal="center" vertical="center" wrapText="1"/>
    </xf>
    <xf numFmtId="0" fontId="19" fillId="14" borderId="22" xfId="0" applyFont="1" applyFill="1" applyBorder="1" applyAlignment="1">
      <alignment horizontal="center" vertical="center" wrapText="1"/>
    </xf>
    <xf numFmtId="0" fontId="19" fillId="14" borderId="24" xfId="0" applyFont="1" applyFill="1" applyBorder="1" applyAlignment="1">
      <alignment horizontal="center" vertical="center" wrapText="1"/>
    </xf>
    <xf numFmtId="0" fontId="19" fillId="0" borderId="99" xfId="0" applyFont="1" applyBorder="1" applyAlignment="1">
      <alignment horizontal="left" vertical="center" justifyLastLine="1"/>
    </xf>
    <xf numFmtId="0" fontId="19" fillId="0" borderId="66" xfId="0" applyFont="1" applyBorder="1" applyAlignment="1">
      <alignment horizontal="left" vertical="center" justifyLastLine="1"/>
    </xf>
    <xf numFmtId="0" fontId="19" fillId="0" borderId="61" xfId="0" applyFont="1" applyBorder="1" applyAlignment="1">
      <alignment horizontal="left" vertical="center" justifyLastLine="1"/>
    </xf>
    <xf numFmtId="0" fontId="19" fillId="0" borderId="66" xfId="0" applyFont="1" applyBorder="1" applyAlignment="1">
      <alignment horizontal="center" vertical="center" justifyLastLine="1"/>
    </xf>
    <xf numFmtId="0" fontId="19" fillId="0" borderId="42" xfId="0" applyFont="1" applyBorder="1" applyAlignment="1">
      <alignment horizontal="center" vertical="center" justifyLastLine="1"/>
    </xf>
    <xf numFmtId="0" fontId="19" fillId="0" borderId="6" xfId="0" applyFont="1" applyBorder="1" applyAlignment="1">
      <alignment horizontal="center" vertical="center" justifyLastLine="1"/>
    </xf>
    <xf numFmtId="0" fontId="19" fillId="0" borderId="7" xfId="0" applyFont="1" applyBorder="1" applyAlignment="1">
      <alignment horizontal="center" vertical="center" justifyLastLine="1"/>
    </xf>
    <xf numFmtId="0" fontId="19" fillId="14" borderId="60" xfId="0" applyFont="1" applyFill="1" applyBorder="1" applyAlignment="1">
      <alignment horizontal="center" vertical="center"/>
    </xf>
    <xf numFmtId="0" fontId="19" fillId="14" borderId="66" xfId="0" applyFont="1" applyFill="1" applyBorder="1" applyAlignment="1">
      <alignment horizontal="center" vertical="center"/>
    </xf>
    <xf numFmtId="0" fontId="19" fillId="14" borderId="42" xfId="0" applyFont="1" applyFill="1" applyBorder="1" applyAlignment="1">
      <alignment horizontal="center" vertical="center"/>
    </xf>
    <xf numFmtId="0" fontId="60" fillId="0" borderId="0" xfId="0" applyFont="1" applyAlignment="1">
      <alignment horizontal="right" vertical="center"/>
    </xf>
    <xf numFmtId="0" fontId="61" fillId="0" borderId="0" xfId="0" applyFont="1" applyAlignment="1">
      <alignment horizontal="center" vertical="center"/>
    </xf>
    <xf numFmtId="176" fontId="19" fillId="0" borderId="26" xfId="0" applyNumberFormat="1" applyFont="1" applyBorder="1" applyAlignment="1">
      <alignment horizontal="left" vertical="center"/>
    </xf>
    <xf numFmtId="0" fontId="19" fillId="14" borderId="29" xfId="0" applyFont="1" applyFill="1" applyBorder="1" applyAlignment="1">
      <alignment horizontal="center" vertical="center" wrapText="1"/>
    </xf>
    <xf numFmtId="0" fontId="19" fillId="14" borderId="58" xfId="0" applyFont="1" applyFill="1" applyBorder="1" applyAlignment="1">
      <alignment horizontal="center" vertical="center" wrapText="1"/>
    </xf>
    <xf numFmtId="0" fontId="19" fillId="14" borderId="134" xfId="0" applyFont="1" applyFill="1" applyBorder="1" applyAlignment="1">
      <alignment horizontal="center" vertical="center" wrapText="1"/>
    </xf>
    <xf numFmtId="0" fontId="34" fillId="0" borderId="0" xfId="10" applyFont="1" applyAlignment="1">
      <alignment horizontal="center" vertical="center"/>
    </xf>
    <xf numFmtId="0" fontId="0" fillId="14" borderId="57" xfId="10" applyFont="1" applyFill="1" applyBorder="1" applyAlignment="1">
      <alignment horizontal="center" vertical="center"/>
    </xf>
    <xf numFmtId="0" fontId="0" fillId="14" borderId="40" xfId="10" applyFont="1" applyFill="1" applyBorder="1" applyAlignment="1">
      <alignment horizontal="center" vertical="center"/>
    </xf>
    <xf numFmtId="0" fontId="7" fillId="14" borderId="56" xfId="10" applyFont="1" applyFill="1" applyBorder="1" applyAlignment="1">
      <alignment horizontal="center" vertical="center" wrapText="1"/>
    </xf>
    <xf numFmtId="0" fontId="8" fillId="14" borderId="40" xfId="10" applyFill="1" applyBorder="1" applyAlignment="1">
      <alignment horizontal="center" vertical="center" wrapText="1"/>
    </xf>
    <xf numFmtId="0" fontId="0" fillId="14" borderId="56" xfId="10" applyFont="1" applyFill="1" applyBorder="1" applyAlignment="1">
      <alignment horizontal="center" vertical="center" wrapText="1"/>
    </xf>
    <xf numFmtId="0" fontId="0" fillId="14" borderId="57" xfId="10" applyFont="1" applyFill="1" applyBorder="1" applyAlignment="1">
      <alignment horizontal="center" vertical="center" wrapText="1"/>
    </xf>
    <xf numFmtId="0" fontId="0" fillId="14" borderId="40" xfId="10" applyFont="1" applyFill="1" applyBorder="1" applyAlignment="1">
      <alignment horizontal="center" vertical="center" wrapText="1"/>
    </xf>
    <xf numFmtId="0" fontId="53" fillId="0" borderId="0" xfId="10" applyFont="1" applyAlignment="1">
      <alignment horizontal="right" vertical="center"/>
    </xf>
    <xf numFmtId="0" fontId="53" fillId="0" borderId="1" xfId="10" applyFont="1" applyBorder="1" applyAlignment="1">
      <alignment horizontal="right" vertical="center"/>
    </xf>
    <xf numFmtId="0" fontId="3" fillId="4" borderId="0" xfId="9" applyFont="1" applyFill="1" applyAlignment="1">
      <alignment horizontal="left" vertical="center" wrapText="1"/>
    </xf>
    <xf numFmtId="0" fontId="8" fillId="4" borderId="0" xfId="9" applyFill="1" applyAlignment="1">
      <alignment horizontal="left" vertical="center" wrapText="1"/>
    </xf>
    <xf numFmtId="0" fontId="8" fillId="4" borderId="43" xfId="9" applyFill="1" applyBorder="1" applyAlignment="1">
      <alignment horizontal="left" vertical="center" wrapText="1"/>
    </xf>
    <xf numFmtId="0" fontId="3" fillId="0" borderId="175" xfId="9" applyFont="1" applyBorder="1" applyAlignment="1">
      <alignment horizontal="left" vertical="center" wrapText="1"/>
    </xf>
    <xf numFmtId="0" fontId="8" fillId="0" borderId="176" xfId="9" applyBorder="1" applyAlignment="1">
      <alignment horizontal="left" vertical="center" wrapText="1"/>
    </xf>
    <xf numFmtId="0" fontId="8" fillId="0" borderId="32" xfId="9" applyBorder="1" applyAlignment="1">
      <alignment horizontal="center" vertical="center"/>
    </xf>
    <xf numFmtId="0" fontId="3" fillId="0" borderId="0" xfId="9" applyFont="1" applyAlignment="1">
      <alignment horizontal="left" vertical="center" wrapText="1"/>
    </xf>
    <xf numFmtId="0" fontId="8" fillId="0" borderId="66" xfId="9" applyBorder="1" applyAlignment="1">
      <alignment horizontal="left" vertical="center" wrapText="1"/>
    </xf>
    <xf numFmtId="178" fontId="8" fillId="0" borderId="32" xfId="9" applyNumberFormat="1" applyBorder="1" applyAlignment="1">
      <alignment horizontal="center" vertical="center"/>
    </xf>
    <xf numFmtId="178" fontId="8" fillId="0" borderId="41" xfId="9" applyNumberFormat="1" applyBorder="1" applyAlignment="1">
      <alignment horizontal="center" vertical="center"/>
    </xf>
    <xf numFmtId="0" fontId="8" fillId="0" borderId="31" xfId="9" applyBorder="1" applyAlignment="1">
      <alignment horizontal="center" vertical="center"/>
    </xf>
    <xf numFmtId="0" fontId="8" fillId="0" borderId="41" xfId="9" applyBorder="1" applyAlignment="1">
      <alignment horizontal="center" vertical="center"/>
    </xf>
    <xf numFmtId="0" fontId="63" fillId="8" borderId="7" xfId="10" applyFont="1" applyFill="1" applyBorder="1" applyAlignment="1">
      <alignment horizontal="center" vertical="center"/>
    </xf>
    <xf numFmtId="0" fontId="57" fillId="14" borderId="34" xfId="10" applyFont="1" applyFill="1" applyBorder="1" applyAlignment="1" applyProtection="1">
      <alignment horizontal="center" vertical="center" wrapText="1" shrinkToFit="1"/>
      <protection locked="0"/>
    </xf>
    <xf numFmtId="0" fontId="57" fillId="14" borderId="49" xfId="10" applyFont="1" applyFill="1" applyBorder="1" applyAlignment="1" applyProtection="1">
      <alignment horizontal="center" vertical="center" wrapText="1" shrinkToFit="1"/>
      <protection locked="0"/>
    </xf>
    <xf numFmtId="0" fontId="58" fillId="14" borderId="7" xfId="10" applyFont="1" applyFill="1" applyBorder="1" applyAlignment="1">
      <alignment horizontal="center" vertical="center" wrapText="1"/>
    </xf>
    <xf numFmtId="0" fontId="8" fillId="8" borderId="7" xfId="9" applyFill="1" applyBorder="1" applyAlignment="1">
      <alignment horizontal="center" vertical="center"/>
    </xf>
    <xf numFmtId="0" fontId="8" fillId="8" borderId="14" xfId="9" applyFill="1" applyBorder="1" applyAlignment="1">
      <alignment horizontal="center" vertical="center"/>
    </xf>
    <xf numFmtId="0" fontId="95" fillId="8" borderId="13" xfId="9" applyFont="1" applyFill="1" applyBorder="1" applyAlignment="1">
      <alignment horizontal="left" vertical="center" wrapText="1"/>
    </xf>
    <xf numFmtId="0" fontId="95" fillId="8" borderId="11" xfId="9" applyFont="1" applyFill="1" applyBorder="1" applyAlignment="1">
      <alignment horizontal="left" vertical="center" wrapText="1"/>
    </xf>
    <xf numFmtId="0" fontId="95" fillId="8" borderId="12" xfId="9" applyFont="1" applyFill="1" applyBorder="1" applyAlignment="1">
      <alignment horizontal="left" vertical="center" wrapText="1"/>
    </xf>
    <xf numFmtId="0" fontId="95" fillId="8" borderId="60" xfId="9" applyFont="1" applyFill="1" applyBorder="1" applyAlignment="1">
      <alignment horizontal="left" vertical="center" wrapText="1"/>
    </xf>
    <xf numFmtId="0" fontId="95" fillId="8" borderId="66" xfId="9" applyFont="1" applyFill="1" applyBorder="1" applyAlignment="1">
      <alignment horizontal="left" vertical="center" wrapText="1"/>
    </xf>
    <xf numFmtId="0" fontId="95" fillId="8" borderId="61" xfId="9" applyFont="1" applyFill="1" applyBorder="1" applyAlignment="1">
      <alignment horizontal="left" vertical="center" wrapText="1"/>
    </xf>
    <xf numFmtId="178" fontId="3" fillId="0" borderId="32" xfId="9" applyNumberFormat="1" applyFont="1" applyBorder="1" applyAlignment="1">
      <alignment horizontal="center" vertical="center"/>
    </xf>
    <xf numFmtId="0" fontId="2" fillId="0" borderId="32" xfId="9" applyFont="1" applyBorder="1" applyAlignment="1">
      <alignment horizontal="center" vertical="center"/>
    </xf>
    <xf numFmtId="0" fontId="2" fillId="0" borderId="31" xfId="9" applyFont="1" applyBorder="1" applyAlignment="1">
      <alignment horizontal="center" vertical="center"/>
    </xf>
    <xf numFmtId="0" fontId="19" fillId="0" borderId="49" xfId="0" applyFont="1" applyBorder="1" applyAlignment="1">
      <alignment horizontal="center" vertical="center" justifyLastLine="1"/>
    </xf>
    <xf numFmtId="0" fontId="19" fillId="14" borderId="102" xfId="0" applyFont="1" applyFill="1" applyBorder="1" applyAlignment="1">
      <alignment horizontal="center" vertical="center" wrapText="1"/>
    </xf>
    <xf numFmtId="0" fontId="19" fillId="14" borderId="79" xfId="0" applyFont="1" applyFill="1" applyBorder="1" applyAlignment="1">
      <alignment horizontal="center" vertical="center" wrapText="1"/>
    </xf>
    <xf numFmtId="0" fontId="19" fillId="14" borderId="69" xfId="0" applyFont="1" applyFill="1" applyBorder="1" applyAlignment="1">
      <alignment horizontal="center" vertical="center" wrapText="1"/>
    </xf>
    <xf numFmtId="0" fontId="19" fillId="14" borderId="102" xfId="0" applyFont="1" applyFill="1" applyBorder="1" applyAlignment="1">
      <alignment horizontal="center" vertical="center"/>
    </xf>
    <xf numFmtId="0" fontId="19" fillId="14" borderId="79" xfId="0" applyFont="1" applyFill="1" applyBorder="1" applyAlignment="1">
      <alignment horizontal="center" vertical="center"/>
    </xf>
    <xf numFmtId="0" fontId="19" fillId="14" borderId="103" xfId="0" applyFont="1" applyFill="1" applyBorder="1" applyAlignment="1">
      <alignment horizontal="center" vertical="center"/>
    </xf>
    <xf numFmtId="0" fontId="19" fillId="14" borderId="55" xfId="0" applyFont="1" applyFill="1" applyBorder="1" applyAlignment="1">
      <alignment horizontal="center" vertical="center"/>
    </xf>
    <xf numFmtId="0" fontId="19" fillId="14" borderId="22" xfId="0" applyFont="1" applyFill="1" applyBorder="1" applyAlignment="1">
      <alignment horizontal="center" vertical="center"/>
    </xf>
    <xf numFmtId="0" fontId="19" fillId="14" borderId="22" xfId="0" applyFont="1" applyFill="1" applyBorder="1">
      <alignment vertical="center"/>
    </xf>
    <xf numFmtId="0" fontId="19" fillId="14" borderId="24" xfId="0" applyFont="1" applyFill="1" applyBorder="1">
      <alignment vertical="center"/>
    </xf>
    <xf numFmtId="0" fontId="19" fillId="14" borderId="46" xfId="0" applyFont="1" applyFill="1" applyBorder="1" applyAlignment="1">
      <alignment horizontal="center" vertical="center" wrapText="1"/>
    </xf>
    <xf numFmtId="0" fontId="19" fillId="14" borderId="19" xfId="0" applyFont="1" applyFill="1" applyBorder="1" applyAlignment="1">
      <alignment horizontal="center" vertical="center" wrapText="1"/>
    </xf>
    <xf numFmtId="0" fontId="19" fillId="14" borderId="20" xfId="0" applyFont="1" applyFill="1" applyBorder="1" applyAlignment="1">
      <alignment horizontal="center" vertical="center" wrapText="1"/>
    </xf>
    <xf numFmtId="0" fontId="19" fillId="0" borderId="46" xfId="0" applyFont="1" applyBorder="1" applyAlignment="1">
      <alignment horizontal="center" vertical="center" justifyLastLine="1"/>
    </xf>
    <xf numFmtId="0" fontId="19" fillId="0" borderId="20" xfId="0" applyFont="1" applyBorder="1" applyAlignment="1">
      <alignment horizontal="center" vertical="center" justifyLastLine="1"/>
    </xf>
    <xf numFmtId="0" fontId="62" fillId="14" borderId="46" xfId="0" applyFont="1" applyFill="1" applyBorder="1" applyAlignment="1">
      <alignment horizontal="center" vertical="center"/>
    </xf>
    <xf numFmtId="0" fontId="62" fillId="14" borderId="19" xfId="0" applyFont="1" applyFill="1" applyBorder="1" applyAlignment="1">
      <alignment horizontal="center" vertical="center"/>
    </xf>
    <xf numFmtId="0" fontId="62" fillId="14" borderId="21" xfId="0" applyFont="1" applyFill="1" applyBorder="1" applyAlignment="1">
      <alignment horizontal="center" vertical="center"/>
    </xf>
    <xf numFmtId="0" fontId="24" fillId="0" borderId="14" xfId="0" applyFont="1" applyBorder="1" applyAlignment="1">
      <alignment horizontal="center" vertical="center" justifyLastLine="1"/>
    </xf>
    <xf numFmtId="0" fontId="24" fillId="0" borderId="49" xfId="0" applyFont="1" applyBorder="1" applyAlignment="1">
      <alignment horizontal="center" vertical="center" justifyLastLine="1"/>
    </xf>
    <xf numFmtId="0" fontId="19" fillId="0" borderId="107" xfId="0" applyFont="1" applyBorder="1">
      <alignment vertical="center"/>
    </xf>
    <xf numFmtId="0" fontId="10" fillId="0" borderId="11" xfId="0" applyFont="1" applyBorder="1">
      <alignment vertical="center"/>
    </xf>
    <xf numFmtId="0" fontId="10" fillId="0" borderId="15" xfId="0" applyFont="1" applyBorder="1">
      <alignment vertical="center"/>
    </xf>
    <xf numFmtId="0" fontId="19" fillId="0" borderId="28" xfId="0" applyFont="1" applyBorder="1" applyAlignment="1">
      <alignment horizontal="left" vertical="center"/>
    </xf>
    <xf numFmtId="0" fontId="10" fillId="0" borderId="0" xfId="0" applyFont="1">
      <alignment vertical="center"/>
    </xf>
    <xf numFmtId="0" fontId="10" fillId="0" borderId="1" xfId="0" applyFont="1" applyBorder="1">
      <alignment vertical="center"/>
    </xf>
    <xf numFmtId="0" fontId="10" fillId="0" borderId="28" xfId="0" applyFont="1" applyBorder="1">
      <alignment vertical="center"/>
    </xf>
    <xf numFmtId="0" fontId="10" fillId="0" borderId="96" xfId="0" applyFont="1" applyBorder="1">
      <alignment vertical="center"/>
    </xf>
    <xf numFmtId="0" fontId="10" fillId="0" borderId="26" xfId="0" applyFont="1" applyBorder="1">
      <alignment vertical="center"/>
    </xf>
    <xf numFmtId="0" fontId="10" fillId="0" borderId="108" xfId="0" applyFont="1" applyBorder="1">
      <alignment vertical="center"/>
    </xf>
    <xf numFmtId="0" fontId="19" fillId="0" borderId="17" xfId="0" applyFont="1" applyBorder="1" applyAlignment="1">
      <alignment horizontal="center" vertical="center"/>
    </xf>
    <xf numFmtId="0" fontId="19" fillId="0" borderId="106" xfId="0" applyFont="1" applyBorder="1" applyAlignment="1">
      <alignment horizontal="center" vertical="center"/>
    </xf>
    <xf numFmtId="0" fontId="19" fillId="0" borderId="28" xfId="0" applyFont="1" applyBorder="1" applyAlignment="1">
      <alignment horizontal="left" vertical="top"/>
    </xf>
    <xf numFmtId="0" fontId="19" fillId="0" borderId="0" xfId="0" applyFont="1" applyAlignment="1">
      <alignment horizontal="left" vertical="top"/>
    </xf>
    <xf numFmtId="0" fontId="19" fillId="0" borderId="1" xfId="0" applyFont="1" applyBorder="1" applyAlignment="1">
      <alignment horizontal="left" vertical="top"/>
    </xf>
    <xf numFmtId="0" fontId="64" fillId="4" borderId="0" xfId="0" applyFont="1" applyFill="1" applyAlignment="1">
      <alignment horizontal="left" vertical="center" wrapText="1"/>
    </xf>
    <xf numFmtId="0" fontId="29" fillId="11" borderId="111" xfId="0" applyFont="1" applyFill="1" applyBorder="1" applyAlignment="1">
      <alignment horizontal="right" wrapText="1"/>
    </xf>
    <xf numFmtId="0" fontId="0" fillId="11" borderId="111" xfId="0" applyFill="1" applyBorder="1" applyAlignment="1">
      <alignment horizontal="right" wrapText="1"/>
    </xf>
    <xf numFmtId="0" fontId="29" fillId="0" borderId="112" xfId="0" applyFont="1" applyBorder="1" applyAlignment="1">
      <alignment vertical="center" wrapText="1"/>
    </xf>
    <xf numFmtId="0" fontId="0" fillId="0" borderId="113" xfId="0" applyBorder="1" applyAlignment="1">
      <alignment vertical="center" wrapText="1"/>
    </xf>
    <xf numFmtId="0" fontId="0" fillId="0" borderId="118" xfId="0" applyBorder="1" applyAlignment="1">
      <alignment vertical="center" wrapText="1"/>
    </xf>
    <xf numFmtId="0" fontId="0" fillId="0" borderId="119" xfId="0" applyBorder="1" applyAlignment="1">
      <alignment vertical="center" wrapText="1"/>
    </xf>
    <xf numFmtId="0" fontId="0" fillId="0" borderId="128" xfId="0" applyBorder="1" applyAlignment="1">
      <alignment vertical="center" wrapText="1"/>
    </xf>
    <xf numFmtId="0" fontId="0" fillId="0" borderId="129" xfId="0" applyBorder="1" applyAlignment="1">
      <alignment vertical="center" wrapText="1"/>
    </xf>
    <xf numFmtId="0" fontId="72" fillId="0" borderId="114" xfId="0" applyFont="1" applyBorder="1" applyAlignment="1">
      <alignment horizontal="center" vertical="center" wrapText="1"/>
    </xf>
    <xf numFmtId="0" fontId="10" fillId="0" borderId="120" xfId="0" applyFont="1" applyBorder="1" applyAlignment="1">
      <alignment horizontal="center" vertical="center" wrapText="1"/>
    </xf>
    <xf numFmtId="0" fontId="0" fillId="0" borderId="93" xfId="0" applyBorder="1" applyAlignment="1">
      <alignment vertical="center" wrapText="1"/>
    </xf>
    <xf numFmtId="0" fontId="0" fillId="0" borderId="114" xfId="0" applyBorder="1" applyAlignment="1">
      <alignment horizontal="center" vertical="center" wrapText="1"/>
    </xf>
    <xf numFmtId="0" fontId="10" fillId="0" borderId="115"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117" xfId="0" applyFont="1" applyBorder="1" applyAlignment="1">
      <alignment horizontal="center" vertical="center" wrapText="1"/>
    </xf>
    <xf numFmtId="0" fontId="0" fillId="0" borderId="57" xfId="0" applyBorder="1" applyAlignment="1">
      <alignment horizontal="center" vertical="center" shrinkToFit="1"/>
    </xf>
    <xf numFmtId="0" fontId="10" fillId="0" borderId="40" xfId="0" applyFont="1" applyBorder="1" applyAlignment="1">
      <alignment horizontal="center" vertical="center" shrinkToFit="1"/>
    </xf>
    <xf numFmtId="0" fontId="0" fillId="0" borderId="7" xfId="0" applyBorder="1" applyAlignment="1">
      <alignment horizontal="center" vertical="center" wrapText="1"/>
    </xf>
    <xf numFmtId="0" fontId="10" fillId="0" borderId="7" xfId="0" applyFont="1" applyBorder="1" applyAlignment="1">
      <alignment horizontal="center" vertical="center" wrapText="1"/>
    </xf>
    <xf numFmtId="0" fontId="0" fillId="0" borderId="120" xfId="0" applyBorder="1" applyAlignment="1">
      <alignment horizontal="center" vertical="center" wrapText="1"/>
    </xf>
    <xf numFmtId="0" fontId="10" fillId="0" borderId="121"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103" xfId="0" applyFont="1" applyBorder="1" applyAlignment="1">
      <alignment horizontal="center" vertical="center" wrapText="1"/>
    </xf>
    <xf numFmtId="0" fontId="0" fillId="0" borderId="122" xfId="0" applyBorder="1" applyAlignment="1">
      <alignment horizontal="center" vertical="center" wrapText="1"/>
    </xf>
    <xf numFmtId="0" fontId="10" fillId="0" borderId="125" xfId="0" applyFont="1" applyBorder="1" applyAlignment="1">
      <alignment horizontal="center" vertical="center" wrapText="1"/>
    </xf>
    <xf numFmtId="0" fontId="72" fillId="0" borderId="7" xfId="0" applyFont="1" applyBorder="1" applyAlignment="1">
      <alignment horizontal="center" vertical="center" wrapText="1"/>
    </xf>
    <xf numFmtId="0" fontId="0" fillId="0" borderId="71" xfId="0" applyBorder="1" applyAlignment="1">
      <alignment horizontal="center" vertical="center" shrinkToFit="1"/>
    </xf>
    <xf numFmtId="0" fontId="10" fillId="0" borderId="57" xfId="0" applyFont="1" applyBorder="1" applyAlignment="1">
      <alignment horizontal="center" vertical="center" shrinkToFit="1"/>
    </xf>
    <xf numFmtId="0" fontId="0" fillId="0" borderId="123" xfId="0" applyBorder="1" applyAlignment="1">
      <alignment horizontal="center" vertical="center" shrinkToFit="1"/>
    </xf>
    <xf numFmtId="0" fontId="10" fillId="0" borderId="124" xfId="0" applyFont="1" applyBorder="1" applyAlignment="1">
      <alignment horizontal="center" vertical="center" shrinkToFit="1"/>
    </xf>
    <xf numFmtId="38" fontId="29" fillId="11" borderId="0" xfId="8" applyFont="1" applyFill="1" applyBorder="1" applyAlignment="1">
      <alignment horizontal="center" vertical="center" wrapText="1"/>
    </xf>
    <xf numFmtId="38" fontId="29" fillId="0" borderId="158" xfId="8" applyFont="1" applyFill="1" applyBorder="1" applyAlignment="1">
      <alignment horizontal="center" vertical="center" wrapText="1"/>
    </xf>
    <xf numFmtId="38" fontId="29" fillId="0" borderId="159" xfId="8" applyFont="1" applyFill="1" applyBorder="1" applyAlignment="1">
      <alignment horizontal="center" vertical="center" wrapText="1"/>
    </xf>
    <xf numFmtId="38" fontId="29" fillId="3" borderId="97" xfId="8" applyFont="1" applyFill="1" applyBorder="1" applyAlignment="1">
      <alignment horizontal="center" vertical="center" wrapText="1"/>
    </xf>
    <xf numFmtId="38" fontId="29" fillId="3" borderId="141" xfId="8" applyFont="1" applyFill="1" applyBorder="1" applyAlignment="1">
      <alignment horizontal="center" vertical="center" wrapText="1"/>
    </xf>
    <xf numFmtId="0" fontId="29" fillId="0" borderId="133" xfId="0" applyFont="1" applyBorder="1" applyAlignment="1">
      <alignment horizontal="center" vertical="center" wrapText="1"/>
    </xf>
    <xf numFmtId="0" fontId="29" fillId="0" borderId="134" xfId="0" applyFont="1" applyBorder="1" applyAlignment="1">
      <alignment horizontal="center" vertical="center" wrapText="1"/>
    </xf>
    <xf numFmtId="0" fontId="29" fillId="0" borderId="138"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142"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144" xfId="0" applyFont="1" applyBorder="1" applyAlignment="1">
      <alignment horizontal="center" vertical="center" wrapText="1"/>
    </xf>
    <xf numFmtId="0" fontId="29" fillId="0" borderId="111" xfId="0" applyFont="1" applyBorder="1" applyAlignment="1">
      <alignment horizontal="center" vertical="center" wrapText="1"/>
    </xf>
    <xf numFmtId="38" fontId="74" fillId="11" borderId="0" xfId="8" applyFont="1" applyFill="1" applyBorder="1" applyAlignment="1">
      <alignment horizontal="center" vertical="center" wrapText="1"/>
    </xf>
    <xf numFmtId="38" fontId="29" fillId="3" borderId="145" xfId="8" applyFont="1" applyFill="1" applyBorder="1" applyAlignment="1">
      <alignment horizontal="center" vertical="center" wrapText="1"/>
    </xf>
    <xf numFmtId="38" fontId="29" fillId="3" borderId="152" xfId="8" applyFont="1" applyFill="1" applyBorder="1" applyAlignment="1">
      <alignment horizontal="center" vertical="center" wrapText="1"/>
    </xf>
    <xf numFmtId="0" fontId="10" fillId="0" borderId="114" xfId="0" applyFont="1" applyBorder="1" applyAlignment="1">
      <alignment horizontal="center" vertical="center" wrapText="1"/>
    </xf>
    <xf numFmtId="0" fontId="10" fillId="0" borderId="71" xfId="0" applyFont="1" applyBorder="1" applyAlignment="1">
      <alignment horizontal="center" vertical="center" shrinkToFit="1"/>
    </xf>
    <xf numFmtId="0" fontId="29" fillId="11" borderId="0" xfId="0" applyFont="1" applyFill="1" applyAlignment="1">
      <alignment vertical="center" wrapText="1"/>
    </xf>
    <xf numFmtId="0" fontId="0" fillId="11" borderId="0" xfId="0" applyFill="1" applyAlignment="1">
      <alignment vertical="center" wrapText="1"/>
    </xf>
    <xf numFmtId="0" fontId="10" fillId="0" borderId="122" xfId="0" applyFont="1" applyBorder="1" applyAlignment="1">
      <alignment horizontal="center" vertical="center" wrapText="1"/>
    </xf>
    <xf numFmtId="0" fontId="29" fillId="8" borderId="26" xfId="0" applyFont="1" applyFill="1" applyBorder="1" applyAlignment="1">
      <alignment horizontal="right" wrapText="1"/>
    </xf>
    <xf numFmtId="0" fontId="29" fillId="0" borderId="163" xfId="0" applyFont="1" applyBorder="1" applyAlignment="1">
      <alignment vertical="center" wrapText="1"/>
    </xf>
    <xf numFmtId="0" fontId="0" fillId="0" borderId="164" xfId="0" applyBorder="1" applyAlignment="1">
      <alignment vertical="center" wrapText="1"/>
    </xf>
    <xf numFmtId="0" fontId="0" fillId="0" borderId="165" xfId="0" applyBorder="1" applyAlignment="1">
      <alignment vertical="center" wrapText="1"/>
    </xf>
    <xf numFmtId="0" fontId="0" fillId="0" borderId="166" xfId="0" applyBorder="1" applyAlignment="1">
      <alignment vertical="center" wrapText="1"/>
    </xf>
    <xf numFmtId="0" fontId="72" fillId="0" borderId="135" xfId="0" applyFont="1" applyBorder="1" applyAlignment="1">
      <alignment horizontal="center" vertical="center" wrapText="1"/>
    </xf>
    <xf numFmtId="0" fontId="10" fillId="0" borderId="135" xfId="0" applyFont="1" applyBorder="1" applyAlignment="1">
      <alignment horizontal="center" vertical="center" wrapText="1"/>
    </xf>
    <xf numFmtId="0" fontId="0" fillId="0" borderId="135" xfId="0" applyBorder="1" applyAlignment="1">
      <alignment horizontal="center" vertical="center" wrapText="1"/>
    </xf>
    <xf numFmtId="0" fontId="0" fillId="0" borderId="121" xfId="0" applyBorder="1" applyAlignment="1">
      <alignment horizontal="center" vertical="center" wrapText="1"/>
    </xf>
    <xf numFmtId="38" fontId="29" fillId="8" borderId="0" xfId="8" applyFont="1" applyFill="1" applyBorder="1" applyAlignment="1">
      <alignment horizontal="center" vertical="center" wrapText="1"/>
    </xf>
    <xf numFmtId="38" fontId="29" fillId="0" borderId="101" xfId="8" applyFont="1" applyFill="1" applyBorder="1" applyAlignment="1">
      <alignment horizontal="center" vertical="center" wrapText="1"/>
    </xf>
    <xf numFmtId="0" fontId="29" fillId="0" borderId="85"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87" xfId="0" applyFont="1" applyBorder="1" applyAlignment="1">
      <alignment horizontal="center" vertical="center" wrapText="1"/>
    </xf>
    <xf numFmtId="0" fontId="29" fillId="0" borderId="96" xfId="0" applyFont="1" applyBorder="1" applyAlignment="1">
      <alignment horizontal="center" vertical="center" wrapText="1"/>
    </xf>
    <xf numFmtId="0" fontId="29" fillId="0" borderId="26" xfId="0" applyFont="1" applyBorder="1" applyAlignment="1">
      <alignment horizontal="center" vertical="center" wrapText="1"/>
    </xf>
    <xf numFmtId="38" fontId="74" fillId="8" borderId="0" xfId="8" applyFont="1" applyFill="1" applyBorder="1" applyAlignment="1">
      <alignment horizontal="center" vertical="center" wrapText="1"/>
    </xf>
    <xf numFmtId="38" fontId="29" fillId="3" borderId="93" xfId="8" applyFont="1" applyFill="1" applyBorder="1" applyAlignment="1">
      <alignment horizontal="center" vertical="center" wrapText="1"/>
    </xf>
    <xf numFmtId="0" fontId="0" fillId="8" borderId="26" xfId="0" applyFill="1" applyBorder="1" applyAlignment="1">
      <alignment horizontal="right" wrapText="1"/>
    </xf>
    <xf numFmtId="0" fontId="29" fillId="0" borderId="164" xfId="0" applyFont="1" applyBorder="1" applyAlignment="1">
      <alignment vertical="center" wrapText="1"/>
    </xf>
    <xf numFmtId="0" fontId="29" fillId="0" borderId="165" xfId="0" applyFont="1" applyBorder="1" applyAlignment="1">
      <alignment vertical="center" wrapText="1"/>
    </xf>
    <xf numFmtId="0" fontId="29" fillId="0" borderId="119" xfId="0" applyFont="1" applyBorder="1" applyAlignment="1">
      <alignment vertical="center" wrapText="1"/>
    </xf>
    <xf numFmtId="0" fontId="29" fillId="0" borderId="166" xfId="0" applyFont="1" applyBorder="1" applyAlignment="1">
      <alignment vertical="center" wrapText="1"/>
    </xf>
    <xf numFmtId="0" fontId="29" fillId="0" borderId="129" xfId="0" applyFont="1" applyBorder="1" applyAlignment="1">
      <alignment vertical="center" wrapText="1"/>
    </xf>
    <xf numFmtId="0" fontId="10" fillId="0" borderId="71"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40" xfId="0" applyFont="1" applyBorder="1" applyAlignment="1">
      <alignment horizontal="center" vertical="center" wrapText="1"/>
    </xf>
    <xf numFmtId="0" fontId="0" fillId="8" borderId="0" xfId="0" applyFill="1" applyAlignment="1">
      <alignment vertical="center" wrapText="1"/>
    </xf>
    <xf numFmtId="0" fontId="10" fillId="0" borderId="28"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0" fillId="0" borderId="120" xfId="0" applyBorder="1" applyAlignment="1">
      <alignment horizontal="center" vertical="center"/>
    </xf>
    <xf numFmtId="0" fontId="29" fillId="8" borderId="0" xfId="0" applyFont="1" applyFill="1" applyAlignment="1">
      <alignment vertical="center" wrapText="1"/>
    </xf>
    <xf numFmtId="0" fontId="29" fillId="9" borderId="26" xfId="0" applyFont="1" applyFill="1" applyBorder="1" applyAlignment="1">
      <alignment horizontal="left" vertical="center" wrapText="1"/>
    </xf>
    <xf numFmtId="0" fontId="60" fillId="0" borderId="26" xfId="0" applyFont="1" applyBorder="1" applyAlignment="1">
      <alignment horizontal="left" vertical="center" wrapText="1"/>
    </xf>
    <xf numFmtId="0" fontId="29" fillId="0" borderId="26" xfId="0" applyFont="1" applyBorder="1" applyAlignment="1">
      <alignment horizontal="right" vertical="center" wrapText="1"/>
    </xf>
    <xf numFmtId="0" fontId="0" fillId="0" borderId="28" xfId="0" applyBorder="1" applyAlignment="1">
      <alignment horizontal="center" vertical="center"/>
    </xf>
    <xf numFmtId="9" fontId="10" fillId="12" borderId="135" xfId="12" applyFont="1" applyFill="1" applyBorder="1" applyAlignment="1">
      <alignment vertical="center" wrapText="1"/>
    </xf>
    <xf numFmtId="9" fontId="10" fillId="12" borderId="120" xfId="12" applyFont="1" applyFill="1" applyBorder="1" applyAlignment="1">
      <alignment vertical="center" wrapText="1"/>
    </xf>
    <xf numFmtId="9" fontId="10" fillId="12" borderId="93" xfId="12" applyFont="1" applyFill="1" applyBorder="1" applyAlignment="1">
      <alignment vertical="center" wrapText="1"/>
    </xf>
    <xf numFmtId="0" fontId="72" fillId="0" borderId="120" xfId="0" applyFont="1" applyBorder="1" applyAlignment="1">
      <alignment horizontal="center" vertical="center" wrapText="1"/>
    </xf>
    <xf numFmtId="0" fontId="72" fillId="0" borderId="93" xfId="0" applyFont="1" applyBorder="1" applyAlignment="1">
      <alignment horizontal="center" vertical="center" wrapText="1"/>
    </xf>
    <xf numFmtId="0" fontId="0" fillId="0" borderId="71" xfId="0" applyBorder="1" applyAlignment="1">
      <alignment horizontal="center" vertical="center" wrapText="1"/>
    </xf>
    <xf numFmtId="0" fontId="0" fillId="0" borderId="57" xfId="0" applyBorder="1" applyAlignment="1">
      <alignment horizontal="center" vertical="center" wrapText="1"/>
    </xf>
    <xf numFmtId="0" fontId="0" fillId="0" borderId="40" xfId="0" applyBorder="1" applyAlignment="1">
      <alignment horizontal="center" vertical="center" wrapText="1"/>
    </xf>
    <xf numFmtId="0" fontId="0" fillId="0" borderId="120" xfId="0" applyBorder="1" applyAlignment="1">
      <alignment vertical="center" wrapText="1"/>
    </xf>
    <xf numFmtId="38" fontId="29" fillId="13" borderId="169" xfId="8" applyFont="1" applyFill="1" applyBorder="1" applyAlignment="1">
      <alignment horizontal="center" vertical="center" wrapText="1"/>
    </xf>
    <xf numFmtId="0" fontId="72" fillId="0" borderId="103" xfId="0" applyFont="1" applyBorder="1" applyAlignment="1">
      <alignment horizontal="center" vertical="center" wrapText="1"/>
    </xf>
    <xf numFmtId="0" fontId="72" fillId="0" borderId="1" xfId="0" applyFont="1" applyBorder="1" applyAlignment="1">
      <alignment horizontal="center" vertical="center" wrapText="1"/>
    </xf>
    <xf numFmtId="0" fontId="72" fillId="0" borderId="108" xfId="0" applyFont="1" applyBorder="1" applyAlignment="1">
      <alignment horizontal="center" vertical="center" wrapText="1"/>
    </xf>
    <xf numFmtId="38" fontId="29" fillId="13" borderId="170" xfId="8" applyFont="1" applyFill="1" applyBorder="1" applyAlignment="1">
      <alignment horizontal="center" vertical="center" wrapText="1"/>
    </xf>
    <xf numFmtId="38" fontId="29" fillId="4" borderId="26" xfId="8" applyFont="1" applyFill="1" applyBorder="1" applyAlignment="1">
      <alignment horizontal="right" vertical="center" wrapText="1"/>
    </xf>
    <xf numFmtId="0" fontId="29" fillId="0" borderId="71" xfId="0" applyFont="1" applyBorder="1" applyAlignment="1">
      <alignment horizontal="center" vertical="center" wrapText="1"/>
    </xf>
    <xf numFmtId="0" fontId="29" fillId="0" borderId="57" xfId="0" applyFont="1" applyBorder="1" applyAlignment="1">
      <alignment horizontal="center" vertical="center" wrapText="1"/>
    </xf>
    <xf numFmtId="0" fontId="29" fillId="8" borderId="26" xfId="0" applyFont="1" applyFill="1" applyBorder="1" applyAlignment="1">
      <alignment horizontal="right" vertical="center" wrapText="1"/>
    </xf>
    <xf numFmtId="0" fontId="29" fillId="8" borderId="163" xfId="0" applyFont="1" applyFill="1" applyBorder="1" applyAlignment="1">
      <alignment vertical="center" wrapText="1"/>
    </xf>
    <xf numFmtId="0" fontId="29" fillId="8" borderId="164" xfId="0" applyFont="1" applyFill="1" applyBorder="1" applyAlignment="1">
      <alignment vertical="center" wrapText="1"/>
    </xf>
    <xf numFmtId="0" fontId="29" fillId="8" borderId="165" xfId="0" applyFont="1" applyFill="1" applyBorder="1" applyAlignment="1">
      <alignment vertical="center" wrapText="1"/>
    </xf>
    <xf numFmtId="0" fontId="29" fillId="8" borderId="119" xfId="0" applyFont="1" applyFill="1" applyBorder="1" applyAlignment="1">
      <alignment vertical="center" wrapText="1"/>
    </xf>
    <xf numFmtId="0" fontId="29" fillId="8" borderId="166" xfId="0" applyFont="1" applyFill="1" applyBorder="1" applyAlignment="1">
      <alignment vertical="center" wrapText="1"/>
    </xf>
    <xf numFmtId="0" fontId="29" fillId="8" borderId="129" xfId="0" applyFont="1" applyFill="1" applyBorder="1" applyAlignment="1">
      <alignment vertical="center" wrapText="1"/>
    </xf>
    <xf numFmtId="0" fontId="72" fillId="8" borderId="135" xfId="0" applyFont="1" applyFill="1" applyBorder="1" applyAlignment="1">
      <alignment horizontal="center" vertical="center" wrapText="1"/>
    </xf>
    <xf numFmtId="0" fontId="10" fillId="8" borderId="120" xfId="0" applyFont="1" applyFill="1" applyBorder="1" applyAlignment="1">
      <alignment horizontal="center" vertical="center" wrapText="1"/>
    </xf>
    <xf numFmtId="0" fontId="0" fillId="8" borderId="93" xfId="0" applyFill="1" applyBorder="1" applyAlignment="1">
      <alignment vertical="center" wrapText="1"/>
    </xf>
    <xf numFmtId="0" fontId="0" fillId="8" borderId="114" xfId="0" applyFill="1" applyBorder="1" applyAlignment="1">
      <alignment horizontal="center" vertical="center" wrapText="1"/>
    </xf>
    <xf numFmtId="0" fontId="0" fillId="8" borderId="135" xfId="0" applyFill="1" applyBorder="1" applyAlignment="1">
      <alignment horizontal="center" vertical="center" wrapText="1"/>
    </xf>
    <xf numFmtId="0" fontId="0" fillId="8" borderId="120" xfId="0" applyFill="1" applyBorder="1" applyAlignment="1">
      <alignment horizontal="center" vertical="center" wrapText="1"/>
    </xf>
    <xf numFmtId="0" fontId="10" fillId="8" borderId="71" xfId="0" applyFont="1" applyFill="1" applyBorder="1" applyAlignment="1">
      <alignment horizontal="center" vertical="center" wrapText="1"/>
    </xf>
    <xf numFmtId="0" fontId="10" fillId="8" borderId="57"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0" fillId="8" borderId="120" xfId="0" applyFill="1" applyBorder="1" applyAlignment="1">
      <alignment horizontal="center" vertical="center"/>
    </xf>
    <xf numFmtId="0" fontId="29" fillId="8" borderId="96" xfId="0" applyFont="1" applyFill="1" applyBorder="1" applyAlignment="1">
      <alignment horizontal="center" vertical="center" wrapText="1"/>
    </xf>
    <xf numFmtId="0" fontId="29" fillId="8" borderId="26" xfId="0" applyFont="1" applyFill="1" applyBorder="1" applyAlignment="1">
      <alignment horizontal="center" vertical="center" wrapText="1"/>
    </xf>
    <xf numFmtId="0" fontId="29" fillId="8" borderId="26" xfId="0" applyFont="1" applyFill="1" applyBorder="1" applyAlignment="1">
      <alignment horizontal="left" vertical="center" wrapText="1"/>
    </xf>
    <xf numFmtId="0" fontId="10" fillId="8" borderId="28"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8" borderId="71" xfId="0" applyFont="1" applyFill="1" applyBorder="1" applyAlignment="1">
      <alignment horizontal="center" vertical="center" shrinkToFit="1"/>
    </xf>
    <xf numFmtId="0" fontId="10" fillId="8" borderId="40" xfId="0" applyFont="1" applyFill="1" applyBorder="1" applyAlignment="1">
      <alignment horizontal="center" vertical="center" shrinkToFit="1"/>
    </xf>
    <xf numFmtId="0" fontId="91" fillId="0" borderId="171" xfId="0" applyFont="1" applyBorder="1" applyAlignment="1">
      <alignment horizontal="center" vertical="center" wrapText="1"/>
    </xf>
    <xf numFmtId="0" fontId="91" fillId="0" borderId="172" xfId="0" applyFont="1" applyBorder="1" applyAlignment="1">
      <alignment horizontal="center" vertical="center" wrapText="1"/>
    </xf>
    <xf numFmtId="0" fontId="91" fillId="0" borderId="153" xfId="0" applyFont="1" applyBorder="1" applyAlignment="1">
      <alignment horizontal="center" vertical="center" wrapText="1"/>
    </xf>
    <xf numFmtId="0" fontId="91" fillId="0" borderId="154" xfId="0" applyFont="1" applyBorder="1" applyAlignment="1">
      <alignment horizontal="center" vertical="center" wrapText="1"/>
    </xf>
    <xf numFmtId="0" fontId="91" fillId="0" borderId="155" xfId="0" applyFont="1" applyBorder="1" applyAlignment="1">
      <alignment horizontal="center" vertical="center" wrapText="1"/>
    </xf>
    <xf numFmtId="0" fontId="91" fillId="0" borderId="156" xfId="0" applyFont="1" applyBorder="1" applyAlignment="1">
      <alignment horizontal="center" vertical="center" wrapText="1"/>
    </xf>
    <xf numFmtId="0" fontId="92" fillId="0" borderId="0" xfId="0" applyFont="1" applyAlignment="1">
      <alignment horizontal="left" vertical="center" wrapText="1"/>
    </xf>
    <xf numFmtId="0" fontId="1" fillId="8" borderId="34" xfId="9" applyFont="1" applyFill="1" applyBorder="1">
      <alignment vertical="center"/>
    </xf>
  </cellXfs>
  <cellStyles count="13">
    <cellStyle name="パーセント" xfId="12" builtinId="5"/>
    <cellStyle name="パーセント 2" xfId="3" xr:uid="{00000000-0005-0000-0000-000000000000}"/>
    <cellStyle name="桁区切り" xfId="8" builtinId="6"/>
    <cellStyle name="桁区切り 2" xfId="4" xr:uid="{00000000-0005-0000-0000-000001000000}"/>
    <cellStyle name="桁区切り 3" xfId="11" xr:uid="{735AE055-C1B2-4281-9DA2-FD55ABD982CE}"/>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888102B6-0D1A-4C79-919A-55A1880A724E}"/>
    <cellStyle name="標準 3" xfId="6" xr:uid="{00000000-0005-0000-0000-000006000000}"/>
    <cellStyle name="標準 4" xfId="7" xr:uid="{00000000-0005-0000-0000-000007000000}"/>
    <cellStyle name="標準 5" xfId="9" xr:uid="{C79BD570-D280-4CFB-8157-314E68FCA2D9}"/>
  </cellStyles>
  <dxfs count="165">
    <dxf>
      <font>
        <color rgb="FF9C0006"/>
      </font>
      <fill>
        <patternFill>
          <bgColor rgb="FFFFC7CE"/>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rgb="FF92D05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ont>
        <color rgb="FFFF0000"/>
      </font>
      <fill>
        <patternFill patternType="none">
          <fgColor auto="1"/>
          <bgColor auto="1"/>
        </patternFill>
      </fill>
    </dxf>
    <dxf>
      <font>
        <color rgb="FFFF0000"/>
      </font>
    </dxf>
    <dxf>
      <font>
        <color rgb="FFFF0000"/>
      </font>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66675</xdr:colOff>
      <xdr:row>8</xdr:row>
      <xdr:rowOff>742950</xdr:rowOff>
    </xdr:from>
    <xdr:to>
      <xdr:col>5</xdr:col>
      <xdr:colOff>228599</xdr:colOff>
      <xdr:row>11</xdr:row>
      <xdr:rowOff>371476</xdr:rowOff>
    </xdr:to>
    <xdr:sp macro="" textlink="">
      <xdr:nvSpPr>
        <xdr:cNvPr id="2" name="テキスト ボックス 1">
          <a:extLst>
            <a:ext uri="{FF2B5EF4-FFF2-40B4-BE49-F238E27FC236}">
              <a16:creationId xmlns:a16="http://schemas.microsoft.com/office/drawing/2014/main" id="{62FC87CF-F0F9-47E1-A607-4D6EBCAAAF68}"/>
            </a:ext>
          </a:extLst>
        </xdr:cNvPr>
        <xdr:cNvSpPr txBox="1"/>
      </xdr:nvSpPr>
      <xdr:spPr>
        <a:xfrm>
          <a:off x="352425" y="3133725"/>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142875</xdr:colOff>
      <xdr:row>0</xdr:row>
      <xdr:rowOff>228600</xdr:rowOff>
    </xdr:from>
    <xdr:to>
      <xdr:col>10</xdr:col>
      <xdr:colOff>685240</xdr:colOff>
      <xdr:row>3</xdr:row>
      <xdr:rowOff>5602</xdr:rowOff>
    </xdr:to>
    <xdr:sp macro="" textlink="">
      <xdr:nvSpPr>
        <xdr:cNvPr id="3" name="テキスト ボックス 2">
          <a:extLst>
            <a:ext uri="{FF2B5EF4-FFF2-40B4-BE49-F238E27FC236}">
              <a16:creationId xmlns:a16="http://schemas.microsoft.com/office/drawing/2014/main" id="{2A88732C-0EB4-40F9-8CDF-B9EBA26A11FB}"/>
            </a:ext>
          </a:extLst>
        </xdr:cNvPr>
        <xdr:cNvSpPr txBox="1"/>
      </xdr:nvSpPr>
      <xdr:spPr>
        <a:xfrm>
          <a:off x="8820150" y="2286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3</xdr:row>
      <xdr:rowOff>95250</xdr:rowOff>
    </xdr:from>
    <xdr:to>
      <xdr:col>13</xdr:col>
      <xdr:colOff>409015</xdr:colOff>
      <xdr:row>6</xdr:row>
      <xdr:rowOff>224677</xdr:rowOff>
    </xdr:to>
    <xdr:sp macro="" textlink="">
      <xdr:nvSpPr>
        <xdr:cNvPr id="2" name="テキスト ボックス 1">
          <a:extLst>
            <a:ext uri="{FF2B5EF4-FFF2-40B4-BE49-F238E27FC236}">
              <a16:creationId xmlns:a16="http://schemas.microsoft.com/office/drawing/2014/main" id="{4EBCB02D-AAF5-4C3D-8F12-67474741DA25}"/>
            </a:ext>
          </a:extLst>
        </xdr:cNvPr>
        <xdr:cNvSpPr txBox="1"/>
      </xdr:nvSpPr>
      <xdr:spPr>
        <a:xfrm>
          <a:off x="7086600" y="5905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112059</xdr:colOff>
      <xdr:row>1</xdr:row>
      <xdr:rowOff>145676</xdr:rowOff>
    </xdr:from>
    <xdr:to>
      <xdr:col>12</xdr:col>
      <xdr:colOff>403413</xdr:colOff>
      <xdr:row>5</xdr:row>
      <xdr:rowOff>44822</xdr:rowOff>
    </xdr:to>
    <xdr:sp macro="" textlink="">
      <xdr:nvSpPr>
        <xdr:cNvPr id="2" name="テキスト ボックス 1">
          <a:extLst>
            <a:ext uri="{FF2B5EF4-FFF2-40B4-BE49-F238E27FC236}">
              <a16:creationId xmlns:a16="http://schemas.microsoft.com/office/drawing/2014/main" id="{916E3950-3166-4D3F-89BE-101A4644B430}"/>
            </a:ext>
          </a:extLst>
        </xdr:cNvPr>
        <xdr:cNvSpPr txBox="1"/>
      </xdr:nvSpPr>
      <xdr:spPr>
        <a:xfrm>
          <a:off x="11385177" y="369794"/>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114300</xdr:colOff>
      <xdr:row>1</xdr:row>
      <xdr:rowOff>76200</xdr:rowOff>
    </xdr:from>
    <xdr:to>
      <xdr:col>9</xdr:col>
      <xdr:colOff>600075</xdr:colOff>
      <xdr:row>2</xdr:row>
      <xdr:rowOff>333375</xdr:rowOff>
    </xdr:to>
    <xdr:sp macro="" textlink="">
      <xdr:nvSpPr>
        <xdr:cNvPr id="2" name="テキスト ボックス 1">
          <a:extLst>
            <a:ext uri="{FF2B5EF4-FFF2-40B4-BE49-F238E27FC236}">
              <a16:creationId xmlns:a16="http://schemas.microsoft.com/office/drawing/2014/main" id="{998ACFA3-DAFE-4E24-9A36-D252444AD32E}"/>
            </a:ext>
          </a:extLst>
        </xdr:cNvPr>
        <xdr:cNvSpPr txBox="1"/>
      </xdr:nvSpPr>
      <xdr:spPr>
        <a:xfrm>
          <a:off x="7772400" y="247650"/>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2</xdr:row>
      <xdr:rowOff>38100</xdr:rowOff>
    </xdr:from>
    <xdr:to>
      <xdr:col>14</xdr:col>
      <xdr:colOff>8965</xdr:colOff>
      <xdr:row>4</xdr:row>
      <xdr:rowOff>405652</xdr:rowOff>
    </xdr:to>
    <xdr:sp macro="" textlink="">
      <xdr:nvSpPr>
        <xdr:cNvPr id="2" name="テキスト ボックス 1">
          <a:extLst>
            <a:ext uri="{FF2B5EF4-FFF2-40B4-BE49-F238E27FC236}">
              <a16:creationId xmlns:a16="http://schemas.microsoft.com/office/drawing/2014/main" id="{418457AA-C6D1-4ADF-8938-A315263A8EFA}"/>
            </a:ext>
          </a:extLst>
        </xdr:cNvPr>
        <xdr:cNvSpPr txBox="1"/>
      </xdr:nvSpPr>
      <xdr:spPr>
        <a:xfrm>
          <a:off x="8296275" y="3619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8368F55F-05EA-4F67-84F2-AACCA1DE3369}"/>
            </a:ext>
          </a:extLst>
        </xdr:cNvPr>
        <xdr:cNvSpPr txBox="1"/>
      </xdr:nvSpPr>
      <xdr:spPr>
        <a:xfrm>
          <a:off x="4898231" y="2536031"/>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3D7DD986-9BF1-4361-8188-46507ACF7B04}"/>
            </a:ext>
          </a:extLst>
        </xdr:cNvPr>
        <xdr:cNvSpPr txBox="1"/>
      </xdr:nvSpPr>
      <xdr:spPr>
        <a:xfrm>
          <a:off x="4898231" y="2536031"/>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1C4C92B6-D50A-4A4B-BF14-A82E32F5FCC1}"/>
            </a:ext>
          </a:extLst>
        </xdr:cNvPr>
        <xdr:cNvSpPr txBox="1"/>
      </xdr:nvSpPr>
      <xdr:spPr>
        <a:xfrm>
          <a:off x="4898231" y="2869406"/>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42574160-43DE-408A-B4A3-28926026BD17}"/>
            </a:ext>
          </a:extLst>
        </xdr:cNvPr>
        <xdr:cNvSpPr txBox="1"/>
      </xdr:nvSpPr>
      <xdr:spPr>
        <a:xfrm>
          <a:off x="4898231" y="2869406"/>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123825</xdr:colOff>
      <xdr:row>0</xdr:row>
      <xdr:rowOff>209550</xdr:rowOff>
    </xdr:from>
    <xdr:to>
      <xdr:col>13</xdr:col>
      <xdr:colOff>666190</xdr:colOff>
      <xdr:row>3</xdr:row>
      <xdr:rowOff>262777</xdr:rowOff>
    </xdr:to>
    <xdr:sp macro="" textlink="">
      <xdr:nvSpPr>
        <xdr:cNvPr id="2" name="テキスト ボックス 1">
          <a:extLst>
            <a:ext uri="{FF2B5EF4-FFF2-40B4-BE49-F238E27FC236}">
              <a16:creationId xmlns:a16="http://schemas.microsoft.com/office/drawing/2014/main" id="{9F6F536D-908F-4F7B-BEC3-C494A4C85EED}"/>
            </a:ext>
          </a:extLst>
        </xdr:cNvPr>
        <xdr:cNvSpPr txBox="1"/>
      </xdr:nvSpPr>
      <xdr:spPr>
        <a:xfrm>
          <a:off x="8001000" y="2095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1EB0576E-EE09-4086-914A-5E37C337BA28}"/>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35DEC80C-B026-4130-BB78-08FF4B27DE25}"/>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18E607DE-887B-4D5C-9586-5DEC95FA2BB5}"/>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2AE6E6C5-E132-4A1C-861B-32AAEF9BE4B6}"/>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C94A0E62-2F44-425A-AF33-3200ADD01104}"/>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EE0D74AB-5FEE-44FB-820F-5AA1561A9EEC}"/>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50A904F5-8BF5-4F9C-9914-01A2F56CAE57}"/>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6E0F4D4B-2863-427E-A6EF-66F790005602}"/>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62959468-0469-44AF-9274-A7CD958D302D}"/>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4E5C-68C2-4E1E-A72D-CF559628161D}">
  <sheetPr>
    <tabColor rgb="FFFFFF00"/>
  </sheetPr>
  <dimension ref="A1:G51"/>
  <sheetViews>
    <sheetView view="pageBreakPreview" topLeftCell="A34" zoomScaleNormal="100" zoomScaleSheetLayoutView="100" zoomScalePageLayoutView="110" workbookViewId="0">
      <selection activeCell="H34" sqref="H34:I34"/>
    </sheetView>
  </sheetViews>
  <sheetFormatPr defaultColWidth="9" defaultRowHeight="13.2"/>
  <cols>
    <col min="1" max="1" width="3.77734375" style="105" customWidth="1"/>
    <col min="2" max="2" width="5" style="105" customWidth="1"/>
    <col min="3" max="3" width="5.6640625" style="105" customWidth="1"/>
    <col min="4" max="4" width="13.21875" style="105" customWidth="1"/>
    <col min="5" max="5" width="70.88671875" style="105" customWidth="1"/>
    <col min="6" max="6" width="10.109375" style="77" customWidth="1"/>
    <col min="7" max="7" width="5.21875" style="77" customWidth="1"/>
    <col min="8" max="16384" width="9" style="77"/>
  </cols>
  <sheetData>
    <row r="1" spans="1:7" ht="48" customHeight="1">
      <c r="A1" s="548" t="s">
        <v>119</v>
      </c>
      <c r="B1" s="548"/>
      <c r="C1" s="548"/>
      <c r="D1" s="548"/>
      <c r="E1" s="548"/>
      <c r="F1" s="548"/>
      <c r="G1" s="76"/>
    </row>
    <row r="2" spans="1:7" ht="15" customHeight="1">
      <c r="A2" s="78"/>
      <c r="B2" s="78"/>
      <c r="C2" s="549"/>
      <c r="D2" s="549"/>
      <c r="E2" s="549"/>
      <c r="F2" s="78"/>
      <c r="G2" s="76"/>
    </row>
    <row r="3" spans="1:7" s="82" customFormat="1" ht="22.5" customHeight="1">
      <c r="A3" s="79"/>
      <c r="B3" s="80"/>
      <c r="C3" s="550" t="s">
        <v>120</v>
      </c>
      <c r="D3" s="551"/>
      <c r="E3" s="474">
        <f>'02_様式10-1'!B7</f>
        <v>0</v>
      </c>
      <c r="F3" s="79"/>
    </row>
    <row r="4" spans="1:7" s="82" customFormat="1" ht="22.5" customHeight="1">
      <c r="A4" s="79"/>
      <c r="B4" s="80"/>
      <c r="C4" s="550" t="s">
        <v>121</v>
      </c>
      <c r="D4" s="551"/>
      <c r="E4" s="474">
        <f>'02_様式10-1'!G7</f>
        <v>0</v>
      </c>
      <c r="F4" s="79"/>
    </row>
    <row r="5" spans="1:7" s="82" customFormat="1" ht="22.5" customHeight="1">
      <c r="A5" s="79"/>
      <c r="B5" s="80"/>
      <c r="C5" s="550" t="s">
        <v>122</v>
      </c>
      <c r="D5" s="551"/>
      <c r="E5" s="474">
        <f>'02_様式10-1'!B8</f>
        <v>0</v>
      </c>
      <c r="F5" s="79"/>
    </row>
    <row r="6" spans="1:7" s="82" customFormat="1" ht="16.5" customHeight="1">
      <c r="A6" s="79"/>
      <c r="B6" s="80"/>
      <c r="C6" s="83"/>
      <c r="D6" s="83"/>
      <c r="E6" s="79"/>
      <c r="F6" s="79"/>
    </row>
    <row r="7" spans="1:7" s="82" customFormat="1" ht="15" customHeight="1" thickBot="1">
      <c r="A7" s="79"/>
      <c r="B7" s="80"/>
      <c r="C7" s="84"/>
      <c r="D7" s="84"/>
      <c r="E7" s="85"/>
      <c r="F7" s="79"/>
    </row>
    <row r="8" spans="1:7" s="82" customFormat="1" ht="26.25" customHeight="1">
      <c r="A8" s="86"/>
      <c r="B8" s="87"/>
      <c r="C8" s="547" t="s">
        <v>123</v>
      </c>
      <c r="D8" s="547"/>
      <c r="E8" s="547"/>
      <c r="F8" s="88"/>
    </row>
    <row r="9" spans="1:7" ht="70.5" customHeight="1" thickBot="1">
      <c r="A9" s="89"/>
      <c r="B9" s="90"/>
      <c r="C9" s="541" t="s">
        <v>312</v>
      </c>
      <c r="D9" s="542"/>
      <c r="E9" s="543"/>
      <c r="F9" s="91"/>
    </row>
    <row r="10" spans="1:7" s="94" customFormat="1" ht="13.5" customHeight="1">
      <c r="A10" s="92"/>
      <c r="B10" s="92"/>
      <c r="C10" s="93"/>
      <c r="D10" s="93"/>
      <c r="E10" s="93"/>
      <c r="F10" s="92"/>
    </row>
    <row r="11" spans="1:7" s="82" customFormat="1" ht="9" customHeight="1">
      <c r="A11" s="79"/>
      <c r="B11" s="95"/>
      <c r="C11" s="95"/>
      <c r="D11" s="95"/>
      <c r="E11" s="95"/>
      <c r="F11" s="79"/>
    </row>
    <row r="12" spans="1:7" ht="30" customHeight="1">
      <c r="A12" s="540" t="s">
        <v>124</v>
      </c>
      <c r="B12" s="540"/>
      <c r="C12" s="540"/>
      <c r="D12" s="540"/>
      <c r="E12" s="540"/>
      <c r="F12" s="540"/>
    </row>
    <row r="13" spans="1:7" ht="20.25" customHeight="1">
      <c r="A13" s="544" t="s">
        <v>125</v>
      </c>
      <c r="B13" s="545"/>
      <c r="C13" s="545"/>
      <c r="D13" s="545"/>
      <c r="E13" s="545"/>
      <c r="F13" s="96" t="s">
        <v>126</v>
      </c>
      <c r="G13" s="97" t="s">
        <v>127</v>
      </c>
    </row>
    <row r="14" spans="1:7" ht="21" customHeight="1">
      <c r="A14" s="98">
        <v>1</v>
      </c>
      <c r="B14" s="538" t="s">
        <v>128</v>
      </c>
      <c r="C14" s="539"/>
      <c r="D14" s="539"/>
      <c r="E14" s="539"/>
      <c r="F14" s="98"/>
      <c r="G14" s="99" t="str">
        <f>IF(F14="○","ＯＫ","ＮＧ")</f>
        <v>ＮＧ</v>
      </c>
    </row>
    <row r="15" spans="1:7" ht="27" customHeight="1">
      <c r="A15" s="98">
        <v>2</v>
      </c>
      <c r="B15" s="546" t="s">
        <v>316</v>
      </c>
      <c r="C15" s="539"/>
      <c r="D15" s="539"/>
      <c r="E15" s="539"/>
      <c r="F15" s="98"/>
      <c r="G15" s="99" t="str">
        <f>IF(F15="○","ＯＫ","ＮＧ")</f>
        <v>ＮＧ</v>
      </c>
    </row>
    <row r="16" spans="1:7" ht="35.25" customHeight="1">
      <c r="A16" s="98">
        <v>3</v>
      </c>
      <c r="B16" s="538" t="s">
        <v>129</v>
      </c>
      <c r="C16" s="539"/>
      <c r="D16" s="539"/>
      <c r="E16" s="539"/>
      <c r="F16" s="98"/>
      <c r="G16" s="99" t="str">
        <f>IF(F16="○","ＯＫ","ＮＧ")</f>
        <v>ＮＧ</v>
      </c>
    </row>
    <row r="17" spans="1:7" ht="33.75" customHeight="1">
      <c r="A17" s="98">
        <v>4</v>
      </c>
      <c r="B17" s="538" t="s">
        <v>130</v>
      </c>
      <c r="C17" s="539"/>
      <c r="D17" s="539"/>
      <c r="E17" s="539"/>
      <c r="F17" s="98"/>
      <c r="G17" s="99" t="str">
        <f t="shared" ref="G17" si="0">IF(F17="○","ＯＫ","ＮＧ")</f>
        <v>ＮＧ</v>
      </c>
    </row>
    <row r="18" spans="1:7" s="106" customFormat="1" ht="44.25" customHeight="1">
      <c r="A18" s="191">
        <v>5</v>
      </c>
      <c r="B18" s="553" t="s">
        <v>343</v>
      </c>
      <c r="C18" s="554"/>
      <c r="D18" s="554"/>
      <c r="E18" s="554"/>
      <c r="F18" s="191"/>
      <c r="G18" s="535" t="str">
        <f>IF(F18="○","ＯＫ","ＮＧ")</f>
        <v>ＮＧ</v>
      </c>
    </row>
    <row r="19" spans="1:7" ht="12.75" customHeight="1">
      <c r="A19" s="100"/>
      <c r="B19" s="100"/>
      <c r="C19" s="100"/>
      <c r="D19" s="100"/>
      <c r="E19" s="100"/>
      <c r="F19" s="100"/>
    </row>
    <row r="20" spans="1:7" ht="30" customHeight="1">
      <c r="A20" s="540" t="s">
        <v>131</v>
      </c>
      <c r="B20" s="540"/>
      <c r="C20" s="540"/>
      <c r="D20" s="540"/>
      <c r="E20" s="540"/>
      <c r="F20" s="540"/>
      <c r="G20" s="99"/>
    </row>
    <row r="21" spans="1:7" ht="20.25" customHeight="1">
      <c r="A21" s="544" t="s">
        <v>125</v>
      </c>
      <c r="B21" s="545"/>
      <c r="C21" s="545"/>
      <c r="D21" s="545"/>
      <c r="E21" s="545"/>
      <c r="F21" s="96" t="s">
        <v>126</v>
      </c>
      <c r="G21" s="82" t="s">
        <v>127</v>
      </c>
    </row>
    <row r="22" spans="1:7" ht="24" customHeight="1">
      <c r="A22" s="98">
        <v>1</v>
      </c>
      <c r="B22" s="538" t="s">
        <v>132</v>
      </c>
      <c r="C22" s="552"/>
      <c r="D22" s="552"/>
      <c r="E22" s="552"/>
      <c r="F22" s="98"/>
      <c r="G22" s="99" t="str">
        <f t="shared" ref="G22:G38" si="1">IF(F22="○","ＯＫ","ＮＧ")</f>
        <v>ＮＧ</v>
      </c>
    </row>
    <row r="23" spans="1:7" ht="24" customHeight="1">
      <c r="A23" s="98">
        <v>2</v>
      </c>
      <c r="B23" s="538" t="s">
        <v>133</v>
      </c>
      <c r="C23" s="552"/>
      <c r="D23" s="552"/>
      <c r="E23" s="552"/>
      <c r="F23" s="98"/>
      <c r="G23" s="99" t="str">
        <f t="shared" si="1"/>
        <v>ＮＧ</v>
      </c>
    </row>
    <row r="24" spans="1:7" ht="24" customHeight="1">
      <c r="A24" s="98">
        <v>3</v>
      </c>
      <c r="B24" s="557" t="s">
        <v>134</v>
      </c>
      <c r="C24" s="552"/>
      <c r="D24" s="552"/>
      <c r="E24" s="552"/>
      <c r="F24" s="98"/>
      <c r="G24" s="99" t="str">
        <f t="shared" si="1"/>
        <v>ＮＧ</v>
      </c>
    </row>
    <row r="25" spans="1:7" ht="24" customHeight="1">
      <c r="A25" s="98">
        <v>4</v>
      </c>
      <c r="B25" s="559" t="s">
        <v>344</v>
      </c>
      <c r="C25" s="552"/>
      <c r="D25" s="552"/>
      <c r="E25" s="552"/>
      <c r="F25" s="98"/>
      <c r="G25" s="99" t="str">
        <f t="shared" ref="G25" si="2">IF(F25="○","ＯＫ","ＮＧ")</f>
        <v>ＮＧ</v>
      </c>
    </row>
    <row r="26" spans="1:7" ht="24" customHeight="1">
      <c r="A26" s="98">
        <v>5</v>
      </c>
      <c r="B26" s="557" t="s">
        <v>135</v>
      </c>
      <c r="C26" s="552"/>
      <c r="D26" s="552"/>
      <c r="E26" s="552"/>
      <c r="F26" s="98"/>
      <c r="G26" s="99" t="str">
        <f>IF(F26="○","ＯＫ","ＮＧ")</f>
        <v>ＮＧ</v>
      </c>
    </row>
    <row r="27" spans="1:7" ht="56.25" customHeight="1">
      <c r="A27" s="98">
        <v>6</v>
      </c>
      <c r="B27" s="546" t="s">
        <v>317</v>
      </c>
      <c r="C27" s="552"/>
      <c r="D27" s="552"/>
      <c r="E27" s="552"/>
      <c r="F27" s="98"/>
      <c r="G27" s="99" t="str">
        <f>IF(F27="○","ＯＫ","ＮＧ")</f>
        <v>ＮＧ</v>
      </c>
    </row>
    <row r="28" spans="1:7" ht="21.75" customHeight="1">
      <c r="A28" s="98">
        <v>7</v>
      </c>
      <c r="B28" s="557" t="s">
        <v>136</v>
      </c>
      <c r="C28" s="552"/>
      <c r="D28" s="552"/>
      <c r="E28" s="552"/>
      <c r="F28" s="98"/>
      <c r="G28" s="99" t="str">
        <f t="shared" ref="G28:G29" si="3">IF(F28="○","ＯＫ","ＮＧ")</f>
        <v>ＮＧ</v>
      </c>
    </row>
    <row r="29" spans="1:7" ht="21.75" customHeight="1">
      <c r="A29" s="98">
        <v>8</v>
      </c>
      <c r="B29" s="557" t="s">
        <v>137</v>
      </c>
      <c r="C29" s="552"/>
      <c r="D29" s="552"/>
      <c r="E29" s="552"/>
      <c r="F29" s="98"/>
      <c r="G29" s="99" t="str">
        <f t="shared" si="3"/>
        <v>ＮＧ</v>
      </c>
    </row>
    <row r="30" spans="1:7" ht="21.75" customHeight="1">
      <c r="A30" s="555">
        <v>9</v>
      </c>
      <c r="B30" s="538" t="s">
        <v>138</v>
      </c>
      <c r="C30" s="539"/>
      <c r="D30" s="539"/>
      <c r="E30" s="539"/>
      <c r="F30" s="556"/>
      <c r="G30" s="99"/>
    </row>
    <row r="31" spans="1:7" ht="21.75" customHeight="1">
      <c r="A31" s="555"/>
      <c r="B31" s="81" t="s">
        <v>139</v>
      </c>
      <c r="C31" s="557" t="s">
        <v>140</v>
      </c>
      <c r="D31" s="552"/>
      <c r="E31" s="558"/>
      <c r="F31" s="98"/>
      <c r="G31" s="99" t="str">
        <f t="shared" si="1"/>
        <v>ＮＧ</v>
      </c>
    </row>
    <row r="32" spans="1:7" ht="54" customHeight="1">
      <c r="A32" s="555"/>
      <c r="B32" s="81" t="s">
        <v>141</v>
      </c>
      <c r="C32" s="538" t="s">
        <v>142</v>
      </c>
      <c r="D32" s="539"/>
      <c r="E32" s="556"/>
      <c r="F32" s="98"/>
      <c r="G32" s="99" t="str">
        <f t="shared" si="1"/>
        <v>ＮＧ</v>
      </c>
    </row>
    <row r="33" spans="1:7" ht="66.75" customHeight="1">
      <c r="A33" s="555"/>
      <c r="B33" s="81" t="s">
        <v>143</v>
      </c>
      <c r="C33" s="538" t="s">
        <v>144</v>
      </c>
      <c r="D33" s="539"/>
      <c r="E33" s="556"/>
      <c r="F33" s="98"/>
      <c r="G33" s="99" t="str">
        <f t="shared" si="1"/>
        <v>ＮＧ</v>
      </c>
    </row>
    <row r="34" spans="1:7" ht="22.5" customHeight="1">
      <c r="A34" s="98">
        <v>10</v>
      </c>
      <c r="B34" s="560" t="s">
        <v>324</v>
      </c>
      <c r="C34" s="552"/>
      <c r="D34" s="552"/>
      <c r="E34" s="552"/>
      <c r="F34" s="98"/>
      <c r="G34" s="99" t="str">
        <f t="shared" si="1"/>
        <v>ＮＧ</v>
      </c>
    </row>
    <row r="35" spans="1:7" ht="22.5" customHeight="1">
      <c r="A35" s="98">
        <v>11</v>
      </c>
      <c r="B35" s="557" t="s">
        <v>145</v>
      </c>
      <c r="C35" s="552"/>
      <c r="D35" s="552"/>
      <c r="E35" s="552"/>
      <c r="F35" s="98"/>
      <c r="G35" s="99" t="str">
        <f t="shared" si="1"/>
        <v>ＮＧ</v>
      </c>
    </row>
    <row r="36" spans="1:7" ht="22.5" customHeight="1">
      <c r="A36" s="98">
        <v>12</v>
      </c>
      <c r="B36" s="557" t="s">
        <v>146</v>
      </c>
      <c r="C36" s="552"/>
      <c r="D36" s="552"/>
      <c r="E36" s="552"/>
      <c r="F36" s="98"/>
      <c r="G36" s="99" t="str">
        <f t="shared" si="1"/>
        <v>ＮＧ</v>
      </c>
    </row>
    <row r="37" spans="1:7" ht="22.5" customHeight="1">
      <c r="A37" s="98">
        <v>13</v>
      </c>
      <c r="B37" s="933" t="s">
        <v>355</v>
      </c>
      <c r="C37" s="561"/>
      <c r="D37" s="561"/>
      <c r="E37" s="562"/>
      <c r="F37" s="98"/>
      <c r="G37" s="99" t="str">
        <f t="shared" si="1"/>
        <v>ＮＧ</v>
      </c>
    </row>
    <row r="38" spans="1:7" ht="22.5" customHeight="1">
      <c r="A38" s="98">
        <v>14</v>
      </c>
      <c r="B38" s="557" t="s">
        <v>147</v>
      </c>
      <c r="C38" s="552"/>
      <c r="D38" s="552"/>
      <c r="E38" s="552"/>
      <c r="F38" s="98"/>
      <c r="G38" s="99" t="str">
        <f t="shared" si="1"/>
        <v>ＮＧ</v>
      </c>
    </row>
    <row r="39" spans="1:7" ht="9.75" customHeight="1">
      <c r="A39" s="101"/>
      <c r="B39" s="102"/>
      <c r="C39" s="102"/>
      <c r="D39" s="102"/>
      <c r="E39" s="102"/>
      <c r="F39" s="103"/>
    </row>
    <row r="40" spans="1:7" ht="30" customHeight="1">
      <c r="A40" s="540" t="s">
        <v>148</v>
      </c>
      <c r="B40" s="540"/>
      <c r="C40" s="540"/>
      <c r="D40" s="540"/>
      <c r="E40" s="540"/>
      <c r="F40" s="540"/>
    </row>
    <row r="41" spans="1:7" ht="20.25" customHeight="1">
      <c r="A41" s="544" t="s">
        <v>149</v>
      </c>
      <c r="B41" s="545"/>
      <c r="C41" s="545"/>
      <c r="D41" s="545"/>
      <c r="E41" s="545"/>
      <c r="F41" s="96" t="s">
        <v>126</v>
      </c>
      <c r="G41" s="79" t="s">
        <v>127</v>
      </c>
    </row>
    <row r="42" spans="1:7" ht="41.25" customHeight="1">
      <c r="A42" s="98">
        <v>1</v>
      </c>
      <c r="B42" s="538" t="s">
        <v>150</v>
      </c>
      <c r="C42" s="539"/>
      <c r="D42" s="539"/>
      <c r="E42" s="539"/>
      <c r="F42" s="98"/>
      <c r="G42" s="99" t="str">
        <f t="shared" ref="G42" si="4">IF(F42="○","ＯＫ","ＮＧ")</f>
        <v>ＮＧ</v>
      </c>
    </row>
    <row r="43" spans="1:7" ht="20.25" customHeight="1">
      <c r="A43" s="544" t="s">
        <v>151</v>
      </c>
      <c r="B43" s="545"/>
      <c r="C43" s="545"/>
      <c r="D43" s="545"/>
      <c r="E43" s="545"/>
      <c r="F43" s="96" t="s">
        <v>126</v>
      </c>
    </row>
    <row r="44" spans="1:7" ht="50.25" customHeight="1">
      <c r="A44" s="98">
        <v>2</v>
      </c>
      <c r="B44" s="538" t="s">
        <v>152</v>
      </c>
      <c r="C44" s="539"/>
      <c r="D44" s="539"/>
      <c r="E44" s="539"/>
      <c r="F44" s="98"/>
      <c r="G44" s="99" t="str">
        <f t="shared" ref="G44" si="5">IF(F44="○","ＯＫ","ＮＧ")</f>
        <v>ＮＧ</v>
      </c>
    </row>
    <row r="45" spans="1:7" ht="20.25" customHeight="1">
      <c r="A45" s="565" t="s">
        <v>323</v>
      </c>
      <c r="B45" s="545"/>
      <c r="C45" s="545"/>
      <c r="D45" s="545"/>
      <c r="E45" s="563"/>
      <c r="F45" s="96" t="s">
        <v>126</v>
      </c>
      <c r="G45" s="79"/>
    </row>
    <row r="46" spans="1:7" s="106" customFormat="1" ht="63" customHeight="1">
      <c r="A46" s="191">
        <v>3</v>
      </c>
      <c r="B46" s="566" t="s">
        <v>322</v>
      </c>
      <c r="C46" s="554"/>
      <c r="D46" s="554"/>
      <c r="E46" s="567"/>
      <c r="F46" s="191"/>
      <c r="G46" s="99" t="str">
        <f t="shared" ref="G46" si="6">IF(F46="○","ＯＫ","ＮＧ")</f>
        <v>ＮＧ</v>
      </c>
    </row>
    <row r="47" spans="1:7" ht="20.25" customHeight="1">
      <c r="A47" s="544" t="s">
        <v>153</v>
      </c>
      <c r="B47" s="545"/>
      <c r="C47" s="545"/>
      <c r="D47" s="545"/>
      <c r="E47" s="563"/>
      <c r="F47" s="96" t="s">
        <v>126</v>
      </c>
      <c r="G47" s="79"/>
    </row>
    <row r="48" spans="1:7" ht="68.25" customHeight="1">
      <c r="A48" s="98">
        <v>4</v>
      </c>
      <c r="B48" s="538" t="s">
        <v>154</v>
      </c>
      <c r="C48" s="539"/>
      <c r="D48" s="539"/>
      <c r="E48" s="539"/>
      <c r="F48" s="98"/>
      <c r="G48" s="99" t="str">
        <f t="shared" ref="G48:G49" si="7">IF(F48="○","ＯＫ","ＮＧ")</f>
        <v>ＮＧ</v>
      </c>
    </row>
    <row r="49" spans="1:7" ht="69" customHeight="1">
      <c r="A49" s="98">
        <v>5</v>
      </c>
      <c r="B49" s="564" t="s">
        <v>313</v>
      </c>
      <c r="C49" s="539"/>
      <c r="D49" s="539"/>
      <c r="E49" s="539"/>
      <c r="F49" s="98"/>
      <c r="G49" s="99" t="str">
        <f t="shared" si="7"/>
        <v>ＮＧ</v>
      </c>
    </row>
    <row r="51" spans="1:7">
      <c r="B51" s="104"/>
    </row>
  </sheetData>
  <mergeCells count="44">
    <mergeCell ref="A47:E47"/>
    <mergeCell ref="B48:E48"/>
    <mergeCell ref="B49:E49"/>
    <mergeCell ref="A40:F40"/>
    <mergeCell ref="A41:E41"/>
    <mergeCell ref="B42:E42"/>
    <mergeCell ref="A43:E43"/>
    <mergeCell ref="B44:E44"/>
    <mergeCell ref="A45:E45"/>
    <mergeCell ref="B46:E46"/>
    <mergeCell ref="B38:E38"/>
    <mergeCell ref="B26:E26"/>
    <mergeCell ref="B27:E27"/>
    <mergeCell ref="B28:E28"/>
    <mergeCell ref="B29:E29"/>
    <mergeCell ref="B34:E34"/>
    <mergeCell ref="B35:E35"/>
    <mergeCell ref="B36:E36"/>
    <mergeCell ref="B37:E37"/>
    <mergeCell ref="A21:E21"/>
    <mergeCell ref="B22:E22"/>
    <mergeCell ref="B23:E23"/>
    <mergeCell ref="B18:E18"/>
    <mergeCell ref="A30:A33"/>
    <mergeCell ref="B30:F30"/>
    <mergeCell ref="C31:E31"/>
    <mergeCell ref="C32:E32"/>
    <mergeCell ref="C33:E33"/>
    <mergeCell ref="B25:E25"/>
    <mergeCell ref="B24:E24"/>
    <mergeCell ref="C8:E8"/>
    <mergeCell ref="A1:F1"/>
    <mergeCell ref="C2:E2"/>
    <mergeCell ref="C3:D3"/>
    <mergeCell ref="C4:D4"/>
    <mergeCell ref="C5:D5"/>
    <mergeCell ref="B16:E16"/>
    <mergeCell ref="B17:E17"/>
    <mergeCell ref="A20:F20"/>
    <mergeCell ref="C9:E9"/>
    <mergeCell ref="A12:F12"/>
    <mergeCell ref="A13:E13"/>
    <mergeCell ref="B14:E14"/>
    <mergeCell ref="B15:E15"/>
  </mergeCells>
  <phoneticPr fontId="11"/>
  <conditionalFormatting sqref="F14:F18">
    <cfRule type="cellIs" dxfId="164" priority="1" operator="equal">
      <formula>""</formula>
    </cfRule>
  </conditionalFormatting>
  <conditionalFormatting sqref="F22:F29 F31:F38 F42:F44 F46 F48:F49">
    <cfRule type="cellIs" dxfId="163" priority="2" operator="equal">
      <formula>""</formula>
    </cfRule>
  </conditionalFormatting>
  <dataValidations count="3">
    <dataValidation type="list" showErrorMessage="1" prompt="_x000a__x000a_" sqref="F42 F14:F17 F44 F48:F49 F31:F38 F22:F29" xr:uid="{0836B004-7964-4929-9447-FD62CBAB907F}">
      <formula1>"○,×,　,"</formula1>
    </dataValidation>
    <dataValidation type="list" showInputMessage="1" showErrorMessage="1" sqref="F46" xr:uid="{3660B7A1-26E6-474E-8E51-5C3635D2298E}">
      <formula1>"○,×,該当なし,　,"</formula1>
    </dataValidation>
    <dataValidation type="list" showInputMessage="1" showErrorMessage="1" sqref="F18" xr:uid="{6775B73F-19A0-40F0-B797-DF685FCC1DE1}">
      <formula1>"○,×"</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&amp;R&amp;"-,太字"&amp;10&amp;K000000様式６関係資料［学校法人作成］</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4CEE6-A35A-4568-B7EA-93C7657B7AA8}">
  <sheetPr>
    <tabColor rgb="FF00B0F0"/>
    <pageSetUpPr fitToPage="1"/>
  </sheetPr>
  <dimension ref="A1:W222"/>
  <sheetViews>
    <sheetView tabSelected="1" view="pageBreakPreview" topLeftCell="A2" zoomScale="60" zoomScaleNormal="70" workbookViewId="0">
      <selection activeCell="X17" sqref="X17"/>
    </sheetView>
  </sheetViews>
  <sheetFormatPr defaultColWidth="9" defaultRowHeight="13.2" outlineLevelRow="1"/>
  <cols>
    <col min="1" max="1" width="1.77734375" style="197" customWidth="1"/>
    <col min="2" max="2" width="5.109375" style="197" customWidth="1"/>
    <col min="3" max="3" width="17.6640625" style="197" customWidth="1"/>
    <col min="4" max="4" width="7.88671875" style="197" customWidth="1"/>
    <col min="5" max="15" width="12.6640625" style="197" customWidth="1"/>
    <col min="16" max="16" width="10.77734375" style="197" customWidth="1"/>
    <col min="17" max="17" width="7.88671875" style="197" customWidth="1"/>
    <col min="18" max="16384" width="9" style="197"/>
  </cols>
  <sheetData>
    <row r="1" spans="2:20" ht="17.25" customHeight="1">
      <c r="B1" s="193" t="s">
        <v>218</v>
      </c>
      <c r="C1" s="193"/>
      <c r="D1" s="194"/>
      <c r="E1" s="195"/>
      <c r="F1" s="195"/>
      <c r="G1" s="195"/>
      <c r="H1" s="195"/>
      <c r="I1" s="196"/>
    </row>
    <row r="2" spans="2:20" ht="20.25" customHeight="1">
      <c r="B2" s="193" t="s">
        <v>219</v>
      </c>
      <c r="C2" s="193"/>
      <c r="D2" s="194"/>
      <c r="E2" s="195"/>
      <c r="F2" s="195"/>
      <c r="G2" s="195"/>
      <c r="H2" s="195"/>
      <c r="I2" s="196"/>
    </row>
    <row r="3" spans="2:20" ht="17.25" customHeight="1">
      <c r="B3" s="795" t="s">
        <v>357</v>
      </c>
      <c r="C3" s="795"/>
      <c r="D3" s="795"/>
      <c r="E3" s="795"/>
      <c r="F3" s="795"/>
      <c r="G3" s="795"/>
      <c r="H3" s="795"/>
      <c r="I3" s="198"/>
    </row>
    <row r="4" spans="2:20" s="203" customFormat="1">
      <c r="B4" s="199"/>
      <c r="C4" s="200"/>
      <c r="D4" s="200"/>
      <c r="E4" s="201"/>
      <c r="F4" s="201"/>
      <c r="G4" s="201"/>
      <c r="H4" s="201"/>
      <c r="I4" s="202"/>
      <c r="R4"/>
      <c r="S4"/>
      <c r="T4"/>
    </row>
    <row r="5" spans="2:20" s="203" customFormat="1">
      <c r="B5" s="199"/>
      <c r="C5" s="200"/>
      <c r="D5" s="200"/>
      <c r="E5" s="201"/>
      <c r="F5" s="201"/>
      <c r="G5" s="201"/>
      <c r="H5" s="201"/>
      <c r="I5" s="202"/>
      <c r="R5"/>
      <c r="S5"/>
      <c r="T5"/>
    </row>
    <row r="6" spans="2:20" s="203" customFormat="1" ht="13.5" customHeight="1">
      <c r="B6" s="199"/>
      <c r="C6" s="200"/>
      <c r="D6" s="200"/>
      <c r="E6" s="201"/>
      <c r="F6" s="201"/>
      <c r="G6" s="201"/>
      <c r="H6" s="201"/>
      <c r="I6" s="202"/>
      <c r="R6"/>
      <c r="S6"/>
      <c r="T6"/>
    </row>
    <row r="7" spans="2:20" s="203" customFormat="1" ht="13.5" customHeight="1">
      <c r="B7" s="199"/>
      <c r="C7" s="200"/>
      <c r="D7" s="200"/>
      <c r="E7" s="201"/>
      <c r="F7" s="201"/>
      <c r="G7" s="201"/>
      <c r="H7" s="201"/>
      <c r="I7" s="202"/>
      <c r="R7"/>
      <c r="S7"/>
      <c r="T7"/>
    </row>
    <row r="8" spans="2:20" s="203" customFormat="1">
      <c r="B8" s="199"/>
      <c r="C8" s="200"/>
      <c r="D8" s="200"/>
      <c r="E8" s="201"/>
      <c r="F8" s="201"/>
      <c r="G8" s="201"/>
      <c r="H8" s="201"/>
      <c r="I8" s="202"/>
      <c r="R8"/>
      <c r="S8"/>
      <c r="T8"/>
    </row>
    <row r="9" spans="2:20" s="203" customFormat="1">
      <c r="B9" s="199"/>
      <c r="C9" s="200"/>
      <c r="D9" s="200"/>
      <c r="E9" s="201"/>
      <c r="F9" s="201"/>
      <c r="G9" s="201"/>
      <c r="H9" s="201"/>
      <c r="I9" s="202"/>
      <c r="R9"/>
      <c r="S9"/>
      <c r="T9"/>
    </row>
    <row r="10" spans="2:20" s="203" customFormat="1">
      <c r="B10" s="199"/>
      <c r="C10" s="200"/>
      <c r="D10" s="200"/>
      <c r="E10" s="201"/>
      <c r="F10" s="201"/>
      <c r="G10" s="201"/>
      <c r="H10" s="201"/>
      <c r="I10" s="202"/>
      <c r="R10"/>
      <c r="S10"/>
      <c r="T10"/>
    </row>
    <row r="11" spans="2:20" s="203" customFormat="1">
      <c r="B11" s="199"/>
      <c r="C11" s="200"/>
      <c r="D11" s="200"/>
      <c r="E11" s="201"/>
      <c r="F11" s="201"/>
      <c r="G11" s="201"/>
      <c r="H11" s="201"/>
      <c r="I11" s="202"/>
      <c r="R11"/>
      <c r="S11"/>
      <c r="T11"/>
    </row>
    <row r="12" spans="2:20" s="203" customFormat="1">
      <c r="B12" s="199"/>
      <c r="C12" s="200"/>
      <c r="D12" s="200"/>
      <c r="E12" s="201"/>
      <c r="F12" s="201"/>
      <c r="G12" s="201"/>
      <c r="H12" s="201"/>
      <c r="I12" s="202"/>
      <c r="R12"/>
      <c r="S12"/>
      <c r="T12"/>
    </row>
    <row r="13" spans="2:20" s="203" customFormat="1">
      <c r="B13" s="199"/>
      <c r="C13" s="200"/>
      <c r="D13" s="200"/>
      <c r="E13" s="201"/>
      <c r="F13" s="201"/>
      <c r="G13" s="201"/>
      <c r="H13" s="201"/>
      <c r="I13" s="202"/>
      <c r="R13"/>
      <c r="S13"/>
      <c r="T13"/>
    </row>
    <row r="14" spans="2:20" s="203" customFormat="1">
      <c r="B14" s="199"/>
      <c r="C14" s="200"/>
      <c r="D14" s="200"/>
      <c r="E14" s="201"/>
      <c r="F14" s="201"/>
      <c r="G14" s="201"/>
      <c r="H14" s="201"/>
      <c r="I14" s="202"/>
    </row>
    <row r="15" spans="2:20" s="203" customFormat="1">
      <c r="B15" s="199"/>
      <c r="C15" s="200"/>
      <c r="D15" s="200"/>
      <c r="E15" s="201"/>
      <c r="F15" s="201"/>
      <c r="G15" s="201"/>
      <c r="H15" s="201"/>
      <c r="I15" s="202"/>
    </row>
    <row r="16" spans="2:20" s="203" customFormat="1">
      <c r="B16" s="204"/>
      <c r="C16" s="202"/>
      <c r="D16" s="202"/>
      <c r="E16" s="204"/>
      <c r="F16" s="204"/>
      <c r="G16" s="202"/>
      <c r="H16" s="202"/>
      <c r="I16" s="202"/>
    </row>
    <row r="17" spans="1:21" s="203" customFormat="1">
      <c r="B17" s="204"/>
      <c r="C17" s="202"/>
      <c r="D17" s="202"/>
      <c r="E17" s="204"/>
      <c r="F17" s="204"/>
      <c r="G17" s="202"/>
      <c r="H17" s="202"/>
      <c r="I17" s="202"/>
    </row>
    <row r="18" spans="1:21" s="203" customFormat="1">
      <c r="B18" s="204"/>
      <c r="C18" s="202"/>
      <c r="D18" s="202"/>
      <c r="E18" s="204"/>
      <c r="F18" s="204"/>
      <c r="G18" s="202"/>
      <c r="H18" s="202"/>
      <c r="I18" s="202"/>
    </row>
    <row r="19" spans="1:21" s="203" customFormat="1" ht="30.9" customHeight="1">
      <c r="A19" s="205"/>
      <c r="B19" s="206" t="s">
        <v>220</v>
      </c>
      <c r="C19" s="207"/>
      <c r="D19" s="208"/>
      <c r="E19" s="209"/>
      <c r="F19" s="209"/>
      <c r="G19" s="210"/>
      <c r="H19" s="210"/>
      <c r="I19" s="210"/>
      <c r="J19" s="205"/>
      <c r="K19" s="205"/>
      <c r="L19" s="205"/>
      <c r="M19" s="205"/>
      <c r="N19" s="205"/>
      <c r="O19" s="205"/>
      <c r="P19" s="205"/>
      <c r="Q19" s="205"/>
    </row>
    <row r="20" spans="1:21" s="203" customFormat="1" ht="30.9" customHeight="1">
      <c r="A20" s="205"/>
      <c r="B20" s="206"/>
      <c r="C20" s="207"/>
      <c r="D20" s="208"/>
      <c r="E20" s="209"/>
      <c r="F20" s="209"/>
      <c r="G20" s="210"/>
      <c r="H20" s="210"/>
      <c r="I20" s="210"/>
      <c r="J20" s="205"/>
      <c r="K20" s="205"/>
      <c r="L20" s="205"/>
      <c r="M20" s="205"/>
      <c r="N20" s="205"/>
      <c r="O20" s="205"/>
      <c r="P20" s="205"/>
      <c r="Q20" s="205"/>
    </row>
    <row r="21" spans="1:21" ht="30" customHeight="1" thickBot="1">
      <c r="A21" s="205"/>
      <c r="B21" s="211" t="s">
        <v>221</v>
      </c>
      <c r="C21" s="211"/>
      <c r="D21" s="212"/>
      <c r="E21" s="207"/>
      <c r="F21" s="207"/>
      <c r="G21" s="207"/>
      <c r="H21" s="207"/>
      <c r="I21" s="207"/>
      <c r="J21" s="207"/>
      <c r="K21" s="207"/>
      <c r="L21" s="207"/>
      <c r="M21" s="207"/>
      <c r="N21" s="796" t="s">
        <v>222</v>
      </c>
      <c r="O21" s="797"/>
      <c r="P21" s="213"/>
      <c r="Q21" s="205"/>
    </row>
    <row r="22" spans="1:21" ht="18" customHeight="1" thickTop="1" thickBot="1">
      <c r="A22" s="205"/>
      <c r="B22" s="798"/>
      <c r="C22" s="799"/>
      <c r="D22" s="804" t="s">
        <v>223</v>
      </c>
      <c r="E22" s="807" t="s">
        <v>224</v>
      </c>
      <c r="F22" s="807" t="s">
        <v>225</v>
      </c>
      <c r="G22" s="808" t="s">
        <v>226</v>
      </c>
      <c r="H22" s="809"/>
      <c r="I22" s="809"/>
      <c r="J22" s="809"/>
      <c r="K22" s="809"/>
      <c r="L22" s="809"/>
      <c r="M22" s="809"/>
      <c r="N22" s="809"/>
      <c r="O22" s="810"/>
      <c r="P22" s="205"/>
      <c r="Q22" s="205"/>
      <c r="R22" s="813" t="s">
        <v>227</v>
      </c>
      <c r="S22" s="814"/>
      <c r="T22" s="814"/>
      <c r="U22" s="814"/>
    </row>
    <row r="23" spans="1:21" ht="18" customHeight="1" thickBot="1">
      <c r="A23" s="205"/>
      <c r="B23" s="800"/>
      <c r="C23" s="801"/>
      <c r="D23" s="805"/>
      <c r="E23" s="805"/>
      <c r="F23" s="805"/>
      <c r="G23" s="815" t="s">
        <v>228</v>
      </c>
      <c r="H23" s="816" t="s">
        <v>229</v>
      </c>
      <c r="I23" s="817"/>
      <c r="J23" s="817"/>
      <c r="K23" s="817"/>
      <c r="L23" s="817"/>
      <c r="M23" s="817"/>
      <c r="N23" s="818"/>
      <c r="O23" s="819" t="s">
        <v>230</v>
      </c>
      <c r="P23" s="213"/>
      <c r="Q23" s="205"/>
      <c r="R23" s="821" t="s">
        <v>231</v>
      </c>
      <c r="S23" s="813" t="s">
        <v>232</v>
      </c>
      <c r="T23" s="813" t="s">
        <v>233</v>
      </c>
      <c r="U23" s="813" t="s">
        <v>234</v>
      </c>
    </row>
    <row r="24" spans="1:21" ht="16.5" customHeight="1" thickBot="1">
      <c r="A24" s="205"/>
      <c r="B24" s="800"/>
      <c r="C24" s="801"/>
      <c r="D24" s="805"/>
      <c r="E24" s="805"/>
      <c r="F24" s="805"/>
      <c r="G24" s="805"/>
      <c r="H24" s="214"/>
      <c r="I24" s="822" t="s">
        <v>235</v>
      </c>
      <c r="J24" s="823"/>
      <c r="K24" s="824" t="s">
        <v>236</v>
      </c>
      <c r="L24" s="825"/>
      <c r="M24" s="811" t="s">
        <v>237</v>
      </c>
      <c r="N24" s="812"/>
      <c r="O24" s="820"/>
      <c r="P24" s="213"/>
      <c r="Q24" s="205"/>
      <c r="R24" s="821"/>
      <c r="S24" s="814"/>
      <c r="T24" s="814"/>
      <c r="U24" s="814"/>
    </row>
    <row r="25" spans="1:21" ht="31.5" customHeight="1">
      <c r="A25" s="205"/>
      <c r="B25" s="800"/>
      <c r="C25" s="801"/>
      <c r="D25" s="805"/>
      <c r="E25" s="805"/>
      <c r="F25" s="805"/>
      <c r="G25" s="805"/>
      <c r="H25" s="215" t="s">
        <v>238</v>
      </c>
      <c r="I25" s="216" t="s">
        <v>239</v>
      </c>
      <c r="J25" s="217" t="s">
        <v>240</v>
      </c>
      <c r="K25" s="218" t="s">
        <v>241</v>
      </c>
      <c r="L25" s="219" t="s">
        <v>242</v>
      </c>
      <c r="M25" s="220" t="s">
        <v>241</v>
      </c>
      <c r="N25" s="221" t="s">
        <v>242</v>
      </c>
      <c r="O25" s="820"/>
      <c r="P25" s="213"/>
      <c r="Q25" s="205"/>
      <c r="R25" s="821"/>
      <c r="S25" s="814"/>
      <c r="T25" s="814"/>
      <c r="U25" s="814"/>
    </row>
    <row r="26" spans="1:21" ht="17.25" customHeight="1" thickBot="1">
      <c r="A26" s="205"/>
      <c r="B26" s="802"/>
      <c r="C26" s="803"/>
      <c r="D26" s="806"/>
      <c r="E26" s="222" t="s">
        <v>243</v>
      </c>
      <c r="F26" s="223" t="s">
        <v>244</v>
      </c>
      <c r="G26" s="223" t="s">
        <v>245</v>
      </c>
      <c r="H26" s="222" t="s">
        <v>246</v>
      </c>
      <c r="I26" s="224" t="s">
        <v>247</v>
      </c>
      <c r="J26" s="225" t="s">
        <v>248</v>
      </c>
      <c r="K26" s="226" t="s">
        <v>249</v>
      </c>
      <c r="L26" s="227" t="s">
        <v>250</v>
      </c>
      <c r="M26" s="228" t="s">
        <v>251</v>
      </c>
      <c r="N26" s="229" t="s">
        <v>252</v>
      </c>
      <c r="O26" s="230" t="s">
        <v>253</v>
      </c>
      <c r="P26" s="205"/>
      <c r="Q26" s="205"/>
      <c r="R26" s="821"/>
      <c r="S26" s="814"/>
      <c r="T26" s="814"/>
      <c r="U26" s="814"/>
    </row>
    <row r="27" spans="1:21" ht="17.25" customHeight="1">
      <c r="A27" s="205"/>
      <c r="B27" s="831" t="s">
        <v>254</v>
      </c>
      <c r="C27" s="832"/>
      <c r="D27" s="231"/>
      <c r="E27" s="232"/>
      <c r="F27" s="233">
        <f>E27-G27</f>
        <v>0</v>
      </c>
      <c r="G27" s="234"/>
      <c r="H27" s="235">
        <f>SUM(I27:N27)</f>
        <v>0</v>
      </c>
      <c r="I27" s="236"/>
      <c r="J27" s="237"/>
      <c r="K27" s="238"/>
      <c r="L27" s="239"/>
      <c r="M27" s="240"/>
      <c r="N27" s="241"/>
      <c r="O27" s="242">
        <f>G27-H27</f>
        <v>0</v>
      </c>
      <c r="P27" s="205"/>
      <c r="Q27" s="205"/>
      <c r="R27" s="814" t="str">
        <f>IF(COUNTA(E27:E29,G27:G29,I27:N29)=0,"OK",IF(COUNTIF(D27:D29,"○")=1,"OK","エラー"))</f>
        <v>OK</v>
      </c>
      <c r="S27" s="243" t="str">
        <f>IF(COUNTA(G27,I27:N27)&gt;=1,IF(E27&lt;=0,"エラー","OK"),"OK")</f>
        <v>OK</v>
      </c>
      <c r="T27" s="243" t="str">
        <f>IF(F27&lt;0,"エラー","OK")</f>
        <v>OK</v>
      </c>
      <c r="U27" s="243" t="str">
        <f>IF(O27&lt;0,"エラー","OK")</f>
        <v>OK</v>
      </c>
    </row>
    <row r="28" spans="1:21" ht="17.25" customHeight="1">
      <c r="A28" s="205"/>
      <c r="B28" s="833" t="s">
        <v>255</v>
      </c>
      <c r="C28" s="834"/>
      <c r="D28" s="244"/>
      <c r="E28" s="245"/>
      <c r="F28" s="246">
        <f>E28-G28</f>
        <v>0</v>
      </c>
      <c r="G28" s="245"/>
      <c r="H28" s="247">
        <f>SUM(I28:N28)</f>
        <v>0</v>
      </c>
      <c r="I28" s="248"/>
      <c r="J28" s="249"/>
      <c r="K28" s="250"/>
      <c r="L28" s="251"/>
      <c r="M28" s="252"/>
      <c r="N28" s="253"/>
      <c r="O28" s="254">
        <f>G28-H28</f>
        <v>0</v>
      </c>
      <c r="P28" s="205"/>
      <c r="Q28" s="205"/>
      <c r="R28" s="814"/>
      <c r="S28" s="243" t="str">
        <f>IF(COUNTA(G28,I28:N28)&gt;=1,IF(E28&lt;=0,"エラー","OK"),"OK")</f>
        <v>OK</v>
      </c>
      <c r="T28" s="243" t="str">
        <f>IF(F28&lt;0,"エラー","OK")</f>
        <v>OK</v>
      </c>
      <c r="U28" s="243" t="str">
        <f>IF(O28&lt;0,"エラー","OK")</f>
        <v>OK</v>
      </c>
    </row>
    <row r="29" spans="1:21" ht="17.25" customHeight="1" thickBot="1">
      <c r="A29" s="205"/>
      <c r="B29" s="835" t="s">
        <v>256</v>
      </c>
      <c r="C29" s="836"/>
      <c r="D29" s="255"/>
      <c r="E29" s="256"/>
      <c r="F29" s="257">
        <f>E29-G29</f>
        <v>0</v>
      </c>
      <c r="G29" s="258"/>
      <c r="H29" s="259">
        <f>SUM(I29:N29)</f>
        <v>0</v>
      </c>
      <c r="I29" s="260"/>
      <c r="J29" s="261"/>
      <c r="K29" s="262"/>
      <c r="L29" s="263"/>
      <c r="M29" s="264"/>
      <c r="N29" s="265"/>
      <c r="O29" s="266">
        <f>G29-H29</f>
        <v>0</v>
      </c>
      <c r="P29" s="205"/>
      <c r="Q29" s="205"/>
      <c r="R29" s="814"/>
      <c r="S29" s="243" t="str">
        <f>IF(COUNTA(G29,I29:N29)&gt;=1,IF(E29&lt;=0,"エラー","OK"),"OK")</f>
        <v>OK</v>
      </c>
      <c r="T29" s="243" t="str">
        <f>IF(F29&lt;0,"エラー","OK")</f>
        <v>OK</v>
      </c>
      <c r="U29" s="243" t="str">
        <f>IF(O29&lt;0,"エラー","OK")</f>
        <v>OK</v>
      </c>
    </row>
    <row r="30" spans="1:21" ht="17.25" customHeight="1" thickBot="1">
      <c r="A30" s="205"/>
      <c r="B30" s="837" t="s">
        <v>257</v>
      </c>
      <c r="C30" s="838"/>
      <c r="D30" s="267"/>
      <c r="E30" s="268">
        <f t="shared" ref="E30:O30" si="0">SUM(E27:E29)</f>
        <v>0</v>
      </c>
      <c r="F30" s="268">
        <f>SUM(F27:F29)</f>
        <v>0</v>
      </c>
      <c r="G30" s="268">
        <f t="shared" si="0"/>
        <v>0</v>
      </c>
      <c r="H30" s="269">
        <f t="shared" si="0"/>
        <v>0</v>
      </c>
      <c r="I30" s="270">
        <f t="shared" si="0"/>
        <v>0</v>
      </c>
      <c r="J30" s="271">
        <f t="shared" si="0"/>
        <v>0</v>
      </c>
      <c r="K30" s="272">
        <f t="shared" si="0"/>
        <v>0</v>
      </c>
      <c r="L30" s="273">
        <f t="shared" si="0"/>
        <v>0</v>
      </c>
      <c r="M30" s="274">
        <f t="shared" si="0"/>
        <v>0</v>
      </c>
      <c r="N30" s="275">
        <f t="shared" si="0"/>
        <v>0</v>
      </c>
      <c r="O30" s="276">
        <f t="shared" si="0"/>
        <v>0</v>
      </c>
      <c r="P30" s="205"/>
      <c r="Q30" s="205"/>
    </row>
    <row r="31" spans="1:21" ht="3.75" customHeight="1" thickTop="1">
      <c r="A31" s="205"/>
      <c r="B31" s="277"/>
      <c r="C31" s="277"/>
      <c r="D31" s="277"/>
      <c r="E31" s="278"/>
      <c r="F31" s="278"/>
      <c r="G31" s="278"/>
      <c r="H31" s="278"/>
      <c r="I31" s="278"/>
      <c r="J31" s="278"/>
      <c r="K31" s="279"/>
      <c r="L31" s="280"/>
      <c r="M31" s="278"/>
      <c r="N31" s="278"/>
      <c r="O31" s="278"/>
      <c r="P31" s="205"/>
      <c r="Q31" s="205"/>
    </row>
    <row r="32" spans="1:21" ht="4.5" customHeight="1" thickBot="1">
      <c r="A32" s="205"/>
      <c r="B32" s="277"/>
      <c r="C32" s="277"/>
      <c r="D32" s="277"/>
      <c r="E32" s="278"/>
      <c r="F32" s="278"/>
      <c r="G32" s="278"/>
      <c r="H32" s="278"/>
      <c r="I32" s="278"/>
      <c r="J32" s="278"/>
      <c r="K32" s="281"/>
      <c r="L32" s="282"/>
      <c r="M32" s="278"/>
      <c r="N32" s="278"/>
      <c r="O32" s="278"/>
      <c r="P32" s="205"/>
      <c r="Q32" s="205"/>
    </row>
    <row r="33" spans="1:22" ht="17.25" customHeight="1">
      <c r="A33" s="205"/>
      <c r="B33" s="277"/>
      <c r="C33" s="277"/>
      <c r="D33" s="277"/>
      <c r="E33" s="278"/>
      <c r="F33" s="278"/>
      <c r="G33" s="278"/>
      <c r="H33" s="839" t="s">
        <v>258</v>
      </c>
      <c r="I33" s="839"/>
      <c r="J33" s="839"/>
      <c r="K33" s="839"/>
      <c r="L33" s="839"/>
      <c r="M33" s="839"/>
      <c r="N33" s="839"/>
      <c r="O33" s="839"/>
      <c r="P33" s="205"/>
      <c r="Q33" s="205"/>
    </row>
    <row r="34" spans="1:22" ht="17.25" customHeight="1" thickBot="1">
      <c r="A34" s="205"/>
      <c r="B34" s="277"/>
      <c r="C34" s="277"/>
      <c r="D34" s="277"/>
      <c r="E34" s="278"/>
      <c r="F34" s="278"/>
      <c r="G34" s="278"/>
      <c r="H34" s="826" t="s">
        <v>259</v>
      </c>
      <c r="I34" s="826"/>
      <c r="J34" s="826"/>
      <c r="K34" s="826"/>
      <c r="L34" s="826"/>
      <c r="M34" s="826"/>
      <c r="N34" s="826"/>
      <c r="O34" s="826"/>
      <c r="P34" s="205"/>
      <c r="Q34" s="205"/>
    </row>
    <row r="35" spans="1:22" ht="17.25" customHeight="1" thickTop="1" thickBot="1">
      <c r="A35" s="205"/>
      <c r="B35" s="277"/>
      <c r="C35" s="277"/>
      <c r="D35" s="277"/>
      <c r="E35" s="278"/>
      <c r="F35" s="278"/>
      <c r="G35" s="278"/>
      <c r="H35" s="278"/>
      <c r="I35" s="283"/>
      <c r="J35" s="827" t="s">
        <v>260</v>
      </c>
      <c r="K35" s="827"/>
      <c r="L35" s="827" t="s">
        <v>261</v>
      </c>
      <c r="M35" s="828"/>
      <c r="N35" s="278"/>
      <c r="O35" s="278"/>
      <c r="P35" s="205"/>
      <c r="Q35" s="205"/>
    </row>
    <row r="36" spans="1:22" ht="17.25" customHeight="1">
      <c r="A36" s="205"/>
      <c r="B36" s="277"/>
      <c r="C36" s="277"/>
      <c r="D36" s="277"/>
      <c r="E36" s="278"/>
      <c r="F36" s="278"/>
      <c r="G36" s="278"/>
      <c r="H36" s="278"/>
      <c r="I36" s="284" t="s">
        <v>254</v>
      </c>
      <c r="J36" s="829"/>
      <c r="K36" s="829"/>
      <c r="L36" s="829"/>
      <c r="M36" s="830"/>
      <c r="N36" s="278"/>
      <c r="O36" s="278"/>
      <c r="P36" s="205"/>
      <c r="Q36" s="205"/>
    </row>
    <row r="37" spans="1:22" ht="17.25" customHeight="1">
      <c r="A37" s="205"/>
      <c r="B37" s="277"/>
      <c r="C37" s="277"/>
      <c r="D37" s="277"/>
      <c r="E37" s="278"/>
      <c r="F37" s="278"/>
      <c r="G37" s="278"/>
      <c r="H37" s="278"/>
      <c r="I37" s="284" t="s">
        <v>255</v>
      </c>
      <c r="J37" s="829"/>
      <c r="K37" s="829"/>
      <c r="L37" s="829"/>
      <c r="M37" s="830"/>
      <c r="N37" s="278"/>
      <c r="O37" s="278"/>
      <c r="P37" s="205"/>
      <c r="Q37" s="205"/>
    </row>
    <row r="38" spans="1:22" ht="17.25" customHeight="1" thickBot="1">
      <c r="A38" s="205"/>
      <c r="B38" s="277"/>
      <c r="C38" s="277"/>
      <c r="D38" s="277"/>
      <c r="E38" s="278"/>
      <c r="F38" s="278"/>
      <c r="G38" s="278"/>
      <c r="H38" s="278"/>
      <c r="I38" s="285" t="s">
        <v>256</v>
      </c>
      <c r="J38" s="840"/>
      <c r="K38" s="840"/>
      <c r="L38" s="840"/>
      <c r="M38" s="841"/>
      <c r="N38" s="278"/>
      <c r="O38" s="278"/>
      <c r="P38" s="205"/>
      <c r="Q38" s="205"/>
    </row>
    <row r="39" spans="1:22" ht="17.25" customHeight="1" thickTop="1">
      <c r="A39" s="205"/>
      <c r="B39" s="277"/>
      <c r="C39" s="277"/>
      <c r="D39" s="277"/>
      <c r="E39" s="278"/>
      <c r="F39" s="278"/>
      <c r="G39" s="278"/>
      <c r="H39" s="278"/>
      <c r="I39" s="278"/>
      <c r="J39" s="278"/>
      <c r="K39" s="278"/>
      <c r="L39" s="278"/>
      <c r="M39" s="278"/>
      <c r="N39" s="278"/>
      <c r="O39" s="278"/>
      <c r="P39" s="205"/>
      <c r="Q39" s="205"/>
    </row>
    <row r="40" spans="1:22" ht="12.75" customHeight="1">
      <c r="A40" s="205"/>
      <c r="B40" s="277"/>
      <c r="C40" s="277"/>
      <c r="D40" s="277"/>
      <c r="E40" s="278"/>
      <c r="F40" s="278"/>
      <c r="G40" s="278"/>
      <c r="H40" s="278"/>
      <c r="I40" s="278"/>
      <c r="J40" s="278"/>
      <c r="K40" s="278"/>
      <c r="L40" s="278"/>
      <c r="M40" s="278"/>
      <c r="N40" s="278"/>
      <c r="O40" s="278"/>
      <c r="P40" s="205"/>
      <c r="Q40" s="205"/>
    </row>
    <row r="41" spans="1:22" s="196" customFormat="1" ht="30" customHeight="1" thickBot="1">
      <c r="A41" s="286"/>
      <c r="B41" s="287" t="s">
        <v>262</v>
      </c>
      <c r="C41" s="288"/>
      <c r="D41" s="288"/>
      <c r="E41" s="288"/>
      <c r="F41" s="288"/>
      <c r="G41" s="288"/>
      <c r="H41" s="288"/>
      <c r="I41" s="288"/>
      <c r="J41" s="288"/>
      <c r="K41" s="288"/>
      <c r="L41" s="288"/>
      <c r="M41" s="288"/>
      <c r="N41" s="289"/>
      <c r="O41" s="290" t="s">
        <v>222</v>
      </c>
      <c r="P41" s="288"/>
      <c r="Q41" s="286"/>
    </row>
    <row r="42" spans="1:22" ht="18" customHeight="1" thickTop="1" thickBot="1">
      <c r="A42" s="205"/>
      <c r="B42" s="798"/>
      <c r="C42" s="799"/>
      <c r="D42" s="804" t="s">
        <v>223</v>
      </c>
      <c r="E42" s="842" t="s">
        <v>224</v>
      </c>
      <c r="F42" s="807" t="s">
        <v>225</v>
      </c>
      <c r="G42" s="808" t="s">
        <v>226</v>
      </c>
      <c r="H42" s="809"/>
      <c r="I42" s="809"/>
      <c r="J42" s="809"/>
      <c r="K42" s="809"/>
      <c r="L42" s="809"/>
      <c r="M42" s="809"/>
      <c r="N42" s="809"/>
      <c r="O42" s="810"/>
      <c r="P42" s="205"/>
      <c r="Q42" s="205"/>
      <c r="R42" s="813" t="s">
        <v>227</v>
      </c>
      <c r="S42" s="813"/>
      <c r="T42" s="813"/>
      <c r="U42" s="813"/>
      <c r="V42" s="813"/>
    </row>
    <row r="43" spans="1:22" ht="18" customHeight="1" thickBot="1">
      <c r="A43" s="205"/>
      <c r="B43" s="800"/>
      <c r="C43" s="801"/>
      <c r="D43" s="805"/>
      <c r="E43" s="805"/>
      <c r="F43" s="805"/>
      <c r="G43" s="815" t="s">
        <v>228</v>
      </c>
      <c r="H43" s="816" t="s">
        <v>229</v>
      </c>
      <c r="I43" s="817"/>
      <c r="J43" s="817"/>
      <c r="K43" s="817"/>
      <c r="L43" s="817"/>
      <c r="M43" s="817"/>
      <c r="N43" s="818"/>
      <c r="O43" s="819" t="s">
        <v>230</v>
      </c>
      <c r="P43" s="213"/>
      <c r="Q43" s="205"/>
      <c r="R43" s="821" t="s">
        <v>231</v>
      </c>
      <c r="S43" s="813" t="s">
        <v>232</v>
      </c>
      <c r="T43" s="813" t="s">
        <v>233</v>
      </c>
      <c r="U43" s="813" t="s">
        <v>234</v>
      </c>
      <c r="V43" s="813" t="s">
        <v>263</v>
      </c>
    </row>
    <row r="44" spans="1:22" ht="15" customHeight="1" thickBot="1">
      <c r="A44" s="205"/>
      <c r="B44" s="800"/>
      <c r="C44" s="801"/>
      <c r="D44" s="805"/>
      <c r="E44" s="805"/>
      <c r="F44" s="805"/>
      <c r="G44" s="805"/>
      <c r="H44" s="214"/>
      <c r="I44" s="822" t="s">
        <v>235</v>
      </c>
      <c r="J44" s="823"/>
      <c r="K44" s="824" t="s">
        <v>236</v>
      </c>
      <c r="L44" s="825"/>
      <c r="M44" s="811" t="s">
        <v>237</v>
      </c>
      <c r="N44" s="812"/>
      <c r="O44" s="820"/>
      <c r="P44" s="213"/>
      <c r="Q44" s="205"/>
      <c r="R44" s="821"/>
      <c r="S44" s="814"/>
      <c r="T44" s="814"/>
      <c r="U44" s="814"/>
      <c r="V44" s="814"/>
    </row>
    <row r="45" spans="1:22" ht="33.75" customHeight="1">
      <c r="A45" s="205"/>
      <c r="B45" s="800"/>
      <c r="C45" s="801"/>
      <c r="D45" s="805"/>
      <c r="E45" s="805"/>
      <c r="F45" s="805"/>
      <c r="G45" s="805"/>
      <c r="H45" s="215" t="s">
        <v>238</v>
      </c>
      <c r="I45" s="216" t="s">
        <v>239</v>
      </c>
      <c r="J45" s="217" t="s">
        <v>240</v>
      </c>
      <c r="K45" s="218" t="s">
        <v>241</v>
      </c>
      <c r="L45" s="219" t="s">
        <v>242</v>
      </c>
      <c r="M45" s="220" t="s">
        <v>241</v>
      </c>
      <c r="N45" s="221" t="s">
        <v>242</v>
      </c>
      <c r="O45" s="820"/>
      <c r="P45" s="213"/>
      <c r="Q45" s="205"/>
      <c r="R45" s="821"/>
      <c r="S45" s="814"/>
      <c r="T45" s="814"/>
      <c r="U45" s="814"/>
      <c r="V45" s="814"/>
    </row>
    <row r="46" spans="1:22" ht="17.25" customHeight="1" thickBot="1">
      <c r="A46" s="205"/>
      <c r="B46" s="802"/>
      <c r="C46" s="803"/>
      <c r="D46" s="806"/>
      <c r="E46" s="222" t="s">
        <v>243</v>
      </c>
      <c r="F46" s="223" t="s">
        <v>244</v>
      </c>
      <c r="G46" s="223" t="s">
        <v>245</v>
      </c>
      <c r="H46" s="222" t="s">
        <v>246</v>
      </c>
      <c r="I46" s="224" t="s">
        <v>247</v>
      </c>
      <c r="J46" s="225" t="s">
        <v>248</v>
      </c>
      <c r="K46" s="226" t="s">
        <v>249</v>
      </c>
      <c r="L46" s="227" t="s">
        <v>250</v>
      </c>
      <c r="M46" s="228" t="s">
        <v>251</v>
      </c>
      <c r="N46" s="229" t="s">
        <v>252</v>
      </c>
      <c r="O46" s="230" t="s">
        <v>253</v>
      </c>
      <c r="P46" s="205"/>
      <c r="Q46" s="205"/>
      <c r="R46" s="821"/>
      <c r="S46" s="814"/>
      <c r="T46" s="814"/>
      <c r="U46" s="814"/>
      <c r="V46" s="814"/>
    </row>
    <row r="47" spans="1:22" ht="17.25" customHeight="1">
      <c r="A47" s="205"/>
      <c r="B47" s="831" t="s">
        <v>254</v>
      </c>
      <c r="C47" s="832"/>
      <c r="D47" s="291" t="str">
        <f>IF(D27="","",D27)</f>
        <v/>
      </c>
      <c r="E47" s="232"/>
      <c r="F47" s="233">
        <f>E47-G47</f>
        <v>0</v>
      </c>
      <c r="G47" s="234"/>
      <c r="H47" s="235">
        <f>SUM(I47:N47)</f>
        <v>0</v>
      </c>
      <c r="I47" s="236"/>
      <c r="J47" s="237"/>
      <c r="K47" s="238"/>
      <c r="L47" s="239"/>
      <c r="M47" s="240"/>
      <c r="N47" s="241"/>
      <c r="O47" s="242">
        <f>G47-H47</f>
        <v>0</v>
      </c>
      <c r="P47" s="205"/>
      <c r="Q47" s="205"/>
      <c r="R47" s="814" t="str">
        <f>IF(COUNTA(E47:E49,G47:G49,I47:N49)=0,"OK",IF(COUNTIF(D47:D49,"○")=1,"OK","エラー"))</f>
        <v>OK</v>
      </c>
      <c r="S47" s="243" t="str">
        <f>IF(COUNTA(G47,I47:N47)&gt;=1,IF(E47&lt;=0,"エラー","OK"),"OK")</f>
        <v>OK</v>
      </c>
      <c r="T47" s="243" t="str">
        <f>IF(F47&lt;0,"エラー","OK")</f>
        <v>OK</v>
      </c>
      <c r="U47" s="243" t="str">
        <f>IF(O47&lt;0,"エラー","OK")</f>
        <v>OK</v>
      </c>
      <c r="V47" s="243" t="str">
        <f>IF(AND(E47&lt;=E27,G47&lt;=G27,I47&lt;=I27,J47&lt;=J27,K47&lt;=K27,L47&lt;=L27,M47&lt;=M27,N47&lt;=N27),"OK","エラー")</f>
        <v>OK</v>
      </c>
    </row>
    <row r="48" spans="1:22" ht="17.25" customHeight="1">
      <c r="A48" s="205"/>
      <c r="B48" s="833" t="s">
        <v>255</v>
      </c>
      <c r="C48" s="834"/>
      <c r="D48" s="292" t="str">
        <f>IF(D28="","",D28)</f>
        <v/>
      </c>
      <c r="E48" s="245"/>
      <c r="F48" s="246">
        <f>E48-G48</f>
        <v>0</v>
      </c>
      <c r="G48" s="245"/>
      <c r="H48" s="247">
        <f>SUM(I48:N48)</f>
        <v>0</v>
      </c>
      <c r="I48" s="248"/>
      <c r="J48" s="249"/>
      <c r="K48" s="250"/>
      <c r="L48" s="251"/>
      <c r="M48" s="252"/>
      <c r="N48" s="253"/>
      <c r="O48" s="254">
        <f>G48-H48</f>
        <v>0</v>
      </c>
      <c r="P48" s="205"/>
      <c r="Q48" s="205"/>
      <c r="R48" s="814"/>
      <c r="S48" s="243" t="str">
        <f>IF(COUNTA(G48,I48:N48)&gt;=1,IF(E48&lt;=0,"エラー","OK"),"OK")</f>
        <v>OK</v>
      </c>
      <c r="T48" s="243" t="str">
        <f>IF(F48&lt;0,"エラー","OK")</f>
        <v>OK</v>
      </c>
      <c r="U48" s="243" t="str">
        <f>IF(O48&lt;0,"エラー","OK")</f>
        <v>OK</v>
      </c>
      <c r="V48" s="243" t="str">
        <f>IF(AND(E48&lt;=E28,G48&lt;=G28,I48&lt;=I28,J48&lt;=J28,K48&lt;=K28,L48&lt;=L28,M48&lt;=M28,N48&lt;=N28),"OK","エラー")</f>
        <v>OK</v>
      </c>
    </row>
    <row r="49" spans="1:22" ht="17.25" customHeight="1" thickBot="1">
      <c r="A49" s="205"/>
      <c r="B49" s="835" t="s">
        <v>256</v>
      </c>
      <c r="C49" s="836"/>
      <c r="D49" s="293" t="str">
        <f>IF(D29="","",D29)</f>
        <v/>
      </c>
      <c r="E49" s="256"/>
      <c r="F49" s="257">
        <f>E49-G49</f>
        <v>0</v>
      </c>
      <c r="G49" s="258"/>
      <c r="H49" s="259">
        <f>SUM(I49:N49)</f>
        <v>0</v>
      </c>
      <c r="I49" s="260"/>
      <c r="J49" s="261"/>
      <c r="K49" s="262"/>
      <c r="L49" s="263"/>
      <c r="M49" s="264"/>
      <c r="N49" s="265"/>
      <c r="O49" s="266">
        <f>G49-H49</f>
        <v>0</v>
      </c>
      <c r="P49" s="205"/>
      <c r="Q49" s="205"/>
      <c r="R49" s="814"/>
      <c r="S49" s="243" t="str">
        <f>IF(COUNTA(G49,I49:N49)&gt;=1,IF(E49&lt;=0,"エラー","OK"),"OK")</f>
        <v>OK</v>
      </c>
      <c r="T49" s="243" t="str">
        <f>IF(F49&lt;0,"エラー","OK")</f>
        <v>OK</v>
      </c>
      <c r="U49" s="243" t="str">
        <f>IF(O49&lt;0,"エラー","OK")</f>
        <v>OK</v>
      </c>
      <c r="V49" s="243" t="str">
        <f>IF(AND(E49&lt;=E29,G49&lt;=G29,I49&lt;=I29,J49&lt;=J29,K49&lt;=K29,L49&lt;=L29,M49&lt;=M29,N49&lt;=N29),"OK","エラー")</f>
        <v>OK</v>
      </c>
    </row>
    <row r="50" spans="1:22" ht="17.25" customHeight="1" thickBot="1">
      <c r="A50" s="205"/>
      <c r="B50" s="837" t="s">
        <v>257</v>
      </c>
      <c r="C50" s="838"/>
      <c r="D50" s="267"/>
      <c r="E50" s="268">
        <f>SUM(E47:E49)</f>
        <v>0</v>
      </c>
      <c r="F50" s="268">
        <f>SUM(F47:F49)</f>
        <v>0</v>
      </c>
      <c r="G50" s="268">
        <f t="shared" ref="G50:O50" si="1">SUM(G47:G49)</f>
        <v>0</v>
      </c>
      <c r="H50" s="269">
        <f t="shared" si="1"/>
        <v>0</v>
      </c>
      <c r="I50" s="270">
        <f t="shared" si="1"/>
        <v>0</v>
      </c>
      <c r="J50" s="271">
        <f t="shared" si="1"/>
        <v>0</v>
      </c>
      <c r="K50" s="272">
        <f t="shared" si="1"/>
        <v>0</v>
      </c>
      <c r="L50" s="273">
        <f t="shared" si="1"/>
        <v>0</v>
      </c>
      <c r="M50" s="274">
        <f t="shared" si="1"/>
        <v>0</v>
      </c>
      <c r="N50" s="275">
        <f t="shared" si="1"/>
        <v>0</v>
      </c>
      <c r="O50" s="276">
        <f t="shared" si="1"/>
        <v>0</v>
      </c>
      <c r="P50" s="205"/>
      <c r="Q50" s="205"/>
    </row>
    <row r="51" spans="1:22" ht="5.25" customHeight="1" thickTop="1">
      <c r="A51" s="205"/>
      <c r="B51" s="277"/>
      <c r="C51" s="277"/>
      <c r="D51" s="277"/>
      <c r="E51" s="278"/>
      <c r="F51" s="278"/>
      <c r="G51" s="278"/>
      <c r="H51" s="278"/>
      <c r="I51" s="278"/>
      <c r="J51" s="278"/>
      <c r="K51" s="279"/>
      <c r="L51" s="280"/>
      <c r="M51" s="278"/>
      <c r="N51" s="278"/>
      <c r="O51" s="278"/>
      <c r="P51" s="205"/>
      <c r="Q51" s="205"/>
    </row>
    <row r="52" spans="1:22" ht="4.5" customHeight="1" thickBot="1">
      <c r="A52" s="205"/>
      <c r="B52" s="277"/>
      <c r="C52" s="277"/>
      <c r="D52" s="277"/>
      <c r="E52" s="278"/>
      <c r="F52" s="278"/>
      <c r="G52" s="278"/>
      <c r="H52" s="278"/>
      <c r="I52" s="278"/>
      <c r="J52" s="278"/>
      <c r="K52" s="281"/>
      <c r="L52" s="282"/>
      <c r="M52" s="278"/>
      <c r="N52" s="278"/>
      <c r="O52" s="278"/>
      <c r="P52" s="205"/>
      <c r="Q52" s="205"/>
    </row>
    <row r="53" spans="1:22" ht="17.25" customHeight="1">
      <c r="A53" s="205"/>
      <c r="B53" s="277"/>
      <c r="C53" s="277"/>
      <c r="D53" s="277"/>
      <c r="E53" s="278"/>
      <c r="F53" s="278"/>
      <c r="G53" s="278"/>
      <c r="H53" s="839" t="s">
        <v>258</v>
      </c>
      <c r="I53" s="839"/>
      <c r="J53" s="839"/>
      <c r="K53" s="839"/>
      <c r="L53" s="839"/>
      <c r="M53" s="839"/>
      <c r="N53" s="839"/>
      <c r="O53" s="839"/>
      <c r="P53" s="205"/>
      <c r="Q53" s="205"/>
    </row>
    <row r="54" spans="1:22" ht="17.25" customHeight="1" thickBot="1">
      <c r="A54" s="205"/>
      <c r="B54" s="277"/>
      <c r="C54" s="277"/>
      <c r="D54" s="277"/>
      <c r="E54" s="278"/>
      <c r="F54" s="278"/>
      <c r="G54" s="278"/>
      <c r="H54" s="826" t="s">
        <v>259</v>
      </c>
      <c r="I54" s="826"/>
      <c r="J54" s="826"/>
      <c r="K54" s="826"/>
      <c r="L54" s="826"/>
      <c r="M54" s="826"/>
      <c r="N54" s="826"/>
      <c r="O54" s="826"/>
      <c r="P54" s="205"/>
      <c r="Q54" s="205"/>
    </row>
    <row r="55" spans="1:22" ht="17.25" customHeight="1" thickTop="1" thickBot="1">
      <c r="A55" s="205"/>
      <c r="B55" s="277"/>
      <c r="C55" s="277"/>
      <c r="D55" s="277"/>
      <c r="E55" s="278"/>
      <c r="F55" s="278"/>
      <c r="G55" s="278"/>
      <c r="H55" s="278"/>
      <c r="I55" s="283"/>
      <c r="J55" s="827" t="s">
        <v>260</v>
      </c>
      <c r="K55" s="827"/>
      <c r="L55" s="827" t="s">
        <v>261</v>
      </c>
      <c r="M55" s="828"/>
      <c r="N55" s="278"/>
      <c r="O55" s="278"/>
      <c r="P55" s="205"/>
      <c r="Q55" s="205"/>
    </row>
    <row r="56" spans="1:22" ht="17.25" customHeight="1">
      <c r="A56" s="205"/>
      <c r="B56" s="277"/>
      <c r="C56" s="277"/>
      <c r="D56" s="277"/>
      <c r="E56" s="278"/>
      <c r="F56" s="278"/>
      <c r="G56" s="278"/>
      <c r="H56" s="278"/>
      <c r="I56" s="284" t="s">
        <v>254</v>
      </c>
      <c r="J56" s="829"/>
      <c r="K56" s="829"/>
      <c r="L56" s="829"/>
      <c r="M56" s="830"/>
      <c r="N56" s="278"/>
      <c r="O56" s="278"/>
      <c r="P56" s="205"/>
      <c r="Q56" s="205"/>
    </row>
    <row r="57" spans="1:22" ht="17.25" customHeight="1">
      <c r="A57" s="205"/>
      <c r="B57" s="277"/>
      <c r="C57" s="277"/>
      <c r="D57" s="277"/>
      <c r="E57" s="278"/>
      <c r="F57" s="278"/>
      <c r="G57" s="278"/>
      <c r="H57" s="278"/>
      <c r="I57" s="284" t="s">
        <v>255</v>
      </c>
      <c r="J57" s="829"/>
      <c r="K57" s="829"/>
      <c r="L57" s="829"/>
      <c r="M57" s="830"/>
      <c r="N57" s="278"/>
      <c r="O57" s="278"/>
      <c r="P57" s="205"/>
      <c r="Q57" s="205"/>
    </row>
    <row r="58" spans="1:22" ht="17.25" customHeight="1" thickBot="1">
      <c r="A58" s="205"/>
      <c r="B58" s="277"/>
      <c r="C58" s="277"/>
      <c r="D58" s="277"/>
      <c r="E58" s="278"/>
      <c r="F58" s="278"/>
      <c r="G58" s="278"/>
      <c r="H58" s="278"/>
      <c r="I58" s="285" t="s">
        <v>256</v>
      </c>
      <c r="J58" s="840"/>
      <c r="K58" s="840"/>
      <c r="L58" s="840"/>
      <c r="M58" s="841"/>
      <c r="N58" s="278"/>
      <c r="O58" s="278"/>
      <c r="P58" s="205"/>
      <c r="Q58" s="205"/>
    </row>
    <row r="59" spans="1:22" ht="13.5" customHeight="1" thickTop="1">
      <c r="A59" s="205"/>
      <c r="B59" s="206"/>
      <c r="C59" s="294"/>
      <c r="D59" s="208"/>
      <c r="E59" s="207"/>
      <c r="F59" s="207"/>
      <c r="G59" s="207"/>
      <c r="H59" s="207"/>
      <c r="I59" s="207"/>
      <c r="J59" s="207"/>
      <c r="K59" s="207"/>
      <c r="L59" s="207"/>
      <c r="M59" s="207"/>
      <c r="N59" s="207"/>
      <c r="O59" s="207"/>
      <c r="P59" s="295"/>
      <c r="Q59" s="295"/>
    </row>
    <row r="60" spans="1:22" ht="30" customHeight="1" thickBot="1">
      <c r="A60" s="205"/>
      <c r="B60" s="296" t="s">
        <v>264</v>
      </c>
      <c r="C60" s="297"/>
      <c r="D60" s="212"/>
      <c r="E60" s="207"/>
      <c r="F60" s="207"/>
      <c r="G60" s="207"/>
      <c r="H60" s="207"/>
      <c r="I60" s="207"/>
      <c r="J60" s="207"/>
      <c r="K60" s="207"/>
      <c r="L60" s="207"/>
      <c r="M60" s="207"/>
      <c r="N60" s="797" t="s">
        <v>265</v>
      </c>
      <c r="O60" s="797"/>
      <c r="P60" s="295"/>
      <c r="Q60" s="295"/>
    </row>
    <row r="61" spans="1:22" ht="16.5" customHeight="1" thickTop="1" thickBot="1">
      <c r="A61" s="205"/>
      <c r="B61" s="798"/>
      <c r="C61" s="799"/>
      <c r="D61" s="804" t="s">
        <v>223</v>
      </c>
      <c r="E61" s="807" t="s">
        <v>266</v>
      </c>
      <c r="F61" s="807" t="s">
        <v>267</v>
      </c>
      <c r="G61" s="808" t="s">
        <v>268</v>
      </c>
      <c r="H61" s="809"/>
      <c r="I61" s="809"/>
      <c r="J61" s="809"/>
      <c r="K61" s="809"/>
      <c r="L61" s="809"/>
      <c r="M61" s="809"/>
      <c r="N61" s="809"/>
      <c r="O61" s="810"/>
      <c r="P61" s="295"/>
      <c r="Q61" s="295"/>
      <c r="R61" s="813" t="s">
        <v>227</v>
      </c>
      <c r="S61" s="813"/>
      <c r="T61" s="813"/>
      <c r="U61" s="813"/>
      <c r="V61" s="813"/>
    </row>
    <row r="62" spans="1:22" ht="16.5" customHeight="1" thickBot="1">
      <c r="A62" s="205"/>
      <c r="B62" s="800"/>
      <c r="C62" s="801"/>
      <c r="D62" s="805"/>
      <c r="E62" s="805"/>
      <c r="F62" s="805"/>
      <c r="G62" s="805" t="s">
        <v>269</v>
      </c>
      <c r="H62" s="816" t="s">
        <v>270</v>
      </c>
      <c r="I62" s="817"/>
      <c r="J62" s="817"/>
      <c r="K62" s="817"/>
      <c r="L62" s="817"/>
      <c r="M62" s="817"/>
      <c r="N62" s="818"/>
      <c r="O62" s="819" t="s">
        <v>271</v>
      </c>
      <c r="P62" s="295"/>
      <c r="Q62" s="295"/>
      <c r="R62" s="821" t="s">
        <v>231</v>
      </c>
      <c r="S62" s="813" t="s">
        <v>272</v>
      </c>
      <c r="T62" s="813" t="s">
        <v>273</v>
      </c>
      <c r="U62" s="813" t="s">
        <v>274</v>
      </c>
      <c r="V62" s="813" t="s">
        <v>275</v>
      </c>
    </row>
    <row r="63" spans="1:22" ht="16.5" customHeight="1" thickBot="1">
      <c r="A63" s="205"/>
      <c r="B63" s="800"/>
      <c r="C63" s="801"/>
      <c r="D63" s="805"/>
      <c r="E63" s="805"/>
      <c r="F63" s="805"/>
      <c r="G63" s="805"/>
      <c r="H63" s="298"/>
      <c r="I63" s="843" t="s">
        <v>276</v>
      </c>
      <c r="J63" s="812"/>
      <c r="K63" s="843" t="s">
        <v>277</v>
      </c>
      <c r="L63" s="812"/>
      <c r="M63" s="843" t="s">
        <v>278</v>
      </c>
      <c r="N63" s="812"/>
      <c r="O63" s="820"/>
      <c r="P63" s="295"/>
      <c r="Q63" s="295"/>
      <c r="R63" s="821"/>
      <c r="S63" s="814"/>
      <c r="T63" s="814"/>
      <c r="U63" s="814"/>
      <c r="V63" s="814"/>
    </row>
    <row r="64" spans="1:22" ht="35.25" customHeight="1">
      <c r="A64" s="205"/>
      <c r="B64" s="800"/>
      <c r="C64" s="801"/>
      <c r="D64" s="805"/>
      <c r="E64" s="805"/>
      <c r="F64" s="805"/>
      <c r="G64" s="805"/>
      <c r="H64" s="299" t="s">
        <v>279</v>
      </c>
      <c r="I64" s="216" t="s">
        <v>280</v>
      </c>
      <c r="J64" s="221" t="s">
        <v>281</v>
      </c>
      <c r="K64" s="300" t="s">
        <v>241</v>
      </c>
      <c r="L64" s="301" t="s">
        <v>282</v>
      </c>
      <c r="M64" s="300" t="s">
        <v>241</v>
      </c>
      <c r="N64" s="301" t="s">
        <v>282</v>
      </c>
      <c r="O64" s="820"/>
      <c r="P64" s="295"/>
      <c r="Q64" s="295"/>
      <c r="R64" s="821"/>
      <c r="S64" s="814"/>
      <c r="T64" s="814"/>
      <c r="U64" s="814"/>
      <c r="V64" s="814"/>
    </row>
    <row r="65" spans="1:23" ht="15" thickBot="1">
      <c r="A65" s="205"/>
      <c r="B65" s="802"/>
      <c r="C65" s="803"/>
      <c r="D65" s="806"/>
      <c r="E65" s="222" t="s">
        <v>243</v>
      </c>
      <c r="F65" s="223" t="s">
        <v>244</v>
      </c>
      <c r="G65" s="223" t="s">
        <v>245</v>
      </c>
      <c r="H65" s="222" t="s">
        <v>246</v>
      </c>
      <c r="I65" s="224" t="s">
        <v>247</v>
      </c>
      <c r="J65" s="229" t="s">
        <v>283</v>
      </c>
      <c r="K65" s="224" t="s">
        <v>249</v>
      </c>
      <c r="L65" s="229" t="s">
        <v>250</v>
      </c>
      <c r="M65" s="224" t="s">
        <v>251</v>
      </c>
      <c r="N65" s="229" t="s">
        <v>252</v>
      </c>
      <c r="O65" s="230" t="s">
        <v>253</v>
      </c>
      <c r="P65" s="295"/>
      <c r="Q65" s="295"/>
      <c r="R65" s="821"/>
      <c r="S65" s="814"/>
      <c r="T65" s="814"/>
      <c r="U65" s="814"/>
      <c r="V65" s="814"/>
    </row>
    <row r="66" spans="1:23" ht="17.25" customHeight="1">
      <c r="A66" s="205"/>
      <c r="B66" s="831" t="s">
        <v>254</v>
      </c>
      <c r="C66" s="832"/>
      <c r="D66" s="302" t="str">
        <f>IF(D27="","",D27)</f>
        <v/>
      </c>
      <c r="E66" s="303"/>
      <c r="F66" s="304">
        <f>E66- G66</f>
        <v>0</v>
      </c>
      <c r="G66" s="305"/>
      <c r="H66" s="306">
        <f>SUM(I66:N66)</f>
        <v>0</v>
      </c>
      <c r="I66" s="307"/>
      <c r="J66" s="308"/>
      <c r="K66" s="307"/>
      <c r="L66" s="308"/>
      <c r="M66" s="307"/>
      <c r="N66" s="308"/>
      <c r="O66" s="309">
        <f>+G66-H66</f>
        <v>0</v>
      </c>
      <c r="P66" s="295"/>
      <c r="Q66" s="295"/>
      <c r="R66" s="814" t="str">
        <f>IF(COUNTA(E66:E68,G66:G68,I66:N68)=0,"OK",IF(COUNTIF(D66:D68,"○")=1,"OK","エラー"))</f>
        <v>OK</v>
      </c>
      <c r="S66" s="243" t="str">
        <f>IF(COUNTA(G66,I66:N66)&gt;=1,IF(E66&lt;=0,"エラー","OK"),"OK")</f>
        <v>OK</v>
      </c>
      <c r="T66" s="243" t="str">
        <f>IF(F66&lt;0,"エラー","OK")</f>
        <v>OK</v>
      </c>
      <c r="U66" s="243" t="str">
        <f>IF(O66&lt;0,"エラー","OK")</f>
        <v>OK</v>
      </c>
      <c r="V66" s="243" t="str">
        <f>IF(AND(COUNTA(E27)=COUNTA(E66),COUNTA(G27)=COUNTA(G66),COUNTA(I27)=COUNTA(I66),COUNTA(J27)=COUNTA(J66),COUNTA(K27)=COUNTA(K66),COUNTA(L27)=COUNTA(L66),COUNTA(M27)=COUNTA(M66),COUNTA(N27)=COUNTA(N66)),"OK","エラー")</f>
        <v>OK</v>
      </c>
    </row>
    <row r="67" spans="1:23" ht="17.25" customHeight="1">
      <c r="A67" s="205"/>
      <c r="B67" s="833" t="s">
        <v>255</v>
      </c>
      <c r="C67" s="834"/>
      <c r="D67" s="310" t="str">
        <f>IF(D28="","",D28)</f>
        <v/>
      </c>
      <c r="E67" s="311"/>
      <c r="F67" s="312">
        <f>E67- G67</f>
        <v>0</v>
      </c>
      <c r="G67" s="311"/>
      <c r="H67" s="313">
        <f>SUM(I67:N67)</f>
        <v>0</v>
      </c>
      <c r="I67" s="314"/>
      <c r="J67" s="315"/>
      <c r="K67" s="314"/>
      <c r="L67" s="315"/>
      <c r="M67" s="314"/>
      <c r="N67" s="315"/>
      <c r="O67" s="316">
        <f>+G67-H67</f>
        <v>0</v>
      </c>
      <c r="P67" s="295"/>
      <c r="Q67" s="295"/>
      <c r="R67" s="814"/>
      <c r="S67" s="243" t="str">
        <f>IF(COUNTA(G67,I67:N67)&gt;=1,IF(E67&lt;=0,"エラー","OK"),"OK")</f>
        <v>OK</v>
      </c>
      <c r="T67" s="243" t="str">
        <f>IF(F67&lt;0,"エラー","OK")</f>
        <v>OK</v>
      </c>
      <c r="U67" s="243" t="str">
        <f>IF(O67&lt;0,"エラー","OK")</f>
        <v>OK</v>
      </c>
      <c r="V67" s="243" t="str">
        <f>IF(AND(COUNTA(E28)=COUNTA(E67),COUNTA(G28)=COUNTA(G67),COUNTA(I28)=COUNTA(I67),COUNTA(J28)=COUNTA(J67),COUNTA(K28)=COUNTA(K67),COUNTA(L28)=COUNTA(L67),COUNTA(M28)=COUNTA(M67),COUNTA(N28)=COUNTA(N67)),"OK","エラー")</f>
        <v>OK</v>
      </c>
    </row>
    <row r="68" spans="1:23" ht="17.25" customHeight="1" thickBot="1">
      <c r="A68" s="205"/>
      <c r="B68" s="835" t="s">
        <v>256</v>
      </c>
      <c r="C68" s="836"/>
      <c r="D68" s="317" t="str">
        <f>IF(D29="","",D29)</f>
        <v/>
      </c>
      <c r="E68" s="318"/>
      <c r="F68" s="319">
        <f>E68- G68</f>
        <v>0</v>
      </c>
      <c r="G68" s="318"/>
      <c r="H68" s="320">
        <f>SUM(I68:N68)</f>
        <v>0</v>
      </c>
      <c r="I68" s="321"/>
      <c r="J68" s="322"/>
      <c r="K68" s="321"/>
      <c r="L68" s="322"/>
      <c r="M68" s="321"/>
      <c r="N68" s="322"/>
      <c r="O68" s="323">
        <f>+G68-H68</f>
        <v>0</v>
      </c>
      <c r="P68" s="295"/>
      <c r="Q68" s="295"/>
      <c r="R68" s="814"/>
      <c r="S68" s="243" t="str">
        <f>IF(COUNTA(G68,I68:N68)&gt;=1,IF(E68&lt;=0,"エラー","OK"),"OK")</f>
        <v>OK</v>
      </c>
      <c r="T68" s="243" t="str">
        <f>IF(F68&lt;0,"エラー","OK")</f>
        <v>OK</v>
      </c>
      <c r="U68" s="243" t="str">
        <f>IF(O68&lt;0,"エラー","OK")</f>
        <v>OK</v>
      </c>
      <c r="V68" s="243" t="str">
        <f>IF(AND(COUNTA(E29)=COUNTA(E68),COUNTA(G29)=COUNTA(G68),COUNTA(I29)=COUNTA(I68),COUNTA(J29)=COUNTA(J68),COUNTA(K29)=COUNTA(K68),COUNTA(L29)=COUNTA(L68),COUNTA(M29)=COUNTA(M68),COUNTA(N29)=COUNTA(N68)),"OK","エラー")</f>
        <v>OK</v>
      </c>
    </row>
    <row r="69" spans="1:23" ht="17.25" customHeight="1" thickBot="1">
      <c r="A69" s="205"/>
      <c r="B69" s="837" t="s">
        <v>257</v>
      </c>
      <c r="C69" s="838"/>
      <c r="D69" s="267"/>
      <c r="E69" s="324">
        <f t="shared" ref="E69:O69" si="2">SUM(E66:E68)</f>
        <v>0</v>
      </c>
      <c r="F69" s="324">
        <f t="shared" si="2"/>
        <v>0</v>
      </c>
      <c r="G69" s="324">
        <f t="shared" si="2"/>
        <v>0</v>
      </c>
      <c r="H69" s="325">
        <f t="shared" si="2"/>
        <v>0</v>
      </c>
      <c r="I69" s="326">
        <f t="shared" si="2"/>
        <v>0</v>
      </c>
      <c r="J69" s="327">
        <f t="shared" si="2"/>
        <v>0</v>
      </c>
      <c r="K69" s="326">
        <f t="shared" si="2"/>
        <v>0</v>
      </c>
      <c r="L69" s="328">
        <f t="shared" si="2"/>
        <v>0</v>
      </c>
      <c r="M69" s="326">
        <f t="shared" si="2"/>
        <v>0</v>
      </c>
      <c r="N69" s="328">
        <f t="shared" si="2"/>
        <v>0</v>
      </c>
      <c r="O69" s="329">
        <f t="shared" si="2"/>
        <v>0</v>
      </c>
      <c r="P69" s="295"/>
      <c r="Q69" s="295"/>
    </row>
    <row r="70" spans="1:23" ht="15" thickTop="1">
      <c r="A70" s="205"/>
      <c r="B70" s="844" t="s">
        <v>284</v>
      </c>
      <c r="C70" s="845"/>
      <c r="D70" s="845"/>
      <c r="E70" s="845"/>
      <c r="F70" s="845"/>
      <c r="G70" s="845"/>
      <c r="H70" s="845"/>
      <c r="I70" s="845"/>
      <c r="J70" s="845"/>
      <c r="K70" s="845"/>
      <c r="L70" s="845"/>
      <c r="M70" s="845"/>
      <c r="N70" s="845"/>
      <c r="O70" s="330"/>
      <c r="P70" s="295"/>
      <c r="Q70" s="295"/>
    </row>
    <row r="71" spans="1:23" ht="14.4">
      <c r="A71" s="205"/>
      <c r="B71" s="207"/>
      <c r="C71" s="213"/>
      <c r="D71" s="213"/>
      <c r="E71" s="213"/>
      <c r="F71" s="213"/>
      <c r="G71" s="213"/>
      <c r="H71" s="213"/>
      <c r="I71" s="213"/>
      <c r="J71" s="213"/>
      <c r="K71" s="213"/>
      <c r="L71" s="213"/>
      <c r="M71" s="213"/>
      <c r="N71" s="213"/>
      <c r="O71" s="330"/>
      <c r="P71" s="295"/>
      <c r="Q71" s="295"/>
    </row>
    <row r="72" spans="1:23" s="196" customFormat="1" ht="20.25" customHeight="1">
      <c r="A72" s="286"/>
      <c r="B72" s="331" t="s">
        <v>285</v>
      </c>
      <c r="C72" s="288"/>
      <c r="D72" s="288"/>
      <c r="E72" s="288"/>
      <c r="F72" s="288"/>
      <c r="G72" s="288"/>
      <c r="H72" s="288"/>
      <c r="I72" s="288"/>
      <c r="J72" s="288"/>
      <c r="K72" s="288"/>
      <c r="L72" s="288"/>
      <c r="M72" s="288"/>
      <c r="N72" s="332"/>
      <c r="O72" s="332"/>
      <c r="P72" s="288"/>
      <c r="Q72" s="286"/>
    </row>
    <row r="73" spans="1:23" s="196" customFormat="1" ht="25.5" customHeight="1" thickBot="1">
      <c r="A73" s="286"/>
      <c r="B73" s="333" t="s">
        <v>286</v>
      </c>
      <c r="C73" s="288"/>
      <c r="D73" s="288"/>
      <c r="E73" s="288"/>
      <c r="F73" s="288"/>
      <c r="G73" s="288"/>
      <c r="H73" s="288"/>
      <c r="I73" s="288"/>
      <c r="J73" s="288"/>
      <c r="K73" s="288"/>
      <c r="L73" s="288"/>
      <c r="M73" s="288"/>
      <c r="N73" s="796" t="s">
        <v>265</v>
      </c>
      <c r="O73" s="796"/>
      <c r="P73" s="288"/>
      <c r="Q73" s="286"/>
    </row>
    <row r="74" spans="1:23" ht="16.5" customHeight="1" thickTop="1" thickBot="1">
      <c r="A74" s="205"/>
      <c r="B74" s="798"/>
      <c r="C74" s="799"/>
      <c r="D74" s="804" t="s">
        <v>223</v>
      </c>
      <c r="E74" s="807" t="s">
        <v>266</v>
      </c>
      <c r="F74" s="807" t="s">
        <v>267</v>
      </c>
      <c r="G74" s="808" t="s">
        <v>268</v>
      </c>
      <c r="H74" s="809"/>
      <c r="I74" s="809"/>
      <c r="J74" s="809"/>
      <c r="K74" s="809"/>
      <c r="L74" s="809"/>
      <c r="M74" s="809"/>
      <c r="N74" s="809"/>
      <c r="O74" s="810"/>
      <c r="P74" s="295"/>
      <c r="Q74" s="295"/>
      <c r="R74" s="813" t="s">
        <v>227</v>
      </c>
      <c r="S74" s="813"/>
      <c r="T74" s="813"/>
      <c r="U74" s="813"/>
      <c r="V74" s="813"/>
      <c r="W74" s="813"/>
    </row>
    <row r="75" spans="1:23" ht="16.5" customHeight="1" thickBot="1">
      <c r="A75" s="205"/>
      <c r="B75" s="800"/>
      <c r="C75" s="801"/>
      <c r="D75" s="805"/>
      <c r="E75" s="805"/>
      <c r="F75" s="805"/>
      <c r="G75" s="805" t="s">
        <v>269</v>
      </c>
      <c r="H75" s="816" t="s">
        <v>270</v>
      </c>
      <c r="I75" s="817"/>
      <c r="J75" s="817"/>
      <c r="K75" s="817"/>
      <c r="L75" s="817"/>
      <c r="M75" s="817"/>
      <c r="N75" s="818"/>
      <c r="O75" s="846" t="s">
        <v>271</v>
      </c>
      <c r="P75" s="295"/>
      <c r="Q75" s="295"/>
      <c r="R75" s="821" t="s">
        <v>231</v>
      </c>
      <c r="S75" s="813" t="s">
        <v>272</v>
      </c>
      <c r="T75" s="813" t="s">
        <v>273</v>
      </c>
      <c r="U75" s="813" t="s">
        <v>274</v>
      </c>
      <c r="V75" s="813" t="s">
        <v>275</v>
      </c>
      <c r="W75" s="813" t="s">
        <v>263</v>
      </c>
    </row>
    <row r="76" spans="1:23" ht="16.5" customHeight="1" thickBot="1">
      <c r="A76" s="205"/>
      <c r="B76" s="800"/>
      <c r="C76" s="801"/>
      <c r="D76" s="805"/>
      <c r="E76" s="805"/>
      <c r="F76" s="805"/>
      <c r="G76" s="805"/>
      <c r="H76" s="298"/>
      <c r="I76" s="843" t="s">
        <v>276</v>
      </c>
      <c r="J76" s="812"/>
      <c r="K76" s="843" t="s">
        <v>277</v>
      </c>
      <c r="L76" s="812"/>
      <c r="M76" s="843" t="s">
        <v>278</v>
      </c>
      <c r="N76" s="812"/>
      <c r="O76" s="820"/>
      <c r="P76" s="295"/>
      <c r="Q76" s="295"/>
      <c r="R76" s="821"/>
      <c r="S76" s="814"/>
      <c r="T76" s="814"/>
      <c r="U76" s="814"/>
      <c r="V76" s="814"/>
      <c r="W76" s="814"/>
    </row>
    <row r="77" spans="1:23" ht="36.75" customHeight="1">
      <c r="A77" s="205"/>
      <c r="B77" s="800"/>
      <c r="C77" s="801"/>
      <c r="D77" s="805"/>
      <c r="E77" s="805"/>
      <c r="F77" s="805"/>
      <c r="G77" s="805"/>
      <c r="H77" s="299" t="s">
        <v>279</v>
      </c>
      <c r="I77" s="300" t="s">
        <v>280</v>
      </c>
      <c r="J77" s="301" t="s">
        <v>281</v>
      </c>
      <c r="K77" s="300" t="s">
        <v>241</v>
      </c>
      <c r="L77" s="301" t="s">
        <v>282</v>
      </c>
      <c r="M77" s="300" t="s">
        <v>241</v>
      </c>
      <c r="N77" s="301" t="s">
        <v>282</v>
      </c>
      <c r="O77" s="820"/>
      <c r="P77" s="295"/>
      <c r="Q77" s="295"/>
      <c r="R77" s="821"/>
      <c r="S77" s="814"/>
      <c r="T77" s="814"/>
      <c r="U77" s="814"/>
      <c r="V77" s="814"/>
      <c r="W77" s="814"/>
    </row>
    <row r="78" spans="1:23" ht="15" thickBot="1">
      <c r="A78" s="205"/>
      <c r="B78" s="802"/>
      <c r="C78" s="803"/>
      <c r="D78" s="806"/>
      <c r="E78" s="222" t="s">
        <v>243</v>
      </c>
      <c r="F78" s="223" t="s">
        <v>244</v>
      </c>
      <c r="G78" s="223" t="s">
        <v>245</v>
      </c>
      <c r="H78" s="222" t="s">
        <v>246</v>
      </c>
      <c r="I78" s="224" t="s">
        <v>247</v>
      </c>
      <c r="J78" s="229" t="s">
        <v>283</v>
      </c>
      <c r="K78" s="224" t="s">
        <v>249</v>
      </c>
      <c r="L78" s="229" t="s">
        <v>250</v>
      </c>
      <c r="M78" s="224" t="s">
        <v>251</v>
      </c>
      <c r="N78" s="229" t="s">
        <v>252</v>
      </c>
      <c r="O78" s="230" t="s">
        <v>253</v>
      </c>
      <c r="P78" s="295"/>
      <c r="Q78" s="295"/>
      <c r="R78" s="821"/>
      <c r="S78" s="814"/>
      <c r="T78" s="814"/>
      <c r="U78" s="814"/>
      <c r="V78" s="814"/>
      <c r="W78" s="814"/>
    </row>
    <row r="79" spans="1:23" ht="17.25" customHeight="1">
      <c r="A79" s="205"/>
      <c r="B79" s="831" t="s">
        <v>254</v>
      </c>
      <c r="C79" s="832"/>
      <c r="D79" s="302" t="str">
        <f>IF(D47="","",D47)</f>
        <v/>
      </c>
      <c r="E79" s="303"/>
      <c r="F79" s="304">
        <f>E79- G79</f>
        <v>0</v>
      </c>
      <c r="G79" s="305"/>
      <c r="H79" s="306">
        <f>SUM(I79:N79)</f>
        <v>0</v>
      </c>
      <c r="I79" s="307"/>
      <c r="J79" s="308"/>
      <c r="K79" s="307"/>
      <c r="L79" s="308"/>
      <c r="M79" s="307"/>
      <c r="N79" s="308"/>
      <c r="O79" s="309">
        <f>+G79-H79</f>
        <v>0</v>
      </c>
      <c r="P79" s="295"/>
      <c r="Q79" s="295"/>
      <c r="R79" s="814" t="str">
        <f>IF(COUNTA(E79:E81,G79:G81,I79:N81)=0,"OK",IF(COUNTIF(D79:D81,"○")=1,"OK","エラー"))</f>
        <v>OK</v>
      </c>
      <c r="S79" s="243" t="str">
        <f>IF(COUNTA(G79,I79:N79)&gt;=1,IF(E79&lt;=0,"エラー","OK"),"OK")</f>
        <v>OK</v>
      </c>
      <c r="T79" s="243" t="str">
        <f>IF(F79&lt;0,"エラー","OK")</f>
        <v>OK</v>
      </c>
      <c r="U79" s="243" t="str">
        <f>IF(O79&lt;0,"エラー","OK")</f>
        <v>OK</v>
      </c>
      <c r="V79" s="243" t="str">
        <f>IF(AND(COUNTA(E47)=COUNTA(E79),COUNTA(G47)=COUNTA(G79),COUNTA(I47)=COUNTA(I79),COUNTA(J47)=COUNTA(J79),COUNTA(K47)=COUNTA(K79),COUNTA(L47)=COUNTA(L79),COUNTA(M47)=COUNTA(M79),COUNTA(N47)=COUNTA(N79)),"OK","エラー")</f>
        <v>OK</v>
      </c>
      <c r="W79" s="243" t="str">
        <f>IF(AND(E79&lt;=E66,G79&lt;=G66,I79&lt;=I66,J79&lt;=J66,K79&lt;=K66,L79&lt;=L66,M79&lt;=M66,N79&lt;=N66),"OK","エラー")</f>
        <v>OK</v>
      </c>
    </row>
    <row r="80" spans="1:23" ht="17.25" customHeight="1">
      <c r="A80" s="205"/>
      <c r="B80" s="833" t="s">
        <v>255</v>
      </c>
      <c r="C80" s="834"/>
      <c r="D80" s="310" t="str">
        <f>IF(D48="","",D48)</f>
        <v/>
      </c>
      <c r="E80" s="311"/>
      <c r="F80" s="312">
        <f>E80- G80</f>
        <v>0</v>
      </c>
      <c r="G80" s="311"/>
      <c r="H80" s="313">
        <f>SUM(I80:N80)</f>
        <v>0</v>
      </c>
      <c r="I80" s="314"/>
      <c r="J80" s="315"/>
      <c r="K80" s="314"/>
      <c r="L80" s="315"/>
      <c r="M80" s="314"/>
      <c r="N80" s="315"/>
      <c r="O80" s="316">
        <f>+G80-H80</f>
        <v>0</v>
      </c>
      <c r="P80" s="295"/>
      <c r="Q80" s="295"/>
      <c r="R80" s="814"/>
      <c r="S80" s="243" t="str">
        <f>IF(COUNTA(G80,I80:N80)&gt;=1,IF(E80&lt;=0,"エラー","OK"),"OK")</f>
        <v>OK</v>
      </c>
      <c r="T80" s="243" t="str">
        <f>IF(F80&lt;0,"エラー","OK")</f>
        <v>OK</v>
      </c>
      <c r="U80" s="243" t="str">
        <f>IF(O80&lt;0,"エラー","OK")</f>
        <v>OK</v>
      </c>
      <c r="V80" s="243" t="str">
        <f>IF(AND(COUNTA(E48)=COUNTA(E80),COUNTA(G48)=COUNTA(G80),COUNTA(I48)=COUNTA(I80),COUNTA(J48)=COUNTA(J80),COUNTA(K48)=COUNTA(K80),COUNTA(L48)=COUNTA(L80),COUNTA(M48)=COUNTA(M80),COUNTA(N48)=COUNTA(N80)),"OK","エラー")</f>
        <v>OK</v>
      </c>
      <c r="W80" s="243" t="str">
        <f>IF(AND(E80&lt;=E67,G80&lt;=G67,I80&lt;=I67,J80&lt;=J67,K80&lt;=K67,L80&lt;=L67,M80&lt;=M67,N80&lt;=N67),"OK","エラー")</f>
        <v>OK</v>
      </c>
    </row>
    <row r="81" spans="1:23" ht="17.25" customHeight="1" thickBot="1">
      <c r="A81" s="205"/>
      <c r="B81" s="835" t="s">
        <v>256</v>
      </c>
      <c r="C81" s="836"/>
      <c r="D81" s="317" t="str">
        <f>IF(D49="","",D49)</f>
        <v/>
      </c>
      <c r="E81" s="318"/>
      <c r="F81" s="319">
        <f>E81- G81</f>
        <v>0</v>
      </c>
      <c r="G81" s="318"/>
      <c r="H81" s="320">
        <f>SUM(I81:N81)</f>
        <v>0</v>
      </c>
      <c r="I81" s="321"/>
      <c r="J81" s="322"/>
      <c r="K81" s="321"/>
      <c r="L81" s="322"/>
      <c r="M81" s="321"/>
      <c r="N81" s="322"/>
      <c r="O81" s="323">
        <f>+G81-H81</f>
        <v>0</v>
      </c>
      <c r="P81" s="295"/>
      <c r="Q81" s="295"/>
      <c r="R81" s="814"/>
      <c r="S81" s="243" t="str">
        <f>IF(COUNTA(G81,I81:N81)&gt;=1,IF(E81&lt;=0,"エラー","OK"),"OK")</f>
        <v>OK</v>
      </c>
      <c r="T81" s="243" t="str">
        <f>IF(F81&lt;0,"エラー","OK")</f>
        <v>OK</v>
      </c>
      <c r="U81" s="243" t="str">
        <f>IF(O81&lt;0,"エラー","OK")</f>
        <v>OK</v>
      </c>
      <c r="V81" s="243" t="str">
        <f>IF(AND(COUNTA(E49)=COUNTA(E81),COUNTA(G49)=COUNTA(G81),COUNTA(I49)=COUNTA(I81),COUNTA(J49)=COUNTA(J81),COUNTA(K49)=COUNTA(K81),COUNTA(L49)=COUNTA(L81),COUNTA(M49)=COUNTA(M81),COUNTA(N49)=COUNTA(N81)),"OK","エラー")</f>
        <v>OK</v>
      </c>
      <c r="W81" s="243" t="str">
        <f>IF(AND(E81&lt;=E68,G81&lt;=G68,I81&lt;=I68,J81&lt;=J68,K81&lt;=K68,L81&lt;=L68,M81&lt;=M68,N81&lt;=N68),"OK","エラー")</f>
        <v>OK</v>
      </c>
    </row>
    <row r="82" spans="1:23" ht="17.25" customHeight="1" thickBot="1">
      <c r="A82" s="205"/>
      <c r="B82" s="837" t="s">
        <v>257</v>
      </c>
      <c r="C82" s="838"/>
      <c r="D82" s="267"/>
      <c r="E82" s="324">
        <f t="shared" ref="E82:O82" si="3">SUM(E79:E81)</f>
        <v>0</v>
      </c>
      <c r="F82" s="324">
        <f t="shared" si="3"/>
        <v>0</v>
      </c>
      <c r="G82" s="324">
        <f t="shared" si="3"/>
        <v>0</v>
      </c>
      <c r="H82" s="325">
        <f t="shared" si="3"/>
        <v>0</v>
      </c>
      <c r="I82" s="326">
        <f t="shared" si="3"/>
        <v>0</v>
      </c>
      <c r="J82" s="327">
        <f t="shared" si="3"/>
        <v>0</v>
      </c>
      <c r="K82" s="326">
        <f t="shared" si="3"/>
        <v>0</v>
      </c>
      <c r="L82" s="328">
        <f t="shared" si="3"/>
        <v>0</v>
      </c>
      <c r="M82" s="326">
        <f t="shared" si="3"/>
        <v>0</v>
      </c>
      <c r="N82" s="328">
        <f t="shared" si="3"/>
        <v>0</v>
      </c>
      <c r="O82" s="329">
        <f t="shared" si="3"/>
        <v>0</v>
      </c>
      <c r="P82" s="295"/>
      <c r="Q82" s="295"/>
    </row>
    <row r="83" spans="1:23" ht="15" thickTop="1">
      <c r="A83" s="205"/>
      <c r="B83" s="844" t="s">
        <v>284</v>
      </c>
      <c r="C83" s="845"/>
      <c r="D83" s="845"/>
      <c r="E83" s="845"/>
      <c r="F83" s="845"/>
      <c r="G83" s="845"/>
      <c r="H83" s="845"/>
      <c r="I83" s="845"/>
      <c r="J83" s="845"/>
      <c r="K83" s="845"/>
      <c r="L83" s="845"/>
      <c r="M83" s="845"/>
      <c r="N83" s="845"/>
      <c r="O83" s="330"/>
      <c r="P83" s="295"/>
      <c r="Q83" s="295"/>
    </row>
    <row r="84" spans="1:23" ht="19.5" customHeight="1">
      <c r="B84" s="334"/>
      <c r="C84" s="334"/>
      <c r="D84" s="334"/>
      <c r="E84" s="335"/>
      <c r="F84" s="335"/>
      <c r="G84" s="335"/>
      <c r="H84" s="335"/>
      <c r="I84" s="335"/>
      <c r="J84" s="335"/>
      <c r="K84" s="335"/>
      <c r="L84" s="335"/>
      <c r="M84" s="335"/>
      <c r="N84" s="335"/>
      <c r="O84" s="335"/>
    </row>
    <row r="85" spans="1:23" ht="30.9" customHeight="1">
      <c r="A85" s="336"/>
      <c r="B85" s="337" t="s">
        <v>287</v>
      </c>
      <c r="C85" s="338"/>
      <c r="D85" s="339"/>
      <c r="E85" s="338"/>
      <c r="F85" s="338"/>
      <c r="G85" s="338"/>
      <c r="H85" s="338"/>
      <c r="I85" s="338"/>
      <c r="J85" s="338"/>
      <c r="K85" s="338"/>
      <c r="L85" s="338"/>
      <c r="M85" s="338"/>
      <c r="N85" s="338"/>
      <c r="O85" s="338"/>
      <c r="P85" s="340"/>
      <c r="Q85" s="340"/>
    </row>
    <row r="86" spans="1:23" ht="30" customHeight="1" thickBot="1">
      <c r="A86" s="336"/>
      <c r="B86" s="341" t="s">
        <v>288</v>
      </c>
      <c r="C86" s="341"/>
      <c r="D86" s="342"/>
      <c r="E86" s="338"/>
      <c r="F86" s="338"/>
      <c r="G86" s="338"/>
      <c r="H86" s="338"/>
      <c r="I86" s="338"/>
      <c r="J86" s="338"/>
      <c r="K86" s="338"/>
      <c r="L86" s="338"/>
      <c r="M86" s="338"/>
      <c r="N86" s="847" t="s">
        <v>222</v>
      </c>
      <c r="O86" s="847"/>
      <c r="P86" s="340"/>
      <c r="Q86" s="340"/>
    </row>
    <row r="87" spans="1:23" ht="14.25" customHeight="1" thickBot="1">
      <c r="A87" s="336"/>
      <c r="B87" s="848"/>
      <c r="C87" s="849"/>
      <c r="D87" s="852" t="s">
        <v>223</v>
      </c>
      <c r="E87" s="853" t="s">
        <v>224</v>
      </c>
      <c r="F87" s="854" t="s">
        <v>225</v>
      </c>
      <c r="G87" s="855" t="s">
        <v>226</v>
      </c>
      <c r="H87" s="817"/>
      <c r="I87" s="817"/>
      <c r="J87" s="817"/>
      <c r="K87" s="817"/>
      <c r="L87" s="817"/>
      <c r="M87" s="817"/>
      <c r="N87" s="817"/>
      <c r="O87" s="818"/>
      <c r="P87" s="340"/>
      <c r="Q87" s="340"/>
      <c r="R87" s="813" t="s">
        <v>227</v>
      </c>
      <c r="S87" s="814"/>
      <c r="T87" s="814"/>
      <c r="U87" s="814"/>
    </row>
    <row r="88" spans="1:23" ht="19.5" customHeight="1" thickBot="1">
      <c r="A88" s="336"/>
      <c r="B88" s="850"/>
      <c r="C88" s="801"/>
      <c r="D88" s="805"/>
      <c r="E88" s="805"/>
      <c r="F88" s="805"/>
      <c r="G88" s="805" t="s">
        <v>228</v>
      </c>
      <c r="H88" s="816" t="s">
        <v>229</v>
      </c>
      <c r="I88" s="817"/>
      <c r="J88" s="817"/>
      <c r="K88" s="817"/>
      <c r="L88" s="817"/>
      <c r="M88" s="817"/>
      <c r="N88" s="818"/>
      <c r="O88" s="853" t="s">
        <v>230</v>
      </c>
      <c r="P88" s="340"/>
      <c r="Q88" s="340"/>
      <c r="R88" s="821" t="s">
        <v>231</v>
      </c>
      <c r="S88" s="813" t="s">
        <v>232</v>
      </c>
      <c r="T88" s="813" t="s">
        <v>233</v>
      </c>
      <c r="U88" s="813" t="s">
        <v>234</v>
      </c>
    </row>
    <row r="89" spans="1:23" ht="17.25" customHeight="1" thickBot="1">
      <c r="A89" s="336"/>
      <c r="B89" s="850"/>
      <c r="C89" s="801"/>
      <c r="D89" s="805"/>
      <c r="E89" s="805"/>
      <c r="F89" s="805"/>
      <c r="G89" s="805"/>
      <c r="H89" s="214"/>
      <c r="I89" s="822" t="s">
        <v>235</v>
      </c>
      <c r="J89" s="823"/>
      <c r="K89" s="824" t="s">
        <v>236</v>
      </c>
      <c r="L89" s="825"/>
      <c r="M89" s="811" t="s">
        <v>237</v>
      </c>
      <c r="N89" s="812"/>
      <c r="O89" s="805"/>
      <c r="P89" s="340"/>
      <c r="Q89" s="340"/>
      <c r="R89" s="821"/>
      <c r="S89" s="814"/>
      <c r="T89" s="814"/>
      <c r="U89" s="814"/>
    </row>
    <row r="90" spans="1:23" ht="37.5" customHeight="1">
      <c r="A90" s="336"/>
      <c r="B90" s="850"/>
      <c r="C90" s="801"/>
      <c r="D90" s="805"/>
      <c r="E90" s="805"/>
      <c r="F90" s="805"/>
      <c r="G90" s="805"/>
      <c r="H90" s="299" t="s">
        <v>279</v>
      </c>
      <c r="I90" s="216" t="s">
        <v>239</v>
      </c>
      <c r="J90" s="343" t="s">
        <v>240</v>
      </c>
      <c r="K90" s="344" t="s">
        <v>241</v>
      </c>
      <c r="L90" s="345" t="s">
        <v>242</v>
      </c>
      <c r="M90" s="346" t="s">
        <v>241</v>
      </c>
      <c r="N90" s="301" t="s">
        <v>242</v>
      </c>
      <c r="O90" s="805"/>
      <c r="P90" s="340"/>
      <c r="Q90" s="340"/>
      <c r="R90" s="821"/>
      <c r="S90" s="814"/>
      <c r="T90" s="814"/>
      <c r="U90" s="814"/>
    </row>
    <row r="91" spans="1:23" ht="15" thickBot="1">
      <c r="A91" s="336"/>
      <c r="B91" s="851"/>
      <c r="C91" s="803"/>
      <c r="D91" s="806"/>
      <c r="E91" s="222" t="s">
        <v>243</v>
      </c>
      <c r="F91" s="223" t="s">
        <v>244</v>
      </c>
      <c r="G91" s="223" t="s">
        <v>245</v>
      </c>
      <c r="H91" s="222" t="s">
        <v>246</v>
      </c>
      <c r="I91" s="224" t="s">
        <v>247</v>
      </c>
      <c r="J91" s="225" t="s">
        <v>283</v>
      </c>
      <c r="K91" s="226" t="s">
        <v>249</v>
      </c>
      <c r="L91" s="227" t="s">
        <v>250</v>
      </c>
      <c r="M91" s="228" t="s">
        <v>251</v>
      </c>
      <c r="N91" s="229" t="s">
        <v>252</v>
      </c>
      <c r="O91" s="223" t="s">
        <v>253</v>
      </c>
      <c r="P91" s="340"/>
      <c r="Q91" s="340"/>
      <c r="R91" s="821"/>
      <c r="S91" s="814"/>
      <c r="T91" s="814"/>
      <c r="U91" s="814"/>
    </row>
    <row r="92" spans="1:23" ht="17.25" customHeight="1">
      <c r="A92" s="336"/>
      <c r="B92" s="858" t="s">
        <v>254</v>
      </c>
      <c r="C92" s="832"/>
      <c r="D92" s="231"/>
      <c r="E92" s="232"/>
      <c r="F92" s="233">
        <f>E92-G92</f>
        <v>0</v>
      </c>
      <c r="G92" s="234"/>
      <c r="H92" s="235">
        <f>SUM(I92:N92)</f>
        <v>0</v>
      </c>
      <c r="I92" s="236"/>
      <c r="J92" s="237"/>
      <c r="K92" s="238"/>
      <c r="L92" s="239"/>
      <c r="M92" s="240"/>
      <c r="N92" s="241"/>
      <c r="O92" s="347">
        <f>G92-H92</f>
        <v>0</v>
      </c>
      <c r="P92" s="340"/>
      <c r="Q92" s="340"/>
      <c r="R92" s="814" t="str">
        <f>IF(COUNTA(E92:E94,G92:G94,I92:N94)=0,"OK",IF(COUNTIF(D92:D94,"○")=1,"OK","エラー"))</f>
        <v>OK</v>
      </c>
      <c r="S92" s="243" t="str">
        <f>IF(COUNTA(G92,I92:N92)&gt;=1,IF(E92&lt;=0,"エラー","OK"),"OK")</f>
        <v>OK</v>
      </c>
      <c r="T92" s="243" t="str">
        <f>IF(F92&lt;0,"エラー","OK")</f>
        <v>OK</v>
      </c>
      <c r="U92" s="243" t="str">
        <f>IF(O92&lt;0,"エラー","OK")</f>
        <v>OK</v>
      </c>
    </row>
    <row r="93" spans="1:23" ht="17.25" customHeight="1">
      <c r="A93" s="336"/>
      <c r="B93" s="859" t="s">
        <v>255</v>
      </c>
      <c r="C93" s="834"/>
      <c r="D93" s="244"/>
      <c r="E93" s="245"/>
      <c r="F93" s="246">
        <f>E93-G93</f>
        <v>0</v>
      </c>
      <c r="G93" s="245"/>
      <c r="H93" s="247">
        <f>SUM(I93:N93)</f>
        <v>0</v>
      </c>
      <c r="I93" s="248"/>
      <c r="J93" s="249"/>
      <c r="K93" s="250"/>
      <c r="L93" s="251"/>
      <c r="M93" s="252"/>
      <c r="N93" s="253"/>
      <c r="O93" s="348">
        <f>G93-H93</f>
        <v>0</v>
      </c>
      <c r="P93" s="340"/>
      <c r="Q93" s="340"/>
      <c r="R93" s="814"/>
      <c r="S93" s="243" t="str">
        <f>IF(COUNTA(G93,I93:N93)&gt;=1,IF(E93&lt;=0,"エラー","OK"),"OK")</f>
        <v>OK</v>
      </c>
      <c r="T93" s="243" t="str">
        <f>IF(F93&lt;0,"エラー","OK")</f>
        <v>OK</v>
      </c>
      <c r="U93" s="243" t="str">
        <f>IF(O93&lt;0,"エラー","OK")</f>
        <v>OK</v>
      </c>
    </row>
    <row r="94" spans="1:23" ht="17.25" customHeight="1" thickBot="1">
      <c r="A94" s="336"/>
      <c r="B94" s="860" t="s">
        <v>256</v>
      </c>
      <c r="C94" s="836"/>
      <c r="D94" s="349"/>
      <c r="E94" s="256"/>
      <c r="F94" s="257">
        <f>E94-G94</f>
        <v>0</v>
      </c>
      <c r="G94" s="258"/>
      <c r="H94" s="259">
        <f>SUM(I94:N94)</f>
        <v>0</v>
      </c>
      <c r="I94" s="260"/>
      <c r="J94" s="261"/>
      <c r="K94" s="262"/>
      <c r="L94" s="263"/>
      <c r="M94" s="264"/>
      <c r="N94" s="265"/>
      <c r="O94" s="350">
        <f>G94-H94</f>
        <v>0</v>
      </c>
      <c r="P94" s="340"/>
      <c r="Q94" s="340"/>
      <c r="R94" s="814"/>
      <c r="S94" s="243" t="str">
        <f>IF(COUNTA(G94,I94:N94)&gt;=1,IF(E94&lt;=0,"エラー","OK"),"OK")</f>
        <v>OK</v>
      </c>
      <c r="T94" s="243" t="str">
        <f>IF(F94&lt;0,"エラー","OK")</f>
        <v>OK</v>
      </c>
      <c r="U94" s="243" t="str">
        <f>IF(O94&lt;0,"エラー","OK")</f>
        <v>OK</v>
      </c>
    </row>
    <row r="95" spans="1:23" ht="17.25" customHeight="1" thickBot="1">
      <c r="A95" s="336"/>
      <c r="B95" s="861" t="s">
        <v>257</v>
      </c>
      <c r="C95" s="862"/>
      <c r="D95" s="351"/>
      <c r="E95" s="350">
        <f>SUM(E92:E94)</f>
        <v>0</v>
      </c>
      <c r="F95" s="350">
        <f>SUM(F92:F94)</f>
        <v>0</v>
      </c>
      <c r="G95" s="350">
        <f t="shared" ref="G95:O95" si="4">SUM(G92:G94)</f>
        <v>0</v>
      </c>
      <c r="H95" s="352">
        <f t="shared" si="4"/>
        <v>0</v>
      </c>
      <c r="I95" s="353">
        <f t="shared" si="4"/>
        <v>0</v>
      </c>
      <c r="J95" s="354">
        <f t="shared" si="4"/>
        <v>0</v>
      </c>
      <c r="K95" s="355">
        <f t="shared" si="4"/>
        <v>0</v>
      </c>
      <c r="L95" s="356">
        <f t="shared" si="4"/>
        <v>0</v>
      </c>
      <c r="M95" s="357">
        <f t="shared" si="4"/>
        <v>0</v>
      </c>
      <c r="N95" s="358">
        <f t="shared" si="4"/>
        <v>0</v>
      </c>
      <c r="O95" s="350">
        <f t="shared" si="4"/>
        <v>0</v>
      </c>
      <c r="P95" s="340"/>
      <c r="Q95" s="340"/>
    </row>
    <row r="96" spans="1:23" ht="3.75" customHeight="1">
      <c r="A96" s="336"/>
      <c r="B96" s="338"/>
      <c r="C96" s="338"/>
      <c r="D96" s="338"/>
      <c r="E96" s="338"/>
      <c r="F96" s="338"/>
      <c r="G96" s="338"/>
      <c r="H96" s="338"/>
      <c r="I96" s="338"/>
      <c r="J96" s="338"/>
      <c r="K96" s="359"/>
      <c r="L96" s="360"/>
      <c r="M96" s="338"/>
      <c r="N96" s="338"/>
      <c r="O96" s="338"/>
      <c r="P96" s="340"/>
      <c r="Q96" s="340"/>
    </row>
    <row r="97" spans="1:22" ht="4.5" customHeight="1" thickBot="1">
      <c r="A97" s="336"/>
      <c r="B97" s="361"/>
      <c r="C97" s="361"/>
      <c r="D97" s="361"/>
      <c r="E97" s="362"/>
      <c r="F97" s="362"/>
      <c r="G97" s="362"/>
      <c r="H97" s="362"/>
      <c r="I97" s="362"/>
      <c r="J97" s="362"/>
      <c r="K97" s="363"/>
      <c r="L97" s="364"/>
      <c r="M97" s="362"/>
      <c r="N97" s="362"/>
      <c r="O97" s="362"/>
      <c r="P97" s="336"/>
      <c r="Q97" s="340"/>
    </row>
    <row r="98" spans="1:22" ht="17.25" customHeight="1">
      <c r="A98" s="336"/>
      <c r="B98" s="361"/>
      <c r="C98" s="361"/>
      <c r="D98" s="361"/>
      <c r="E98" s="362"/>
      <c r="F98" s="362"/>
      <c r="G98" s="362"/>
      <c r="H98" s="863" t="s">
        <v>258</v>
      </c>
      <c r="I98" s="863"/>
      <c r="J98" s="863"/>
      <c r="K98" s="863"/>
      <c r="L98" s="863"/>
      <c r="M98" s="863"/>
      <c r="N98" s="863"/>
      <c r="O98" s="863"/>
      <c r="P98" s="336"/>
      <c r="Q98" s="340"/>
    </row>
    <row r="99" spans="1:22" ht="17.25" customHeight="1" thickBot="1">
      <c r="A99" s="336"/>
      <c r="B99" s="361"/>
      <c r="C99" s="361"/>
      <c r="D99" s="361"/>
      <c r="E99" s="362"/>
      <c r="F99" s="362"/>
      <c r="G99" s="362"/>
      <c r="H99" s="856" t="s">
        <v>259</v>
      </c>
      <c r="I99" s="856"/>
      <c r="J99" s="856"/>
      <c r="K99" s="856"/>
      <c r="L99" s="856"/>
      <c r="M99" s="856"/>
      <c r="N99" s="856"/>
      <c r="O99" s="856"/>
      <c r="P99" s="336"/>
      <c r="Q99" s="340"/>
    </row>
    <row r="100" spans="1:22" ht="17.25" customHeight="1" thickBot="1">
      <c r="A100" s="361"/>
      <c r="B100" s="361"/>
      <c r="C100" s="361"/>
      <c r="D100" s="361"/>
      <c r="E100" s="362"/>
      <c r="F100" s="362"/>
      <c r="G100" s="362"/>
      <c r="H100" s="362"/>
      <c r="I100" s="365"/>
      <c r="J100" s="857" t="s">
        <v>260</v>
      </c>
      <c r="K100" s="857"/>
      <c r="L100" s="857" t="s">
        <v>261</v>
      </c>
      <c r="M100" s="857"/>
      <c r="N100" s="362"/>
      <c r="O100" s="362"/>
      <c r="P100" s="336"/>
      <c r="Q100" s="340"/>
    </row>
    <row r="101" spans="1:22" ht="17.25" customHeight="1">
      <c r="A101" s="361"/>
      <c r="B101" s="361"/>
      <c r="C101" s="361"/>
      <c r="D101" s="361"/>
      <c r="E101" s="362"/>
      <c r="F101" s="362"/>
      <c r="G101" s="362"/>
      <c r="H101" s="362"/>
      <c r="I101" s="366" t="s">
        <v>254</v>
      </c>
      <c r="J101" s="829"/>
      <c r="K101" s="829"/>
      <c r="L101" s="829"/>
      <c r="M101" s="829"/>
      <c r="N101" s="362"/>
      <c r="O101" s="362"/>
      <c r="P101" s="336"/>
      <c r="Q101" s="340"/>
    </row>
    <row r="102" spans="1:22" ht="17.25" customHeight="1">
      <c r="A102" s="361"/>
      <c r="B102" s="361"/>
      <c r="C102" s="361"/>
      <c r="D102" s="361"/>
      <c r="E102" s="362"/>
      <c r="F102" s="362"/>
      <c r="G102" s="362"/>
      <c r="H102" s="362"/>
      <c r="I102" s="366" t="s">
        <v>255</v>
      </c>
      <c r="J102" s="829"/>
      <c r="K102" s="829"/>
      <c r="L102" s="829"/>
      <c r="M102" s="829"/>
      <c r="N102" s="362"/>
      <c r="O102" s="362"/>
      <c r="P102" s="336"/>
      <c r="Q102" s="340"/>
    </row>
    <row r="103" spans="1:22" ht="17.25" customHeight="1" thickBot="1">
      <c r="A103" s="361"/>
      <c r="B103" s="361"/>
      <c r="C103" s="361"/>
      <c r="D103" s="361"/>
      <c r="E103" s="362"/>
      <c r="F103" s="362"/>
      <c r="G103" s="362"/>
      <c r="H103" s="362"/>
      <c r="I103" s="367" t="s">
        <v>256</v>
      </c>
      <c r="J103" s="864"/>
      <c r="K103" s="864"/>
      <c r="L103" s="864"/>
      <c r="M103" s="864"/>
      <c r="N103" s="362"/>
      <c r="O103" s="362"/>
      <c r="P103" s="336"/>
      <c r="Q103" s="340"/>
    </row>
    <row r="104" spans="1:22" ht="23.25" customHeight="1">
      <c r="A104" s="361"/>
      <c r="B104" s="361"/>
      <c r="C104" s="361"/>
      <c r="D104" s="361"/>
      <c r="E104" s="362"/>
      <c r="F104" s="362"/>
      <c r="G104" s="362"/>
      <c r="H104" s="362"/>
      <c r="I104" s="362"/>
      <c r="J104" s="362"/>
      <c r="K104" s="362"/>
      <c r="L104" s="362"/>
      <c r="M104" s="362"/>
      <c r="N104" s="362"/>
      <c r="O104" s="362"/>
      <c r="P104" s="336"/>
      <c r="Q104" s="340"/>
    </row>
    <row r="105" spans="1:22" s="196" customFormat="1" ht="30" customHeight="1" thickBot="1">
      <c r="A105" s="368"/>
      <c r="B105" s="369" t="s">
        <v>289</v>
      </c>
      <c r="C105" s="370"/>
      <c r="D105" s="370"/>
      <c r="E105" s="370"/>
      <c r="F105" s="370"/>
      <c r="G105" s="370"/>
      <c r="H105" s="370"/>
      <c r="I105" s="370"/>
      <c r="J105" s="370"/>
      <c r="K105" s="370"/>
      <c r="L105" s="370"/>
      <c r="M105" s="370"/>
      <c r="N105" s="370"/>
      <c r="O105" s="371" t="s">
        <v>222</v>
      </c>
      <c r="P105" s="370"/>
      <c r="Q105" s="340"/>
    </row>
    <row r="106" spans="1:22" ht="14.25" customHeight="1" thickBot="1">
      <c r="A106" s="336"/>
      <c r="B106" s="848"/>
      <c r="C106" s="849"/>
      <c r="D106" s="852" t="s">
        <v>223</v>
      </c>
      <c r="E106" s="853" t="s">
        <v>224</v>
      </c>
      <c r="F106" s="854" t="s">
        <v>225</v>
      </c>
      <c r="G106" s="816" t="s">
        <v>226</v>
      </c>
      <c r="H106" s="817"/>
      <c r="I106" s="817"/>
      <c r="J106" s="817"/>
      <c r="K106" s="817"/>
      <c r="L106" s="817"/>
      <c r="M106" s="817"/>
      <c r="N106" s="817"/>
      <c r="O106" s="818"/>
      <c r="P106" s="340"/>
      <c r="Q106" s="340"/>
      <c r="R106" s="813" t="s">
        <v>227</v>
      </c>
      <c r="S106" s="813"/>
      <c r="T106" s="813"/>
      <c r="U106" s="813"/>
      <c r="V106" s="813"/>
    </row>
    <row r="107" spans="1:22" ht="22.5" customHeight="1" thickBot="1">
      <c r="A107" s="336"/>
      <c r="B107" s="850"/>
      <c r="C107" s="801"/>
      <c r="D107" s="805"/>
      <c r="E107" s="805"/>
      <c r="F107" s="805"/>
      <c r="G107" s="805" t="s">
        <v>228</v>
      </c>
      <c r="H107" s="816" t="s">
        <v>229</v>
      </c>
      <c r="I107" s="817"/>
      <c r="J107" s="817"/>
      <c r="K107" s="817"/>
      <c r="L107" s="817"/>
      <c r="M107" s="817"/>
      <c r="N107" s="818"/>
      <c r="O107" s="853" t="s">
        <v>230</v>
      </c>
      <c r="P107" s="340"/>
      <c r="Q107" s="340"/>
      <c r="R107" s="821" t="s">
        <v>231</v>
      </c>
      <c r="S107" s="813" t="s">
        <v>232</v>
      </c>
      <c r="T107" s="813" t="s">
        <v>233</v>
      </c>
      <c r="U107" s="813" t="s">
        <v>234</v>
      </c>
      <c r="V107" s="813" t="s">
        <v>263</v>
      </c>
    </row>
    <row r="108" spans="1:22" ht="19.5" customHeight="1" thickBot="1">
      <c r="A108" s="336"/>
      <c r="B108" s="850"/>
      <c r="C108" s="801"/>
      <c r="D108" s="805"/>
      <c r="E108" s="805"/>
      <c r="F108" s="805"/>
      <c r="G108" s="805"/>
      <c r="H108" s="214"/>
      <c r="I108" s="822" t="s">
        <v>235</v>
      </c>
      <c r="J108" s="823"/>
      <c r="K108" s="824" t="s">
        <v>236</v>
      </c>
      <c r="L108" s="825"/>
      <c r="M108" s="811" t="s">
        <v>237</v>
      </c>
      <c r="N108" s="812"/>
      <c r="O108" s="805"/>
      <c r="P108" s="340"/>
      <c r="Q108" s="340"/>
      <c r="R108" s="821"/>
      <c r="S108" s="814"/>
      <c r="T108" s="814"/>
      <c r="U108" s="814"/>
      <c r="V108" s="814"/>
    </row>
    <row r="109" spans="1:22" ht="36.75" customHeight="1">
      <c r="A109" s="336"/>
      <c r="B109" s="850"/>
      <c r="C109" s="801"/>
      <c r="D109" s="805"/>
      <c r="E109" s="805"/>
      <c r="F109" s="805"/>
      <c r="G109" s="805"/>
      <c r="H109" s="299" t="s">
        <v>279</v>
      </c>
      <c r="I109" s="300" t="s">
        <v>239</v>
      </c>
      <c r="J109" s="343" t="s">
        <v>240</v>
      </c>
      <c r="K109" s="344" t="s">
        <v>241</v>
      </c>
      <c r="L109" s="345" t="s">
        <v>242</v>
      </c>
      <c r="M109" s="346" t="s">
        <v>241</v>
      </c>
      <c r="N109" s="301" t="s">
        <v>242</v>
      </c>
      <c r="O109" s="805"/>
      <c r="P109" s="340"/>
      <c r="Q109" s="340"/>
      <c r="R109" s="821"/>
      <c r="S109" s="814"/>
      <c r="T109" s="814"/>
      <c r="U109" s="814"/>
      <c r="V109" s="814"/>
    </row>
    <row r="110" spans="1:22" ht="15" thickBot="1">
      <c r="A110" s="336"/>
      <c r="B110" s="851"/>
      <c r="C110" s="803"/>
      <c r="D110" s="806"/>
      <c r="E110" s="222" t="s">
        <v>243</v>
      </c>
      <c r="F110" s="223" t="s">
        <v>244</v>
      </c>
      <c r="G110" s="223" t="s">
        <v>245</v>
      </c>
      <c r="H110" s="222" t="s">
        <v>246</v>
      </c>
      <c r="I110" s="224" t="s">
        <v>247</v>
      </c>
      <c r="J110" s="225" t="s">
        <v>283</v>
      </c>
      <c r="K110" s="226" t="s">
        <v>249</v>
      </c>
      <c r="L110" s="227" t="s">
        <v>250</v>
      </c>
      <c r="M110" s="228" t="s">
        <v>251</v>
      </c>
      <c r="N110" s="229" t="s">
        <v>252</v>
      </c>
      <c r="O110" s="223" t="s">
        <v>253</v>
      </c>
      <c r="P110" s="340"/>
      <c r="Q110" s="340"/>
      <c r="R110" s="821"/>
      <c r="S110" s="814"/>
      <c r="T110" s="814"/>
      <c r="U110" s="814"/>
      <c r="V110" s="814"/>
    </row>
    <row r="111" spans="1:22" ht="17.25" customHeight="1">
      <c r="A111" s="336"/>
      <c r="B111" s="858" t="s">
        <v>254</v>
      </c>
      <c r="C111" s="832"/>
      <c r="D111" s="291" t="str">
        <f>IF(D92="","",D92)</f>
        <v/>
      </c>
      <c r="E111" s="232"/>
      <c r="F111" s="233">
        <f>E111-G111</f>
        <v>0</v>
      </c>
      <c r="G111" s="234"/>
      <c r="H111" s="235">
        <f>SUM(I111:N111)</f>
        <v>0</v>
      </c>
      <c r="I111" s="236"/>
      <c r="J111" s="237"/>
      <c r="K111" s="238"/>
      <c r="L111" s="239"/>
      <c r="M111" s="240"/>
      <c r="N111" s="241"/>
      <c r="O111" s="347">
        <f>G111-H111</f>
        <v>0</v>
      </c>
      <c r="P111" s="340"/>
      <c r="Q111" s="340"/>
      <c r="R111" s="814" t="str">
        <f>IF(COUNTA(E111:E113,G111:G113,I111:N113)=0,"OK",IF(COUNTIF(D111:D113,"○")=1,"OK","エラー"))</f>
        <v>OK</v>
      </c>
      <c r="S111" s="243" t="str">
        <f>IF(COUNTA(G111,I111:N111)&gt;=1,IF(E111&lt;=0,"エラー","OK"),"OK")</f>
        <v>OK</v>
      </c>
      <c r="T111" s="243" t="str">
        <f>IF(F111&lt;0,"エラー","OK")</f>
        <v>OK</v>
      </c>
      <c r="U111" s="243" t="str">
        <f>IF(O111&lt;0,"エラー","OK")</f>
        <v>OK</v>
      </c>
      <c r="V111" s="243" t="str">
        <f>IF(AND(E111&lt;=E92,G111&lt;=G92,I111&lt;=I92,J111&lt;=J92,K111&lt;=K92,L111&lt;=L92,M111&lt;=M92,N111&lt;=N92),"OK","エラー")</f>
        <v>OK</v>
      </c>
    </row>
    <row r="112" spans="1:22" ht="17.25" customHeight="1">
      <c r="A112" s="336"/>
      <c r="B112" s="859" t="s">
        <v>255</v>
      </c>
      <c r="C112" s="834"/>
      <c r="D112" s="292" t="str">
        <f>IF(D93="","",D93)</f>
        <v/>
      </c>
      <c r="E112" s="245"/>
      <c r="F112" s="246">
        <f>E112-G112</f>
        <v>0</v>
      </c>
      <c r="G112" s="245"/>
      <c r="H112" s="247">
        <f>SUM(I112:N112)</f>
        <v>0</v>
      </c>
      <c r="I112" s="248"/>
      <c r="J112" s="249"/>
      <c r="K112" s="250"/>
      <c r="L112" s="251"/>
      <c r="M112" s="252"/>
      <c r="N112" s="253"/>
      <c r="O112" s="348">
        <f>G112-H112</f>
        <v>0</v>
      </c>
      <c r="P112" s="340"/>
      <c r="Q112" s="340"/>
      <c r="R112" s="814"/>
      <c r="S112" s="243" t="str">
        <f>IF(COUNTA(G112,I112:N112)&gt;=1,IF(E112&lt;=0,"エラー","OK"),"OK")</f>
        <v>OK</v>
      </c>
      <c r="T112" s="243" t="str">
        <f>IF(F112&lt;0,"エラー","OK")</f>
        <v>OK</v>
      </c>
      <c r="U112" s="243" t="str">
        <f>IF(O112&lt;0,"エラー","OK")</f>
        <v>OK</v>
      </c>
      <c r="V112" s="243" t="str">
        <f>IF(AND(E112&lt;=E93,G112&lt;=G93,I112&lt;=I93,J112&lt;=J93,K112&lt;=K93,L112&lt;=L93,M112&lt;=M93,N112&lt;=N93),"OK","エラー")</f>
        <v>OK</v>
      </c>
    </row>
    <row r="113" spans="1:22" ht="17.25" customHeight="1" thickBot="1">
      <c r="A113" s="336"/>
      <c r="B113" s="860" t="s">
        <v>256</v>
      </c>
      <c r="C113" s="836"/>
      <c r="D113" s="317" t="str">
        <f>IF(D94="","",D94)</f>
        <v/>
      </c>
      <c r="E113" s="256"/>
      <c r="F113" s="257">
        <f>E113-G113</f>
        <v>0</v>
      </c>
      <c r="G113" s="258"/>
      <c r="H113" s="259">
        <f>SUM(I113:N113)</f>
        <v>0</v>
      </c>
      <c r="I113" s="260"/>
      <c r="J113" s="261"/>
      <c r="K113" s="262"/>
      <c r="L113" s="263"/>
      <c r="M113" s="264"/>
      <c r="N113" s="265"/>
      <c r="O113" s="350">
        <f>G113-H113</f>
        <v>0</v>
      </c>
      <c r="P113" s="340"/>
      <c r="Q113" s="340"/>
      <c r="R113" s="814"/>
      <c r="S113" s="243" t="str">
        <f>IF(COUNTA(G113,I113:N113)&gt;=1,IF(E113&lt;=0,"エラー","OK"),"OK")</f>
        <v>OK</v>
      </c>
      <c r="T113" s="243" t="str">
        <f>IF(F113&lt;0,"エラー","OK")</f>
        <v>OK</v>
      </c>
      <c r="U113" s="243" t="str">
        <f>IF(O113&lt;0,"エラー","OK")</f>
        <v>OK</v>
      </c>
      <c r="V113" s="243" t="str">
        <f>IF(AND(E113&lt;=E94,G113&lt;=G94,I113&lt;=I94,J113&lt;=J94,K113&lt;=K94,L113&lt;=L94,M113&lt;=M94,N113&lt;=N94),"OK","エラー")</f>
        <v>OK</v>
      </c>
    </row>
    <row r="114" spans="1:22" ht="17.25" customHeight="1" thickBot="1">
      <c r="A114" s="336"/>
      <c r="B114" s="861" t="s">
        <v>257</v>
      </c>
      <c r="C114" s="862"/>
      <c r="D114" s="351"/>
      <c r="E114" s="350">
        <f>SUM(E111:E113)</f>
        <v>0</v>
      </c>
      <c r="F114" s="350">
        <f>SUM(F111:F113)</f>
        <v>0</v>
      </c>
      <c r="G114" s="350">
        <f t="shared" ref="G114:O114" si="5">SUM(G111:G113)</f>
        <v>0</v>
      </c>
      <c r="H114" s="352">
        <f t="shared" si="5"/>
        <v>0</v>
      </c>
      <c r="I114" s="353">
        <f t="shared" si="5"/>
        <v>0</v>
      </c>
      <c r="J114" s="354">
        <f t="shared" si="5"/>
        <v>0</v>
      </c>
      <c r="K114" s="355">
        <f t="shared" si="5"/>
        <v>0</v>
      </c>
      <c r="L114" s="356">
        <f t="shared" si="5"/>
        <v>0</v>
      </c>
      <c r="M114" s="357">
        <f t="shared" si="5"/>
        <v>0</v>
      </c>
      <c r="N114" s="358">
        <f t="shared" si="5"/>
        <v>0</v>
      </c>
      <c r="O114" s="350">
        <f t="shared" si="5"/>
        <v>0</v>
      </c>
      <c r="P114" s="340"/>
      <c r="Q114" s="340"/>
    </row>
    <row r="115" spans="1:22" ht="8.25" customHeight="1">
      <c r="A115" s="336"/>
      <c r="B115" s="338"/>
      <c r="C115" s="338"/>
      <c r="D115" s="338"/>
      <c r="E115" s="338"/>
      <c r="F115" s="338"/>
      <c r="G115" s="338"/>
      <c r="H115" s="338"/>
      <c r="I115" s="338"/>
      <c r="J115" s="338"/>
      <c r="K115" s="359"/>
      <c r="L115" s="360"/>
      <c r="M115" s="338"/>
      <c r="N115" s="338"/>
      <c r="O115" s="338"/>
      <c r="P115" s="340"/>
      <c r="Q115" s="340"/>
    </row>
    <row r="116" spans="1:22" ht="4.5" customHeight="1" thickBot="1">
      <c r="A116" s="336"/>
      <c r="B116" s="361"/>
      <c r="C116" s="361"/>
      <c r="D116" s="361"/>
      <c r="E116" s="362"/>
      <c r="F116" s="362"/>
      <c r="G116" s="362"/>
      <c r="H116" s="362"/>
      <c r="I116" s="362"/>
      <c r="J116" s="362"/>
      <c r="K116" s="363"/>
      <c r="L116" s="364"/>
      <c r="M116" s="362"/>
      <c r="N116" s="362"/>
      <c r="O116" s="362"/>
      <c r="P116" s="336"/>
      <c r="Q116" s="340"/>
    </row>
    <row r="117" spans="1:22" ht="17.25" customHeight="1">
      <c r="A117" s="336"/>
      <c r="B117" s="361"/>
      <c r="C117" s="361"/>
      <c r="D117" s="361"/>
      <c r="E117" s="362"/>
      <c r="F117" s="362"/>
      <c r="G117" s="362"/>
      <c r="H117" s="863" t="s">
        <v>258</v>
      </c>
      <c r="I117" s="863"/>
      <c r="J117" s="863"/>
      <c r="K117" s="863"/>
      <c r="L117" s="863"/>
      <c r="M117" s="863"/>
      <c r="N117" s="863"/>
      <c r="O117" s="863"/>
      <c r="P117" s="336"/>
      <c r="Q117" s="340"/>
    </row>
    <row r="118" spans="1:22" ht="17.25" customHeight="1" thickBot="1">
      <c r="A118" s="336"/>
      <c r="B118" s="361"/>
      <c r="C118" s="361"/>
      <c r="D118" s="361"/>
      <c r="E118" s="362"/>
      <c r="F118" s="362"/>
      <c r="G118" s="362"/>
      <c r="H118" s="856" t="s">
        <v>259</v>
      </c>
      <c r="I118" s="856"/>
      <c r="J118" s="856"/>
      <c r="K118" s="856"/>
      <c r="L118" s="856"/>
      <c r="M118" s="856"/>
      <c r="N118" s="856"/>
      <c r="O118" s="856"/>
      <c r="P118" s="336"/>
      <c r="Q118" s="340"/>
    </row>
    <row r="119" spans="1:22" ht="17.25" customHeight="1" thickBot="1">
      <c r="A119" s="361"/>
      <c r="B119" s="361"/>
      <c r="C119" s="361"/>
      <c r="D119" s="361"/>
      <c r="E119" s="362"/>
      <c r="F119" s="362"/>
      <c r="G119" s="362"/>
      <c r="H119" s="362"/>
      <c r="I119" s="365"/>
      <c r="J119" s="857" t="s">
        <v>260</v>
      </c>
      <c r="K119" s="857"/>
      <c r="L119" s="857" t="s">
        <v>261</v>
      </c>
      <c r="M119" s="857"/>
      <c r="N119" s="362"/>
      <c r="O119" s="362"/>
      <c r="P119" s="336"/>
      <c r="Q119" s="340"/>
    </row>
    <row r="120" spans="1:22" ht="17.25" customHeight="1">
      <c r="A120" s="361"/>
      <c r="B120" s="361"/>
      <c r="C120" s="361"/>
      <c r="D120" s="361"/>
      <c r="E120" s="362"/>
      <c r="F120" s="362"/>
      <c r="G120" s="362"/>
      <c r="H120" s="362"/>
      <c r="I120" s="366" t="s">
        <v>254</v>
      </c>
      <c r="J120" s="829"/>
      <c r="K120" s="829"/>
      <c r="L120" s="829"/>
      <c r="M120" s="829"/>
      <c r="N120" s="362"/>
      <c r="O120" s="362"/>
      <c r="P120" s="336"/>
      <c r="Q120" s="340"/>
    </row>
    <row r="121" spans="1:22" ht="17.25" customHeight="1">
      <c r="A121" s="361"/>
      <c r="B121" s="361"/>
      <c r="C121" s="361"/>
      <c r="D121" s="361"/>
      <c r="E121" s="362"/>
      <c r="F121" s="362"/>
      <c r="G121" s="362"/>
      <c r="H121" s="362"/>
      <c r="I121" s="366" t="s">
        <v>255</v>
      </c>
      <c r="J121" s="829"/>
      <c r="K121" s="829"/>
      <c r="L121" s="829"/>
      <c r="M121" s="829"/>
      <c r="N121" s="362"/>
      <c r="O121" s="362"/>
      <c r="P121" s="336"/>
      <c r="Q121" s="340"/>
    </row>
    <row r="122" spans="1:22" ht="17.25" customHeight="1" thickBot="1">
      <c r="A122" s="361"/>
      <c r="B122" s="361"/>
      <c r="C122" s="361"/>
      <c r="D122" s="361"/>
      <c r="E122" s="362"/>
      <c r="F122" s="362"/>
      <c r="G122" s="362"/>
      <c r="H122" s="362"/>
      <c r="I122" s="367" t="s">
        <v>256</v>
      </c>
      <c r="J122" s="864"/>
      <c r="K122" s="864"/>
      <c r="L122" s="864"/>
      <c r="M122" s="864"/>
      <c r="N122" s="362"/>
      <c r="O122" s="362"/>
      <c r="P122" s="336"/>
      <c r="Q122" s="340"/>
    </row>
    <row r="123" spans="1:22" ht="17.25" customHeight="1">
      <c r="A123" s="361"/>
      <c r="B123" s="361"/>
      <c r="C123" s="361"/>
      <c r="D123" s="361"/>
      <c r="E123" s="362"/>
      <c r="F123" s="362"/>
      <c r="G123" s="362"/>
      <c r="H123" s="362"/>
      <c r="I123" s="362"/>
      <c r="J123" s="362"/>
      <c r="K123" s="362"/>
      <c r="L123" s="362"/>
      <c r="M123" s="362"/>
      <c r="N123" s="362"/>
      <c r="O123" s="362"/>
      <c r="P123" s="336"/>
      <c r="Q123" s="340"/>
    </row>
    <row r="124" spans="1:22" ht="30" customHeight="1" thickBot="1">
      <c r="A124" s="336"/>
      <c r="B124" s="372" t="s">
        <v>290</v>
      </c>
      <c r="C124" s="373"/>
      <c r="D124" s="342"/>
      <c r="E124" s="338"/>
      <c r="F124" s="338"/>
      <c r="G124" s="338"/>
      <c r="H124" s="338"/>
      <c r="I124" s="338"/>
      <c r="J124" s="338"/>
      <c r="K124" s="338"/>
      <c r="L124" s="338"/>
      <c r="M124" s="338"/>
      <c r="N124" s="847" t="s">
        <v>265</v>
      </c>
      <c r="O124" s="865"/>
      <c r="P124" s="374"/>
      <c r="Q124" s="336"/>
    </row>
    <row r="125" spans="1:22" ht="17.25" customHeight="1" thickBot="1">
      <c r="A125" s="336"/>
      <c r="B125" s="848"/>
      <c r="C125" s="866"/>
      <c r="D125" s="852" t="s">
        <v>223</v>
      </c>
      <c r="E125" s="854" t="s">
        <v>266</v>
      </c>
      <c r="F125" s="854" t="s">
        <v>267</v>
      </c>
      <c r="G125" s="871" t="s">
        <v>268</v>
      </c>
      <c r="H125" s="872"/>
      <c r="I125" s="872"/>
      <c r="J125" s="872"/>
      <c r="K125" s="872"/>
      <c r="L125" s="872"/>
      <c r="M125" s="872"/>
      <c r="N125" s="872"/>
      <c r="O125" s="873"/>
      <c r="P125" s="336"/>
      <c r="Q125" s="336"/>
      <c r="R125" s="813" t="s">
        <v>227</v>
      </c>
      <c r="S125" s="813"/>
      <c r="T125" s="813"/>
      <c r="U125" s="813"/>
      <c r="V125" s="813"/>
    </row>
    <row r="126" spans="1:22" ht="17.25" customHeight="1" thickBot="1">
      <c r="A126" s="336"/>
      <c r="B126" s="867"/>
      <c r="C126" s="868"/>
      <c r="D126" s="805"/>
      <c r="E126" s="805"/>
      <c r="F126" s="815"/>
      <c r="G126" s="815" t="s">
        <v>269</v>
      </c>
      <c r="H126" s="875" t="s">
        <v>270</v>
      </c>
      <c r="I126" s="876"/>
      <c r="J126" s="876"/>
      <c r="K126" s="876"/>
      <c r="L126" s="876"/>
      <c r="M126" s="876"/>
      <c r="N126" s="877"/>
      <c r="O126" s="805" t="s">
        <v>271</v>
      </c>
      <c r="P126" s="336"/>
      <c r="Q126" s="375"/>
      <c r="R126" s="821" t="s">
        <v>231</v>
      </c>
      <c r="S126" s="813" t="s">
        <v>272</v>
      </c>
      <c r="T126" s="813" t="s">
        <v>273</v>
      </c>
      <c r="U126" s="813" t="s">
        <v>274</v>
      </c>
      <c r="V126" s="813" t="s">
        <v>275</v>
      </c>
    </row>
    <row r="127" spans="1:22" s="376" customFormat="1" ht="17.25" customHeight="1" thickBot="1">
      <c r="A127" s="375"/>
      <c r="B127" s="867"/>
      <c r="C127" s="868"/>
      <c r="D127" s="805"/>
      <c r="E127" s="805"/>
      <c r="F127" s="815"/>
      <c r="G127" s="805"/>
      <c r="H127" s="298"/>
      <c r="I127" s="843" t="s">
        <v>276</v>
      </c>
      <c r="J127" s="812"/>
      <c r="K127" s="843" t="s">
        <v>277</v>
      </c>
      <c r="L127" s="812"/>
      <c r="M127" s="843" t="s">
        <v>278</v>
      </c>
      <c r="N127" s="812"/>
      <c r="O127" s="805"/>
      <c r="P127" s="375"/>
      <c r="Q127" s="336"/>
      <c r="R127" s="821"/>
      <c r="S127" s="814"/>
      <c r="T127" s="814"/>
      <c r="U127" s="814"/>
      <c r="V127" s="814"/>
    </row>
    <row r="128" spans="1:22" ht="39.75" customHeight="1">
      <c r="A128" s="336"/>
      <c r="B128" s="867"/>
      <c r="C128" s="868"/>
      <c r="D128" s="805"/>
      <c r="E128" s="805"/>
      <c r="F128" s="815"/>
      <c r="G128" s="805"/>
      <c r="H128" s="299" t="s">
        <v>279</v>
      </c>
      <c r="I128" s="216" t="s">
        <v>280</v>
      </c>
      <c r="J128" s="221" t="s">
        <v>281</v>
      </c>
      <c r="K128" s="300" t="s">
        <v>241</v>
      </c>
      <c r="L128" s="301" t="s">
        <v>282</v>
      </c>
      <c r="M128" s="300" t="s">
        <v>241</v>
      </c>
      <c r="N128" s="301" t="s">
        <v>282</v>
      </c>
      <c r="O128" s="805"/>
      <c r="P128" s="336"/>
      <c r="Q128" s="336"/>
      <c r="R128" s="821"/>
      <c r="S128" s="814"/>
      <c r="T128" s="814"/>
      <c r="U128" s="814"/>
      <c r="V128" s="814"/>
    </row>
    <row r="129" spans="1:23" ht="18" customHeight="1" thickBot="1">
      <c r="A129" s="336"/>
      <c r="B129" s="869"/>
      <c r="C129" s="870"/>
      <c r="D129" s="806"/>
      <c r="E129" s="222" t="s">
        <v>243</v>
      </c>
      <c r="F129" s="223" t="s">
        <v>244</v>
      </c>
      <c r="G129" s="223" t="s">
        <v>245</v>
      </c>
      <c r="H129" s="222" t="s">
        <v>246</v>
      </c>
      <c r="I129" s="224" t="s">
        <v>247</v>
      </c>
      <c r="J129" s="229" t="s">
        <v>283</v>
      </c>
      <c r="K129" s="224" t="s">
        <v>249</v>
      </c>
      <c r="L129" s="229" t="s">
        <v>250</v>
      </c>
      <c r="M129" s="224" t="s">
        <v>251</v>
      </c>
      <c r="N129" s="229" t="s">
        <v>252</v>
      </c>
      <c r="O129" s="223" t="s">
        <v>253</v>
      </c>
      <c r="P129" s="336"/>
      <c r="Q129" s="336"/>
      <c r="R129" s="821"/>
      <c r="S129" s="814"/>
      <c r="T129" s="814"/>
      <c r="U129" s="814"/>
      <c r="V129" s="814"/>
    </row>
    <row r="130" spans="1:23" ht="17.25" customHeight="1">
      <c r="A130" s="336"/>
      <c r="B130" s="858" t="s">
        <v>254</v>
      </c>
      <c r="C130" s="832"/>
      <c r="D130" s="291" t="str">
        <f>IF(D92="","",D92)</f>
        <v/>
      </c>
      <c r="E130" s="303"/>
      <c r="F130" s="304">
        <f>E130- G130</f>
        <v>0</v>
      </c>
      <c r="G130" s="305"/>
      <c r="H130" s="306">
        <f>SUM(I130:N130)</f>
        <v>0</v>
      </c>
      <c r="I130" s="307"/>
      <c r="J130" s="308"/>
      <c r="K130" s="307"/>
      <c r="L130" s="308"/>
      <c r="M130" s="307"/>
      <c r="N130" s="308"/>
      <c r="O130" s="377">
        <f>+G130-H130</f>
        <v>0</v>
      </c>
      <c r="P130" s="336"/>
      <c r="Q130" s="336"/>
      <c r="R130" s="814" t="str">
        <f>IF(COUNTA(E130:E132,G130:G132,I130:N132)=0,"OK",IF(COUNTIF(D130:D132,"○")=1,"OK","エラー"))</f>
        <v>OK</v>
      </c>
      <c r="S130" s="243" t="str">
        <f>IF(COUNTA(G130,I130:N130)&gt;=1,IF(E130&lt;=0,"エラー","OK"),"OK")</f>
        <v>OK</v>
      </c>
      <c r="T130" s="243" t="str">
        <f>IF(F130&lt;0,"エラー","OK")</f>
        <v>OK</v>
      </c>
      <c r="U130" s="243" t="str">
        <f>IF(O130&lt;0,"エラー","OK")</f>
        <v>OK</v>
      </c>
      <c r="V130" s="243" t="str">
        <f>IF(AND(COUNTA(E92)=COUNTA(E130),COUNTA(G92)=COUNTA(G130),COUNTA(I92)=COUNTA(I130),COUNTA(J92)=COUNTA(J130),COUNTA(K92)=COUNTA(K130),COUNTA(L92)=COUNTA(L130),COUNTA(M92)=COUNTA(M130),COUNTA(N92)=COUNTA(N130)),"OK","エラー")</f>
        <v>OK</v>
      </c>
    </row>
    <row r="131" spans="1:23" ht="17.25" customHeight="1">
      <c r="A131" s="336"/>
      <c r="B131" s="859" t="s">
        <v>255</v>
      </c>
      <c r="C131" s="834"/>
      <c r="D131" s="292" t="str">
        <f>IF(D93="","",D93)</f>
        <v/>
      </c>
      <c r="E131" s="311"/>
      <c r="F131" s="312">
        <f>E131- G131</f>
        <v>0</v>
      </c>
      <c r="G131" s="311"/>
      <c r="H131" s="313">
        <f>SUM(I131:N131)</f>
        <v>0</v>
      </c>
      <c r="I131" s="314"/>
      <c r="J131" s="315"/>
      <c r="K131" s="314"/>
      <c r="L131" s="315"/>
      <c r="M131" s="314"/>
      <c r="N131" s="315"/>
      <c r="O131" s="378">
        <f>+G131-H131</f>
        <v>0</v>
      </c>
      <c r="P131" s="336"/>
      <c r="Q131" s="336"/>
      <c r="R131" s="814"/>
      <c r="S131" s="243" t="str">
        <f>IF(COUNTA(G131,I131:N131)&gt;=1,IF(E131&lt;=0,"エラー","OK"),"OK")</f>
        <v>OK</v>
      </c>
      <c r="T131" s="243" t="str">
        <f>IF(F131&lt;0,"エラー","OK")</f>
        <v>OK</v>
      </c>
      <c r="U131" s="243" t="str">
        <f>IF(O131&lt;0,"エラー","OK")</f>
        <v>OK</v>
      </c>
      <c r="V131" s="243" t="str">
        <f>IF(AND(COUNTA(E93)=COUNTA(E131),COUNTA(G93)=COUNTA(G131),COUNTA(I93)=COUNTA(I131),COUNTA(J93)=COUNTA(J131),COUNTA(K93)=COUNTA(K131),COUNTA(L93)=COUNTA(L131),COUNTA(M93)=COUNTA(M131),COUNTA(N93)=COUNTA(N131)),"OK","エラー")</f>
        <v>OK</v>
      </c>
    </row>
    <row r="132" spans="1:23" ht="17.25" customHeight="1" thickBot="1">
      <c r="A132" s="336"/>
      <c r="B132" s="860" t="s">
        <v>256</v>
      </c>
      <c r="C132" s="836"/>
      <c r="D132" s="317" t="str">
        <f>IF(D94="","",D94)</f>
        <v/>
      </c>
      <c r="E132" s="318"/>
      <c r="F132" s="319">
        <f>E132- G132</f>
        <v>0</v>
      </c>
      <c r="G132" s="318"/>
      <c r="H132" s="320">
        <f>SUM(I132:N132)</f>
        <v>0</v>
      </c>
      <c r="I132" s="321"/>
      <c r="J132" s="322"/>
      <c r="K132" s="321"/>
      <c r="L132" s="322"/>
      <c r="M132" s="321"/>
      <c r="N132" s="322"/>
      <c r="O132" s="379">
        <f>+G132-H132</f>
        <v>0</v>
      </c>
      <c r="P132" s="336"/>
      <c r="Q132" s="336"/>
      <c r="R132" s="814"/>
      <c r="S132" s="243" t="str">
        <f>IF(COUNTA(G132,I132:N132)&gt;=1,IF(E132&lt;=0,"エラー","OK"),"OK")</f>
        <v>OK</v>
      </c>
      <c r="T132" s="243" t="str">
        <f>IF(F132&lt;0,"エラー","OK")</f>
        <v>OK</v>
      </c>
      <c r="U132" s="243" t="str">
        <f>IF(O132&lt;0,"エラー","OK")</f>
        <v>OK</v>
      </c>
      <c r="V132" s="243" t="str">
        <f>IF(AND(COUNTA(E94)=COUNTA(E132),COUNTA(G94)=COUNTA(G132),COUNTA(I94)=COUNTA(I132),COUNTA(J94)=COUNTA(J132),COUNTA(K94)=COUNTA(K132),COUNTA(L94)=COUNTA(L132),COUNTA(M94)=COUNTA(M132),COUNTA(N94)=COUNTA(N132)),"OK","エラー")</f>
        <v>OK</v>
      </c>
    </row>
    <row r="133" spans="1:23" ht="17.25" customHeight="1" thickBot="1">
      <c r="A133" s="336"/>
      <c r="B133" s="861" t="s">
        <v>257</v>
      </c>
      <c r="C133" s="862"/>
      <c r="D133" s="351"/>
      <c r="E133" s="380">
        <f t="shared" ref="E133:O133" si="6">SUM(E130:E132)</f>
        <v>0</v>
      </c>
      <c r="F133" s="380">
        <f t="shared" si="6"/>
        <v>0</v>
      </c>
      <c r="G133" s="380">
        <f t="shared" si="6"/>
        <v>0</v>
      </c>
      <c r="H133" s="381">
        <f t="shared" si="6"/>
        <v>0</v>
      </c>
      <c r="I133" s="382">
        <f t="shared" si="6"/>
        <v>0</v>
      </c>
      <c r="J133" s="383">
        <f t="shared" si="6"/>
        <v>0</v>
      </c>
      <c r="K133" s="382">
        <f t="shared" si="6"/>
        <v>0</v>
      </c>
      <c r="L133" s="384">
        <f t="shared" si="6"/>
        <v>0</v>
      </c>
      <c r="M133" s="382">
        <f t="shared" si="6"/>
        <v>0</v>
      </c>
      <c r="N133" s="384">
        <f t="shared" si="6"/>
        <v>0</v>
      </c>
      <c r="O133" s="380">
        <f t="shared" si="6"/>
        <v>0</v>
      </c>
      <c r="P133" s="336"/>
      <c r="Q133" s="336"/>
    </row>
    <row r="134" spans="1:23" ht="12" customHeight="1">
      <c r="A134" s="336"/>
      <c r="B134" s="874" t="s">
        <v>284</v>
      </c>
      <c r="C134" s="874"/>
      <c r="D134" s="874"/>
      <c r="E134" s="874"/>
      <c r="F134" s="874"/>
      <c r="G134" s="874"/>
      <c r="H134" s="874"/>
      <c r="I134" s="874"/>
      <c r="J134" s="874"/>
      <c r="K134" s="874"/>
      <c r="L134" s="874"/>
      <c r="M134" s="874"/>
      <c r="N134" s="338"/>
      <c r="O134" s="338"/>
      <c r="P134" s="336"/>
      <c r="Q134" s="336"/>
    </row>
    <row r="135" spans="1:23" ht="20.25" customHeight="1">
      <c r="A135" s="336"/>
      <c r="B135" s="385"/>
      <c r="C135" s="385"/>
      <c r="D135" s="385"/>
      <c r="E135" s="385"/>
      <c r="F135" s="385"/>
      <c r="G135" s="385"/>
      <c r="H135" s="385"/>
      <c r="I135" s="385"/>
      <c r="J135" s="385"/>
      <c r="K135" s="385"/>
      <c r="L135" s="385"/>
      <c r="M135" s="385"/>
      <c r="N135" s="338"/>
      <c r="O135" s="338"/>
      <c r="P135" s="336"/>
      <c r="Q135" s="336"/>
    </row>
    <row r="136" spans="1:23" s="196" customFormat="1" ht="30" customHeight="1">
      <c r="A136" s="368"/>
      <c r="B136" s="386" t="s">
        <v>291</v>
      </c>
      <c r="C136" s="370"/>
      <c r="D136" s="370"/>
      <c r="E136" s="370"/>
      <c r="F136" s="370"/>
      <c r="G136" s="370"/>
      <c r="H136" s="370"/>
      <c r="I136" s="370"/>
      <c r="J136" s="370"/>
      <c r="K136" s="370"/>
      <c r="L136" s="370"/>
      <c r="M136" s="370"/>
      <c r="N136" s="387"/>
      <c r="O136" s="388"/>
      <c r="P136" s="370"/>
      <c r="Q136" s="368"/>
    </row>
    <row r="137" spans="1:23" s="196" customFormat="1" ht="30" customHeight="1" thickBot="1">
      <c r="A137" s="368"/>
      <c r="B137" s="389" t="s">
        <v>292</v>
      </c>
      <c r="C137" s="370"/>
      <c r="D137" s="370"/>
      <c r="E137" s="370"/>
      <c r="F137" s="370"/>
      <c r="G137" s="370"/>
      <c r="H137" s="370"/>
      <c r="I137" s="370"/>
      <c r="J137" s="370"/>
      <c r="K137" s="370"/>
      <c r="L137" s="370"/>
      <c r="M137" s="370"/>
      <c r="N137" s="387"/>
      <c r="O137" s="390" t="s">
        <v>265</v>
      </c>
      <c r="P137" s="370"/>
      <c r="Q137" s="368"/>
    </row>
    <row r="138" spans="1:23" ht="17.25" customHeight="1" thickBot="1">
      <c r="A138" s="336"/>
      <c r="B138" s="848"/>
      <c r="C138" s="849"/>
      <c r="D138" s="852" t="s">
        <v>223</v>
      </c>
      <c r="E138" s="854" t="s">
        <v>266</v>
      </c>
      <c r="F138" s="854" t="s">
        <v>267</v>
      </c>
      <c r="G138" s="816" t="s">
        <v>268</v>
      </c>
      <c r="H138" s="817"/>
      <c r="I138" s="817"/>
      <c r="J138" s="817"/>
      <c r="K138" s="817"/>
      <c r="L138" s="817"/>
      <c r="M138" s="817"/>
      <c r="N138" s="817"/>
      <c r="O138" s="818"/>
      <c r="P138" s="340"/>
      <c r="Q138" s="340"/>
      <c r="R138" s="813" t="s">
        <v>227</v>
      </c>
      <c r="S138" s="813"/>
      <c r="T138" s="813"/>
      <c r="U138" s="813"/>
      <c r="V138" s="813"/>
      <c r="W138" s="813"/>
    </row>
    <row r="139" spans="1:23" ht="17.25" customHeight="1" thickBot="1">
      <c r="A139" s="336"/>
      <c r="B139" s="850"/>
      <c r="C139" s="801"/>
      <c r="D139" s="805"/>
      <c r="E139" s="805"/>
      <c r="F139" s="805"/>
      <c r="G139" s="805" t="s">
        <v>269</v>
      </c>
      <c r="H139" s="816" t="s">
        <v>270</v>
      </c>
      <c r="I139" s="817"/>
      <c r="J139" s="817"/>
      <c r="K139" s="817"/>
      <c r="L139" s="817"/>
      <c r="M139" s="817"/>
      <c r="N139" s="818"/>
      <c r="O139" s="853" t="s">
        <v>271</v>
      </c>
      <c r="P139" s="340"/>
      <c r="Q139" s="340"/>
      <c r="R139" s="821" t="s">
        <v>231</v>
      </c>
      <c r="S139" s="813" t="s">
        <v>272</v>
      </c>
      <c r="T139" s="813" t="s">
        <v>273</v>
      </c>
      <c r="U139" s="813" t="s">
        <v>274</v>
      </c>
      <c r="V139" s="813" t="s">
        <v>275</v>
      </c>
      <c r="W139" s="813" t="s">
        <v>263</v>
      </c>
    </row>
    <row r="140" spans="1:23" ht="17.25" customHeight="1" thickBot="1">
      <c r="A140" s="336"/>
      <c r="B140" s="850"/>
      <c r="C140" s="801"/>
      <c r="D140" s="805"/>
      <c r="E140" s="805"/>
      <c r="F140" s="805"/>
      <c r="G140" s="805"/>
      <c r="H140" s="298"/>
      <c r="I140" s="843" t="s">
        <v>276</v>
      </c>
      <c r="J140" s="812"/>
      <c r="K140" s="843" t="s">
        <v>277</v>
      </c>
      <c r="L140" s="812"/>
      <c r="M140" s="843" t="s">
        <v>278</v>
      </c>
      <c r="N140" s="812"/>
      <c r="O140" s="805"/>
      <c r="P140" s="340"/>
      <c r="Q140" s="340"/>
      <c r="R140" s="821"/>
      <c r="S140" s="814"/>
      <c r="T140" s="814"/>
      <c r="U140" s="814"/>
      <c r="V140" s="814"/>
      <c r="W140" s="814"/>
    </row>
    <row r="141" spans="1:23" ht="37.5" customHeight="1">
      <c r="A141" s="336"/>
      <c r="B141" s="850"/>
      <c r="C141" s="801"/>
      <c r="D141" s="805"/>
      <c r="E141" s="805"/>
      <c r="F141" s="805"/>
      <c r="G141" s="805"/>
      <c r="H141" s="299" t="s">
        <v>279</v>
      </c>
      <c r="I141" s="300" t="s">
        <v>280</v>
      </c>
      <c r="J141" s="301" t="s">
        <v>281</v>
      </c>
      <c r="K141" s="300" t="s">
        <v>241</v>
      </c>
      <c r="L141" s="301" t="s">
        <v>282</v>
      </c>
      <c r="M141" s="300" t="s">
        <v>241</v>
      </c>
      <c r="N141" s="301" t="s">
        <v>282</v>
      </c>
      <c r="O141" s="805"/>
      <c r="P141" s="340"/>
      <c r="Q141" s="340"/>
      <c r="R141" s="821"/>
      <c r="S141" s="814"/>
      <c r="T141" s="814"/>
      <c r="U141" s="814"/>
      <c r="V141" s="814"/>
      <c r="W141" s="814"/>
    </row>
    <row r="142" spans="1:23" ht="15" thickBot="1">
      <c r="A142" s="336"/>
      <c r="B142" s="851"/>
      <c r="C142" s="803"/>
      <c r="D142" s="806"/>
      <c r="E142" s="222" t="s">
        <v>243</v>
      </c>
      <c r="F142" s="223" t="s">
        <v>244</v>
      </c>
      <c r="G142" s="223" t="s">
        <v>245</v>
      </c>
      <c r="H142" s="222" t="s">
        <v>246</v>
      </c>
      <c r="I142" s="224" t="s">
        <v>247</v>
      </c>
      <c r="J142" s="229" t="s">
        <v>283</v>
      </c>
      <c r="K142" s="224" t="s">
        <v>249</v>
      </c>
      <c r="L142" s="229" t="s">
        <v>250</v>
      </c>
      <c r="M142" s="224" t="s">
        <v>251</v>
      </c>
      <c r="N142" s="229" t="s">
        <v>252</v>
      </c>
      <c r="O142" s="223" t="s">
        <v>253</v>
      </c>
      <c r="P142" s="340"/>
      <c r="Q142" s="340"/>
      <c r="R142" s="821"/>
      <c r="S142" s="814"/>
      <c r="T142" s="814"/>
      <c r="U142" s="814"/>
      <c r="V142" s="814"/>
      <c r="W142" s="814"/>
    </row>
    <row r="143" spans="1:23" ht="17.25" customHeight="1">
      <c r="A143" s="336"/>
      <c r="B143" s="858" t="s">
        <v>254</v>
      </c>
      <c r="C143" s="832"/>
      <c r="D143" s="291" t="str">
        <f>IF(D92="","",D92)</f>
        <v/>
      </c>
      <c r="E143" s="303"/>
      <c r="F143" s="304">
        <f>E143- G143</f>
        <v>0</v>
      </c>
      <c r="G143" s="305"/>
      <c r="H143" s="306">
        <f>SUM(I143:N143)</f>
        <v>0</v>
      </c>
      <c r="I143" s="307"/>
      <c r="J143" s="308"/>
      <c r="K143" s="307"/>
      <c r="L143" s="308"/>
      <c r="M143" s="307"/>
      <c r="N143" s="308"/>
      <c r="O143" s="377">
        <f>+G143-H143</f>
        <v>0</v>
      </c>
      <c r="P143" s="340"/>
      <c r="Q143" s="340"/>
      <c r="R143" s="814" t="str">
        <f>IF(COUNTA(E143:E145,G143:G145,I143:N145)=0,"OK",IF(COUNTIF(D143:D145,"○")=1,"OK","エラー"))</f>
        <v>OK</v>
      </c>
      <c r="S143" s="243" t="str">
        <f>IF(COUNTA(G143,I143:N143)&gt;=1,IF(E143&lt;=0,"エラー","OK"),"OK")</f>
        <v>OK</v>
      </c>
      <c r="T143" s="243" t="str">
        <f>IF(F143&lt;0,"エラー","OK")</f>
        <v>OK</v>
      </c>
      <c r="U143" s="243" t="str">
        <f>IF(O143&lt;0,"エラー","OK")</f>
        <v>OK</v>
      </c>
      <c r="V143" s="243" t="str">
        <f>IF(AND(COUNTA(E111)=COUNTA(E143),COUNTA(G111)=COUNTA(G143),COUNTA(I111)=COUNTA(I143),COUNTA(J111)=COUNTA(J143),COUNTA(K111)=COUNTA(K143),COUNTA(L111)=COUNTA(L143),COUNTA(M111)=COUNTA(M143),COUNTA(N111)=COUNTA(N143)),"OK","エラー")</f>
        <v>OK</v>
      </c>
      <c r="W143" s="243" t="str">
        <f>IF(AND(E143&lt;=E130,G143&lt;=G130,I143&lt;=I130,J143&lt;=J130,K143&lt;=K130,L143&lt;=L130,M143&lt;=M130,N143&lt;=N130),"OK","エラー")</f>
        <v>OK</v>
      </c>
    </row>
    <row r="144" spans="1:23" ht="17.25" customHeight="1">
      <c r="A144" s="336"/>
      <c r="B144" s="859" t="s">
        <v>255</v>
      </c>
      <c r="C144" s="834"/>
      <c r="D144" s="391" t="str">
        <f>IF(D93="","",D93)</f>
        <v/>
      </c>
      <c r="E144" s="311"/>
      <c r="F144" s="312">
        <f>E144- G144</f>
        <v>0</v>
      </c>
      <c r="G144" s="311"/>
      <c r="H144" s="313">
        <f>SUM(I144:N144)</f>
        <v>0</v>
      </c>
      <c r="I144" s="314"/>
      <c r="J144" s="315"/>
      <c r="K144" s="314"/>
      <c r="L144" s="315"/>
      <c r="M144" s="314"/>
      <c r="N144" s="315"/>
      <c r="O144" s="378">
        <f>+G144-H144</f>
        <v>0</v>
      </c>
      <c r="P144" s="340"/>
      <c r="Q144" s="340"/>
      <c r="R144" s="814"/>
      <c r="S144" s="243" t="str">
        <f>IF(COUNTA(G144,I144:N144)&gt;=1,IF(E144&lt;=0,"エラー","OK"),"OK")</f>
        <v>OK</v>
      </c>
      <c r="T144" s="243" t="str">
        <f>IF(F144&lt;0,"エラー","OK")</f>
        <v>OK</v>
      </c>
      <c r="U144" s="243" t="str">
        <f>IF(O144&lt;0,"エラー","OK")</f>
        <v>OK</v>
      </c>
      <c r="V144" s="243" t="str">
        <f>IF(AND(COUNTA(E112)=COUNTA(E144),COUNTA(G112)=COUNTA(G144),COUNTA(I112)=COUNTA(I144),COUNTA(J112)=COUNTA(J144),COUNTA(K112)=COUNTA(K144),COUNTA(L112)=COUNTA(L144),COUNTA(M112)=COUNTA(M144),COUNTA(N112)=COUNTA(N144)),"OK","エラー")</f>
        <v>OK</v>
      </c>
      <c r="W144" s="243" t="str">
        <f>IF(AND(E144&lt;=E131,G144&lt;=G131,I144&lt;=I131,J144&lt;=J131,K144&lt;=K131,L144&lt;=L131,M144&lt;=M131,N144&lt;=N131),"OK","エラー")</f>
        <v>OK</v>
      </c>
    </row>
    <row r="145" spans="1:23" ht="17.25" customHeight="1" thickBot="1">
      <c r="A145" s="336"/>
      <c r="B145" s="860" t="s">
        <v>256</v>
      </c>
      <c r="C145" s="836"/>
      <c r="D145" s="293" t="str">
        <f>IF(D94="","",D94)</f>
        <v/>
      </c>
      <c r="E145" s="318"/>
      <c r="F145" s="319">
        <f>E145- G145</f>
        <v>0</v>
      </c>
      <c r="G145" s="318"/>
      <c r="H145" s="320">
        <f>SUM(I145:N145)</f>
        <v>0</v>
      </c>
      <c r="I145" s="321"/>
      <c r="J145" s="322"/>
      <c r="K145" s="321"/>
      <c r="L145" s="322"/>
      <c r="M145" s="321"/>
      <c r="N145" s="322"/>
      <c r="O145" s="379">
        <f>+G145-H145</f>
        <v>0</v>
      </c>
      <c r="P145" s="340"/>
      <c r="Q145" s="340"/>
      <c r="R145" s="814"/>
      <c r="S145" s="243" t="str">
        <f>IF(COUNTA(G145,I145:N145)&gt;=1,IF(E145&lt;=0,"エラー","OK"),"OK")</f>
        <v>OK</v>
      </c>
      <c r="T145" s="243" t="str">
        <f>IF(F145&lt;0,"エラー","OK")</f>
        <v>OK</v>
      </c>
      <c r="U145" s="243" t="str">
        <f>IF(O145&lt;0,"エラー","OK")</f>
        <v>OK</v>
      </c>
      <c r="V145" s="243" t="str">
        <f>IF(AND(COUNTA(E113)=COUNTA(E145),COUNTA(G113)=COUNTA(G145),COUNTA(I113)=COUNTA(I145),COUNTA(J113)=COUNTA(J145),COUNTA(K113)=COUNTA(K145),COUNTA(L113)=COUNTA(L145),COUNTA(M113)=COUNTA(M145),COUNTA(N113)=COUNTA(N145)),"OK","エラー")</f>
        <v>OK</v>
      </c>
      <c r="W145" s="243" t="str">
        <f>IF(AND(E145&lt;=E132,G145&lt;=G132,I145&lt;=I132,J145&lt;=J132,K145&lt;=K132,L145&lt;=L132,M145&lt;=M132,N145&lt;=N132),"OK","エラー")</f>
        <v>OK</v>
      </c>
    </row>
    <row r="146" spans="1:23" ht="17.25" customHeight="1" thickBot="1">
      <c r="A146" s="336"/>
      <c r="B146" s="861" t="s">
        <v>257</v>
      </c>
      <c r="C146" s="862"/>
      <c r="D146" s="351"/>
      <c r="E146" s="380">
        <f t="shared" ref="E146:O146" si="7">SUM(E143:E145)</f>
        <v>0</v>
      </c>
      <c r="F146" s="380">
        <f t="shared" si="7"/>
        <v>0</v>
      </c>
      <c r="G146" s="380">
        <f t="shared" si="7"/>
        <v>0</v>
      </c>
      <c r="H146" s="381">
        <f t="shared" si="7"/>
        <v>0</v>
      </c>
      <c r="I146" s="382">
        <f t="shared" si="7"/>
        <v>0</v>
      </c>
      <c r="J146" s="383">
        <f t="shared" si="7"/>
        <v>0</v>
      </c>
      <c r="K146" s="382">
        <f t="shared" si="7"/>
        <v>0</v>
      </c>
      <c r="L146" s="384">
        <f t="shared" si="7"/>
        <v>0</v>
      </c>
      <c r="M146" s="382">
        <f t="shared" si="7"/>
        <v>0</v>
      </c>
      <c r="N146" s="384">
        <f t="shared" si="7"/>
        <v>0</v>
      </c>
      <c r="O146" s="380">
        <f t="shared" si="7"/>
        <v>0</v>
      </c>
      <c r="P146" s="340"/>
      <c r="Q146" s="340"/>
    </row>
    <row r="147" spans="1:23" ht="14.4">
      <c r="A147" s="336"/>
      <c r="B147" s="879" t="s">
        <v>284</v>
      </c>
      <c r="C147" s="874"/>
      <c r="D147" s="874"/>
      <c r="E147" s="874"/>
      <c r="F147" s="874"/>
      <c r="G147" s="874"/>
      <c r="H147" s="874"/>
      <c r="I147" s="874"/>
      <c r="J147" s="874"/>
      <c r="K147" s="874"/>
      <c r="L147" s="874"/>
      <c r="M147" s="874"/>
      <c r="N147" s="874"/>
      <c r="O147" s="392">
        <v>1</v>
      </c>
      <c r="P147" s="340"/>
      <c r="Q147" s="340"/>
    </row>
    <row r="148" spans="1:23" ht="12" customHeight="1">
      <c r="A148" s="336"/>
      <c r="B148" s="385"/>
      <c r="C148" s="385"/>
      <c r="D148" s="385"/>
      <c r="E148" s="385"/>
      <c r="F148" s="385"/>
      <c r="G148" s="385"/>
      <c r="H148" s="385"/>
      <c r="I148" s="385"/>
      <c r="J148" s="385"/>
      <c r="K148" s="385"/>
      <c r="L148" s="385"/>
      <c r="M148" s="385"/>
      <c r="N148" s="338"/>
      <c r="O148" s="338"/>
      <c r="P148" s="336"/>
      <c r="Q148" s="336"/>
    </row>
    <row r="149" spans="1:23" ht="72.599999999999994" hidden="1" outlineLevel="1" thickBot="1">
      <c r="B149" s="393" t="s">
        <v>293</v>
      </c>
      <c r="C149" s="394"/>
      <c r="D149" s="395"/>
      <c r="E149" s="395"/>
      <c r="F149" s="394"/>
      <c r="G149" s="394"/>
      <c r="H149" s="394"/>
      <c r="I149" s="395"/>
      <c r="J149" s="395"/>
      <c r="K149" s="395"/>
      <c r="L149" s="395"/>
      <c r="M149" s="395"/>
      <c r="N149" s="395"/>
      <c r="O149" s="394"/>
      <c r="P149" s="396"/>
      <c r="Q149" s="340"/>
    </row>
    <row r="150" spans="1:23" ht="13.5" hidden="1" customHeight="1" outlineLevel="1" thickBot="1">
      <c r="B150" s="848"/>
      <c r="C150" s="849"/>
      <c r="D150" s="852" t="s">
        <v>223</v>
      </c>
      <c r="E150" s="853" t="s">
        <v>224</v>
      </c>
      <c r="F150" s="854" t="s">
        <v>225</v>
      </c>
      <c r="G150" s="816" t="s">
        <v>226</v>
      </c>
      <c r="H150" s="817"/>
      <c r="I150" s="817"/>
      <c r="J150" s="817"/>
      <c r="K150" s="817"/>
      <c r="L150" s="817"/>
      <c r="M150" s="817"/>
      <c r="N150" s="817"/>
      <c r="O150" s="818"/>
      <c r="P150" s="854" t="s">
        <v>294</v>
      </c>
      <c r="Q150" s="340"/>
    </row>
    <row r="151" spans="1:23" ht="13.5" hidden="1" customHeight="1" outlineLevel="1" thickBot="1">
      <c r="B151" s="850"/>
      <c r="C151" s="801"/>
      <c r="D151" s="805"/>
      <c r="E151" s="805"/>
      <c r="F151" s="805"/>
      <c r="G151" s="805" t="s">
        <v>228</v>
      </c>
      <c r="H151" s="816" t="s">
        <v>229</v>
      </c>
      <c r="I151" s="817"/>
      <c r="J151" s="817"/>
      <c r="K151" s="817"/>
      <c r="L151" s="817"/>
      <c r="M151" s="817"/>
      <c r="N151" s="818"/>
      <c r="O151" s="853" t="s">
        <v>230</v>
      </c>
      <c r="P151" s="878"/>
      <c r="Q151" s="340"/>
    </row>
    <row r="152" spans="1:23" ht="14.25" hidden="1" customHeight="1" outlineLevel="1" thickBot="1">
      <c r="B152" s="850"/>
      <c r="C152" s="801"/>
      <c r="D152" s="805"/>
      <c r="E152" s="805"/>
      <c r="F152" s="805"/>
      <c r="G152" s="805"/>
      <c r="H152" s="214"/>
      <c r="I152" s="871" t="s">
        <v>235</v>
      </c>
      <c r="J152" s="873"/>
      <c r="K152" s="822" t="s">
        <v>236</v>
      </c>
      <c r="L152" s="812"/>
      <c r="M152" s="822" t="s">
        <v>237</v>
      </c>
      <c r="N152" s="812"/>
      <c r="O152" s="805"/>
      <c r="P152" s="878"/>
      <c r="Q152" s="340"/>
    </row>
    <row r="153" spans="1:23" ht="27" hidden="1" customHeight="1" outlineLevel="1">
      <c r="B153" s="850"/>
      <c r="C153" s="801"/>
      <c r="D153" s="805"/>
      <c r="E153" s="805"/>
      <c r="F153" s="805"/>
      <c r="G153" s="805"/>
      <c r="H153" s="299" t="s">
        <v>279</v>
      </c>
      <c r="I153" s="300" t="s">
        <v>239</v>
      </c>
      <c r="J153" s="301" t="s">
        <v>240</v>
      </c>
      <c r="K153" s="300" t="s">
        <v>241</v>
      </c>
      <c r="L153" s="301" t="s">
        <v>242</v>
      </c>
      <c r="M153" s="300" t="s">
        <v>241</v>
      </c>
      <c r="N153" s="301" t="s">
        <v>242</v>
      </c>
      <c r="O153" s="805"/>
      <c r="P153" s="878"/>
      <c r="Q153" s="340"/>
    </row>
    <row r="154" spans="1:23" ht="15" hidden="1" outlineLevel="1" thickBot="1">
      <c r="B154" s="851"/>
      <c r="C154" s="803"/>
      <c r="D154" s="806"/>
      <c r="E154" s="222" t="s">
        <v>243</v>
      </c>
      <c r="F154" s="223" t="s">
        <v>244</v>
      </c>
      <c r="G154" s="223" t="s">
        <v>245</v>
      </c>
      <c r="H154" s="222" t="s">
        <v>246</v>
      </c>
      <c r="I154" s="224" t="s">
        <v>247</v>
      </c>
      <c r="J154" s="229" t="s">
        <v>283</v>
      </c>
      <c r="K154" s="224" t="s">
        <v>249</v>
      </c>
      <c r="L154" s="229" t="s">
        <v>250</v>
      </c>
      <c r="M154" s="224" t="s">
        <v>251</v>
      </c>
      <c r="N154" s="229" t="s">
        <v>252</v>
      </c>
      <c r="O154" s="223" t="s">
        <v>253</v>
      </c>
      <c r="P154" s="222" t="s">
        <v>295</v>
      </c>
      <c r="Q154" s="340"/>
    </row>
    <row r="155" spans="1:23" ht="15" hidden="1" customHeight="1" outlineLevel="1" thickBot="1">
      <c r="B155" s="858" t="s">
        <v>254</v>
      </c>
      <c r="C155" s="832"/>
      <c r="D155" s="310" t="str">
        <f>D92&amp;D27</f>
        <v/>
      </c>
      <c r="E155" s="232">
        <f>SUM(E27,E92)</f>
        <v>0</v>
      </c>
      <c r="F155" s="233">
        <f>E155-G155</f>
        <v>0</v>
      </c>
      <c r="G155" s="234">
        <f>SUM(G27,G92)</f>
        <v>0</v>
      </c>
      <c r="H155" s="235">
        <f>SUM(I155:N155)</f>
        <v>0</v>
      </c>
      <c r="I155" s="236">
        <f t="shared" ref="I155:N157" si="8">SUM(I27,I92)</f>
        <v>0</v>
      </c>
      <c r="J155" s="236">
        <f t="shared" si="8"/>
        <v>0</v>
      </c>
      <c r="K155" s="236">
        <f t="shared" si="8"/>
        <v>0</v>
      </c>
      <c r="L155" s="236">
        <f t="shared" si="8"/>
        <v>0</v>
      </c>
      <c r="M155" s="236">
        <f t="shared" si="8"/>
        <v>0</v>
      </c>
      <c r="N155" s="241">
        <f t="shared" si="8"/>
        <v>0</v>
      </c>
      <c r="O155" s="242">
        <f>G155-H155</f>
        <v>0</v>
      </c>
      <c r="P155" s="397" t="e">
        <f>(F155+I155+J155)/E155</f>
        <v>#DIV/0!</v>
      </c>
      <c r="Q155" s="340"/>
    </row>
    <row r="156" spans="1:23" ht="15" hidden="1" customHeight="1" outlineLevel="1" thickBot="1">
      <c r="B156" s="859" t="s">
        <v>255</v>
      </c>
      <c r="C156" s="834"/>
      <c r="D156" s="292" t="str">
        <f>D93&amp;D28</f>
        <v/>
      </c>
      <c r="E156" s="245">
        <f>SUM(E28,E93)</f>
        <v>0</v>
      </c>
      <c r="F156" s="246">
        <f>E156-G156</f>
        <v>0</v>
      </c>
      <c r="G156" s="245">
        <f>SUM(G28,G93)</f>
        <v>0</v>
      </c>
      <c r="H156" s="247">
        <f>SUM(I156:N156)</f>
        <v>0</v>
      </c>
      <c r="I156" s="248">
        <f t="shared" si="8"/>
        <v>0</v>
      </c>
      <c r="J156" s="253">
        <f t="shared" si="8"/>
        <v>0</v>
      </c>
      <c r="K156" s="248">
        <f t="shared" si="8"/>
        <v>0</v>
      </c>
      <c r="L156" s="253">
        <f t="shared" si="8"/>
        <v>0</v>
      </c>
      <c r="M156" s="248">
        <f t="shared" si="8"/>
        <v>0</v>
      </c>
      <c r="N156" s="253">
        <f t="shared" si="8"/>
        <v>0</v>
      </c>
      <c r="O156" s="254">
        <f>G156-H156</f>
        <v>0</v>
      </c>
      <c r="P156" s="397" t="e">
        <f>(F156+I156+J156)/E156</f>
        <v>#DIV/0!</v>
      </c>
      <c r="Q156" s="340"/>
    </row>
    <row r="157" spans="1:23" ht="15" hidden="1" customHeight="1" outlineLevel="1" thickBot="1">
      <c r="B157" s="860" t="s">
        <v>256</v>
      </c>
      <c r="C157" s="836"/>
      <c r="D157" s="293" t="str">
        <f>D94&amp;D29</f>
        <v/>
      </c>
      <c r="E157" s="256">
        <f>SUM(E29,E94)</f>
        <v>0</v>
      </c>
      <c r="F157" s="257">
        <f>E157-G157</f>
        <v>0</v>
      </c>
      <c r="G157" s="258">
        <f>SUM(G29,G94)</f>
        <v>0</v>
      </c>
      <c r="H157" s="259">
        <f>SUM(I157:N157)</f>
        <v>0</v>
      </c>
      <c r="I157" s="260">
        <f t="shared" si="8"/>
        <v>0</v>
      </c>
      <c r="J157" s="265">
        <f t="shared" si="8"/>
        <v>0</v>
      </c>
      <c r="K157" s="260">
        <f t="shared" si="8"/>
        <v>0</v>
      </c>
      <c r="L157" s="265">
        <f t="shared" si="8"/>
        <v>0</v>
      </c>
      <c r="M157" s="260">
        <f t="shared" si="8"/>
        <v>0</v>
      </c>
      <c r="N157" s="265">
        <f t="shared" si="8"/>
        <v>0</v>
      </c>
      <c r="O157" s="266">
        <f>G157-H157</f>
        <v>0</v>
      </c>
      <c r="P157" s="397" t="e">
        <f>(F157+I157+J157)/E157</f>
        <v>#DIV/0!</v>
      </c>
      <c r="Q157" s="340"/>
    </row>
    <row r="158" spans="1:23" ht="15" hidden="1" customHeight="1" outlineLevel="1" thickBot="1">
      <c r="B158" s="861" t="s">
        <v>257</v>
      </c>
      <c r="C158" s="862"/>
      <c r="D158" s="351"/>
      <c r="E158" s="268">
        <f>SUM(E155:E157)</f>
        <v>0</v>
      </c>
      <c r="F158" s="268">
        <f>SUM(F155:F157)</f>
        <v>0</v>
      </c>
      <c r="G158" s="268">
        <f t="shared" ref="G158:O158" si="9">SUM(G155:G157)</f>
        <v>0</v>
      </c>
      <c r="H158" s="269">
        <f t="shared" si="9"/>
        <v>0</v>
      </c>
      <c r="I158" s="270">
        <f t="shared" si="9"/>
        <v>0</v>
      </c>
      <c r="J158" s="271">
        <f t="shared" si="9"/>
        <v>0</v>
      </c>
      <c r="K158" s="270">
        <f t="shared" si="9"/>
        <v>0</v>
      </c>
      <c r="L158" s="275">
        <f t="shared" si="9"/>
        <v>0</v>
      </c>
      <c r="M158" s="270">
        <f t="shared" si="9"/>
        <v>0</v>
      </c>
      <c r="N158" s="275">
        <f t="shared" si="9"/>
        <v>0</v>
      </c>
      <c r="O158" s="276">
        <f t="shared" si="9"/>
        <v>0</v>
      </c>
      <c r="P158" s="397" t="e">
        <f>(F158+I158+J158)/E158</f>
        <v>#DIV/0!</v>
      </c>
      <c r="Q158" s="340"/>
    </row>
    <row r="159" spans="1:23" ht="14.4" hidden="1" outlineLevel="1">
      <c r="B159" s="334"/>
      <c r="C159" s="334"/>
      <c r="D159" s="334"/>
      <c r="E159" s="398"/>
      <c r="F159" s="398"/>
      <c r="G159" s="398"/>
      <c r="H159" s="398"/>
      <c r="I159" s="398"/>
      <c r="J159" s="398"/>
      <c r="K159" s="398"/>
      <c r="L159" s="398"/>
      <c r="M159" s="398"/>
      <c r="N159" s="398"/>
      <c r="O159" s="398"/>
      <c r="Q159" s="340"/>
    </row>
    <row r="160" spans="1:23" ht="15" hidden="1" customHeight="1" outlineLevel="1" thickBot="1">
      <c r="B160" s="880" t="s">
        <v>296</v>
      </c>
      <c r="C160" s="880"/>
      <c r="D160" s="395"/>
      <c r="E160" s="395"/>
      <c r="F160" s="394"/>
      <c r="G160" s="394"/>
      <c r="H160" s="394"/>
      <c r="I160" s="395"/>
      <c r="J160" s="395"/>
      <c r="K160" s="395"/>
      <c r="L160" s="395"/>
      <c r="M160" s="395"/>
      <c r="N160" s="395"/>
      <c r="O160" s="394"/>
      <c r="P160" s="396"/>
      <c r="Q160" s="340"/>
    </row>
    <row r="161" spans="2:17" hidden="1" outlineLevel="1">
      <c r="B161" s="848"/>
      <c r="C161" s="849"/>
      <c r="D161" s="852" t="s">
        <v>223</v>
      </c>
      <c r="E161" s="853" t="s">
        <v>224</v>
      </c>
      <c r="F161" s="854" t="s">
        <v>225</v>
      </c>
      <c r="G161" s="816" t="s">
        <v>226</v>
      </c>
      <c r="H161" s="817"/>
      <c r="I161" s="817"/>
      <c r="J161" s="817"/>
      <c r="K161" s="817"/>
      <c r="L161" s="817"/>
      <c r="M161" s="817"/>
      <c r="N161" s="817"/>
      <c r="O161" s="818"/>
      <c r="P161" s="854" t="s">
        <v>294</v>
      </c>
      <c r="Q161" s="340"/>
    </row>
    <row r="162" spans="2:17" ht="13.5" hidden="1" customHeight="1" outlineLevel="1" thickBot="1">
      <c r="B162" s="850"/>
      <c r="C162" s="801"/>
      <c r="D162" s="805"/>
      <c r="E162" s="805"/>
      <c r="F162" s="805"/>
      <c r="G162" s="805" t="s">
        <v>228</v>
      </c>
      <c r="H162" s="816" t="s">
        <v>229</v>
      </c>
      <c r="I162" s="817"/>
      <c r="J162" s="817"/>
      <c r="K162" s="817"/>
      <c r="L162" s="817"/>
      <c r="M162" s="817"/>
      <c r="N162" s="818"/>
      <c r="O162" s="853" t="s">
        <v>230</v>
      </c>
      <c r="P162" s="878"/>
      <c r="Q162" s="340"/>
    </row>
    <row r="163" spans="2:17" ht="14.25" hidden="1" customHeight="1" outlineLevel="1" thickBot="1">
      <c r="B163" s="850"/>
      <c r="C163" s="801"/>
      <c r="D163" s="805"/>
      <c r="E163" s="805"/>
      <c r="F163" s="805"/>
      <c r="G163" s="805"/>
      <c r="H163" s="214"/>
      <c r="I163" s="871" t="s">
        <v>235</v>
      </c>
      <c r="J163" s="873"/>
      <c r="K163" s="822" t="s">
        <v>236</v>
      </c>
      <c r="L163" s="812"/>
      <c r="M163" s="822" t="s">
        <v>237</v>
      </c>
      <c r="N163" s="812"/>
      <c r="O163" s="805"/>
      <c r="P163" s="878"/>
      <c r="Q163" s="340"/>
    </row>
    <row r="164" spans="2:17" ht="27" hidden="1" customHeight="1" outlineLevel="1">
      <c r="B164" s="850"/>
      <c r="C164" s="801"/>
      <c r="D164" s="805"/>
      <c r="E164" s="805"/>
      <c r="F164" s="805"/>
      <c r="G164" s="805"/>
      <c r="H164" s="299" t="s">
        <v>279</v>
      </c>
      <c r="I164" s="300" t="s">
        <v>239</v>
      </c>
      <c r="J164" s="301" t="s">
        <v>240</v>
      </c>
      <c r="K164" s="300" t="s">
        <v>241</v>
      </c>
      <c r="L164" s="301" t="s">
        <v>242</v>
      </c>
      <c r="M164" s="300" t="s">
        <v>241</v>
      </c>
      <c r="N164" s="301" t="s">
        <v>242</v>
      </c>
      <c r="O164" s="805"/>
      <c r="P164" s="878"/>
      <c r="Q164" s="340"/>
    </row>
    <row r="165" spans="2:17" ht="15" hidden="1" outlineLevel="1" thickBot="1">
      <c r="B165" s="851"/>
      <c r="C165" s="803"/>
      <c r="D165" s="806"/>
      <c r="E165" s="222" t="s">
        <v>243</v>
      </c>
      <c r="F165" s="223" t="s">
        <v>244</v>
      </c>
      <c r="G165" s="223" t="s">
        <v>245</v>
      </c>
      <c r="H165" s="222" t="s">
        <v>246</v>
      </c>
      <c r="I165" s="224" t="s">
        <v>247</v>
      </c>
      <c r="J165" s="229" t="s">
        <v>283</v>
      </c>
      <c r="K165" s="224" t="s">
        <v>249</v>
      </c>
      <c r="L165" s="229" t="s">
        <v>250</v>
      </c>
      <c r="M165" s="224" t="s">
        <v>251</v>
      </c>
      <c r="N165" s="229" t="s">
        <v>252</v>
      </c>
      <c r="O165" s="223" t="s">
        <v>253</v>
      </c>
      <c r="P165" s="222" t="s">
        <v>295</v>
      </c>
      <c r="Q165" s="340"/>
    </row>
    <row r="166" spans="2:17" ht="15" hidden="1" outlineLevel="1" thickBot="1">
      <c r="B166" s="858" t="s">
        <v>254</v>
      </c>
      <c r="C166" s="832"/>
      <c r="D166" s="310" t="str">
        <f>D111&amp;D47</f>
        <v/>
      </c>
      <c r="E166" s="232">
        <f>SUM(E47,E111)</f>
        <v>0</v>
      </c>
      <c r="F166" s="233">
        <f>E166-G166</f>
        <v>0</v>
      </c>
      <c r="G166" s="234">
        <f>SUM(G47,G111)</f>
        <v>0</v>
      </c>
      <c r="H166" s="235">
        <f>SUM(I166:N166)</f>
        <v>0</v>
      </c>
      <c r="I166" s="236">
        <f t="shared" ref="I166:N168" si="10">SUM(I47,I111)</f>
        <v>0</v>
      </c>
      <c r="J166" s="241">
        <f t="shared" si="10"/>
        <v>0</v>
      </c>
      <c r="K166" s="236">
        <f t="shared" si="10"/>
        <v>0</v>
      </c>
      <c r="L166" s="241">
        <f t="shared" si="10"/>
        <v>0</v>
      </c>
      <c r="M166" s="236">
        <f t="shared" si="10"/>
        <v>0</v>
      </c>
      <c r="N166" s="241">
        <f t="shared" si="10"/>
        <v>0</v>
      </c>
      <c r="O166" s="242">
        <f>G166-H166</f>
        <v>0</v>
      </c>
      <c r="P166" s="397" t="e">
        <f>(F166+I166+J166)/E166</f>
        <v>#DIV/0!</v>
      </c>
      <c r="Q166" s="340"/>
    </row>
    <row r="167" spans="2:17" ht="15" hidden="1" outlineLevel="1" thickBot="1">
      <c r="B167" s="859" t="s">
        <v>255</v>
      </c>
      <c r="C167" s="834"/>
      <c r="D167" s="292" t="str">
        <f>D112&amp;D48</f>
        <v/>
      </c>
      <c r="E167" s="245">
        <f>SUM(E48,E112)</f>
        <v>0</v>
      </c>
      <c r="F167" s="246">
        <f>E167-G167</f>
        <v>0</v>
      </c>
      <c r="G167" s="245">
        <f>SUM(G48,G112)</f>
        <v>0</v>
      </c>
      <c r="H167" s="247">
        <f>SUM(I167:N167)</f>
        <v>0</v>
      </c>
      <c r="I167" s="248">
        <f t="shared" si="10"/>
        <v>0</v>
      </c>
      <c r="J167" s="253">
        <f t="shared" si="10"/>
        <v>0</v>
      </c>
      <c r="K167" s="248">
        <f t="shared" si="10"/>
        <v>0</v>
      </c>
      <c r="L167" s="253">
        <f t="shared" si="10"/>
        <v>0</v>
      </c>
      <c r="M167" s="248">
        <f t="shared" si="10"/>
        <v>0</v>
      </c>
      <c r="N167" s="253">
        <f t="shared" si="10"/>
        <v>0</v>
      </c>
      <c r="O167" s="254">
        <f>G167-H167</f>
        <v>0</v>
      </c>
      <c r="P167" s="397" t="e">
        <f>(F167+I167+J167)/E167</f>
        <v>#DIV/0!</v>
      </c>
      <c r="Q167" s="340"/>
    </row>
    <row r="168" spans="2:17" ht="15" hidden="1" outlineLevel="1" thickBot="1">
      <c r="B168" s="860" t="s">
        <v>256</v>
      </c>
      <c r="C168" s="836"/>
      <c r="D168" s="293" t="str">
        <f>D113&amp;D49</f>
        <v/>
      </c>
      <c r="E168" s="256">
        <f>SUM(E49,E113)</f>
        <v>0</v>
      </c>
      <c r="F168" s="257">
        <f>E168-G168</f>
        <v>0</v>
      </c>
      <c r="G168" s="258">
        <f>SUM(G49,G113)</f>
        <v>0</v>
      </c>
      <c r="H168" s="259">
        <f>SUM(I168:N168)</f>
        <v>0</v>
      </c>
      <c r="I168" s="260">
        <f t="shared" si="10"/>
        <v>0</v>
      </c>
      <c r="J168" s="265">
        <f t="shared" si="10"/>
        <v>0</v>
      </c>
      <c r="K168" s="260">
        <f t="shared" si="10"/>
        <v>0</v>
      </c>
      <c r="L168" s="265">
        <f t="shared" si="10"/>
        <v>0</v>
      </c>
      <c r="M168" s="260">
        <f t="shared" si="10"/>
        <v>0</v>
      </c>
      <c r="N168" s="265">
        <f t="shared" si="10"/>
        <v>0</v>
      </c>
      <c r="O168" s="266">
        <f>G168-H168</f>
        <v>0</v>
      </c>
      <c r="P168" s="397" t="e">
        <f>(F168+I168+J168)/E168</f>
        <v>#DIV/0!</v>
      </c>
      <c r="Q168" s="340"/>
    </row>
    <row r="169" spans="2:17" ht="15" hidden="1" outlineLevel="1" thickBot="1">
      <c r="B169" s="861" t="s">
        <v>257</v>
      </c>
      <c r="C169" s="862"/>
      <c r="D169" s="351"/>
      <c r="E169" s="268">
        <f>SUM(E166:E168)</f>
        <v>0</v>
      </c>
      <c r="F169" s="268">
        <f>SUM(F166:F168)</f>
        <v>0</v>
      </c>
      <c r="G169" s="268">
        <f t="shared" ref="G169:O169" si="11">SUM(G166:G168)</f>
        <v>0</v>
      </c>
      <c r="H169" s="269">
        <f t="shared" si="11"/>
        <v>0</v>
      </c>
      <c r="I169" s="270">
        <f t="shared" si="11"/>
        <v>0</v>
      </c>
      <c r="J169" s="271">
        <f t="shared" si="11"/>
        <v>0</v>
      </c>
      <c r="K169" s="270">
        <f t="shared" si="11"/>
        <v>0</v>
      </c>
      <c r="L169" s="275">
        <f t="shared" si="11"/>
        <v>0</v>
      </c>
      <c r="M169" s="270">
        <f t="shared" si="11"/>
        <v>0</v>
      </c>
      <c r="N169" s="275">
        <f t="shared" si="11"/>
        <v>0</v>
      </c>
      <c r="O169" s="276">
        <f t="shared" si="11"/>
        <v>0</v>
      </c>
      <c r="P169" s="397" t="e">
        <f>(F169+I169+J169)/E169</f>
        <v>#DIV/0!</v>
      </c>
      <c r="Q169" s="340"/>
    </row>
    <row r="170" spans="2:17" ht="14.4" hidden="1" outlineLevel="1">
      <c r="B170" s="334"/>
      <c r="C170" s="334"/>
      <c r="D170" s="334"/>
      <c r="E170" s="398"/>
      <c r="F170" s="398"/>
      <c r="G170" s="398"/>
      <c r="H170" s="398"/>
      <c r="I170" s="398"/>
      <c r="J170" s="398"/>
      <c r="K170" s="398"/>
      <c r="L170" s="398"/>
      <c r="M170" s="398"/>
      <c r="N170" s="398"/>
      <c r="O170" s="398"/>
      <c r="Q170" s="340"/>
    </row>
    <row r="171" spans="2:17" ht="15" hidden="1" customHeight="1" outlineLevel="1" thickBot="1">
      <c r="B171" s="881" t="s">
        <v>297</v>
      </c>
      <c r="C171" s="881"/>
      <c r="D171" s="881"/>
      <c r="E171" s="881"/>
      <c r="F171" s="881"/>
      <c r="G171" s="881"/>
      <c r="H171" s="881"/>
      <c r="I171" s="881"/>
      <c r="J171" s="881"/>
      <c r="K171" s="882" t="s">
        <v>298</v>
      </c>
      <c r="L171" s="882"/>
      <c r="M171" s="394"/>
      <c r="O171" s="199"/>
      <c r="P171" s="399"/>
      <c r="Q171" s="340"/>
    </row>
    <row r="172" spans="2:17" ht="13.8" hidden="1" outlineLevel="1" thickBot="1">
      <c r="B172" s="867"/>
      <c r="C172" s="801"/>
      <c r="D172" s="852" t="s">
        <v>223</v>
      </c>
      <c r="E172" s="854" t="s">
        <v>299</v>
      </c>
      <c r="F172" s="854" t="s">
        <v>300</v>
      </c>
      <c r="G172" s="400"/>
      <c r="H172" s="889" t="s">
        <v>301</v>
      </c>
      <c r="I172" s="890"/>
      <c r="J172" s="890"/>
      <c r="K172" s="891"/>
      <c r="L172" s="854" t="s">
        <v>302</v>
      </c>
      <c r="M172" s="200"/>
      <c r="N172" s="401"/>
      <c r="Q172" s="340"/>
    </row>
    <row r="173" spans="2:17" ht="14.25" hidden="1" customHeight="1" outlineLevel="1" thickBot="1">
      <c r="B173" s="850"/>
      <c r="C173" s="801"/>
      <c r="D173" s="887"/>
      <c r="E173" s="805"/>
      <c r="F173" s="805"/>
      <c r="G173" s="815" t="s">
        <v>301</v>
      </c>
      <c r="H173" s="889" t="s">
        <v>303</v>
      </c>
      <c r="I173" s="890"/>
      <c r="J173" s="890"/>
      <c r="K173" s="854" t="s">
        <v>304</v>
      </c>
      <c r="L173" s="892"/>
      <c r="Q173" s="340"/>
    </row>
    <row r="174" spans="2:17" ht="13.5" hidden="1" customHeight="1" outlineLevel="1">
      <c r="B174" s="850"/>
      <c r="C174" s="801"/>
      <c r="D174" s="887"/>
      <c r="E174" s="805"/>
      <c r="F174" s="805"/>
      <c r="G174" s="805"/>
      <c r="H174" s="855" t="s">
        <v>305</v>
      </c>
      <c r="I174" s="854" t="s">
        <v>306</v>
      </c>
      <c r="J174" s="855" t="s">
        <v>307</v>
      </c>
      <c r="K174" s="815"/>
      <c r="L174" s="892"/>
      <c r="Q174" s="340"/>
    </row>
    <row r="175" spans="2:17" ht="13.5" hidden="1" customHeight="1" outlineLevel="1">
      <c r="B175" s="850"/>
      <c r="C175" s="801"/>
      <c r="D175" s="887"/>
      <c r="E175" s="805"/>
      <c r="F175" s="805"/>
      <c r="G175" s="805"/>
      <c r="H175" s="883"/>
      <c r="I175" s="878"/>
      <c r="J175" s="883"/>
      <c r="K175" s="815"/>
      <c r="L175" s="892"/>
      <c r="Q175" s="340"/>
    </row>
    <row r="176" spans="2:17" ht="15" hidden="1" outlineLevel="1" thickBot="1">
      <c r="B176" s="851"/>
      <c r="C176" s="803"/>
      <c r="D176" s="888"/>
      <c r="E176" s="223" t="s">
        <v>243</v>
      </c>
      <c r="F176" s="223" t="s">
        <v>244</v>
      </c>
      <c r="G176" s="223" t="s">
        <v>245</v>
      </c>
      <c r="H176" s="223" t="s">
        <v>246</v>
      </c>
      <c r="I176" s="223" t="s">
        <v>247</v>
      </c>
      <c r="J176" s="223" t="s">
        <v>248</v>
      </c>
      <c r="K176" s="223" t="s">
        <v>308</v>
      </c>
      <c r="L176" s="806"/>
      <c r="Q176" s="340"/>
    </row>
    <row r="177" spans="2:17" ht="14.25" hidden="1" customHeight="1" outlineLevel="1" thickBot="1">
      <c r="B177" s="858" t="s">
        <v>254</v>
      </c>
      <c r="C177" s="832"/>
      <c r="D177" s="291" t="str">
        <f>D155</f>
        <v/>
      </c>
      <c r="E177" s="402">
        <f>COUNTIF(D177,"○")</f>
        <v>0</v>
      </c>
      <c r="F177" s="403">
        <f>IF(AND(E177&gt;=1,G155=0),1,0)</f>
        <v>0</v>
      </c>
      <c r="G177" s="404">
        <f>IF(AND(E177&gt;=1,G155&gt;=1),1,0)</f>
        <v>0</v>
      </c>
      <c r="H177" s="403">
        <f>IF(AND(E177&gt;=1,I155&gt;=1,J155+K155+L155+M155+N155=0,O155=0),1,0)</f>
        <v>0</v>
      </c>
      <c r="I177" s="405">
        <f>IF(AND(E177&gt;=1,J155&gt;=1,K155+L155+M155+N155=0,O155=0),1,0)</f>
        <v>0</v>
      </c>
      <c r="J177" s="403">
        <f>IF(AND(G177&gt;=1,K155+L155+M155+N155&gt;=1,O155=0),1,0)</f>
        <v>0</v>
      </c>
      <c r="K177" s="406" t="str">
        <f>IF(AND(E177&gt;=1,O155&gt;=1),"○","-")</f>
        <v>-</v>
      </c>
      <c r="L177" s="884" t="e">
        <f>(F180+H180+I180)/E180</f>
        <v>#DIV/0!</v>
      </c>
      <c r="Q177" s="340"/>
    </row>
    <row r="178" spans="2:17" ht="14.4" hidden="1" outlineLevel="1">
      <c r="B178" s="859" t="s">
        <v>255</v>
      </c>
      <c r="C178" s="834"/>
      <c r="D178" s="292" t="str">
        <f>D156</f>
        <v/>
      </c>
      <c r="E178" s="407">
        <f>COUNTIF(D178,"○")</f>
        <v>0</v>
      </c>
      <c r="F178" s="408">
        <f>IF(AND(E178&gt;=1,G156=0),1,0)</f>
        <v>0</v>
      </c>
      <c r="G178" s="409">
        <f>IF(AND(E178&gt;=1,G156&gt;=1),1,0)</f>
        <v>0</v>
      </c>
      <c r="H178" s="410">
        <f>IF(AND(E178&gt;=1,I156&gt;=1,J156+K156+L156+M156+N156=0,O156=0),1,0)</f>
        <v>0</v>
      </c>
      <c r="I178" s="405">
        <f>IF(AND(E178&gt;=1,J156&gt;=1,K156+L156+M156+N156=0,O156=0),1,0)</f>
        <v>0</v>
      </c>
      <c r="J178" s="410">
        <f>IF(AND(G178&gt;=1,K156+L156+M156+N156&gt;=1,O156=0),1,0)</f>
        <v>0</v>
      </c>
      <c r="K178" s="411" t="str">
        <f>IF(AND(E178&gt;=1,O156&gt;=1),"○","-")</f>
        <v>-</v>
      </c>
      <c r="L178" s="885"/>
      <c r="Q178" s="340"/>
    </row>
    <row r="179" spans="2:17" ht="15" hidden="1" outlineLevel="1" thickBot="1">
      <c r="B179" s="860" t="s">
        <v>256</v>
      </c>
      <c r="C179" s="836"/>
      <c r="D179" s="293" t="str">
        <f>D157</f>
        <v/>
      </c>
      <c r="E179" s="412">
        <f>COUNTIF(D179,"○")</f>
        <v>0</v>
      </c>
      <c r="F179" s="413">
        <f>IF(AND(E179&gt;=1,G157=0),1,0)</f>
        <v>0</v>
      </c>
      <c r="G179" s="414">
        <f>IF(AND(E179&gt;=1,G157&gt;=1),1,0)</f>
        <v>0</v>
      </c>
      <c r="H179" s="415">
        <f>IF(AND(E179&gt;=1,I157&gt;=1,J157+K157+L157+M157+N157=0,O157=0),1,0)</f>
        <v>0</v>
      </c>
      <c r="I179" s="405">
        <f>IF(AND(E179&gt;=1,J157&gt;=1,K157+L157+M157+N157=0,O157=0),1,0)</f>
        <v>0</v>
      </c>
      <c r="J179" s="415">
        <f>IF(AND(G179&gt;=1,K157+L157+M157+N157&gt;=1,O157=0),1,0)</f>
        <v>0</v>
      </c>
      <c r="K179" s="416" t="str">
        <f>IF(AND(E179&gt;=1,O157&gt;=1),"○","-")</f>
        <v>-</v>
      </c>
      <c r="L179" s="886"/>
      <c r="Q179" s="340"/>
    </row>
    <row r="180" spans="2:17" ht="15" hidden="1" outlineLevel="1" thickBot="1">
      <c r="B180" s="861" t="s">
        <v>257</v>
      </c>
      <c r="C180" s="862"/>
      <c r="D180" s="351"/>
      <c r="E180" s="417">
        <f t="shared" ref="E180:J180" si="12">SUM(E177:E179)</f>
        <v>0</v>
      </c>
      <c r="F180" s="418">
        <f t="shared" si="12"/>
        <v>0</v>
      </c>
      <c r="G180" s="419">
        <f t="shared" si="12"/>
        <v>0</v>
      </c>
      <c r="H180" s="419">
        <f t="shared" si="12"/>
        <v>0</v>
      </c>
      <c r="I180" s="420">
        <f t="shared" si="12"/>
        <v>0</v>
      </c>
      <c r="J180" s="421">
        <f t="shared" si="12"/>
        <v>0</v>
      </c>
      <c r="K180" s="893"/>
      <c r="L180" s="803"/>
      <c r="Q180" s="340"/>
    </row>
    <row r="181" spans="2:17" ht="14.4" hidden="1" outlineLevel="1">
      <c r="B181" s="334"/>
      <c r="C181" s="334"/>
      <c r="D181" s="334"/>
      <c r="E181" s="422"/>
      <c r="F181" s="423"/>
      <c r="G181" s="423"/>
      <c r="H181" s="423"/>
      <c r="I181" s="423"/>
      <c r="J181" s="423"/>
      <c r="K181" s="424"/>
      <c r="L181" s="399"/>
      <c r="Q181" s="340"/>
    </row>
    <row r="182" spans="2:17" ht="15" hidden="1" customHeight="1" outlineLevel="1" thickBot="1">
      <c r="B182" s="881" t="s">
        <v>309</v>
      </c>
      <c r="C182" s="881"/>
      <c r="D182" s="881"/>
      <c r="E182" s="881"/>
      <c r="F182" s="881"/>
      <c r="G182" s="881"/>
      <c r="H182" s="881"/>
      <c r="I182" s="881"/>
      <c r="J182" s="881"/>
      <c r="K182" s="882" t="s">
        <v>310</v>
      </c>
      <c r="L182" s="882"/>
      <c r="Q182" s="340"/>
    </row>
    <row r="183" spans="2:17" ht="14.25" hidden="1" customHeight="1" outlineLevel="1" thickBot="1">
      <c r="B183" s="848"/>
      <c r="C183" s="849"/>
      <c r="D183" s="894" t="s">
        <v>223</v>
      </c>
      <c r="E183" s="854" t="s">
        <v>299</v>
      </c>
      <c r="F183" s="854" t="s">
        <v>300</v>
      </c>
      <c r="G183" s="400"/>
      <c r="H183" s="889" t="s">
        <v>301</v>
      </c>
      <c r="I183" s="890"/>
      <c r="J183" s="890"/>
      <c r="K183" s="891"/>
      <c r="L183" s="854" t="s">
        <v>302</v>
      </c>
      <c r="M183" s="200"/>
      <c r="N183" s="401"/>
      <c r="Q183" s="340"/>
    </row>
    <row r="184" spans="2:17" ht="14.25" hidden="1" customHeight="1" outlineLevel="1" thickBot="1">
      <c r="B184" s="850"/>
      <c r="C184" s="801"/>
      <c r="D184" s="895"/>
      <c r="E184" s="805"/>
      <c r="F184" s="805"/>
      <c r="G184" s="815" t="s">
        <v>301</v>
      </c>
      <c r="H184" s="889" t="s">
        <v>303</v>
      </c>
      <c r="I184" s="890"/>
      <c r="J184" s="890"/>
      <c r="K184" s="854" t="s">
        <v>304</v>
      </c>
      <c r="L184" s="892"/>
      <c r="Q184" s="340"/>
    </row>
    <row r="185" spans="2:17" ht="13.5" hidden="1" customHeight="1" outlineLevel="1">
      <c r="B185" s="850"/>
      <c r="C185" s="801"/>
      <c r="D185" s="895"/>
      <c r="E185" s="805"/>
      <c r="F185" s="805"/>
      <c r="G185" s="805"/>
      <c r="H185" s="855" t="s">
        <v>305</v>
      </c>
      <c r="I185" s="854" t="s">
        <v>306</v>
      </c>
      <c r="J185" s="855" t="s">
        <v>307</v>
      </c>
      <c r="K185" s="815"/>
      <c r="L185" s="892"/>
      <c r="Q185" s="340"/>
    </row>
    <row r="186" spans="2:17" ht="13.5" hidden="1" customHeight="1" outlineLevel="1">
      <c r="B186" s="850"/>
      <c r="C186" s="801"/>
      <c r="D186" s="895"/>
      <c r="E186" s="805"/>
      <c r="F186" s="805"/>
      <c r="G186" s="805"/>
      <c r="H186" s="883"/>
      <c r="I186" s="878"/>
      <c r="J186" s="883"/>
      <c r="K186" s="815"/>
      <c r="L186" s="892"/>
      <c r="Q186" s="340"/>
    </row>
    <row r="187" spans="2:17" ht="15" hidden="1" customHeight="1" outlineLevel="1" thickBot="1">
      <c r="B187" s="851"/>
      <c r="C187" s="803"/>
      <c r="D187" s="896"/>
      <c r="E187" s="223" t="s">
        <v>243</v>
      </c>
      <c r="F187" s="223" t="s">
        <v>244</v>
      </c>
      <c r="G187" s="223" t="s">
        <v>245</v>
      </c>
      <c r="H187" s="223" t="s">
        <v>246</v>
      </c>
      <c r="I187" s="223" t="s">
        <v>247</v>
      </c>
      <c r="J187" s="223" t="s">
        <v>248</v>
      </c>
      <c r="K187" s="223" t="s">
        <v>308</v>
      </c>
      <c r="L187" s="806"/>
      <c r="Q187" s="340"/>
    </row>
    <row r="188" spans="2:17" ht="14.25" hidden="1" customHeight="1" outlineLevel="1">
      <c r="B188" s="858" t="s">
        <v>254</v>
      </c>
      <c r="C188" s="832"/>
      <c r="D188" s="291" t="str">
        <f>IF(D177="","",D177)</f>
        <v/>
      </c>
      <c r="E188" s="402">
        <f>COUNTIF(D188,"○○")</f>
        <v>0</v>
      </c>
      <c r="F188" s="403">
        <f>IF(AND(E188&gt;=1,G155=0),1,0)</f>
        <v>0</v>
      </c>
      <c r="G188" s="404">
        <f>IF(AND(E188&gt;=1,G155&gt;=1),1,0)</f>
        <v>0</v>
      </c>
      <c r="H188" s="405">
        <f>IF(AND(E188&gt;=1,I155&gt;=1,J155+K155+L155+M155+N155=0,O155=0),1,0)</f>
        <v>0</v>
      </c>
      <c r="I188" s="405">
        <f>IF(AND(E188&gt;=1,J155&gt;=1,K155+L155+M155+N155=0, O155=0),1,0)</f>
        <v>0</v>
      </c>
      <c r="J188" s="405">
        <f>IF(AND(E188&gt;=1,K155+L155+M155+N155&gt;=1,O155=0),1,0)</f>
        <v>0</v>
      </c>
      <c r="K188" s="425" t="str">
        <f>IF(AND(E188&gt;=1,O155&gt;=1),"○","-")</f>
        <v>-</v>
      </c>
      <c r="L188" s="884" t="e">
        <f>(F191+H191+I191)/E191</f>
        <v>#DIV/0!</v>
      </c>
      <c r="Q188" s="340"/>
    </row>
    <row r="189" spans="2:17" ht="14.25" hidden="1" customHeight="1" outlineLevel="1">
      <c r="B189" s="859" t="s">
        <v>255</v>
      </c>
      <c r="C189" s="834"/>
      <c r="D189" s="292" t="str">
        <f>IF(D178="","",D178)</f>
        <v/>
      </c>
      <c r="E189" s="407">
        <f>COUNTIF(D189,"○○")</f>
        <v>0</v>
      </c>
      <c r="F189" s="408">
        <f>IF(AND(E189&gt;=1,G156=0),1,0)</f>
        <v>0</v>
      </c>
      <c r="G189" s="409">
        <f>IF(AND(E189&gt;=1,G156&gt;=1),1,0)</f>
        <v>0</v>
      </c>
      <c r="H189" s="426">
        <f>IF(AND(E189&gt;=1,I156&gt;=1,J156+K156+L156+M156+N156=0,O156=0),1,0)</f>
        <v>0</v>
      </c>
      <c r="I189" s="408">
        <f>IF(AND(E189&gt;=1,J156&gt;=1,K156+L156+M156+N156=0, O156=0),1,0)</f>
        <v>0</v>
      </c>
      <c r="J189" s="426">
        <f>IF(AND(E189&gt;=1,K156+L156+M156+N156&gt;=1,O156=0),1,0)</f>
        <v>0</v>
      </c>
      <c r="K189" s="427" t="str">
        <f>IF(AND(E189&gt;=1,O156&gt;=1),"○","-")</f>
        <v>-</v>
      </c>
      <c r="L189" s="885"/>
      <c r="Q189" s="340"/>
    </row>
    <row r="190" spans="2:17" ht="15" hidden="1" customHeight="1" outlineLevel="1" thickBot="1">
      <c r="B190" s="860" t="s">
        <v>256</v>
      </c>
      <c r="C190" s="836"/>
      <c r="D190" s="428" t="str">
        <f>IF(D179="","",D179)</f>
        <v/>
      </c>
      <c r="E190" s="412">
        <f>COUNTIF(D190,"○○")</f>
        <v>0</v>
      </c>
      <c r="F190" s="413">
        <f>IF(AND(E190&gt;=1,G157=0),1,0)</f>
        <v>0</v>
      </c>
      <c r="G190" s="414">
        <f>IF(AND(E190&gt;=1,G157&gt;=1),1,0)</f>
        <v>0</v>
      </c>
      <c r="H190" s="415">
        <f>IF(AND(E190&gt;=1,I157&gt;=1,J157+K157+L157+M157+N157=0,O157=0),1,0)</f>
        <v>0</v>
      </c>
      <c r="I190" s="415">
        <f>IF(AND(E190&gt;=1,J157&gt;=1,K157+L157+M157+N157=0, O157=0),1,0)</f>
        <v>0</v>
      </c>
      <c r="J190" s="415">
        <f>IF(AND(E190&gt;=1,K157+L157+M157+N157&gt;=1,O157=0),1,0)</f>
        <v>0</v>
      </c>
      <c r="K190" s="429" t="str">
        <f>IF(AND(E190&gt;=1,O157&gt;=1),"○","-")</f>
        <v>-</v>
      </c>
      <c r="L190" s="886"/>
      <c r="Q190" s="340"/>
    </row>
    <row r="191" spans="2:17" ht="15" hidden="1" customHeight="1" outlineLevel="1" thickBot="1">
      <c r="B191" s="861" t="s">
        <v>257</v>
      </c>
      <c r="C191" s="862"/>
      <c r="D191" s="430"/>
      <c r="E191" s="417">
        <f t="shared" ref="E191:J191" si="13">SUM(E188:E190)</f>
        <v>0</v>
      </c>
      <c r="F191" s="418">
        <f t="shared" si="13"/>
        <v>0</v>
      </c>
      <c r="G191" s="419">
        <f>SUM(G188:G190)</f>
        <v>0</v>
      </c>
      <c r="H191" s="419">
        <f t="shared" si="13"/>
        <v>0</v>
      </c>
      <c r="I191" s="420">
        <f t="shared" si="13"/>
        <v>0</v>
      </c>
      <c r="J191" s="431">
        <f t="shared" si="13"/>
        <v>0</v>
      </c>
      <c r="K191" s="897"/>
      <c r="L191" s="803"/>
      <c r="Q191" s="340"/>
    </row>
    <row r="192" spans="2:17" ht="14.25" hidden="1" customHeight="1" outlineLevel="1">
      <c r="B192" s="334"/>
      <c r="C192" s="334"/>
      <c r="D192" s="334"/>
      <c r="E192" s="422"/>
      <c r="F192" s="423"/>
      <c r="G192" s="423"/>
      <c r="H192" s="423"/>
      <c r="I192" s="423"/>
      <c r="J192" s="423"/>
      <c r="K192" s="424"/>
      <c r="L192" s="399"/>
      <c r="Q192" s="340"/>
    </row>
    <row r="193" spans="1:18" ht="15" hidden="1" customHeight="1" outlineLevel="1" thickBot="1">
      <c r="B193" s="881" t="s">
        <v>311</v>
      </c>
      <c r="C193" s="881"/>
      <c r="D193" s="881"/>
      <c r="E193" s="881"/>
      <c r="F193" s="881"/>
      <c r="G193" s="881"/>
      <c r="H193" s="881"/>
      <c r="I193" s="881"/>
      <c r="J193" s="423"/>
      <c r="K193" s="898" t="s">
        <v>310</v>
      </c>
      <c r="L193" s="898"/>
      <c r="Q193" s="340"/>
    </row>
    <row r="194" spans="1:18" ht="15" hidden="1" customHeight="1" outlineLevel="1" thickBot="1">
      <c r="B194" s="899" t="s">
        <v>257</v>
      </c>
      <c r="C194" s="900"/>
      <c r="D194" s="430"/>
      <c r="E194" s="432">
        <f t="shared" ref="E194:J194" si="14">E180+E191</f>
        <v>0</v>
      </c>
      <c r="F194" s="433">
        <f t="shared" si="14"/>
        <v>0</v>
      </c>
      <c r="G194" s="431">
        <f t="shared" si="14"/>
        <v>0</v>
      </c>
      <c r="H194" s="431">
        <f t="shared" si="14"/>
        <v>0</v>
      </c>
      <c r="I194" s="434">
        <f t="shared" si="14"/>
        <v>0</v>
      </c>
      <c r="J194" s="431">
        <f t="shared" si="14"/>
        <v>0</v>
      </c>
      <c r="K194" s="432">
        <f>COUNTIF(K177:K179,"○")+COUNTIF(K188:K190,"○")</f>
        <v>0</v>
      </c>
      <c r="L194" s="435" t="e">
        <f>(F194+H194+I194)/E194</f>
        <v>#DIV/0!</v>
      </c>
      <c r="Q194" s="336"/>
    </row>
    <row r="195" spans="1:18" ht="15" hidden="1" customHeight="1" outlineLevel="1" thickBot="1">
      <c r="A195" s="336"/>
      <c r="B195" s="338" t="s">
        <v>13</v>
      </c>
      <c r="C195" s="385"/>
      <c r="D195" s="385"/>
      <c r="E195" s="385"/>
      <c r="F195" s="385"/>
      <c r="G195" s="385"/>
      <c r="H195" s="385"/>
      <c r="I195" s="385"/>
      <c r="J195" s="385"/>
      <c r="K195" s="385"/>
      <c r="L195" s="385"/>
      <c r="M195" s="385"/>
      <c r="N195" s="901" t="s">
        <v>265</v>
      </c>
      <c r="O195" s="901"/>
      <c r="P195" s="901"/>
      <c r="Q195" s="340"/>
    </row>
    <row r="196" spans="1:18" ht="15" hidden="1" customHeight="1" outlineLevel="1" thickTop="1" thickBot="1">
      <c r="A196" s="336"/>
      <c r="B196" s="902"/>
      <c r="C196" s="903"/>
      <c r="D196" s="908" t="s">
        <v>223</v>
      </c>
      <c r="E196" s="911" t="s">
        <v>266</v>
      </c>
      <c r="F196" s="912" t="s">
        <v>267</v>
      </c>
      <c r="G196" s="914" t="s">
        <v>268</v>
      </c>
      <c r="H196" s="915"/>
      <c r="I196" s="915"/>
      <c r="J196" s="915"/>
      <c r="K196" s="915"/>
      <c r="L196" s="915"/>
      <c r="M196" s="915"/>
      <c r="N196" s="915"/>
      <c r="O196" s="916"/>
      <c r="P196" s="912" t="s">
        <v>294</v>
      </c>
      <c r="Q196" s="336"/>
    </row>
    <row r="197" spans="1:18" ht="13.5" hidden="1" customHeight="1" outlineLevel="1" thickBot="1">
      <c r="A197" s="336"/>
      <c r="B197" s="904"/>
      <c r="C197" s="905"/>
      <c r="D197" s="909"/>
      <c r="E197" s="909"/>
      <c r="F197" s="913"/>
      <c r="G197" s="913" t="s">
        <v>269</v>
      </c>
      <c r="H197" s="921" t="s">
        <v>270</v>
      </c>
      <c r="I197" s="922"/>
      <c r="J197" s="922"/>
      <c r="K197" s="922"/>
      <c r="L197" s="922"/>
      <c r="M197" s="922"/>
      <c r="N197" s="923"/>
      <c r="O197" s="909" t="s">
        <v>271</v>
      </c>
      <c r="P197" s="917"/>
      <c r="Q197" s="375"/>
    </row>
    <row r="198" spans="1:18" s="376" customFormat="1" ht="14.25" hidden="1" customHeight="1" outlineLevel="1" thickBot="1">
      <c r="A198" s="375"/>
      <c r="B198" s="904"/>
      <c r="C198" s="905"/>
      <c r="D198" s="909"/>
      <c r="E198" s="909"/>
      <c r="F198" s="913"/>
      <c r="G198" s="909"/>
      <c r="H198" s="436"/>
      <c r="I198" s="924" t="s">
        <v>276</v>
      </c>
      <c r="J198" s="925"/>
      <c r="K198" s="924" t="s">
        <v>277</v>
      </c>
      <c r="L198" s="925"/>
      <c r="M198" s="924" t="s">
        <v>278</v>
      </c>
      <c r="N198" s="925"/>
      <c r="O198" s="909"/>
      <c r="P198" s="917"/>
      <c r="Q198" s="336"/>
    </row>
    <row r="199" spans="1:18" ht="27" hidden="1" customHeight="1" outlineLevel="1">
      <c r="A199" s="336"/>
      <c r="B199" s="904"/>
      <c r="C199" s="905"/>
      <c r="D199" s="909"/>
      <c r="E199" s="909"/>
      <c r="F199" s="913"/>
      <c r="G199" s="909"/>
      <c r="H199" s="437" t="s">
        <v>279</v>
      </c>
      <c r="I199" s="438" t="s">
        <v>280</v>
      </c>
      <c r="J199" s="439" t="s">
        <v>281</v>
      </c>
      <c r="K199" s="440" t="s">
        <v>241</v>
      </c>
      <c r="L199" s="441" t="s">
        <v>282</v>
      </c>
      <c r="M199" s="440" t="s">
        <v>241</v>
      </c>
      <c r="N199" s="441" t="s">
        <v>282</v>
      </c>
      <c r="O199" s="909"/>
      <c r="P199" s="917"/>
      <c r="Q199" s="336"/>
    </row>
    <row r="200" spans="1:18" ht="15" hidden="1" customHeight="1" outlineLevel="1" thickBot="1">
      <c r="A200" s="336"/>
      <c r="B200" s="906"/>
      <c r="C200" s="907"/>
      <c r="D200" s="910"/>
      <c r="E200" s="442" t="s">
        <v>243</v>
      </c>
      <c r="F200" s="443" t="s">
        <v>244</v>
      </c>
      <c r="G200" s="443" t="s">
        <v>245</v>
      </c>
      <c r="H200" s="442" t="s">
        <v>246</v>
      </c>
      <c r="I200" s="444" t="s">
        <v>247</v>
      </c>
      <c r="J200" s="445" t="s">
        <v>283</v>
      </c>
      <c r="K200" s="444" t="s">
        <v>249</v>
      </c>
      <c r="L200" s="445" t="s">
        <v>250</v>
      </c>
      <c r="M200" s="444" t="s">
        <v>251</v>
      </c>
      <c r="N200" s="445" t="s">
        <v>252</v>
      </c>
      <c r="O200" s="443" t="s">
        <v>253</v>
      </c>
      <c r="P200" s="442" t="s">
        <v>295</v>
      </c>
      <c r="Q200" s="336"/>
    </row>
    <row r="201" spans="1:18" ht="14.25" hidden="1" customHeight="1" outlineLevel="1">
      <c r="A201" s="336"/>
      <c r="B201" s="858" t="s">
        <v>254</v>
      </c>
      <c r="C201" s="832"/>
      <c r="D201" s="446" t="str">
        <f>D155</f>
        <v/>
      </c>
      <c r="E201" s="303">
        <f>SUM(E66,E130)</f>
        <v>0</v>
      </c>
      <c r="F201" s="304">
        <f>E201- G201</f>
        <v>0</v>
      </c>
      <c r="G201" s="305">
        <f>SUM(G66,G130)</f>
        <v>0</v>
      </c>
      <c r="H201" s="306">
        <f>SUM(I201:N201)</f>
        <v>0</v>
      </c>
      <c r="I201" s="307">
        <f t="shared" ref="I201:N203" si="15">SUM(I66,I130)</f>
        <v>0</v>
      </c>
      <c r="J201" s="308">
        <f t="shared" si="15"/>
        <v>0</v>
      </c>
      <c r="K201" s="307">
        <f t="shared" si="15"/>
        <v>0</v>
      </c>
      <c r="L201" s="308">
        <f t="shared" si="15"/>
        <v>0</v>
      </c>
      <c r="M201" s="307">
        <f t="shared" si="15"/>
        <v>0</v>
      </c>
      <c r="N201" s="308">
        <f t="shared" si="15"/>
        <v>0</v>
      </c>
      <c r="O201" s="377">
        <f>+G201-H201</f>
        <v>0</v>
      </c>
      <c r="P201" s="447" t="e">
        <f>(F201+I201+J201)/E201</f>
        <v>#DIV/0!</v>
      </c>
      <c r="Q201" s="336"/>
    </row>
    <row r="202" spans="1:18" ht="14.25" hidden="1" customHeight="1" outlineLevel="1">
      <c r="A202" s="336"/>
      <c r="B202" s="859" t="s">
        <v>255</v>
      </c>
      <c r="C202" s="834"/>
      <c r="D202" s="448" t="str">
        <f>D156</f>
        <v/>
      </c>
      <c r="E202" s="311">
        <f>SUM(E67,E131)</f>
        <v>0</v>
      </c>
      <c r="F202" s="312">
        <f>E202- G202</f>
        <v>0</v>
      </c>
      <c r="G202" s="311">
        <f>SUM(G67,G131)</f>
        <v>0</v>
      </c>
      <c r="H202" s="313">
        <f>SUM(I202:N202)</f>
        <v>0</v>
      </c>
      <c r="I202" s="314">
        <f t="shared" si="15"/>
        <v>0</v>
      </c>
      <c r="J202" s="315">
        <f t="shared" si="15"/>
        <v>0</v>
      </c>
      <c r="K202" s="314">
        <f t="shared" si="15"/>
        <v>0</v>
      </c>
      <c r="L202" s="315">
        <f t="shared" si="15"/>
        <v>0</v>
      </c>
      <c r="M202" s="314">
        <f t="shared" si="15"/>
        <v>0</v>
      </c>
      <c r="N202" s="315">
        <f t="shared" si="15"/>
        <v>0</v>
      </c>
      <c r="O202" s="378">
        <f>+G202-H202</f>
        <v>0</v>
      </c>
      <c r="P202" s="449" t="e">
        <f>(F202+I202+J202)/E202</f>
        <v>#DIV/0!</v>
      </c>
      <c r="Q202" s="336"/>
      <c r="R202" s="399"/>
    </row>
    <row r="203" spans="1:18" ht="15" hidden="1" customHeight="1" outlineLevel="1" thickBot="1">
      <c r="A203" s="336"/>
      <c r="B203" s="860" t="s">
        <v>256</v>
      </c>
      <c r="C203" s="836"/>
      <c r="D203" s="450" t="str">
        <f>D157</f>
        <v/>
      </c>
      <c r="E203" s="318">
        <f>SUM(E68,E132)</f>
        <v>0</v>
      </c>
      <c r="F203" s="319">
        <f>E203- G203</f>
        <v>0</v>
      </c>
      <c r="G203" s="318">
        <f>SUM(G68,G132)</f>
        <v>0</v>
      </c>
      <c r="H203" s="320">
        <f>SUM(I203:N203)</f>
        <v>0</v>
      </c>
      <c r="I203" s="321">
        <f t="shared" si="15"/>
        <v>0</v>
      </c>
      <c r="J203" s="322">
        <f t="shared" si="15"/>
        <v>0</v>
      </c>
      <c r="K203" s="321">
        <f t="shared" si="15"/>
        <v>0</v>
      </c>
      <c r="L203" s="322">
        <f t="shared" si="15"/>
        <v>0</v>
      </c>
      <c r="M203" s="321">
        <f t="shared" si="15"/>
        <v>0</v>
      </c>
      <c r="N203" s="322">
        <f t="shared" si="15"/>
        <v>0</v>
      </c>
      <c r="O203" s="379">
        <f>+G203-H203</f>
        <v>0</v>
      </c>
      <c r="P203" s="451" t="e">
        <f>(F203+I203+J203)/E203</f>
        <v>#DIV/0!</v>
      </c>
      <c r="Q203" s="336"/>
    </row>
    <row r="204" spans="1:18" ht="15" hidden="1" customHeight="1" outlineLevel="1" thickBot="1">
      <c r="A204" s="336"/>
      <c r="B204" s="918" t="s">
        <v>257</v>
      </c>
      <c r="C204" s="919"/>
      <c r="D204" s="452"/>
      <c r="E204" s="380">
        <f t="shared" ref="E204:O204" si="16">SUM(E201:E203)</f>
        <v>0</v>
      </c>
      <c r="F204" s="380">
        <f t="shared" si="16"/>
        <v>0</v>
      </c>
      <c r="G204" s="380">
        <f t="shared" si="16"/>
        <v>0</v>
      </c>
      <c r="H204" s="381">
        <f t="shared" si="16"/>
        <v>0</v>
      </c>
      <c r="I204" s="382">
        <f t="shared" si="16"/>
        <v>0</v>
      </c>
      <c r="J204" s="383">
        <f t="shared" si="16"/>
        <v>0</v>
      </c>
      <c r="K204" s="382">
        <f t="shared" si="16"/>
        <v>0</v>
      </c>
      <c r="L204" s="384">
        <f t="shared" si="16"/>
        <v>0</v>
      </c>
      <c r="M204" s="382">
        <f t="shared" si="16"/>
        <v>0</v>
      </c>
      <c r="N204" s="384">
        <f t="shared" si="16"/>
        <v>0</v>
      </c>
      <c r="O204" s="380">
        <f t="shared" si="16"/>
        <v>0</v>
      </c>
      <c r="P204" s="453" t="e">
        <f>(F204+I204+J204)/E204</f>
        <v>#DIV/0!</v>
      </c>
      <c r="Q204" s="336"/>
    </row>
    <row r="205" spans="1:18" ht="14.25" hidden="1" customHeight="1" outlineLevel="1">
      <c r="A205" s="336"/>
      <c r="B205" s="385"/>
      <c r="C205" s="385"/>
      <c r="D205" s="385"/>
      <c r="E205" s="385"/>
      <c r="F205" s="385"/>
      <c r="G205" s="385"/>
      <c r="H205" s="385"/>
      <c r="I205" s="385"/>
      <c r="J205" s="385"/>
      <c r="K205" s="385"/>
      <c r="L205" s="385"/>
      <c r="M205" s="385"/>
      <c r="N205" s="338"/>
      <c r="O205" s="338"/>
      <c r="P205" s="336"/>
      <c r="Q205" s="336"/>
    </row>
    <row r="206" spans="1:18" ht="15" hidden="1" customHeight="1" outlineLevel="1" thickBot="1">
      <c r="A206" s="336"/>
      <c r="B206" s="920" t="s">
        <v>296</v>
      </c>
      <c r="C206" s="920"/>
      <c r="D206" s="385"/>
      <c r="E206" s="385"/>
      <c r="F206" s="385"/>
      <c r="G206" s="385"/>
      <c r="H206" s="385"/>
      <c r="I206" s="385"/>
      <c r="J206" s="385"/>
      <c r="K206" s="385"/>
      <c r="L206" s="385"/>
      <c r="M206" s="385"/>
      <c r="N206" s="901" t="s">
        <v>265</v>
      </c>
      <c r="O206" s="901"/>
      <c r="P206" s="901"/>
      <c r="Q206" s="336"/>
    </row>
    <row r="207" spans="1:18" ht="15" hidden="1" customHeight="1" outlineLevel="1" thickTop="1" thickBot="1">
      <c r="A207" s="336"/>
      <c r="B207" s="902"/>
      <c r="C207" s="903"/>
      <c r="D207" s="908" t="s">
        <v>223</v>
      </c>
      <c r="E207" s="911" t="s">
        <v>266</v>
      </c>
      <c r="F207" s="912" t="s">
        <v>267</v>
      </c>
      <c r="G207" s="914" t="s">
        <v>268</v>
      </c>
      <c r="H207" s="915"/>
      <c r="I207" s="915"/>
      <c r="J207" s="915"/>
      <c r="K207" s="915"/>
      <c r="L207" s="915"/>
      <c r="M207" s="915"/>
      <c r="N207" s="915"/>
      <c r="O207" s="916"/>
      <c r="P207" s="912" t="s">
        <v>294</v>
      </c>
      <c r="Q207" s="336"/>
    </row>
    <row r="208" spans="1:18" ht="13.5" hidden="1" customHeight="1" outlineLevel="1" thickBot="1">
      <c r="A208" s="336"/>
      <c r="B208" s="904"/>
      <c r="C208" s="905"/>
      <c r="D208" s="909"/>
      <c r="E208" s="909"/>
      <c r="F208" s="913"/>
      <c r="G208" s="913" t="s">
        <v>269</v>
      </c>
      <c r="H208" s="921" t="s">
        <v>270</v>
      </c>
      <c r="I208" s="922"/>
      <c r="J208" s="922"/>
      <c r="K208" s="922"/>
      <c r="L208" s="922"/>
      <c r="M208" s="922"/>
      <c r="N208" s="923"/>
      <c r="O208" s="909" t="s">
        <v>271</v>
      </c>
      <c r="P208" s="917"/>
      <c r="Q208" s="375"/>
    </row>
    <row r="209" spans="1:18" s="376" customFormat="1" ht="14.25" hidden="1" customHeight="1" outlineLevel="1" thickBot="1">
      <c r="A209" s="375"/>
      <c r="B209" s="904"/>
      <c r="C209" s="905"/>
      <c r="D209" s="909"/>
      <c r="E209" s="909"/>
      <c r="F209" s="913"/>
      <c r="G209" s="909"/>
      <c r="H209" s="436"/>
      <c r="I209" s="924" t="s">
        <v>276</v>
      </c>
      <c r="J209" s="925"/>
      <c r="K209" s="924" t="s">
        <v>277</v>
      </c>
      <c r="L209" s="925"/>
      <c r="M209" s="924" t="s">
        <v>278</v>
      </c>
      <c r="N209" s="925"/>
      <c r="O209" s="909"/>
      <c r="P209" s="917"/>
      <c r="Q209" s="336"/>
    </row>
    <row r="210" spans="1:18" ht="27" hidden="1" customHeight="1" outlineLevel="1">
      <c r="A210" s="336"/>
      <c r="B210" s="904"/>
      <c r="C210" s="905"/>
      <c r="D210" s="909"/>
      <c r="E210" s="909"/>
      <c r="F210" s="913"/>
      <c r="G210" s="909"/>
      <c r="H210" s="437" t="s">
        <v>279</v>
      </c>
      <c r="I210" s="438" t="s">
        <v>280</v>
      </c>
      <c r="J210" s="439" t="s">
        <v>281</v>
      </c>
      <c r="K210" s="440" t="s">
        <v>241</v>
      </c>
      <c r="L210" s="441" t="s">
        <v>282</v>
      </c>
      <c r="M210" s="440" t="s">
        <v>241</v>
      </c>
      <c r="N210" s="441" t="s">
        <v>282</v>
      </c>
      <c r="O210" s="909"/>
      <c r="P210" s="917"/>
      <c r="Q210" s="336"/>
    </row>
    <row r="211" spans="1:18" ht="15" hidden="1" customHeight="1" outlineLevel="1" thickBot="1">
      <c r="A211" s="336"/>
      <c r="B211" s="906"/>
      <c r="C211" s="907"/>
      <c r="D211" s="910"/>
      <c r="E211" s="442" t="s">
        <v>243</v>
      </c>
      <c r="F211" s="443" t="s">
        <v>244</v>
      </c>
      <c r="G211" s="443" t="s">
        <v>245</v>
      </c>
      <c r="H211" s="442" t="s">
        <v>246</v>
      </c>
      <c r="I211" s="444" t="s">
        <v>247</v>
      </c>
      <c r="J211" s="445" t="s">
        <v>283</v>
      </c>
      <c r="K211" s="444" t="s">
        <v>249</v>
      </c>
      <c r="L211" s="445" t="s">
        <v>250</v>
      </c>
      <c r="M211" s="444" t="s">
        <v>251</v>
      </c>
      <c r="N211" s="445" t="s">
        <v>252</v>
      </c>
      <c r="O211" s="443" t="s">
        <v>253</v>
      </c>
      <c r="P211" s="442" t="s">
        <v>295</v>
      </c>
      <c r="Q211" s="336"/>
    </row>
    <row r="212" spans="1:18" ht="14.25" hidden="1" customHeight="1" outlineLevel="1">
      <c r="A212" s="336"/>
      <c r="B212" s="858" t="s">
        <v>254</v>
      </c>
      <c r="C212" s="832"/>
      <c r="D212" s="446" t="str">
        <f>D201</f>
        <v/>
      </c>
      <c r="E212" s="303">
        <f>SUM(E79,E143)</f>
        <v>0</v>
      </c>
      <c r="F212" s="304">
        <f>E212- G212</f>
        <v>0</v>
      </c>
      <c r="G212" s="305">
        <f>SUM(G79,G143)</f>
        <v>0</v>
      </c>
      <c r="H212" s="306">
        <f>SUM(I212:N212)</f>
        <v>0</v>
      </c>
      <c r="I212" s="307">
        <f t="shared" ref="I212:N214" si="17">SUM(I79,I143)</f>
        <v>0</v>
      </c>
      <c r="J212" s="308">
        <f t="shared" si="17"/>
        <v>0</v>
      </c>
      <c r="K212" s="307">
        <f t="shared" si="17"/>
        <v>0</v>
      </c>
      <c r="L212" s="308">
        <f t="shared" si="17"/>
        <v>0</v>
      </c>
      <c r="M212" s="307">
        <f t="shared" si="17"/>
        <v>0</v>
      </c>
      <c r="N212" s="308">
        <f t="shared" si="17"/>
        <v>0</v>
      </c>
      <c r="O212" s="377">
        <f>+G212-H212</f>
        <v>0</v>
      </c>
      <c r="P212" s="454" t="e">
        <f>(F212+I212+J212)/E212</f>
        <v>#DIV/0!</v>
      </c>
      <c r="Q212" s="336"/>
    </row>
    <row r="213" spans="1:18" ht="14.25" hidden="1" customHeight="1" outlineLevel="1">
      <c r="A213" s="336"/>
      <c r="B213" s="859" t="s">
        <v>255</v>
      </c>
      <c r="C213" s="834"/>
      <c r="D213" s="448" t="str">
        <f>D202</f>
        <v/>
      </c>
      <c r="E213" s="311">
        <f>SUM(E80,E144)</f>
        <v>0</v>
      </c>
      <c r="F213" s="312">
        <f>E213- G213</f>
        <v>0</v>
      </c>
      <c r="G213" s="311">
        <f>SUM(G80,G144)</f>
        <v>0</v>
      </c>
      <c r="H213" s="313">
        <f>SUM(I213:N213)</f>
        <v>0</v>
      </c>
      <c r="I213" s="314">
        <f t="shared" si="17"/>
        <v>0</v>
      </c>
      <c r="J213" s="315">
        <f t="shared" si="17"/>
        <v>0</v>
      </c>
      <c r="K213" s="314">
        <f t="shared" si="17"/>
        <v>0</v>
      </c>
      <c r="L213" s="315">
        <f t="shared" si="17"/>
        <v>0</v>
      </c>
      <c r="M213" s="314">
        <f t="shared" si="17"/>
        <v>0</v>
      </c>
      <c r="N213" s="315">
        <f t="shared" si="17"/>
        <v>0</v>
      </c>
      <c r="O213" s="378">
        <f>+G213-H213</f>
        <v>0</v>
      </c>
      <c r="P213" s="455" t="e">
        <f>(F213+I213+J213)/E213</f>
        <v>#DIV/0!</v>
      </c>
      <c r="Q213" s="336"/>
      <c r="R213" s="399"/>
    </row>
    <row r="214" spans="1:18" ht="15" hidden="1" customHeight="1" outlineLevel="1" thickBot="1">
      <c r="A214" s="336"/>
      <c r="B214" s="860" t="s">
        <v>256</v>
      </c>
      <c r="C214" s="836"/>
      <c r="D214" s="450" t="str">
        <f>D203</f>
        <v/>
      </c>
      <c r="E214" s="318">
        <f>SUM(E81,E145)</f>
        <v>0</v>
      </c>
      <c r="F214" s="319">
        <f>E214- G214</f>
        <v>0</v>
      </c>
      <c r="G214" s="318">
        <f>SUM(G81,G145)</f>
        <v>0</v>
      </c>
      <c r="H214" s="320">
        <f>SUM(I214:N214)</f>
        <v>0</v>
      </c>
      <c r="I214" s="321">
        <f t="shared" si="17"/>
        <v>0</v>
      </c>
      <c r="J214" s="322">
        <f t="shared" si="17"/>
        <v>0</v>
      </c>
      <c r="K214" s="321">
        <f t="shared" si="17"/>
        <v>0</v>
      </c>
      <c r="L214" s="322">
        <f t="shared" si="17"/>
        <v>0</v>
      </c>
      <c r="M214" s="321">
        <f t="shared" si="17"/>
        <v>0</v>
      </c>
      <c r="N214" s="322">
        <f t="shared" si="17"/>
        <v>0</v>
      </c>
      <c r="O214" s="379">
        <f>+G214-H214</f>
        <v>0</v>
      </c>
      <c r="P214" s="453" t="e">
        <f>(F214+I214+J214)/E214</f>
        <v>#DIV/0!</v>
      </c>
      <c r="Q214" s="336"/>
    </row>
    <row r="215" spans="1:18" ht="15" hidden="1" customHeight="1" outlineLevel="1" thickBot="1">
      <c r="A215" s="336"/>
      <c r="B215" s="918" t="s">
        <v>257</v>
      </c>
      <c r="C215" s="919"/>
      <c r="D215" s="452"/>
      <c r="E215" s="380">
        <f t="shared" ref="E215:O215" si="18">SUM(E212:E214)</f>
        <v>0</v>
      </c>
      <c r="F215" s="380">
        <f t="shared" si="18"/>
        <v>0</v>
      </c>
      <c r="G215" s="380">
        <f t="shared" si="18"/>
        <v>0</v>
      </c>
      <c r="H215" s="381">
        <f t="shared" si="18"/>
        <v>0</v>
      </c>
      <c r="I215" s="382">
        <f t="shared" si="18"/>
        <v>0</v>
      </c>
      <c r="J215" s="383">
        <f t="shared" si="18"/>
        <v>0</v>
      </c>
      <c r="K215" s="382">
        <f t="shared" si="18"/>
        <v>0</v>
      </c>
      <c r="L215" s="384">
        <f t="shared" si="18"/>
        <v>0</v>
      </c>
      <c r="M215" s="382">
        <f t="shared" si="18"/>
        <v>0</v>
      </c>
      <c r="N215" s="384">
        <f t="shared" si="18"/>
        <v>0</v>
      </c>
      <c r="O215" s="380">
        <f t="shared" si="18"/>
        <v>0</v>
      </c>
      <c r="P215" s="453" t="e">
        <f>(F215+I215+J215)/E215</f>
        <v>#DIV/0!</v>
      </c>
      <c r="Q215" s="336"/>
    </row>
    <row r="216" spans="1:18" ht="12" customHeight="1" collapsed="1">
      <c r="A216" s="336"/>
      <c r="B216" s="385"/>
      <c r="C216" s="385"/>
      <c r="D216" s="385"/>
      <c r="E216" s="385"/>
      <c r="F216" s="385"/>
      <c r="G216" s="385"/>
      <c r="H216" s="385"/>
      <c r="I216" s="385"/>
      <c r="J216" s="385"/>
      <c r="K216" s="385"/>
      <c r="L216" s="385"/>
      <c r="M216" s="385"/>
      <c r="N216" s="338"/>
      <c r="O216" s="338"/>
      <c r="P216" s="336"/>
      <c r="Q216" s="336"/>
    </row>
    <row r="217" spans="1:18" ht="12" customHeight="1" thickBot="1">
      <c r="B217" s="399"/>
      <c r="C217" s="399"/>
      <c r="D217" s="399"/>
      <c r="E217" s="399"/>
      <c r="F217" s="399"/>
      <c r="G217" s="399"/>
      <c r="H217" s="399"/>
      <c r="I217" s="399"/>
      <c r="J217" s="399"/>
      <c r="K217" s="399"/>
      <c r="L217" s="399"/>
      <c r="M217" s="399"/>
      <c r="N217" s="394"/>
      <c r="O217" s="394"/>
    </row>
    <row r="218" spans="1:18" ht="14.4">
      <c r="B218" s="394"/>
      <c r="C218" s="394"/>
      <c r="D218" s="394"/>
      <c r="E218" s="394"/>
      <c r="F218" s="394"/>
      <c r="G218" s="394"/>
      <c r="H218" s="394"/>
      <c r="I218" s="394"/>
      <c r="J218" s="394"/>
      <c r="K218" s="394"/>
      <c r="L218" s="394"/>
      <c r="M218" s="926" t="str">
        <f>IF(COUNTIF(R22:W145,"エラー")=0,"OK","エラー")</f>
        <v>OK</v>
      </c>
      <c r="N218" s="927"/>
      <c r="O218" s="394"/>
    </row>
    <row r="219" spans="1:18" ht="14.4">
      <c r="B219" s="394"/>
      <c r="C219" s="394"/>
      <c r="D219" s="394"/>
      <c r="E219" s="394"/>
      <c r="F219" s="394"/>
      <c r="G219" s="394"/>
      <c r="H219" s="394"/>
      <c r="I219" s="394"/>
      <c r="J219" s="394"/>
      <c r="K219" s="394"/>
      <c r="L219" s="394"/>
      <c r="M219" s="928"/>
      <c r="N219" s="929"/>
      <c r="O219" s="394"/>
    </row>
    <row r="220" spans="1:18" ht="13.8" thickBot="1">
      <c r="M220" s="930"/>
      <c r="N220" s="931"/>
    </row>
    <row r="221" spans="1:18" ht="8.25" customHeight="1"/>
    <row r="222" spans="1:18" ht="85.5" customHeight="1">
      <c r="M222" s="932" t="str">
        <f>IF(M218="エラー","右欄外のエラー欄を確認し、エラーが出ている箇所を修正してください","")</f>
        <v/>
      </c>
      <c r="N222" s="932"/>
      <c r="O222" s="932"/>
      <c r="P222" s="932"/>
      <c r="Q222" s="932"/>
    </row>
  </sheetData>
  <mergeCells count="339">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 ref="B201:C201"/>
    <mergeCell ref="B202:C202"/>
    <mergeCell ref="B203:C203"/>
    <mergeCell ref="B204:C204"/>
    <mergeCell ref="B206:C206"/>
    <mergeCell ref="N206:P206"/>
    <mergeCell ref="G197:G199"/>
    <mergeCell ref="H197:N197"/>
    <mergeCell ref="O197:O199"/>
    <mergeCell ref="I198:J198"/>
    <mergeCell ref="K198:L198"/>
    <mergeCell ref="M198:N198"/>
    <mergeCell ref="B193:I193"/>
    <mergeCell ref="K193:L193"/>
    <mergeCell ref="B194:C194"/>
    <mergeCell ref="N195:P195"/>
    <mergeCell ref="B196:C200"/>
    <mergeCell ref="D196:D200"/>
    <mergeCell ref="E196:E199"/>
    <mergeCell ref="F196:F199"/>
    <mergeCell ref="G196:O196"/>
    <mergeCell ref="P196:P199"/>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80:C180"/>
    <mergeCell ref="K180:L180"/>
    <mergeCell ref="B182:J182"/>
    <mergeCell ref="K182:L182"/>
    <mergeCell ref="B183:C187"/>
    <mergeCell ref="D183:D187"/>
    <mergeCell ref="E183:E186"/>
    <mergeCell ref="F183:F186"/>
    <mergeCell ref="H183:K183"/>
    <mergeCell ref="L183:L187"/>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P150:P153"/>
    <mergeCell ref="G151:G153"/>
    <mergeCell ref="H151:N151"/>
    <mergeCell ref="O151:O153"/>
    <mergeCell ref="I152:J152"/>
    <mergeCell ref="B143:C143"/>
    <mergeCell ref="R143:R145"/>
    <mergeCell ref="B144:C144"/>
    <mergeCell ref="B145:C145"/>
    <mergeCell ref="B146:C146"/>
    <mergeCell ref="B147:N14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J122:K122"/>
    <mergeCell ref="L122:M122"/>
    <mergeCell ref="N124:O124"/>
    <mergeCell ref="B125:C129"/>
    <mergeCell ref="D125:D129"/>
    <mergeCell ref="E125:E128"/>
    <mergeCell ref="F125:F128"/>
    <mergeCell ref="G125:O125"/>
    <mergeCell ref="K127:L127"/>
    <mergeCell ref="M127:N127"/>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R106:V106"/>
    <mergeCell ref="G107:G109"/>
    <mergeCell ref="H107:N107"/>
    <mergeCell ref="O107:O109"/>
    <mergeCell ref="R107:R110"/>
    <mergeCell ref="S107:S110"/>
    <mergeCell ref="T107:T110"/>
    <mergeCell ref="U107:U110"/>
    <mergeCell ref="V107:V110"/>
    <mergeCell ref="I108:J108"/>
    <mergeCell ref="J103:K103"/>
    <mergeCell ref="L103:M103"/>
    <mergeCell ref="B106:C110"/>
    <mergeCell ref="D106:D110"/>
    <mergeCell ref="E106:E109"/>
    <mergeCell ref="F106:F109"/>
    <mergeCell ref="G106:O106"/>
    <mergeCell ref="K108:L108"/>
    <mergeCell ref="M108:N108"/>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R74:W74"/>
    <mergeCell ref="G75:G77"/>
    <mergeCell ref="H75:N75"/>
    <mergeCell ref="O75:O77"/>
    <mergeCell ref="R75:R78"/>
    <mergeCell ref="S75:S78"/>
    <mergeCell ref="T75:T78"/>
    <mergeCell ref="U75:U78"/>
    <mergeCell ref="V75:V78"/>
    <mergeCell ref="W75:W78"/>
    <mergeCell ref="N73:O73"/>
    <mergeCell ref="B74:C78"/>
    <mergeCell ref="D74:D78"/>
    <mergeCell ref="E74:E77"/>
    <mergeCell ref="F74:F77"/>
    <mergeCell ref="G74:O74"/>
    <mergeCell ref="I76:J76"/>
    <mergeCell ref="K76:L76"/>
    <mergeCell ref="M76:N76"/>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J58:K58"/>
    <mergeCell ref="L58:M58"/>
    <mergeCell ref="N60:O60"/>
    <mergeCell ref="B61:C65"/>
    <mergeCell ref="D61:D65"/>
    <mergeCell ref="E61:E64"/>
    <mergeCell ref="F61:F64"/>
    <mergeCell ref="G61:O61"/>
    <mergeCell ref="K63:L63"/>
    <mergeCell ref="M63:N63"/>
    <mergeCell ref="H54:O54"/>
    <mergeCell ref="J55:K55"/>
    <mergeCell ref="L55:M55"/>
    <mergeCell ref="J56:K56"/>
    <mergeCell ref="L56:M56"/>
    <mergeCell ref="J57:K57"/>
    <mergeCell ref="L57:M57"/>
    <mergeCell ref="B47:C47"/>
    <mergeCell ref="R47:R49"/>
    <mergeCell ref="B48:C48"/>
    <mergeCell ref="B49:C49"/>
    <mergeCell ref="B50:C50"/>
    <mergeCell ref="H53:O53"/>
    <mergeCell ref="R42:V42"/>
    <mergeCell ref="G43:G45"/>
    <mergeCell ref="H43:N43"/>
    <mergeCell ref="O43:O45"/>
    <mergeCell ref="R43:R46"/>
    <mergeCell ref="S43:S46"/>
    <mergeCell ref="T43:T46"/>
    <mergeCell ref="U43:U46"/>
    <mergeCell ref="V43:V46"/>
    <mergeCell ref="I44:J44"/>
    <mergeCell ref="J38:K38"/>
    <mergeCell ref="L38:M38"/>
    <mergeCell ref="B42:C46"/>
    <mergeCell ref="D42:D46"/>
    <mergeCell ref="E42:E45"/>
    <mergeCell ref="F42:F45"/>
    <mergeCell ref="G42:O42"/>
    <mergeCell ref="K44:L44"/>
    <mergeCell ref="M44:N44"/>
    <mergeCell ref="H34:O34"/>
    <mergeCell ref="J35:K35"/>
    <mergeCell ref="L35:M35"/>
    <mergeCell ref="J36:K36"/>
    <mergeCell ref="L36:M36"/>
    <mergeCell ref="J37:K37"/>
    <mergeCell ref="L37:M37"/>
    <mergeCell ref="B27:C27"/>
    <mergeCell ref="R27:R29"/>
    <mergeCell ref="B28:C28"/>
    <mergeCell ref="B29:C29"/>
    <mergeCell ref="B30:C30"/>
    <mergeCell ref="H33:O33"/>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s>
  <phoneticPr fontId="11"/>
  <conditionalFormatting sqref="R20:W145">
    <cfRule type="cellIs" dxfId="0" priority="1" stopIfTrue="1" operator="equal">
      <formula>"エラー"</formula>
    </cfRule>
  </conditionalFormatting>
  <dataValidations count="9">
    <dataValidation type="list" allowBlank="1" showInputMessage="1" showErrorMessage="1" sqref="J36:M38 J56:M58" xr:uid="{A617F0AC-D239-45A4-B048-D9CA0217EFE3}">
      <formula1>"2019年度,2020年度,2021年度,2022年度,2023年度,2024年度,2025年度以降"</formula1>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0C09CFE3-BA5F-4DFB-A885-65757A534364}">
      <formula1>0</formula1>
      <formula2>1000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E441651D-51F9-4DCA-9AAE-DF2CE5291BC4}">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EF88527D-DCBF-4C3D-9FC6-A550C67B896B}">
      <formula1>0</formula1>
      <formula2>1000000000000000000</formula2>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E041B83A-4436-4A46-9269-B70ACE2A077F}">
      <formula1>0</formula1>
      <formula2>1000</formula2>
    </dataValidation>
    <dataValidation type="list" allowBlank="1" showInputMessage="1" showErrorMessage="1" sqref="D27:D29 D92:D94" xr:uid="{FA6BE169-C806-4907-AC77-9FAFC29A3FDE}">
      <formula1>"○"</formula1>
    </dataValidation>
    <dataValidation imeMode="halfAlpha" allowBlank="1" showInputMessage="1" showErrorMessage="1" sqref="F143:F145 F155:F157 F188:K190 F130:F132 F201:F203 F92:F94 F111:F113 F79:F81 E4:H15 F27:F29 F166:F168 F212:F214 F47:F49 F66:F68 F177:K179" xr:uid="{61B69FC9-6D47-41B9-B76A-2FEEB41AD1CC}"/>
    <dataValidation type="list" allowBlank="1" showDropDown="1" showInputMessage="1" showErrorMessage="1" sqref="D47:D49 D111:D113" xr:uid="{124F15D5-5B39-455B-B2EE-1EE43095EB03}">
      <formula1>"○"</formula1>
    </dataValidation>
    <dataValidation type="list" allowBlank="1" showInputMessage="1" showErrorMessage="1" sqref="J120:M122 J101:M103" xr:uid="{CFC6EC7B-CEE4-481E-841B-8A467D89AAF2}">
      <formula1>"2021年度,2022年度,2023年度,2024年度,2025年度以降"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C4" sqref="C4"/>
    </sheetView>
  </sheetViews>
  <sheetFormatPr defaultColWidth="9" defaultRowHeight="13.2"/>
  <cols>
    <col min="1" max="1" width="10.44140625" style="66" bestFit="1" customWidth="1"/>
    <col min="2" max="16384" width="9" style="65"/>
  </cols>
  <sheetData>
    <row r="2" spans="1:3" ht="14.4">
      <c r="A2" s="64" t="s">
        <v>61</v>
      </c>
      <c r="C2" s="74">
        <v>0.5</v>
      </c>
    </row>
    <row r="3" spans="1:3">
      <c r="A3" s="66" t="s">
        <v>62</v>
      </c>
      <c r="C3" s="74">
        <v>0.33333333333333331</v>
      </c>
    </row>
    <row r="4" spans="1:3">
      <c r="A4" s="66" t="s">
        <v>63</v>
      </c>
    </row>
    <row r="5" spans="1:3">
      <c r="A5" s="66" t="s">
        <v>64</v>
      </c>
    </row>
    <row r="6" spans="1:3">
      <c r="A6" s="66" t="s">
        <v>65</v>
      </c>
    </row>
    <row r="7" spans="1:3">
      <c r="A7" s="66" t="s">
        <v>66</v>
      </c>
    </row>
    <row r="8" spans="1:3">
      <c r="A8" s="66" t="s">
        <v>67</v>
      </c>
    </row>
    <row r="9" spans="1:3">
      <c r="A9" s="66" t="s">
        <v>68</v>
      </c>
    </row>
    <row r="10" spans="1:3">
      <c r="A10" s="66" t="s">
        <v>69</v>
      </c>
    </row>
    <row r="11" spans="1:3">
      <c r="A11" s="66" t="s">
        <v>70</v>
      </c>
    </row>
    <row r="12" spans="1:3">
      <c r="A12" s="66" t="s">
        <v>71</v>
      </c>
    </row>
    <row r="13" spans="1:3">
      <c r="A13" s="66" t="s">
        <v>72</v>
      </c>
    </row>
    <row r="14" spans="1:3">
      <c r="A14" s="66" t="s">
        <v>73</v>
      </c>
    </row>
    <row r="15" spans="1:3">
      <c r="A15" s="66" t="s">
        <v>74</v>
      </c>
    </row>
    <row r="16" spans="1:3">
      <c r="A16" s="66" t="s">
        <v>75</v>
      </c>
    </row>
    <row r="17" spans="1:1">
      <c r="A17" s="66" t="s">
        <v>76</v>
      </c>
    </row>
    <row r="18" spans="1:1">
      <c r="A18" s="66" t="s">
        <v>77</v>
      </c>
    </row>
    <row r="19" spans="1:1">
      <c r="A19" s="66" t="s">
        <v>78</v>
      </c>
    </row>
    <row r="20" spans="1:1">
      <c r="A20" s="66" t="s">
        <v>79</v>
      </c>
    </row>
    <row r="21" spans="1:1">
      <c r="A21" s="66" t="s">
        <v>80</v>
      </c>
    </row>
    <row r="22" spans="1:1">
      <c r="A22" s="66" t="s">
        <v>81</v>
      </c>
    </row>
    <row r="23" spans="1:1">
      <c r="A23" s="66" t="s">
        <v>82</v>
      </c>
    </row>
    <row r="24" spans="1:1">
      <c r="A24" s="66" t="s">
        <v>83</v>
      </c>
    </row>
    <row r="25" spans="1:1">
      <c r="A25" s="66" t="s">
        <v>84</v>
      </c>
    </row>
    <row r="26" spans="1:1">
      <c r="A26" s="66" t="s">
        <v>85</v>
      </c>
    </row>
    <row r="27" spans="1:1">
      <c r="A27" s="66" t="s">
        <v>86</v>
      </c>
    </row>
    <row r="28" spans="1:1">
      <c r="A28" s="66" t="s">
        <v>87</v>
      </c>
    </row>
    <row r="29" spans="1:1">
      <c r="A29" s="66" t="s">
        <v>88</v>
      </c>
    </row>
    <row r="30" spans="1:1">
      <c r="A30" s="66" t="s">
        <v>89</v>
      </c>
    </row>
    <row r="31" spans="1:1">
      <c r="A31" s="66" t="s">
        <v>90</v>
      </c>
    </row>
    <row r="32" spans="1:1">
      <c r="A32" s="66" t="s">
        <v>91</v>
      </c>
    </row>
    <row r="33" spans="1:1">
      <c r="A33" s="66" t="s">
        <v>92</v>
      </c>
    </row>
    <row r="34" spans="1:1">
      <c r="A34" s="66" t="s">
        <v>93</v>
      </c>
    </row>
    <row r="35" spans="1:1">
      <c r="A35" s="66" t="s">
        <v>94</v>
      </c>
    </row>
    <row r="36" spans="1:1">
      <c r="A36" s="66" t="s">
        <v>95</v>
      </c>
    </row>
    <row r="37" spans="1:1">
      <c r="A37" s="66" t="s">
        <v>96</v>
      </c>
    </row>
    <row r="38" spans="1:1">
      <c r="A38" s="66" t="s">
        <v>97</v>
      </c>
    </row>
    <row r="39" spans="1:1">
      <c r="A39" s="66" t="s">
        <v>98</v>
      </c>
    </row>
    <row r="40" spans="1:1">
      <c r="A40" s="66" t="s">
        <v>99</v>
      </c>
    </row>
    <row r="41" spans="1:1">
      <c r="A41" s="66" t="s">
        <v>100</v>
      </c>
    </row>
    <row r="42" spans="1:1">
      <c r="A42" s="66" t="s">
        <v>101</v>
      </c>
    </row>
    <row r="43" spans="1:1">
      <c r="A43" s="66" t="s">
        <v>102</v>
      </c>
    </row>
    <row r="44" spans="1:1">
      <c r="A44" s="66" t="s">
        <v>103</v>
      </c>
    </row>
    <row r="45" spans="1:1">
      <c r="A45" s="66" t="s">
        <v>104</v>
      </c>
    </row>
    <row r="46" spans="1:1">
      <c r="A46" s="66" t="s">
        <v>105</v>
      </c>
    </row>
    <row r="47" spans="1:1">
      <c r="A47" s="66" t="s">
        <v>106</v>
      </c>
    </row>
    <row r="48" spans="1:1">
      <c r="A48" s="66" t="s">
        <v>107</v>
      </c>
    </row>
    <row r="49" spans="1:1">
      <c r="A49" s="66" t="s">
        <v>108</v>
      </c>
    </row>
  </sheetData>
  <phoneticPr fontId="1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2"/>
  <sheetViews>
    <sheetView view="pageBreakPreview" zoomScaleNormal="100" zoomScaleSheetLayoutView="100" workbookViewId="0">
      <selection activeCell="N11" sqref="N11"/>
    </sheetView>
  </sheetViews>
  <sheetFormatPr defaultRowHeight="13.2"/>
  <cols>
    <col min="1" max="1" width="17.109375" customWidth="1"/>
    <col min="2" max="2" width="3.44140625" bestFit="1" customWidth="1"/>
    <col min="3" max="3" width="17.109375" customWidth="1"/>
    <col min="4" max="4" width="4.21875" bestFit="1" customWidth="1"/>
    <col min="5" max="5" width="3.44140625" customWidth="1"/>
    <col min="6" max="6" width="17.109375" customWidth="1"/>
    <col min="7" max="7" width="4.21875" bestFit="1" customWidth="1"/>
    <col min="8" max="8" width="3.44140625" customWidth="1"/>
    <col min="9" max="9" width="17.109375" customWidth="1"/>
    <col min="10" max="10" width="4.109375" bestFit="1" customWidth="1"/>
    <col min="11" max="11" width="12.109375" bestFit="1" customWidth="1"/>
  </cols>
  <sheetData>
    <row r="1" spans="1:10" ht="13.8" thickBot="1">
      <c r="F1" s="605" t="s">
        <v>116</v>
      </c>
      <c r="G1" s="605"/>
      <c r="H1" s="605"/>
      <c r="I1" s="605"/>
      <c r="J1" s="605"/>
    </row>
    <row r="2" spans="1:10" ht="18" customHeight="1" thickBot="1">
      <c r="B2" s="1"/>
      <c r="C2" s="1"/>
      <c r="D2" s="1"/>
      <c r="E2" s="2"/>
      <c r="F2" s="3" t="s">
        <v>0</v>
      </c>
      <c r="G2" s="599"/>
      <c r="H2" s="600"/>
      <c r="I2" s="600"/>
      <c r="J2" s="601"/>
    </row>
    <row r="3" spans="1:10" ht="6.75" customHeight="1"/>
    <row r="4" spans="1:10" ht="38.25" customHeight="1">
      <c r="A4" s="602" t="s">
        <v>354</v>
      </c>
      <c r="B4" s="602"/>
      <c r="C4" s="602"/>
      <c r="D4" s="602"/>
      <c r="E4" s="602"/>
      <c r="F4" s="602"/>
      <c r="G4" s="602"/>
      <c r="H4" s="602"/>
      <c r="I4" s="602"/>
      <c r="J4" s="602"/>
    </row>
    <row r="5" spans="1:10" s="5" customFormat="1" ht="5.25" customHeight="1">
      <c r="A5" s="4"/>
      <c r="B5" s="4"/>
      <c r="C5" s="4"/>
      <c r="D5" s="4"/>
      <c r="E5" s="4"/>
      <c r="F5" s="4"/>
      <c r="G5" s="4"/>
      <c r="H5" s="4"/>
      <c r="I5" s="4"/>
      <c r="J5" s="4"/>
    </row>
    <row r="6" spans="1:10" ht="13.8" thickBot="1">
      <c r="F6" s="603" t="s">
        <v>1</v>
      </c>
      <c r="G6" s="603"/>
      <c r="H6" s="604"/>
      <c r="I6" s="604"/>
      <c r="J6" s="604"/>
    </row>
    <row r="7" spans="1:10" ht="37.5" customHeight="1">
      <c r="A7" s="53" t="s">
        <v>47</v>
      </c>
      <c r="B7" s="606"/>
      <c r="C7" s="607"/>
      <c r="D7" s="607"/>
      <c r="E7" s="608"/>
      <c r="F7" s="534" t="s">
        <v>2</v>
      </c>
      <c r="G7" s="609"/>
      <c r="H7" s="609"/>
      <c r="I7" s="609"/>
      <c r="J7" s="610"/>
    </row>
    <row r="8" spans="1:10" ht="31.5" customHeight="1">
      <c r="A8" s="8" t="s">
        <v>48</v>
      </c>
      <c r="B8" s="618"/>
      <c r="C8" s="618"/>
      <c r="D8" s="618"/>
      <c r="E8" s="618"/>
      <c r="F8" s="533" t="s">
        <v>341</v>
      </c>
      <c r="G8" s="618"/>
      <c r="H8" s="618"/>
      <c r="I8" s="618"/>
      <c r="J8" s="619"/>
    </row>
    <row r="9" spans="1:10" ht="37.5" customHeight="1" thickBot="1">
      <c r="A9" s="6" t="s">
        <v>3</v>
      </c>
      <c r="B9" s="618"/>
      <c r="C9" s="618"/>
      <c r="D9" s="618"/>
      <c r="E9" s="618"/>
      <c r="F9" s="75" t="s">
        <v>115</v>
      </c>
      <c r="G9" s="618"/>
      <c r="H9" s="618"/>
      <c r="I9" s="618"/>
      <c r="J9" s="619"/>
    </row>
    <row r="10" spans="1:10" ht="37.5" customHeight="1" thickTop="1">
      <c r="A10" s="7" t="s">
        <v>4</v>
      </c>
      <c r="B10" s="611"/>
      <c r="C10" s="612"/>
      <c r="D10" s="612"/>
      <c r="E10" s="612"/>
      <c r="F10" s="612"/>
      <c r="G10" s="612"/>
      <c r="H10" s="612"/>
      <c r="I10" s="612"/>
      <c r="J10" s="613"/>
    </row>
    <row r="11" spans="1:10" ht="37.5" customHeight="1">
      <c r="A11" s="536" t="s">
        <v>347</v>
      </c>
      <c r="B11" s="614"/>
      <c r="C11" s="615"/>
      <c r="D11" s="615"/>
      <c r="E11" s="615"/>
      <c r="F11" s="615"/>
      <c r="G11" s="615"/>
      <c r="H11" s="615"/>
      <c r="I11" s="615"/>
      <c r="J11" s="620"/>
    </row>
    <row r="12" spans="1:10" ht="37.5" customHeight="1">
      <c r="A12" s="8" t="s">
        <v>5</v>
      </c>
      <c r="B12" s="614"/>
      <c r="C12" s="615"/>
      <c r="D12" s="615"/>
      <c r="E12" s="615"/>
      <c r="F12" s="616"/>
      <c r="G12" s="616"/>
      <c r="H12" s="616"/>
      <c r="I12" s="616"/>
      <c r="J12" s="617"/>
    </row>
    <row r="13" spans="1:10" ht="37.5" customHeight="1">
      <c r="A13" s="8" t="s">
        <v>6</v>
      </c>
      <c r="B13" s="571"/>
      <c r="C13" s="572"/>
      <c r="D13" s="572"/>
      <c r="E13" s="573"/>
      <c r="F13" s="9" t="s">
        <v>7</v>
      </c>
      <c r="G13" s="574"/>
      <c r="H13" s="575"/>
      <c r="I13" s="575"/>
      <c r="J13" s="576"/>
    </row>
    <row r="14" spans="1:10" ht="37.5" customHeight="1" thickBot="1">
      <c r="A14" s="10" t="s">
        <v>345</v>
      </c>
      <c r="B14" s="581" t="s">
        <v>340</v>
      </c>
      <c r="C14" s="582"/>
      <c r="D14" s="579"/>
      <c r="E14" s="580"/>
      <c r="F14" s="11" t="s">
        <v>346</v>
      </c>
      <c r="G14" s="568"/>
      <c r="H14" s="569"/>
      <c r="I14" s="569"/>
      <c r="J14" s="570"/>
    </row>
    <row r="15" spans="1:10" ht="37.5" customHeight="1" thickTop="1" thickBot="1">
      <c r="A15" s="12" t="s">
        <v>8</v>
      </c>
      <c r="B15" s="589">
        <f>IF(G2="専門課程",1/2,1/3)</f>
        <v>0.33333333333333331</v>
      </c>
      <c r="C15" s="590"/>
      <c r="D15" s="591" t="s">
        <v>9</v>
      </c>
      <c r="E15" s="591"/>
      <c r="F15" s="592"/>
      <c r="G15" s="593"/>
      <c r="H15" s="593"/>
      <c r="I15" s="593"/>
      <c r="J15" s="594"/>
    </row>
    <row r="16" spans="1:10" ht="37.5" customHeight="1" thickTop="1">
      <c r="A16" s="7" t="s">
        <v>10</v>
      </c>
      <c r="B16" s="595" t="s">
        <v>11</v>
      </c>
      <c r="C16" s="596"/>
      <c r="D16" s="597"/>
      <c r="E16" s="595" t="s">
        <v>12</v>
      </c>
      <c r="F16" s="596"/>
      <c r="G16" s="597"/>
      <c r="H16" s="595" t="s">
        <v>13</v>
      </c>
      <c r="I16" s="596"/>
      <c r="J16" s="598"/>
    </row>
    <row r="17" spans="1:11" ht="38.25" customHeight="1">
      <c r="A17" s="13" t="s">
        <v>14</v>
      </c>
      <c r="B17" s="14" t="s">
        <v>15</v>
      </c>
      <c r="C17" s="475">
        <f>'03_様式10-2'!H12</f>
        <v>0</v>
      </c>
      <c r="D17" s="15" t="s">
        <v>16</v>
      </c>
      <c r="E17" s="16" t="s">
        <v>17</v>
      </c>
      <c r="F17" s="478">
        <f>'03_様式10-2'!H17</f>
        <v>0</v>
      </c>
      <c r="G17" s="17" t="s">
        <v>16</v>
      </c>
      <c r="H17" s="16" t="s">
        <v>18</v>
      </c>
      <c r="I17" s="480">
        <f>C17+F17</f>
        <v>0</v>
      </c>
      <c r="J17" s="18" t="s">
        <v>16</v>
      </c>
    </row>
    <row r="18" spans="1:11" ht="37.5" customHeight="1" thickBot="1">
      <c r="A18" s="13" t="s">
        <v>19</v>
      </c>
      <c r="B18" s="14" t="s">
        <v>20</v>
      </c>
      <c r="C18" s="475">
        <f>'03_様式10-2'!H30</f>
        <v>0</v>
      </c>
      <c r="D18" s="15" t="s">
        <v>16</v>
      </c>
      <c r="E18" s="19" t="s">
        <v>21</v>
      </c>
      <c r="F18" s="475">
        <f>'03_様式10-2'!H37</f>
        <v>0</v>
      </c>
      <c r="G18" s="15" t="s">
        <v>16</v>
      </c>
      <c r="H18" s="19" t="s">
        <v>22</v>
      </c>
      <c r="I18" s="475">
        <f>C18+F18</f>
        <v>0</v>
      </c>
      <c r="J18" s="20" t="s">
        <v>16</v>
      </c>
    </row>
    <row r="19" spans="1:11" ht="37.5" customHeight="1" thickTop="1">
      <c r="A19" s="21" t="s">
        <v>23</v>
      </c>
      <c r="B19" s="22" t="s">
        <v>24</v>
      </c>
      <c r="C19" s="476">
        <f>SUM(C17:C18)</f>
        <v>0</v>
      </c>
      <c r="D19" s="23" t="s">
        <v>16</v>
      </c>
      <c r="E19" s="24" t="s">
        <v>25</v>
      </c>
      <c r="F19" s="479">
        <f>I19-C19</f>
        <v>0</v>
      </c>
      <c r="G19" s="25" t="s">
        <v>16</v>
      </c>
      <c r="H19" s="24" t="s">
        <v>26</v>
      </c>
      <c r="I19" s="479">
        <f>'03_様式10-2'!H39</f>
        <v>0</v>
      </c>
      <c r="J19" s="26" t="s">
        <v>16</v>
      </c>
      <c r="K19" t="s">
        <v>342</v>
      </c>
    </row>
    <row r="20" spans="1:11" ht="37.5" customHeight="1" thickBot="1">
      <c r="A20" s="10" t="s">
        <v>27</v>
      </c>
      <c r="B20" s="27" t="s">
        <v>28</v>
      </c>
      <c r="C20" s="477">
        <f>ROUNDDOWN(C19*B15,-3)</f>
        <v>0</v>
      </c>
      <c r="D20" s="28" t="s">
        <v>16</v>
      </c>
      <c r="E20" s="29"/>
      <c r="F20" s="577" t="s">
        <v>29</v>
      </c>
      <c r="G20" s="578"/>
      <c r="H20" s="30" t="s">
        <v>30</v>
      </c>
      <c r="I20" s="477">
        <f>I19-C20</f>
        <v>0</v>
      </c>
      <c r="J20" s="31" t="s">
        <v>16</v>
      </c>
      <c r="K20" t="s">
        <v>314</v>
      </c>
    </row>
    <row r="21" spans="1:11" ht="117.75" customHeight="1" thickTop="1">
      <c r="A21" s="32" t="s">
        <v>353</v>
      </c>
      <c r="B21" s="583"/>
      <c r="C21" s="584"/>
      <c r="D21" s="584"/>
      <c r="E21" s="584"/>
      <c r="F21" s="584"/>
      <c r="G21" s="584"/>
      <c r="H21" s="584"/>
      <c r="I21" s="584"/>
      <c r="J21" s="585"/>
    </row>
    <row r="22" spans="1:11" ht="90.75" customHeight="1" thickBot="1">
      <c r="A22" s="33" t="s">
        <v>31</v>
      </c>
      <c r="B22" s="586"/>
      <c r="C22" s="587"/>
      <c r="D22" s="587"/>
      <c r="E22" s="587"/>
      <c r="F22" s="587"/>
      <c r="G22" s="587"/>
      <c r="H22" s="587"/>
      <c r="I22" s="587"/>
      <c r="J22" s="588"/>
    </row>
  </sheetData>
  <mergeCells count="28">
    <mergeCell ref="B7:E7"/>
    <mergeCell ref="G7:J7"/>
    <mergeCell ref="B10:J10"/>
    <mergeCell ref="B12:J12"/>
    <mergeCell ref="B8:E8"/>
    <mergeCell ref="G8:J8"/>
    <mergeCell ref="B9:E9"/>
    <mergeCell ref="G9:J9"/>
    <mergeCell ref="B11:J11"/>
    <mergeCell ref="G2:J2"/>
    <mergeCell ref="A4:J4"/>
    <mergeCell ref="F6:G6"/>
    <mergeCell ref="H6:J6"/>
    <mergeCell ref="F1:J1"/>
    <mergeCell ref="B21:J21"/>
    <mergeCell ref="B22:J22"/>
    <mergeCell ref="B15:C15"/>
    <mergeCell ref="D15:E15"/>
    <mergeCell ref="F15:J15"/>
    <mergeCell ref="B16:D16"/>
    <mergeCell ref="E16:G16"/>
    <mergeCell ref="H16:J16"/>
    <mergeCell ref="G14:J14"/>
    <mergeCell ref="B13:E13"/>
    <mergeCell ref="G13:J13"/>
    <mergeCell ref="F20:G20"/>
    <mergeCell ref="D14:E14"/>
    <mergeCell ref="B14:C14"/>
  </mergeCells>
  <phoneticPr fontId="11"/>
  <conditionalFormatting sqref="B14:C14">
    <cfRule type="expression" dxfId="162" priority="1">
      <formula>$B$14&lt;&gt;"令和　年　月"</formula>
    </cfRule>
  </conditionalFormatting>
  <conditionalFormatting sqref="D14">
    <cfRule type="expression" dxfId="161" priority="2">
      <formula>$E$30&lt;&gt;""</formula>
    </cfRule>
  </conditionalFormatting>
  <conditionalFormatting sqref="G2:J2 H6:J6 B7:E9 G7:J9 B10:J10 B11 B12:J12 B13:E13 G13:J14 B21:J21">
    <cfRule type="cellIs" dxfId="160" priority="3" operator="equal">
      <formula>""</formula>
    </cfRule>
  </conditionalFormatting>
  <conditionalFormatting sqref="K20">
    <cfRule type="expression" dxfId="158" priority="4">
      <formula>$C$20&gt;=2000000</formula>
    </cfRule>
    <cfRule type="expression" dxfId="157" priority="6">
      <formula>IF(G1048571="専門課程",I20&gt;=20000000,IF(G1048571="高等課程",I20&gt;=4000000))</formula>
    </cfRule>
  </conditionalFormatting>
  <dataValidations count="4">
    <dataValidation type="list" allowBlank="1" showInputMessage="1" showErrorMessage="1" sqref="G13:J13" xr:uid="{00000000-0002-0000-0000-000001000000}">
      <formula1>"SRC,RC,S,W"</formula1>
    </dataValidation>
    <dataValidation type="list" allowBlank="1" showInputMessage="1" showErrorMessage="1" sqref="G2:J2" xr:uid="{6AB52D0B-5FC3-4B13-9AD4-9EC470D20DB3}">
      <formula1>"専門課程,高等課程"</formula1>
    </dataValidation>
    <dataValidation type="list" allowBlank="1" showInputMessage="1" showErrorMessage="1" sqref="D14" xr:uid="{3362A1DB-434F-4CBF-AB9D-BDFAFCFE2085}">
      <formula1>"上旬,中旬,下旬"</formula1>
    </dataValidation>
    <dataValidation type="list" allowBlank="1" showInputMessage="1" showErrorMessage="1" sqref="B11:J11" xr:uid="{09E06F36-BB83-410A-8649-6AEA561E7F75}">
      <formula1>"空調設備の新設工事,換気設備の新設工事,既存空調設備・換気設備の更新工事,空調設備の新設工事＋換気設備の新設工事,空調設備の新設工事＋既存空調設備・換気設備の更新工事,換気設備の新設工事＋既存空調設備・換気設備の更新工事,空調設備の新設工事＋換気設備の新設工事＋既存空調設備・換気設備の更新工事"</formula1>
    </dataValidation>
  </dataValidations>
  <printOptions horizontalCentered="1"/>
  <pageMargins left="0.78740157480314965" right="0.59055118110236227" top="0.78740157480314965" bottom="0.78740157480314965" header="0.51181102362204722" footer="0.51181102362204722"/>
  <pageSetup paperSize="9" scale="95"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id="{E369E9F0-1894-4FE2-B6B8-6A0452954E94}">
            <xm:f>$C$19='06_見積書整理表'!O64</xm:f>
            <x14:dxf>
              <font>
                <color rgb="FFFF0000"/>
              </font>
            </x14:dxf>
          </x14:cfRule>
          <xm:sqref>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41"/>
  <sheetViews>
    <sheetView view="pageBreakPreview" zoomScale="85" zoomScaleNormal="75" zoomScaleSheetLayoutView="85" workbookViewId="0">
      <selection activeCell="D26" sqref="D26"/>
    </sheetView>
  </sheetViews>
  <sheetFormatPr defaultColWidth="9" defaultRowHeight="13.2"/>
  <cols>
    <col min="1" max="3" width="4.44140625" style="36" customWidth="1"/>
    <col min="4" max="6" width="26.88671875" style="36" customWidth="1"/>
    <col min="7" max="7" width="31" style="36" bestFit="1" customWidth="1"/>
    <col min="8" max="8" width="22.44140625" style="52" customWidth="1"/>
    <col min="9" max="9" width="3.33203125" style="36" customWidth="1"/>
    <col min="10" max="16384" width="9" style="36"/>
  </cols>
  <sheetData>
    <row r="1" spans="1:11" customFormat="1" ht="16.8" thickBot="1">
      <c r="G1" s="34"/>
      <c r="H1" s="62" t="s">
        <v>117</v>
      </c>
      <c r="I1" s="650"/>
      <c r="J1" s="650"/>
      <c r="K1" s="650"/>
    </row>
    <row r="2" spans="1:11" customFormat="1" ht="18" customHeight="1" thickBot="1">
      <c r="B2" s="1"/>
      <c r="C2" s="1"/>
      <c r="D2" s="1"/>
      <c r="E2" s="1"/>
      <c r="F2" s="2"/>
      <c r="G2" s="3" t="s">
        <v>0</v>
      </c>
      <c r="H2" s="481">
        <f>'02_様式10-1'!G2</f>
        <v>0</v>
      </c>
    </row>
    <row r="3" spans="1:11" customFormat="1" ht="6.75" customHeight="1"/>
    <row r="4" spans="1:11" ht="19.8" thickBot="1">
      <c r="A4" s="651" t="s">
        <v>32</v>
      </c>
      <c r="B4" s="651"/>
      <c r="C4" s="651"/>
      <c r="D4" s="651"/>
      <c r="E4" s="651"/>
      <c r="F4" s="651"/>
      <c r="G4" s="651"/>
      <c r="H4" s="651"/>
      <c r="I4" s="35"/>
      <c r="J4" s="35"/>
      <c r="K4" s="35"/>
    </row>
    <row r="5" spans="1:11" ht="31.5" customHeight="1" thickBot="1">
      <c r="A5" s="652" t="s">
        <v>4</v>
      </c>
      <c r="B5" s="653"/>
      <c r="C5" s="653"/>
      <c r="D5" s="653"/>
      <c r="E5" s="654"/>
      <c r="F5" s="655">
        <f>'02_様式10-1'!B10</f>
        <v>0</v>
      </c>
      <c r="G5" s="656"/>
      <c r="H5" s="657"/>
      <c r="I5" s="54"/>
    </row>
    <row r="6" spans="1:11" ht="25.5" customHeight="1">
      <c r="A6" s="658" t="s">
        <v>33</v>
      </c>
      <c r="B6" s="68"/>
      <c r="C6" s="69" t="s">
        <v>109</v>
      </c>
      <c r="D6" s="645" t="s">
        <v>110</v>
      </c>
      <c r="E6" s="645"/>
      <c r="F6" s="646"/>
      <c r="G6" s="37" t="s">
        <v>34</v>
      </c>
      <c r="H6" s="38" t="s">
        <v>35</v>
      </c>
    </row>
    <row r="7" spans="1:11" ht="25.5" customHeight="1">
      <c r="A7" s="659"/>
      <c r="B7" s="642" t="s">
        <v>36</v>
      </c>
      <c r="C7" s="457">
        <v>1</v>
      </c>
      <c r="D7" s="661" t="str">
        <f>_xlfn.XLOOKUP(C7,'06_見積書整理表'!B:B,'06_見積書整理表'!D:D,"")</f>
        <v/>
      </c>
      <c r="E7" s="661"/>
      <c r="F7" s="661"/>
      <c r="G7" s="482" t="str">
        <f>_xlfn.XLOOKUP(C7,'06_見積書整理表'!B:B,'06_見積書整理表'!G:G,"")</f>
        <v/>
      </c>
      <c r="H7" s="483" t="str">
        <f>_xlfn.XLOOKUP(C7,'06_見積書整理表'!B:B,'06_見積書整理表'!O:O,"")</f>
        <v/>
      </c>
    </row>
    <row r="8" spans="1:11" ht="25.5" customHeight="1">
      <c r="A8" s="659"/>
      <c r="B8" s="632"/>
      <c r="C8" s="457">
        <v>2</v>
      </c>
      <c r="D8" s="661" t="str">
        <f>_xlfn.XLOOKUP(C8,'06_見積書整理表'!B:B,'06_見積書整理表'!D:D,"")</f>
        <v/>
      </c>
      <c r="E8" s="661"/>
      <c r="F8" s="661"/>
      <c r="G8" s="482" t="str">
        <f>_xlfn.XLOOKUP(C8,'06_見積書整理表'!B:B,'06_見積書整理表'!G:G,"")</f>
        <v/>
      </c>
      <c r="H8" s="483" t="str">
        <f>_xlfn.XLOOKUP(C8,'06_見積書整理表'!B:B,'06_見積書整理表'!O:O,"")</f>
        <v/>
      </c>
    </row>
    <row r="9" spans="1:11" ht="25.5" customHeight="1">
      <c r="A9" s="659"/>
      <c r="B9" s="632"/>
      <c r="C9" s="457">
        <v>3</v>
      </c>
      <c r="D9" s="661" t="str">
        <f>_xlfn.XLOOKUP(C9,'06_見積書整理表'!B:B,'06_見積書整理表'!D:D,"")</f>
        <v/>
      </c>
      <c r="E9" s="661"/>
      <c r="F9" s="661"/>
      <c r="G9" s="482" t="str">
        <f>_xlfn.XLOOKUP(C9,'06_見積書整理表'!B:B,'06_見積書整理表'!G:G,"")</f>
        <v/>
      </c>
      <c r="H9" s="483" t="str">
        <f>_xlfn.XLOOKUP(C9,'06_見積書整理表'!B:B,'06_見積書整理表'!O:O,"")</f>
        <v/>
      </c>
    </row>
    <row r="10" spans="1:11" ht="25.5" customHeight="1">
      <c r="A10" s="659"/>
      <c r="B10" s="632"/>
      <c r="C10" s="457">
        <v>4</v>
      </c>
      <c r="D10" s="661" t="str">
        <f>_xlfn.XLOOKUP(C10,'06_見積書整理表'!B:B,'06_見積書整理表'!D:D,"")</f>
        <v/>
      </c>
      <c r="E10" s="661"/>
      <c r="F10" s="661"/>
      <c r="G10" s="482" t="str">
        <f>_xlfn.XLOOKUP(C10,'06_見積書整理表'!B:B,'06_見積書整理表'!G:G,"")</f>
        <v/>
      </c>
      <c r="H10" s="483" t="str">
        <f>_xlfn.XLOOKUP(C10,'06_見積書整理表'!B:B,'06_見積書整理表'!O:O,"")</f>
        <v/>
      </c>
      <c r="J10" s="41"/>
    </row>
    <row r="11" spans="1:11" ht="25.5" customHeight="1">
      <c r="A11" s="659"/>
      <c r="B11" s="632"/>
      <c r="C11" s="67"/>
      <c r="D11" s="640" t="s">
        <v>318</v>
      </c>
      <c r="E11" s="649"/>
      <c r="F11" s="641"/>
      <c r="G11" s="461"/>
      <c r="H11" s="462"/>
      <c r="J11" s="41"/>
    </row>
    <row r="12" spans="1:11" ht="25.5" customHeight="1">
      <c r="A12" s="659"/>
      <c r="B12" s="633"/>
      <c r="C12" s="67"/>
      <c r="D12" s="662"/>
      <c r="E12" s="663"/>
      <c r="F12" s="664"/>
      <c r="G12" s="456" t="s">
        <v>37</v>
      </c>
      <c r="H12" s="484">
        <f>SUM(H7:H11)</f>
        <v>0</v>
      </c>
    </row>
    <row r="13" spans="1:11" ht="25.5" customHeight="1">
      <c r="A13" s="659"/>
      <c r="B13" s="632" t="s">
        <v>38</v>
      </c>
      <c r="C13" s="621"/>
      <c r="D13" s="636"/>
      <c r="E13" s="643"/>
      <c r="F13" s="637"/>
      <c r="G13" s="39"/>
      <c r="H13" s="42"/>
    </row>
    <row r="14" spans="1:11" ht="25.5" customHeight="1">
      <c r="A14" s="659"/>
      <c r="B14" s="632"/>
      <c r="C14" s="622"/>
      <c r="D14" s="636"/>
      <c r="E14" s="643"/>
      <c r="F14" s="637"/>
      <c r="G14" s="39"/>
      <c r="H14" s="40"/>
    </row>
    <row r="15" spans="1:11" ht="25.5" customHeight="1">
      <c r="A15" s="659"/>
      <c r="B15" s="632"/>
      <c r="C15" s="622"/>
      <c r="D15" s="636"/>
      <c r="E15" s="643"/>
      <c r="F15" s="637"/>
      <c r="G15" s="39"/>
      <c r="H15" s="40"/>
    </row>
    <row r="16" spans="1:11" ht="25.5" customHeight="1">
      <c r="A16" s="659"/>
      <c r="B16" s="632"/>
      <c r="C16" s="622"/>
      <c r="D16" s="644" t="s">
        <v>318</v>
      </c>
      <c r="E16" s="644"/>
      <c r="F16" s="644"/>
      <c r="G16" s="458"/>
      <c r="H16" s="459"/>
    </row>
    <row r="17" spans="1:8" ht="25.5" customHeight="1">
      <c r="A17" s="659"/>
      <c r="B17" s="633"/>
      <c r="C17" s="623"/>
      <c r="D17" s="665"/>
      <c r="E17" s="665"/>
      <c r="F17" s="665"/>
      <c r="G17" s="468" t="s">
        <v>39</v>
      </c>
      <c r="H17" s="473"/>
    </row>
    <row r="18" spans="1:8" ht="25.5" customHeight="1" thickBot="1">
      <c r="A18" s="660"/>
      <c r="B18" s="43"/>
      <c r="C18" s="43"/>
      <c r="D18" s="192"/>
      <c r="E18" s="192"/>
      <c r="F18" s="471"/>
      <c r="G18" s="472" t="s">
        <v>40</v>
      </c>
      <c r="H18" s="485">
        <f>H12+H17</f>
        <v>0</v>
      </c>
    </row>
    <row r="19" spans="1:8" ht="25.5" customHeight="1">
      <c r="A19" s="638" t="s">
        <v>19</v>
      </c>
      <c r="B19" s="70"/>
      <c r="C19" s="9" t="s">
        <v>109</v>
      </c>
      <c r="D19" s="71" t="s">
        <v>111</v>
      </c>
      <c r="E19" s="647" t="s">
        <v>41</v>
      </c>
      <c r="F19" s="648"/>
      <c r="G19" s="44" t="s">
        <v>42</v>
      </c>
      <c r="H19" s="45" t="s">
        <v>35</v>
      </c>
    </row>
    <row r="20" spans="1:8" ht="25.5" customHeight="1">
      <c r="A20" s="638"/>
      <c r="B20" s="642" t="s">
        <v>36</v>
      </c>
      <c r="C20" s="457" t="s">
        <v>15</v>
      </c>
      <c r="D20" s="486" t="str">
        <f>_xlfn.XLOOKUP(C20,'06_見積書整理表'!B:B,'06_見積書整理表'!C:C,"")</f>
        <v/>
      </c>
      <c r="E20" s="628" t="str">
        <f>_xlfn.XLOOKUP(C20,'06_見積書整理表'!B:B,'06_見積書整理表'!D:D,"")</f>
        <v/>
      </c>
      <c r="F20" s="629"/>
      <c r="G20" s="487" t="str">
        <f>_xlfn.XLOOKUP(C20,'06_見積書整理表'!B:B,'06_見積書整理表'!G:G,"")</f>
        <v/>
      </c>
      <c r="H20" s="483" t="str">
        <f>_xlfn.XLOOKUP(C20,'06_見積書整理表'!B:B,'06_見積書整理表'!O:O,"")</f>
        <v/>
      </c>
    </row>
    <row r="21" spans="1:8" ht="25.5" customHeight="1">
      <c r="A21" s="638"/>
      <c r="B21" s="632"/>
      <c r="C21" s="457" t="s">
        <v>17</v>
      </c>
      <c r="D21" s="486" t="str">
        <f>_xlfn.XLOOKUP(C21,'06_見積書整理表'!B:B,'06_見積書整理表'!C:C,"")</f>
        <v/>
      </c>
      <c r="E21" s="628" t="str">
        <f>_xlfn.XLOOKUP(C21,'06_見積書整理表'!B:B,'06_見積書整理表'!D:D,"")</f>
        <v/>
      </c>
      <c r="F21" s="629"/>
      <c r="G21" s="487" t="str">
        <f>_xlfn.XLOOKUP(C21,'06_見積書整理表'!B:B,'06_見積書整理表'!G:G,"")</f>
        <v/>
      </c>
      <c r="H21" s="483" t="str">
        <f>_xlfn.XLOOKUP(C21,'06_見積書整理表'!B:B,'06_見積書整理表'!O:O,"")</f>
        <v/>
      </c>
    </row>
    <row r="22" spans="1:8" ht="25.5" customHeight="1">
      <c r="A22" s="638"/>
      <c r="B22" s="632"/>
      <c r="C22" s="457" t="s">
        <v>18</v>
      </c>
      <c r="D22" s="486" t="str">
        <f>_xlfn.XLOOKUP(C22,'06_見積書整理表'!B:B,'06_見積書整理表'!C:C,"")</f>
        <v/>
      </c>
      <c r="E22" s="628" t="str">
        <f>_xlfn.XLOOKUP(C22,'06_見積書整理表'!B:B,'06_見積書整理表'!D:D,"")</f>
        <v/>
      </c>
      <c r="F22" s="629"/>
      <c r="G22" s="487" t="str">
        <f>_xlfn.XLOOKUP(C22,'06_見積書整理表'!B:B,'06_見積書整理表'!G:G,"")</f>
        <v/>
      </c>
      <c r="H22" s="483" t="str">
        <f>_xlfn.XLOOKUP(C22,'06_見積書整理表'!B:B,'06_見積書整理表'!O:O,"")</f>
        <v/>
      </c>
    </row>
    <row r="23" spans="1:8" ht="25.5" customHeight="1">
      <c r="A23" s="638"/>
      <c r="B23" s="632"/>
      <c r="C23" s="457" t="s">
        <v>20</v>
      </c>
      <c r="D23" s="486" t="str">
        <f>_xlfn.XLOOKUP(C23,'06_見積書整理表'!B:B,'06_見積書整理表'!C:C,"")</f>
        <v/>
      </c>
      <c r="E23" s="628" t="str">
        <f>_xlfn.XLOOKUP(C23,'06_見積書整理表'!B:B,'06_見積書整理表'!D:D,"")</f>
        <v/>
      </c>
      <c r="F23" s="629"/>
      <c r="G23" s="487" t="str">
        <f>_xlfn.XLOOKUP(C23,'06_見積書整理表'!B:B,'06_見積書整理表'!G:G,"")</f>
        <v/>
      </c>
      <c r="H23" s="483" t="str">
        <f>_xlfn.XLOOKUP(C23,'06_見積書整理表'!B:B,'06_見積書整理表'!O:O,"")</f>
        <v/>
      </c>
    </row>
    <row r="24" spans="1:8" ht="25.5" customHeight="1">
      <c r="A24" s="638"/>
      <c r="B24" s="632"/>
      <c r="C24" s="457" t="s">
        <v>21</v>
      </c>
      <c r="D24" s="486" t="str">
        <f>_xlfn.XLOOKUP(C24,'06_見積書整理表'!B:B,'06_見積書整理表'!C:C,"")</f>
        <v/>
      </c>
      <c r="E24" s="628" t="str">
        <f>_xlfn.XLOOKUP(C24,'06_見積書整理表'!B:B,'06_見積書整理表'!D:D,"")</f>
        <v/>
      </c>
      <c r="F24" s="629"/>
      <c r="G24" s="487" t="str">
        <f>_xlfn.XLOOKUP(C24,'06_見積書整理表'!B:B,'06_見積書整理表'!G:G,"")</f>
        <v/>
      </c>
      <c r="H24" s="483" t="str">
        <f>_xlfn.XLOOKUP(C24,'06_見積書整理表'!B:B,'06_見積書整理表'!O:O,"")</f>
        <v/>
      </c>
    </row>
    <row r="25" spans="1:8" ht="25.5" customHeight="1">
      <c r="A25" s="638"/>
      <c r="B25" s="632"/>
      <c r="C25" s="457" t="s">
        <v>22</v>
      </c>
      <c r="D25" s="486" t="str">
        <f>_xlfn.XLOOKUP(C25,'06_見積書整理表'!B:B,'06_見積書整理表'!C:C,"")</f>
        <v/>
      </c>
      <c r="E25" s="628" t="str">
        <f>_xlfn.XLOOKUP(C25,'06_見積書整理表'!B:B,'06_見積書整理表'!D:D,"")</f>
        <v/>
      </c>
      <c r="F25" s="629"/>
      <c r="G25" s="487" t="str">
        <f>_xlfn.XLOOKUP(C25,'06_見積書整理表'!B:B,'06_見積書整理表'!G:G,"")</f>
        <v/>
      </c>
      <c r="H25" s="483" t="str">
        <f>_xlfn.XLOOKUP(C25,'06_見積書整理表'!B:B,'06_見積書整理表'!O:O,"")</f>
        <v/>
      </c>
    </row>
    <row r="26" spans="1:8" ht="25.5" customHeight="1">
      <c r="A26" s="638"/>
      <c r="B26" s="632"/>
      <c r="C26" s="457" t="s">
        <v>24</v>
      </c>
      <c r="D26" s="486" t="str">
        <f>_xlfn.XLOOKUP(C26,'06_見積書整理表'!B:B,'06_見積書整理表'!C:C,"")</f>
        <v/>
      </c>
      <c r="E26" s="628" t="str">
        <f>_xlfn.XLOOKUP(C26,'06_見積書整理表'!B:B,'06_見積書整理表'!D:D,"")</f>
        <v/>
      </c>
      <c r="F26" s="629"/>
      <c r="G26" s="487" t="str">
        <f>_xlfn.XLOOKUP(C26,'06_見積書整理表'!B:B,'06_見積書整理表'!G:G,"")</f>
        <v/>
      </c>
      <c r="H26" s="483" t="str">
        <f>_xlfn.XLOOKUP(C26,'06_見積書整理表'!B:B,'06_見積書整理表'!O:O,"")</f>
        <v/>
      </c>
    </row>
    <row r="27" spans="1:8" ht="25.5" customHeight="1">
      <c r="A27" s="638"/>
      <c r="B27" s="632"/>
      <c r="C27" s="457" t="s">
        <v>25</v>
      </c>
      <c r="D27" s="486" t="str">
        <f>_xlfn.XLOOKUP(C27,'06_見積書整理表'!B:B,'06_見積書整理表'!C:C,"")</f>
        <v/>
      </c>
      <c r="E27" s="628" t="str">
        <f>_xlfn.XLOOKUP(C27,'06_見積書整理表'!B:B,'06_見積書整理表'!D:D,"")</f>
        <v/>
      </c>
      <c r="F27" s="629"/>
      <c r="G27" s="487" t="str">
        <f>_xlfn.XLOOKUP(C27,'06_見積書整理表'!B:B,'06_見積書整理表'!G:G,"")</f>
        <v/>
      </c>
      <c r="H27" s="483" t="str">
        <f>_xlfn.XLOOKUP(C27,'06_見積書整理表'!B:B,'06_見積書整理表'!O:O,"")</f>
        <v/>
      </c>
    </row>
    <row r="28" spans="1:8" ht="25.5" customHeight="1">
      <c r="A28" s="638"/>
      <c r="B28" s="632"/>
      <c r="C28" s="457" t="s">
        <v>26</v>
      </c>
      <c r="D28" s="486" t="str">
        <f>_xlfn.XLOOKUP(C28,'06_見積書整理表'!B:B,'06_見積書整理表'!C:C,"")</f>
        <v/>
      </c>
      <c r="E28" s="628" t="str">
        <f>_xlfn.XLOOKUP(C28,'06_見積書整理表'!B:B,'06_見積書整理表'!D:D,"")</f>
        <v/>
      </c>
      <c r="F28" s="629"/>
      <c r="G28" s="487" t="str">
        <f>_xlfn.XLOOKUP(C28,'06_見積書整理表'!B:B,'06_見積書整理表'!G:G,"")</f>
        <v/>
      </c>
      <c r="H28" s="483" t="str">
        <f>_xlfn.XLOOKUP(C28,'06_見積書整理表'!B:B,'06_見積書整理表'!O:O,"")</f>
        <v/>
      </c>
    </row>
    <row r="29" spans="1:8" ht="25.5" customHeight="1">
      <c r="A29" s="638"/>
      <c r="B29" s="632"/>
      <c r="C29" s="56"/>
      <c r="D29" s="463"/>
      <c r="E29" s="640" t="s">
        <v>318</v>
      </c>
      <c r="F29" s="641"/>
      <c r="G29" s="464"/>
      <c r="H29" s="462"/>
    </row>
    <row r="30" spans="1:8" ht="25.5" customHeight="1">
      <c r="A30" s="638"/>
      <c r="B30" s="633"/>
      <c r="C30" s="56"/>
      <c r="D30" s="48"/>
      <c r="E30" s="630"/>
      <c r="F30" s="631"/>
      <c r="G30" s="460" t="s">
        <v>43</v>
      </c>
      <c r="H30" s="484">
        <f>SUM(H20:H29)</f>
        <v>0</v>
      </c>
    </row>
    <row r="31" spans="1:8" ht="25.5" customHeight="1">
      <c r="A31" s="638"/>
      <c r="B31" s="632" t="s">
        <v>38</v>
      </c>
      <c r="C31" s="621"/>
      <c r="D31" s="46"/>
      <c r="E31" s="634"/>
      <c r="F31" s="635"/>
      <c r="G31" s="49"/>
      <c r="H31" s="40"/>
    </row>
    <row r="32" spans="1:8" ht="25.5" customHeight="1">
      <c r="A32" s="638"/>
      <c r="B32" s="632"/>
      <c r="C32" s="622"/>
      <c r="D32" s="46"/>
      <c r="E32" s="636"/>
      <c r="F32" s="637"/>
      <c r="G32" s="47"/>
      <c r="H32" s="40"/>
    </row>
    <row r="33" spans="1:8" ht="25.5" customHeight="1">
      <c r="A33" s="638"/>
      <c r="B33" s="632"/>
      <c r="C33" s="622"/>
      <c r="D33" s="46"/>
      <c r="E33" s="636"/>
      <c r="F33" s="637"/>
      <c r="G33" s="47"/>
      <c r="H33" s="40"/>
    </row>
    <row r="34" spans="1:8" ht="25.5" customHeight="1">
      <c r="A34" s="638"/>
      <c r="B34" s="632"/>
      <c r="C34" s="622"/>
      <c r="D34" s="46"/>
      <c r="E34" s="636"/>
      <c r="F34" s="637"/>
      <c r="G34" s="47"/>
      <c r="H34" s="40"/>
    </row>
    <row r="35" spans="1:8" ht="25.5" customHeight="1">
      <c r="A35" s="638"/>
      <c r="B35" s="632"/>
      <c r="C35" s="622"/>
      <c r="D35" s="46"/>
      <c r="E35" s="636"/>
      <c r="F35" s="637"/>
      <c r="G35" s="47"/>
      <c r="H35" s="40"/>
    </row>
    <row r="36" spans="1:8" ht="25.5" customHeight="1">
      <c r="A36" s="638"/>
      <c r="B36" s="632"/>
      <c r="C36" s="622"/>
      <c r="D36" s="466"/>
      <c r="E36" s="644" t="s">
        <v>318</v>
      </c>
      <c r="F36" s="644"/>
      <c r="G36" s="467"/>
      <c r="H36" s="459"/>
    </row>
    <row r="37" spans="1:8" ht="25.5" customHeight="1" thickBot="1">
      <c r="A37" s="638"/>
      <c r="B37" s="633"/>
      <c r="C37" s="623"/>
      <c r="D37" s="466"/>
      <c r="E37" s="624"/>
      <c r="F37" s="624"/>
      <c r="G37" s="468" t="s">
        <v>44</v>
      </c>
      <c r="H37" s="469"/>
    </row>
    <row r="38" spans="1:8" ht="25.5" customHeight="1" thickBot="1">
      <c r="A38" s="639"/>
      <c r="B38" s="50"/>
      <c r="C38" s="50"/>
      <c r="G38" s="465" t="s">
        <v>45</v>
      </c>
      <c r="H38" s="488">
        <f>H30+H37</f>
        <v>0</v>
      </c>
    </row>
    <row r="39" spans="1:8" ht="25.5" customHeight="1" thickTop="1" thickBot="1">
      <c r="A39" s="625"/>
      <c r="B39" s="626"/>
      <c r="C39" s="626"/>
      <c r="D39" s="626"/>
      <c r="E39" s="626"/>
      <c r="F39" s="627"/>
      <c r="G39" s="55" t="s">
        <v>46</v>
      </c>
      <c r="H39" s="489">
        <f>H18+H38</f>
        <v>0</v>
      </c>
    </row>
    <row r="40" spans="1:8" ht="25.5" customHeight="1">
      <c r="H40" s="51"/>
    </row>
    <row r="41" spans="1:8">
      <c r="H41" s="51"/>
    </row>
  </sheetData>
  <mergeCells count="44">
    <mergeCell ref="E34:F34"/>
    <mergeCell ref="E36:F36"/>
    <mergeCell ref="I1:K1"/>
    <mergeCell ref="A4:H4"/>
    <mergeCell ref="A5:E5"/>
    <mergeCell ref="F5:H5"/>
    <mergeCell ref="A6:A18"/>
    <mergeCell ref="B7:B12"/>
    <mergeCell ref="D7:F7"/>
    <mergeCell ref="D8:F8"/>
    <mergeCell ref="B13:B17"/>
    <mergeCell ref="D10:F10"/>
    <mergeCell ref="D12:F12"/>
    <mergeCell ref="D9:F9"/>
    <mergeCell ref="D17:F17"/>
    <mergeCell ref="C13:C17"/>
    <mergeCell ref="D15:F15"/>
    <mergeCell ref="D16:F16"/>
    <mergeCell ref="D14:F14"/>
    <mergeCell ref="D6:F6"/>
    <mergeCell ref="E19:F19"/>
    <mergeCell ref="D11:F11"/>
    <mergeCell ref="D13:F13"/>
    <mergeCell ref="E21:F21"/>
    <mergeCell ref="E22:F22"/>
    <mergeCell ref="E23:F23"/>
    <mergeCell ref="E24:F24"/>
    <mergeCell ref="E25:F25"/>
    <mergeCell ref="C31:C37"/>
    <mergeCell ref="E37:F37"/>
    <mergeCell ref="A39:F39"/>
    <mergeCell ref="E26:F26"/>
    <mergeCell ref="E27:F27"/>
    <mergeCell ref="E28:F28"/>
    <mergeCell ref="E30:F30"/>
    <mergeCell ref="B31:B37"/>
    <mergeCell ref="E31:F31"/>
    <mergeCell ref="E32:F32"/>
    <mergeCell ref="E33:F33"/>
    <mergeCell ref="E35:F35"/>
    <mergeCell ref="A19:A38"/>
    <mergeCell ref="E29:F29"/>
    <mergeCell ref="B20:B30"/>
    <mergeCell ref="E20:F20"/>
  </mergeCells>
  <phoneticPr fontId="11"/>
  <conditionalFormatting sqref="H17 H37">
    <cfRule type="cellIs" dxfId="156" priority="1" operator="equal">
      <formula>""</formula>
    </cfRule>
  </conditionalFormatting>
  <dataValidations count="1">
    <dataValidation showInputMessage="1" showErrorMessage="1" sqref="H2" xr:uid="{DBE0E590-FE51-46B4-A0D4-D171EA1F8F9C}"/>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pageSetUpPr fitToPage="1"/>
  </sheetPr>
  <dimension ref="A1:G28"/>
  <sheetViews>
    <sheetView view="pageBreakPreview" zoomScaleNormal="85" zoomScaleSheetLayoutView="100" workbookViewId="0">
      <selection activeCell="J11" sqref="J11"/>
    </sheetView>
  </sheetViews>
  <sheetFormatPr defaultRowHeight="13.2"/>
  <cols>
    <col min="1" max="2" width="20.6640625" customWidth="1"/>
    <col min="3" max="6" width="8.33203125" customWidth="1"/>
    <col min="7" max="7" width="25.77734375" customWidth="1"/>
    <col min="8" max="8" width="12.109375" bestFit="1" customWidth="1"/>
  </cols>
  <sheetData>
    <row r="1" spans="1:7">
      <c r="F1" s="666" t="s">
        <v>118</v>
      </c>
      <c r="G1" s="666"/>
    </row>
    <row r="2" spans="1:7" ht="6.75" customHeight="1"/>
    <row r="3" spans="1:7" ht="28.5" customHeight="1">
      <c r="A3" s="667" t="s">
        <v>356</v>
      </c>
      <c r="B3" s="668"/>
      <c r="C3" s="668"/>
      <c r="D3" s="668"/>
      <c r="E3" s="668"/>
      <c r="F3" s="668"/>
      <c r="G3" s="668"/>
    </row>
    <row r="4" spans="1:7" s="5" customFormat="1" ht="5.25" customHeight="1">
      <c r="A4" s="4"/>
      <c r="B4" s="4"/>
      <c r="C4" s="4"/>
      <c r="D4" s="4"/>
      <c r="E4" s="4"/>
      <c r="F4" s="4"/>
      <c r="G4" s="4"/>
    </row>
    <row r="5" spans="1:7" ht="13.8" thickBot="1">
      <c r="F5" s="57" t="s">
        <v>49</v>
      </c>
      <c r="G5" s="490">
        <f>'02_様式10-1'!B8</f>
        <v>0</v>
      </c>
    </row>
    <row r="6" spans="1:7" ht="29.25" customHeight="1">
      <c r="A6" s="669" t="s">
        <v>50</v>
      </c>
      <c r="B6" s="671" t="s">
        <v>51</v>
      </c>
      <c r="C6" s="673" t="s">
        <v>52</v>
      </c>
      <c r="D6" s="671"/>
      <c r="E6" s="671" t="s">
        <v>53</v>
      </c>
      <c r="F6" s="671"/>
      <c r="G6" s="674" t="s">
        <v>54</v>
      </c>
    </row>
    <row r="7" spans="1:7" ht="29.25" customHeight="1">
      <c r="A7" s="670"/>
      <c r="B7" s="672"/>
      <c r="C7" s="58" t="s">
        <v>55</v>
      </c>
      <c r="D7" s="63" t="s">
        <v>56</v>
      </c>
      <c r="E7" s="63" t="s">
        <v>57</v>
      </c>
      <c r="F7" s="63" t="s">
        <v>58</v>
      </c>
      <c r="G7" s="675"/>
    </row>
    <row r="8" spans="1:7" ht="20.25" customHeight="1">
      <c r="A8" s="72"/>
      <c r="B8" s="59"/>
      <c r="D8" s="60"/>
      <c r="F8" s="60"/>
      <c r="G8" s="61"/>
    </row>
    <row r="9" spans="1:7" ht="20.25" customHeight="1">
      <c r="A9" s="72"/>
      <c r="B9" s="59"/>
      <c r="D9" s="59"/>
      <c r="F9" s="59"/>
      <c r="G9" s="61"/>
    </row>
    <row r="10" spans="1:7" ht="20.25" customHeight="1">
      <c r="A10" s="72"/>
      <c r="B10" s="59"/>
      <c r="D10" s="59"/>
      <c r="F10" s="59"/>
      <c r="G10" s="61"/>
    </row>
    <row r="11" spans="1:7" ht="20.25" customHeight="1">
      <c r="A11" s="72"/>
      <c r="B11" s="59"/>
      <c r="D11" s="59"/>
      <c r="F11" s="59"/>
      <c r="G11" s="61"/>
    </row>
    <row r="12" spans="1:7" ht="20.25" customHeight="1">
      <c r="A12" s="72"/>
      <c r="B12" s="59"/>
      <c r="D12" s="59"/>
      <c r="F12" s="59"/>
      <c r="G12" s="61"/>
    </row>
    <row r="13" spans="1:7" ht="20.25" customHeight="1">
      <c r="A13" s="72"/>
      <c r="B13" s="59"/>
      <c r="D13" s="59"/>
      <c r="F13" s="59"/>
      <c r="G13" s="61"/>
    </row>
    <row r="14" spans="1:7" ht="20.25" customHeight="1">
      <c r="A14" s="72"/>
      <c r="B14" s="59"/>
      <c r="D14" s="59"/>
      <c r="F14" s="59"/>
      <c r="G14" s="61"/>
    </row>
    <row r="15" spans="1:7" ht="20.25" customHeight="1">
      <c r="A15" s="72"/>
      <c r="B15" s="59"/>
      <c r="D15" s="59"/>
      <c r="F15" s="59"/>
      <c r="G15" s="61"/>
    </row>
    <row r="16" spans="1:7" ht="20.25" customHeight="1">
      <c r="A16" s="72"/>
      <c r="B16" s="59"/>
      <c r="D16" s="59"/>
      <c r="F16" s="59"/>
      <c r="G16" s="61"/>
    </row>
    <row r="17" spans="1:7" ht="20.25" customHeight="1">
      <c r="A17" s="72"/>
      <c r="B17" s="59"/>
      <c r="D17" s="59"/>
      <c r="F17" s="59"/>
      <c r="G17" s="61"/>
    </row>
    <row r="18" spans="1:7" ht="20.25" customHeight="1">
      <c r="A18" s="72"/>
      <c r="B18" s="59"/>
      <c r="D18" s="59"/>
      <c r="F18" s="59"/>
      <c r="G18" s="61"/>
    </row>
    <row r="19" spans="1:7" ht="20.25" customHeight="1">
      <c r="A19" s="72" t="s">
        <v>59</v>
      </c>
      <c r="B19" s="59"/>
      <c r="D19" s="59"/>
      <c r="F19" s="59"/>
      <c r="G19" s="61"/>
    </row>
    <row r="20" spans="1:7" ht="20.25" customHeight="1">
      <c r="A20" s="72"/>
      <c r="B20" s="59"/>
      <c r="D20" s="59"/>
      <c r="F20" s="59"/>
      <c r="G20" s="61"/>
    </row>
    <row r="21" spans="1:7" ht="20.25" customHeight="1">
      <c r="A21" s="72"/>
      <c r="B21" s="59"/>
      <c r="D21" s="59"/>
      <c r="F21" s="59"/>
      <c r="G21" s="61"/>
    </row>
    <row r="22" spans="1:7" ht="20.25" customHeight="1">
      <c r="A22" s="72"/>
      <c r="B22" s="59"/>
      <c r="D22" s="59"/>
      <c r="F22" s="59"/>
      <c r="G22" s="61"/>
    </row>
    <row r="23" spans="1:7" ht="20.25" customHeight="1">
      <c r="A23" s="72"/>
      <c r="B23" s="59"/>
      <c r="D23" s="59"/>
      <c r="F23" s="59"/>
      <c r="G23" s="61"/>
    </row>
    <row r="24" spans="1:7" ht="29.25" customHeight="1" thickBot="1">
      <c r="A24" s="677" t="s">
        <v>60</v>
      </c>
      <c r="B24" s="678"/>
      <c r="C24" s="491">
        <f>SUM(C8:C23)</f>
        <v>0</v>
      </c>
      <c r="D24" s="491">
        <f>SUM(D8:D23)</f>
        <v>0</v>
      </c>
      <c r="E24" s="491">
        <f>SUM(E8:E23)</f>
        <v>0</v>
      </c>
      <c r="F24" s="491">
        <f>SUM(F8:F23)</f>
        <v>0</v>
      </c>
      <c r="G24" s="73"/>
    </row>
    <row r="25" spans="1:7" ht="5.25" customHeight="1">
      <c r="A25" s="679"/>
      <c r="B25" s="679"/>
      <c r="C25" s="679"/>
      <c r="D25" s="679"/>
      <c r="E25" s="679"/>
      <c r="F25" s="679"/>
      <c r="G25" s="679"/>
    </row>
    <row r="26" spans="1:7">
      <c r="A26" s="676" t="s">
        <v>112</v>
      </c>
      <c r="B26" s="676"/>
      <c r="C26" s="676"/>
      <c r="D26" s="676"/>
      <c r="E26" s="676"/>
      <c r="F26" s="676"/>
      <c r="G26" s="676"/>
    </row>
    <row r="27" spans="1:7">
      <c r="A27" s="676" t="s">
        <v>113</v>
      </c>
      <c r="B27" s="676"/>
      <c r="C27" s="676"/>
      <c r="D27" s="676"/>
      <c r="E27" s="676"/>
      <c r="F27" s="676"/>
      <c r="G27" s="676"/>
    </row>
    <row r="28" spans="1:7">
      <c r="A28" s="676" t="s">
        <v>114</v>
      </c>
      <c r="B28" s="676"/>
      <c r="C28" s="676"/>
      <c r="D28" s="676"/>
      <c r="E28" s="676"/>
      <c r="F28" s="676"/>
      <c r="G28" s="676"/>
    </row>
  </sheetData>
  <dataConsolidate/>
  <mergeCells count="12">
    <mergeCell ref="A26:G26"/>
    <mergeCell ref="A27:G27"/>
    <mergeCell ref="A28:G28"/>
    <mergeCell ref="A24:B24"/>
    <mergeCell ref="A25:G25"/>
    <mergeCell ref="F1:G1"/>
    <mergeCell ref="A3:G3"/>
    <mergeCell ref="A6:A7"/>
    <mergeCell ref="B6:B7"/>
    <mergeCell ref="C6:D6"/>
    <mergeCell ref="E6:F6"/>
    <mergeCell ref="G6:G7"/>
  </mergeCells>
  <phoneticPr fontId="11"/>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0AB94-AC45-494E-80E5-8549DE9EF8DE}">
  <sheetPr>
    <tabColor rgb="FFFF00FF"/>
    <pageSetUpPr fitToPage="1"/>
  </sheetPr>
  <dimension ref="A1:J29"/>
  <sheetViews>
    <sheetView showZeros="0" view="pageBreakPreview" topLeftCell="A16" zoomScaleNormal="85" zoomScaleSheetLayoutView="100" workbookViewId="0">
      <selection activeCell="A19" sqref="A19:J19"/>
    </sheetView>
  </sheetViews>
  <sheetFormatPr defaultColWidth="9" defaultRowHeight="13.2"/>
  <cols>
    <col min="1" max="1" width="15.77734375" style="36" bestFit="1" customWidth="1"/>
    <col min="2" max="2" width="12.44140625" style="36" bestFit="1" customWidth="1"/>
    <col min="3" max="3" width="12.21875" style="36" customWidth="1"/>
    <col min="4" max="4" width="3.77734375" style="36" bestFit="1" customWidth="1"/>
    <col min="5" max="5" width="12.44140625" style="36" bestFit="1" customWidth="1"/>
    <col min="6" max="6" width="15.44140625" style="36" customWidth="1"/>
    <col min="7" max="7" width="3.77734375" style="36" bestFit="1" customWidth="1"/>
    <col min="8" max="8" width="10.21875" style="36" bestFit="1" customWidth="1"/>
    <col min="9" max="9" width="17.109375" style="36" customWidth="1"/>
    <col min="10" max="10" width="3.44140625" style="184" bestFit="1" customWidth="1"/>
    <col min="11" max="16384" width="9" style="36"/>
  </cols>
  <sheetData>
    <row r="1" spans="1:10" customFormat="1">
      <c r="G1" s="650" t="s">
        <v>339</v>
      </c>
      <c r="H1" s="650"/>
      <c r="I1" s="650"/>
    </row>
    <row r="2" spans="1:10" ht="12" customHeight="1">
      <c r="G2" s="716"/>
      <c r="H2" s="716"/>
      <c r="I2" s="716"/>
      <c r="J2" s="716"/>
    </row>
    <row r="3" spans="1:10" ht="24.75" customHeight="1">
      <c r="A3" s="717" t="s">
        <v>325</v>
      </c>
      <c r="B3" s="717"/>
      <c r="C3" s="717"/>
      <c r="D3" s="717"/>
      <c r="E3" s="717"/>
      <c r="F3" s="717"/>
      <c r="G3" s="717"/>
      <c r="H3" s="717"/>
      <c r="I3" s="717"/>
      <c r="J3" s="717"/>
    </row>
    <row r="4" spans="1:10" ht="13.8" thickBot="1">
      <c r="H4" s="166"/>
      <c r="I4" s="718"/>
      <c r="J4" s="718"/>
    </row>
    <row r="5" spans="1:10" ht="34.5" customHeight="1">
      <c r="A5" s="167" t="s">
        <v>2</v>
      </c>
      <c r="B5" s="719">
        <f>'02_様式10-1'!G7</f>
        <v>0</v>
      </c>
      <c r="C5" s="720"/>
      <c r="D5" s="720"/>
      <c r="E5" s="720"/>
      <c r="F5" s="720"/>
      <c r="G5" s="720"/>
      <c r="H5" s="720"/>
      <c r="I5" s="720"/>
      <c r="J5" s="721"/>
    </row>
    <row r="6" spans="1:10" ht="34.5" customHeight="1">
      <c r="A6" s="524" t="s">
        <v>202</v>
      </c>
      <c r="B6" s="713">
        <f>'02_様式10-1'!B8</f>
        <v>0</v>
      </c>
      <c r="C6" s="714"/>
      <c r="D6" s="714"/>
      <c r="E6" s="714"/>
      <c r="F6" s="714"/>
      <c r="G6" s="714"/>
      <c r="H6" s="714"/>
      <c r="I6" s="714"/>
      <c r="J6" s="715"/>
    </row>
    <row r="7" spans="1:10" ht="34.5" customHeight="1">
      <c r="A7" s="8" t="s">
        <v>0</v>
      </c>
      <c r="B7" s="700">
        <f>'02_様式10-1'!B10</f>
        <v>0</v>
      </c>
      <c r="C7" s="701"/>
      <c r="D7" s="701"/>
      <c r="E7" s="701"/>
      <c r="F7" s="701"/>
      <c r="G7" s="701"/>
      <c r="H7" s="701"/>
      <c r="I7" s="701"/>
      <c r="J7" s="702"/>
    </row>
    <row r="8" spans="1:10" ht="34.5" customHeight="1" thickBot="1">
      <c r="A8" s="525" t="s">
        <v>4</v>
      </c>
      <c r="B8" s="703">
        <f>'02_様式10-1'!G2</f>
        <v>0</v>
      </c>
      <c r="C8" s="704"/>
      <c r="D8" s="704"/>
      <c r="E8" s="704"/>
      <c r="F8" s="704"/>
      <c r="G8" s="704"/>
      <c r="H8" s="704"/>
      <c r="I8" s="704"/>
      <c r="J8" s="705"/>
    </row>
    <row r="9" spans="1:10" ht="34.5" customHeight="1" thickTop="1">
      <c r="A9" s="706" t="s">
        <v>326</v>
      </c>
      <c r="B9" s="707"/>
      <c r="C9" s="707"/>
      <c r="D9" s="707"/>
      <c r="E9" s="707"/>
      <c r="F9" s="708"/>
      <c r="G9" s="647"/>
      <c r="H9" s="709"/>
      <c r="I9" s="709"/>
      <c r="J9" s="710"/>
    </row>
    <row r="10" spans="1:10" ht="34.5" customHeight="1">
      <c r="A10" s="526" t="s">
        <v>327</v>
      </c>
      <c r="B10" s="527"/>
      <c r="C10" s="528"/>
      <c r="D10" s="528"/>
      <c r="E10" s="528"/>
      <c r="F10" s="529"/>
      <c r="G10" s="686"/>
      <c r="H10" s="687"/>
      <c r="I10" s="687"/>
      <c r="J10" s="688"/>
    </row>
    <row r="11" spans="1:10" ht="34.5" customHeight="1">
      <c r="A11" s="526" t="s">
        <v>328</v>
      </c>
      <c r="B11" s="527"/>
      <c r="C11" s="528"/>
      <c r="D11" s="528"/>
      <c r="E11" s="528"/>
      <c r="F11" s="529"/>
      <c r="G11" s="686"/>
      <c r="H11" s="687"/>
      <c r="I11" s="687"/>
      <c r="J11" s="688"/>
    </row>
    <row r="12" spans="1:10" ht="34.5" customHeight="1">
      <c r="A12" s="711" t="s">
        <v>329</v>
      </c>
      <c r="B12" s="712"/>
      <c r="C12" s="687"/>
      <c r="D12" s="687"/>
      <c r="E12" s="687"/>
      <c r="F12" s="687"/>
      <c r="G12" s="687"/>
      <c r="H12" s="687"/>
      <c r="I12" s="687"/>
      <c r="J12" s="688"/>
    </row>
    <row r="13" spans="1:10" ht="34.5" customHeight="1">
      <c r="A13" s="683" t="s">
        <v>330</v>
      </c>
      <c r="B13" s="684"/>
      <c r="C13" s="684"/>
      <c r="D13" s="684"/>
      <c r="E13" s="684"/>
      <c r="F13" s="685"/>
      <c r="G13" s="686"/>
      <c r="H13" s="687"/>
      <c r="I13" s="687"/>
      <c r="J13" s="688"/>
    </row>
    <row r="14" spans="1:10" ht="34.5" customHeight="1">
      <c r="A14" s="530" t="s">
        <v>331</v>
      </c>
      <c r="B14" s="687"/>
      <c r="C14" s="687"/>
      <c r="D14" s="687"/>
      <c r="E14" s="687"/>
      <c r="F14" s="687"/>
      <c r="G14" s="687"/>
      <c r="H14" s="687"/>
      <c r="I14" s="687"/>
      <c r="J14" s="688"/>
    </row>
    <row r="15" spans="1:10" ht="34.5" customHeight="1">
      <c r="A15" s="530" t="s">
        <v>332</v>
      </c>
      <c r="B15" s="687"/>
      <c r="C15" s="687"/>
      <c r="D15" s="687"/>
      <c r="E15" s="687"/>
      <c r="F15" s="687"/>
      <c r="G15" s="687"/>
      <c r="H15" s="687"/>
      <c r="I15" s="687"/>
      <c r="J15" s="688"/>
    </row>
    <row r="16" spans="1:10" ht="34.5" customHeight="1">
      <c r="A16" s="683" t="s">
        <v>333</v>
      </c>
      <c r="B16" s="684"/>
      <c r="C16" s="684"/>
      <c r="D16" s="684"/>
      <c r="E16" s="684"/>
      <c r="F16" s="685"/>
      <c r="G16" s="686"/>
      <c r="H16" s="687"/>
      <c r="I16" s="687"/>
      <c r="J16" s="688"/>
    </row>
    <row r="17" spans="1:10" ht="35.25" customHeight="1" thickBot="1">
      <c r="A17" s="689" t="s">
        <v>334</v>
      </c>
      <c r="B17" s="690"/>
      <c r="C17" s="690"/>
      <c r="D17" s="690"/>
      <c r="E17" s="690"/>
      <c r="F17" s="691"/>
      <c r="G17" s="692"/>
      <c r="H17" s="693"/>
      <c r="I17" s="693"/>
      <c r="J17" s="694"/>
    </row>
    <row r="18" spans="1:10" ht="17.25" customHeight="1">
      <c r="A18" s="179"/>
      <c r="B18" s="695"/>
      <c r="C18" s="695"/>
      <c r="D18" s="695"/>
      <c r="E18" s="695"/>
      <c r="F18" s="695"/>
      <c r="G18" s="695"/>
      <c r="H18" s="695"/>
      <c r="I18" s="695"/>
      <c r="J18" s="696"/>
    </row>
    <row r="19" spans="1:10" ht="81.75" customHeight="1">
      <c r="A19" s="697" t="s">
        <v>335</v>
      </c>
      <c r="B19" s="698"/>
      <c r="C19" s="698"/>
      <c r="D19" s="698"/>
      <c r="E19" s="698"/>
      <c r="F19" s="698"/>
      <c r="G19" s="698"/>
      <c r="H19" s="698"/>
      <c r="I19" s="698"/>
      <c r="J19" s="699"/>
    </row>
    <row r="20" spans="1:10" ht="60.75" customHeight="1">
      <c r="A20" s="680" t="s">
        <v>336</v>
      </c>
      <c r="B20" s="681"/>
      <c r="C20" s="681"/>
      <c r="D20" s="681"/>
      <c r="E20" s="681"/>
      <c r="F20" s="681"/>
      <c r="G20" s="681"/>
      <c r="H20" s="681"/>
      <c r="I20" s="681"/>
      <c r="J20" s="682"/>
    </row>
    <row r="21" spans="1:10" ht="34.5" customHeight="1">
      <c r="A21" s="680" t="s">
        <v>337</v>
      </c>
      <c r="B21" s="681"/>
      <c r="C21" s="681"/>
      <c r="D21" s="681"/>
      <c r="E21" s="681"/>
      <c r="F21" s="681"/>
      <c r="G21" s="681"/>
      <c r="H21" s="681"/>
      <c r="I21" s="681"/>
      <c r="J21" s="682"/>
    </row>
    <row r="22" spans="1:10" ht="49.5" customHeight="1">
      <c r="A22" s="680" t="s">
        <v>338</v>
      </c>
      <c r="B22" s="681"/>
      <c r="C22" s="681"/>
      <c r="D22" s="681"/>
      <c r="E22" s="681"/>
      <c r="F22" s="681"/>
      <c r="G22" s="681"/>
      <c r="H22" s="681"/>
      <c r="I22" s="681"/>
      <c r="J22" s="682"/>
    </row>
    <row r="23" spans="1:10" ht="34.5" customHeight="1">
      <c r="A23" s="520"/>
      <c r="B23" s="5"/>
      <c r="C23" s="5"/>
      <c r="D23" s="5"/>
      <c r="E23" s="5"/>
      <c r="F23" s="5"/>
      <c r="G23" s="5"/>
      <c r="H23" s="5"/>
      <c r="I23" s="5"/>
      <c r="J23" s="519"/>
    </row>
    <row r="24" spans="1:10" ht="34.5" customHeight="1" thickBot="1">
      <c r="A24" s="521"/>
      <c r="B24" s="522"/>
      <c r="C24" s="522"/>
      <c r="D24" s="522"/>
      <c r="E24" s="522"/>
      <c r="F24" s="522"/>
      <c r="G24" s="522"/>
      <c r="H24" s="522"/>
      <c r="I24" s="522"/>
      <c r="J24" s="523"/>
    </row>
    <row r="25" spans="1:10" ht="28.5" customHeight="1"/>
    <row r="26" spans="1:10" ht="28.5" customHeight="1"/>
    <row r="27" spans="1:10" ht="28.5" customHeight="1"/>
    <row r="28" spans="1:10" ht="28.5" customHeight="1"/>
    <row r="29" spans="1:10" ht="28.5" customHeight="1"/>
  </sheetData>
  <dataConsolidate/>
  <mergeCells count="27">
    <mergeCell ref="B6:J6"/>
    <mergeCell ref="G1:I1"/>
    <mergeCell ref="G2:J2"/>
    <mergeCell ref="A3:J3"/>
    <mergeCell ref="I4:J4"/>
    <mergeCell ref="B5:J5"/>
    <mergeCell ref="B15:J15"/>
    <mergeCell ref="B7:J7"/>
    <mergeCell ref="B8:J8"/>
    <mergeCell ref="A9:F9"/>
    <mergeCell ref="G9:J9"/>
    <mergeCell ref="G10:J10"/>
    <mergeCell ref="G11:J11"/>
    <mergeCell ref="A12:B12"/>
    <mergeCell ref="C12:J12"/>
    <mergeCell ref="A13:F13"/>
    <mergeCell ref="G13:J13"/>
    <mergeCell ref="B14:J14"/>
    <mergeCell ref="A20:J20"/>
    <mergeCell ref="A21:J21"/>
    <mergeCell ref="A22:J22"/>
    <mergeCell ref="A16:F16"/>
    <mergeCell ref="G16:J16"/>
    <mergeCell ref="A17:F17"/>
    <mergeCell ref="G17:J17"/>
    <mergeCell ref="B18:J18"/>
    <mergeCell ref="A19:J19"/>
  </mergeCells>
  <phoneticPr fontId="11"/>
  <conditionalFormatting sqref="B14:J15">
    <cfRule type="expression" dxfId="155" priority="1">
      <formula>$G$13="有"</formula>
    </cfRule>
  </conditionalFormatting>
  <conditionalFormatting sqref="C10:G10">
    <cfRule type="expression" dxfId="154" priority="8">
      <formula>$C$10&lt;&gt;""</formula>
    </cfRule>
  </conditionalFormatting>
  <conditionalFormatting sqref="C11:G11 C12">
    <cfRule type="expression" dxfId="153" priority="7">
      <formula>$C$11&lt;&gt;""</formula>
    </cfRule>
  </conditionalFormatting>
  <conditionalFormatting sqref="C12:J12">
    <cfRule type="expression" dxfId="152" priority="2">
      <formula>$G$11="有"</formula>
    </cfRule>
  </conditionalFormatting>
  <conditionalFormatting sqref="G13">
    <cfRule type="expression" dxfId="151" priority="6">
      <formula>$C$13&lt;&gt;""</formula>
    </cfRule>
  </conditionalFormatting>
  <conditionalFormatting sqref="G9:J11">
    <cfRule type="cellIs" dxfId="150" priority="5" operator="equal">
      <formula>""</formula>
    </cfRule>
  </conditionalFormatting>
  <conditionalFormatting sqref="G13:J13">
    <cfRule type="cellIs" dxfId="149" priority="4" operator="equal">
      <formula>""</formula>
    </cfRule>
  </conditionalFormatting>
  <conditionalFormatting sqref="G16:J17">
    <cfRule type="cellIs" dxfId="148" priority="3" operator="equal">
      <formula>""</formula>
    </cfRule>
  </conditionalFormatting>
  <dataValidations count="5">
    <dataValidation type="list" allowBlank="1" showInputMessage="1" showErrorMessage="1" sqref="G9:J9" xr:uid="{3C4ACA2D-1FA6-4C64-8D14-E4041A4B38E5}">
      <formula1>"完了,未完了,耐震工事中,やむを得ず完了不能"</formula1>
    </dataValidation>
    <dataValidation type="list" allowBlank="1" showInputMessage="1" showErrorMessage="1" sqref="G10:J10" xr:uid="{DB4ECA08-8803-4D81-8D5F-6225FFD9B78C}">
      <formula1>"機関要件確認校,機関要件非確認校,確認辞退の届け出を提出済・提出予定"</formula1>
    </dataValidation>
    <dataValidation type="list" allowBlank="1" showInputMessage="1" showErrorMessage="1" sqref="G13:J13 G11:J11" xr:uid="{07BD9CAD-9B61-4029-8C05-9C5862854986}">
      <formula1>"有,無"</formula1>
    </dataValidation>
    <dataValidation type="list" allowBlank="1" showInputMessage="1" showErrorMessage="1" sqref="G17:J17" xr:uid="{617558DD-E2D8-4636-B451-7FE5ADCF646B}">
      <formula1>"避難所指定校である,避難所指定校ではない"</formula1>
    </dataValidation>
    <dataValidation type="list" allowBlank="1" showInputMessage="1" showErrorMessage="1" sqref="G16:J16" xr:uid="{2AB0BDAB-D025-4758-A280-1023302E748F}">
      <formula1>"無,有（耐震補強工事）,有（耐震診断費）,有（非構造部材の耐震対策）,有（防災機能強化事業）"</formula1>
    </dataValidation>
  </dataValidations>
  <printOptions horizontalCentered="1"/>
  <pageMargins left="0.59055118110236227" right="0.39370078740157483" top="0.74803149606299213" bottom="0.35433070866141736" header="0.51181102362204722" footer="0.19685039370078741"/>
  <pageSetup paperSize="9" scale="87"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CC799-5537-4DFC-8AD1-24B17CCECFF8}">
  <sheetPr>
    <tabColor rgb="FF00B0F0"/>
    <pageSetUpPr fitToPage="1"/>
  </sheetPr>
  <dimension ref="A1:Q69"/>
  <sheetViews>
    <sheetView view="pageBreakPreview" topLeftCell="B1" zoomScale="80" zoomScaleNormal="90" zoomScaleSheetLayoutView="80" workbookViewId="0">
      <selection activeCell="N32" sqref="N32"/>
    </sheetView>
  </sheetViews>
  <sheetFormatPr defaultColWidth="9" defaultRowHeight="13.2"/>
  <cols>
    <col min="1" max="1" width="5.44140625" style="106" customWidth="1"/>
    <col min="2" max="2" width="7.44140625" style="107" customWidth="1"/>
    <col min="3" max="3" width="11.109375" style="106" customWidth="1"/>
    <col min="4" max="4" width="16.44140625" style="106" customWidth="1"/>
    <col min="5" max="5" width="16.6640625" style="106" customWidth="1"/>
    <col min="6" max="6" width="11.33203125" style="106" customWidth="1"/>
    <col min="7" max="8" width="9.109375" style="106" customWidth="1"/>
    <col min="9" max="9" width="14.44140625" style="106" customWidth="1"/>
    <col min="10" max="10" width="15.44140625" style="106" customWidth="1"/>
    <col min="11" max="11" width="12.77734375" style="106" customWidth="1"/>
    <col min="12" max="12" width="10.44140625" style="106" customWidth="1"/>
    <col min="13" max="13" width="6.44140625" style="106" customWidth="1"/>
    <col min="14" max="14" width="13.44140625" style="106" customWidth="1"/>
    <col min="15" max="15" width="13" style="106" customWidth="1"/>
    <col min="16" max="16" width="11.77734375" style="106" customWidth="1"/>
    <col min="17" max="17" width="16" style="106" customWidth="1"/>
    <col min="18" max="16384" width="9" style="106"/>
  </cols>
  <sheetData>
    <row r="1" spans="1:17">
      <c r="Q1" s="108" t="s">
        <v>155</v>
      </c>
    </row>
    <row r="4" spans="1:17" ht="21.75" customHeight="1">
      <c r="B4" s="722" t="s">
        <v>156</v>
      </c>
      <c r="C4" s="722"/>
      <c r="D4" s="722"/>
      <c r="E4" s="722"/>
      <c r="F4" s="722"/>
      <c r="G4" s="722"/>
      <c r="H4" s="722"/>
      <c r="I4" s="722"/>
      <c r="J4" s="722"/>
      <c r="K4" s="722"/>
      <c r="L4" s="722"/>
      <c r="M4" s="722"/>
      <c r="N4" s="722"/>
      <c r="O4" s="722"/>
      <c r="P4" s="722"/>
      <c r="Q4" s="722"/>
    </row>
    <row r="5" spans="1:17" ht="13.8" thickBot="1"/>
    <row r="6" spans="1:17" ht="27" customHeight="1" thickBot="1">
      <c r="C6" s="494" t="s">
        <v>121</v>
      </c>
      <c r="D6" s="492">
        <f>'02_様式10-1'!G7</f>
        <v>0</v>
      </c>
      <c r="E6" s="493" t="s">
        <v>157</v>
      </c>
      <c r="F6" s="723">
        <f>'02_様式10-1'!B8</f>
        <v>0</v>
      </c>
      <c r="G6" s="723"/>
      <c r="H6" s="724"/>
      <c r="I6" s="494" t="s">
        <v>158</v>
      </c>
      <c r="J6" s="725" t="s">
        <v>217</v>
      </c>
      <c r="K6" s="726"/>
      <c r="L6" s="493" t="s">
        <v>159</v>
      </c>
      <c r="M6" s="727">
        <f>'02_様式10-1'!B10</f>
        <v>0</v>
      </c>
      <c r="N6" s="728"/>
      <c r="O6" s="728"/>
      <c r="P6" s="728"/>
      <c r="Q6" s="729"/>
    </row>
    <row r="8" spans="1:17" ht="13.8" thickBot="1">
      <c r="F8" s="109" t="s">
        <v>160</v>
      </c>
      <c r="I8" s="109" t="s">
        <v>160</v>
      </c>
      <c r="J8" s="109" t="s">
        <v>160</v>
      </c>
      <c r="K8" s="109" t="s">
        <v>160</v>
      </c>
    </row>
    <row r="9" spans="1:17" ht="56.25" customHeight="1">
      <c r="A9" s="110" t="s">
        <v>161</v>
      </c>
      <c r="B9" s="111" t="s">
        <v>109</v>
      </c>
      <c r="C9" s="112" t="s">
        <v>162</v>
      </c>
      <c r="D9" s="470" t="s">
        <v>319</v>
      </c>
      <c r="E9" s="113" t="s">
        <v>163</v>
      </c>
      <c r="F9" s="113" t="s">
        <v>164</v>
      </c>
      <c r="G9" s="114" t="s">
        <v>165</v>
      </c>
      <c r="H9" s="113" t="s">
        <v>166</v>
      </c>
      <c r="I9" s="113" t="s">
        <v>167</v>
      </c>
      <c r="J9" s="113" t="s">
        <v>168</v>
      </c>
      <c r="K9" s="115" t="s">
        <v>169</v>
      </c>
      <c r="L9" s="116" t="s">
        <v>170</v>
      </c>
      <c r="M9" s="117"/>
      <c r="O9" s="118" t="s">
        <v>171</v>
      </c>
      <c r="P9" s="118" t="s">
        <v>172</v>
      </c>
      <c r="Q9" s="119" t="s">
        <v>173</v>
      </c>
    </row>
    <row r="10" spans="1:17" s="128" customFormat="1" ht="63" customHeight="1" thickBot="1">
      <c r="A10" s="120" t="s">
        <v>174</v>
      </c>
      <c r="B10" s="121" t="s">
        <v>175</v>
      </c>
      <c r="C10" s="122" t="s">
        <v>176</v>
      </c>
      <c r="D10" s="517" t="s">
        <v>177</v>
      </c>
      <c r="E10" s="123" t="s">
        <v>178</v>
      </c>
      <c r="F10" s="123" t="s">
        <v>179</v>
      </c>
      <c r="G10" s="517" t="s">
        <v>177</v>
      </c>
      <c r="H10" s="517" t="s">
        <v>177</v>
      </c>
      <c r="I10" s="517" t="s">
        <v>177</v>
      </c>
      <c r="J10" s="123" t="s">
        <v>176</v>
      </c>
      <c r="K10" s="124" t="s">
        <v>179</v>
      </c>
      <c r="L10" s="121" t="s">
        <v>176</v>
      </c>
      <c r="M10" s="125"/>
      <c r="N10" s="126"/>
      <c r="O10" s="127" t="s">
        <v>179</v>
      </c>
      <c r="P10" s="127" t="s">
        <v>179</v>
      </c>
      <c r="Q10" s="121" t="s">
        <v>180</v>
      </c>
    </row>
    <row r="11" spans="1:17">
      <c r="A11" s="107">
        <v>1</v>
      </c>
      <c r="B11" s="129"/>
      <c r="C11" s="130"/>
      <c r="D11" s="131"/>
      <c r="E11" s="132"/>
      <c r="F11" s="495" t="str">
        <f t="shared" ref="F11:F55" si="0">IFERROR(I11/(G11+H11),"0")</f>
        <v>0</v>
      </c>
      <c r="G11" s="133"/>
      <c r="H11" s="133"/>
      <c r="I11" s="134"/>
      <c r="J11" s="133"/>
      <c r="K11" s="497">
        <f t="shared" ref="K11:K55" si="1">IFERROR(I11+J11,"0")</f>
        <v>0</v>
      </c>
      <c r="L11" s="135"/>
      <c r="M11" s="136"/>
      <c r="O11" s="499" t="str">
        <f t="shared" ref="O11:O55" si="2">IFERROR(F11*G11+J11/(G11+H11)*G11,"0")</f>
        <v>0</v>
      </c>
      <c r="P11" s="499" t="str">
        <f t="shared" ref="P11:P55" si="3">IFERROR(F11*H11+J11/(G11+H11)*H11,"0")</f>
        <v>0</v>
      </c>
      <c r="Q11" s="500">
        <f t="shared" ref="Q11:Q55" si="4">IF(AND(ABS(J11)&gt;=0,OR(E11="（イ）複数項目に係る経費",E11="（ア）全体に係る経費")),J11,0)</f>
        <v>0</v>
      </c>
    </row>
    <row r="12" spans="1:17">
      <c r="A12" s="107">
        <v>2</v>
      </c>
      <c r="B12" s="137"/>
      <c r="C12" s="138"/>
      <c r="D12" s="139"/>
      <c r="E12" s="140"/>
      <c r="F12" s="495" t="str">
        <f t="shared" si="0"/>
        <v>0</v>
      </c>
      <c r="G12" s="141"/>
      <c r="H12" s="141"/>
      <c r="I12" s="142"/>
      <c r="J12" s="141"/>
      <c r="K12" s="497">
        <f t="shared" si="1"/>
        <v>0</v>
      </c>
      <c r="L12" s="143"/>
      <c r="M12" s="136"/>
      <c r="O12" s="501" t="str">
        <f t="shared" si="2"/>
        <v>0</v>
      </c>
      <c r="P12" s="501" t="str">
        <f t="shared" si="3"/>
        <v>0</v>
      </c>
      <c r="Q12" s="502">
        <f t="shared" si="4"/>
        <v>0</v>
      </c>
    </row>
    <row r="13" spans="1:17">
      <c r="A13" s="107">
        <v>3</v>
      </c>
      <c r="B13" s="137"/>
      <c r="C13" s="138"/>
      <c r="D13" s="139"/>
      <c r="E13" s="140"/>
      <c r="F13" s="495" t="str">
        <f t="shared" si="0"/>
        <v>0</v>
      </c>
      <c r="G13" s="141"/>
      <c r="H13" s="141"/>
      <c r="I13" s="142"/>
      <c r="J13" s="141"/>
      <c r="K13" s="497">
        <f t="shared" si="1"/>
        <v>0</v>
      </c>
      <c r="L13" s="143"/>
      <c r="M13" s="136"/>
      <c r="O13" s="501" t="str">
        <f t="shared" si="2"/>
        <v>0</v>
      </c>
      <c r="P13" s="501" t="str">
        <f t="shared" si="3"/>
        <v>0</v>
      </c>
      <c r="Q13" s="502">
        <f t="shared" si="4"/>
        <v>0</v>
      </c>
    </row>
    <row r="14" spans="1:17">
      <c r="A14" s="107">
        <v>4</v>
      </c>
      <c r="B14" s="137"/>
      <c r="C14" s="138"/>
      <c r="D14" s="139"/>
      <c r="E14" s="140"/>
      <c r="F14" s="495" t="str">
        <f t="shared" si="0"/>
        <v>0</v>
      </c>
      <c r="G14" s="141"/>
      <c r="H14" s="141"/>
      <c r="I14" s="142"/>
      <c r="J14" s="141"/>
      <c r="K14" s="497">
        <f t="shared" si="1"/>
        <v>0</v>
      </c>
      <c r="L14" s="143"/>
      <c r="M14" s="136"/>
      <c r="O14" s="501" t="str">
        <f t="shared" si="2"/>
        <v>0</v>
      </c>
      <c r="P14" s="501" t="str">
        <f t="shared" si="3"/>
        <v>0</v>
      </c>
      <c r="Q14" s="502">
        <f t="shared" si="4"/>
        <v>0</v>
      </c>
    </row>
    <row r="15" spans="1:17">
      <c r="A15" s="107">
        <v>5</v>
      </c>
      <c r="B15" s="137"/>
      <c r="C15" s="138"/>
      <c r="D15" s="139"/>
      <c r="E15" s="140"/>
      <c r="F15" s="495" t="str">
        <f t="shared" si="0"/>
        <v>0</v>
      </c>
      <c r="G15" s="141"/>
      <c r="H15" s="141"/>
      <c r="I15" s="142"/>
      <c r="J15" s="141"/>
      <c r="K15" s="497">
        <f t="shared" si="1"/>
        <v>0</v>
      </c>
      <c r="L15" s="143"/>
      <c r="M15" s="136"/>
      <c r="O15" s="501" t="str">
        <f t="shared" si="2"/>
        <v>0</v>
      </c>
      <c r="P15" s="501" t="str">
        <f t="shared" si="3"/>
        <v>0</v>
      </c>
      <c r="Q15" s="502">
        <f t="shared" si="4"/>
        <v>0</v>
      </c>
    </row>
    <row r="16" spans="1:17">
      <c r="A16" s="107">
        <v>6</v>
      </c>
      <c r="B16" s="137"/>
      <c r="C16" s="138"/>
      <c r="D16" s="139"/>
      <c r="E16" s="140"/>
      <c r="F16" s="495" t="str">
        <f t="shared" si="0"/>
        <v>0</v>
      </c>
      <c r="G16" s="141"/>
      <c r="H16" s="141"/>
      <c r="I16" s="142"/>
      <c r="J16" s="141"/>
      <c r="K16" s="497">
        <f t="shared" si="1"/>
        <v>0</v>
      </c>
      <c r="L16" s="143"/>
      <c r="M16" s="136"/>
      <c r="O16" s="501" t="str">
        <f t="shared" si="2"/>
        <v>0</v>
      </c>
      <c r="P16" s="501" t="str">
        <f t="shared" si="3"/>
        <v>0</v>
      </c>
      <c r="Q16" s="502">
        <f t="shared" si="4"/>
        <v>0</v>
      </c>
    </row>
    <row r="17" spans="1:17">
      <c r="A17" s="107">
        <v>7</v>
      </c>
      <c r="B17" s="137"/>
      <c r="C17" s="138"/>
      <c r="D17" s="139"/>
      <c r="E17" s="140"/>
      <c r="F17" s="495" t="str">
        <f t="shared" si="0"/>
        <v>0</v>
      </c>
      <c r="G17" s="141"/>
      <c r="H17" s="141"/>
      <c r="I17" s="142"/>
      <c r="J17" s="141"/>
      <c r="K17" s="497">
        <f t="shared" si="1"/>
        <v>0</v>
      </c>
      <c r="L17" s="143"/>
      <c r="M17" s="136"/>
      <c r="O17" s="501" t="str">
        <f t="shared" si="2"/>
        <v>0</v>
      </c>
      <c r="P17" s="501" t="str">
        <f t="shared" si="3"/>
        <v>0</v>
      </c>
      <c r="Q17" s="502">
        <f t="shared" si="4"/>
        <v>0</v>
      </c>
    </row>
    <row r="18" spans="1:17">
      <c r="A18" s="107">
        <v>8</v>
      </c>
      <c r="B18" s="137"/>
      <c r="C18" s="138"/>
      <c r="D18" s="139"/>
      <c r="E18" s="140"/>
      <c r="F18" s="495" t="str">
        <f t="shared" si="0"/>
        <v>0</v>
      </c>
      <c r="G18" s="141"/>
      <c r="H18" s="141"/>
      <c r="I18" s="142"/>
      <c r="J18" s="141"/>
      <c r="K18" s="497">
        <f t="shared" si="1"/>
        <v>0</v>
      </c>
      <c r="L18" s="143"/>
      <c r="M18" s="136"/>
      <c r="O18" s="501" t="str">
        <f t="shared" si="2"/>
        <v>0</v>
      </c>
      <c r="P18" s="501" t="str">
        <f t="shared" si="3"/>
        <v>0</v>
      </c>
      <c r="Q18" s="502">
        <f t="shared" si="4"/>
        <v>0</v>
      </c>
    </row>
    <row r="19" spans="1:17">
      <c r="A19" s="107">
        <v>9</v>
      </c>
      <c r="B19" s="137"/>
      <c r="C19" s="138"/>
      <c r="D19" s="139"/>
      <c r="E19" s="140"/>
      <c r="F19" s="495" t="str">
        <f t="shared" si="0"/>
        <v>0</v>
      </c>
      <c r="G19" s="141"/>
      <c r="H19" s="141"/>
      <c r="I19" s="142"/>
      <c r="J19" s="141"/>
      <c r="K19" s="497">
        <f t="shared" si="1"/>
        <v>0</v>
      </c>
      <c r="L19" s="143"/>
      <c r="M19" s="136"/>
      <c r="O19" s="501" t="str">
        <f t="shared" si="2"/>
        <v>0</v>
      </c>
      <c r="P19" s="501" t="str">
        <f t="shared" si="3"/>
        <v>0</v>
      </c>
      <c r="Q19" s="502">
        <f t="shared" si="4"/>
        <v>0</v>
      </c>
    </row>
    <row r="20" spans="1:17">
      <c r="A20" s="107">
        <v>10</v>
      </c>
      <c r="B20" s="137"/>
      <c r="C20" s="138"/>
      <c r="D20" s="139"/>
      <c r="E20" s="140"/>
      <c r="F20" s="495" t="str">
        <f t="shared" si="0"/>
        <v>0</v>
      </c>
      <c r="G20" s="141"/>
      <c r="H20" s="141"/>
      <c r="I20" s="142"/>
      <c r="J20" s="141"/>
      <c r="K20" s="497">
        <f t="shared" si="1"/>
        <v>0</v>
      </c>
      <c r="L20" s="143"/>
      <c r="M20" s="136"/>
      <c r="O20" s="501" t="str">
        <f t="shared" si="2"/>
        <v>0</v>
      </c>
      <c r="P20" s="501" t="str">
        <f t="shared" si="3"/>
        <v>0</v>
      </c>
      <c r="Q20" s="502">
        <f t="shared" si="4"/>
        <v>0</v>
      </c>
    </row>
    <row r="21" spans="1:17">
      <c r="A21" s="107">
        <v>11</v>
      </c>
      <c r="B21" s="137"/>
      <c r="C21" s="138"/>
      <c r="D21" s="139"/>
      <c r="E21" s="140"/>
      <c r="F21" s="495" t="str">
        <f t="shared" si="0"/>
        <v>0</v>
      </c>
      <c r="G21" s="141"/>
      <c r="H21" s="141"/>
      <c r="I21" s="142"/>
      <c r="J21" s="141"/>
      <c r="K21" s="497">
        <f t="shared" si="1"/>
        <v>0</v>
      </c>
      <c r="L21" s="143"/>
      <c r="M21" s="136"/>
      <c r="O21" s="501" t="str">
        <f t="shared" si="2"/>
        <v>0</v>
      </c>
      <c r="P21" s="501" t="str">
        <f t="shared" si="3"/>
        <v>0</v>
      </c>
      <c r="Q21" s="502">
        <f t="shared" si="4"/>
        <v>0</v>
      </c>
    </row>
    <row r="22" spans="1:17">
      <c r="A22" s="107">
        <v>12</v>
      </c>
      <c r="B22" s="137"/>
      <c r="C22" s="138"/>
      <c r="D22" s="139"/>
      <c r="E22" s="140"/>
      <c r="F22" s="495" t="str">
        <f t="shared" si="0"/>
        <v>0</v>
      </c>
      <c r="G22" s="141"/>
      <c r="H22" s="141"/>
      <c r="I22" s="142"/>
      <c r="J22" s="141"/>
      <c r="K22" s="497">
        <f t="shared" si="1"/>
        <v>0</v>
      </c>
      <c r="L22" s="143"/>
      <c r="M22" s="136"/>
      <c r="O22" s="501" t="str">
        <f t="shared" si="2"/>
        <v>0</v>
      </c>
      <c r="P22" s="501" t="str">
        <f t="shared" si="3"/>
        <v>0</v>
      </c>
      <c r="Q22" s="502">
        <f t="shared" si="4"/>
        <v>0</v>
      </c>
    </row>
    <row r="23" spans="1:17">
      <c r="A23" s="107">
        <v>13</v>
      </c>
      <c r="B23" s="137"/>
      <c r="C23" s="138"/>
      <c r="D23" s="139"/>
      <c r="E23" s="140"/>
      <c r="F23" s="495" t="str">
        <f t="shared" si="0"/>
        <v>0</v>
      </c>
      <c r="G23" s="141"/>
      <c r="H23" s="141"/>
      <c r="I23" s="142"/>
      <c r="J23" s="141"/>
      <c r="K23" s="497">
        <f t="shared" si="1"/>
        <v>0</v>
      </c>
      <c r="L23" s="143"/>
      <c r="M23" s="136"/>
      <c r="O23" s="501" t="str">
        <f t="shared" si="2"/>
        <v>0</v>
      </c>
      <c r="P23" s="501" t="str">
        <f t="shared" si="3"/>
        <v>0</v>
      </c>
      <c r="Q23" s="502">
        <f t="shared" si="4"/>
        <v>0</v>
      </c>
    </row>
    <row r="24" spans="1:17">
      <c r="A24" s="107">
        <v>14</v>
      </c>
      <c r="B24" s="137"/>
      <c r="C24" s="138"/>
      <c r="D24" s="139"/>
      <c r="E24" s="140"/>
      <c r="F24" s="495" t="str">
        <f t="shared" si="0"/>
        <v>0</v>
      </c>
      <c r="G24" s="141"/>
      <c r="H24" s="141"/>
      <c r="I24" s="142"/>
      <c r="J24" s="141"/>
      <c r="K24" s="497">
        <f t="shared" si="1"/>
        <v>0</v>
      </c>
      <c r="L24" s="143"/>
      <c r="M24" s="136"/>
      <c r="O24" s="501" t="str">
        <f t="shared" si="2"/>
        <v>0</v>
      </c>
      <c r="P24" s="501" t="str">
        <f t="shared" si="3"/>
        <v>0</v>
      </c>
      <c r="Q24" s="502">
        <f t="shared" si="4"/>
        <v>0</v>
      </c>
    </row>
    <row r="25" spans="1:17">
      <c r="A25" s="107">
        <v>15</v>
      </c>
      <c r="B25" s="137"/>
      <c r="C25" s="138"/>
      <c r="D25" s="139"/>
      <c r="E25" s="140"/>
      <c r="F25" s="495" t="str">
        <f t="shared" si="0"/>
        <v>0</v>
      </c>
      <c r="G25" s="141"/>
      <c r="H25" s="141"/>
      <c r="I25" s="142"/>
      <c r="J25" s="141"/>
      <c r="K25" s="497">
        <f t="shared" si="1"/>
        <v>0</v>
      </c>
      <c r="L25" s="143"/>
      <c r="M25" s="136"/>
      <c r="O25" s="501" t="str">
        <f t="shared" si="2"/>
        <v>0</v>
      </c>
      <c r="P25" s="501" t="str">
        <f t="shared" si="3"/>
        <v>0</v>
      </c>
      <c r="Q25" s="502">
        <f t="shared" si="4"/>
        <v>0</v>
      </c>
    </row>
    <row r="26" spans="1:17">
      <c r="A26" s="107">
        <v>16</v>
      </c>
      <c r="B26" s="137"/>
      <c r="C26" s="138"/>
      <c r="D26" s="139"/>
      <c r="E26" s="140"/>
      <c r="F26" s="495" t="str">
        <f t="shared" si="0"/>
        <v>0</v>
      </c>
      <c r="G26" s="141"/>
      <c r="H26" s="141"/>
      <c r="I26" s="142"/>
      <c r="J26" s="141"/>
      <c r="K26" s="497">
        <f t="shared" si="1"/>
        <v>0</v>
      </c>
      <c r="L26" s="143"/>
      <c r="M26" s="136"/>
      <c r="O26" s="501" t="str">
        <f t="shared" si="2"/>
        <v>0</v>
      </c>
      <c r="P26" s="501" t="str">
        <f t="shared" si="3"/>
        <v>0</v>
      </c>
      <c r="Q26" s="502">
        <f t="shared" si="4"/>
        <v>0</v>
      </c>
    </row>
    <row r="27" spans="1:17">
      <c r="A27" s="107">
        <v>17</v>
      </c>
      <c r="B27" s="137"/>
      <c r="C27" s="138"/>
      <c r="D27" s="139"/>
      <c r="E27" s="140"/>
      <c r="F27" s="495" t="str">
        <f t="shared" si="0"/>
        <v>0</v>
      </c>
      <c r="G27" s="141"/>
      <c r="H27" s="141"/>
      <c r="I27" s="142"/>
      <c r="J27" s="141"/>
      <c r="K27" s="497">
        <f t="shared" si="1"/>
        <v>0</v>
      </c>
      <c r="L27" s="143"/>
      <c r="M27" s="136"/>
      <c r="O27" s="501" t="str">
        <f t="shared" si="2"/>
        <v>0</v>
      </c>
      <c r="P27" s="501" t="str">
        <f t="shared" si="3"/>
        <v>0</v>
      </c>
      <c r="Q27" s="502">
        <f t="shared" si="4"/>
        <v>0</v>
      </c>
    </row>
    <row r="28" spans="1:17">
      <c r="A28" s="107">
        <v>18</v>
      </c>
      <c r="B28" s="137"/>
      <c r="C28" s="138"/>
      <c r="D28" s="139"/>
      <c r="E28" s="140"/>
      <c r="F28" s="495" t="str">
        <f t="shared" si="0"/>
        <v>0</v>
      </c>
      <c r="G28" s="141"/>
      <c r="H28" s="141"/>
      <c r="I28" s="142"/>
      <c r="J28" s="141"/>
      <c r="K28" s="497">
        <f t="shared" si="1"/>
        <v>0</v>
      </c>
      <c r="L28" s="143"/>
      <c r="M28" s="136"/>
      <c r="O28" s="501" t="str">
        <f t="shared" si="2"/>
        <v>0</v>
      </c>
      <c r="P28" s="501" t="str">
        <f t="shared" si="3"/>
        <v>0</v>
      </c>
      <c r="Q28" s="502">
        <f t="shared" si="4"/>
        <v>0</v>
      </c>
    </row>
    <row r="29" spans="1:17">
      <c r="A29" s="107">
        <v>19</v>
      </c>
      <c r="B29" s="137"/>
      <c r="C29" s="138"/>
      <c r="D29" s="139"/>
      <c r="E29" s="140"/>
      <c r="F29" s="495" t="str">
        <f t="shared" si="0"/>
        <v>0</v>
      </c>
      <c r="G29" s="141"/>
      <c r="H29" s="141"/>
      <c r="I29" s="142"/>
      <c r="J29" s="141"/>
      <c r="K29" s="497">
        <f t="shared" si="1"/>
        <v>0</v>
      </c>
      <c r="L29" s="143"/>
      <c r="M29" s="136"/>
      <c r="O29" s="501" t="str">
        <f t="shared" si="2"/>
        <v>0</v>
      </c>
      <c r="P29" s="501" t="str">
        <f t="shared" si="3"/>
        <v>0</v>
      </c>
      <c r="Q29" s="502">
        <f t="shared" si="4"/>
        <v>0</v>
      </c>
    </row>
    <row r="30" spans="1:17">
      <c r="A30" s="107">
        <v>20</v>
      </c>
      <c r="B30" s="137"/>
      <c r="C30" s="138"/>
      <c r="D30" s="139"/>
      <c r="E30" s="140"/>
      <c r="F30" s="495" t="str">
        <f t="shared" si="0"/>
        <v>0</v>
      </c>
      <c r="G30" s="141"/>
      <c r="H30" s="141"/>
      <c r="I30" s="142"/>
      <c r="J30" s="141"/>
      <c r="K30" s="497">
        <f t="shared" si="1"/>
        <v>0</v>
      </c>
      <c r="L30" s="143"/>
      <c r="M30" s="136"/>
      <c r="O30" s="501" t="str">
        <f t="shared" si="2"/>
        <v>0</v>
      </c>
      <c r="P30" s="501" t="str">
        <f t="shared" si="3"/>
        <v>0</v>
      </c>
      <c r="Q30" s="502">
        <f t="shared" si="4"/>
        <v>0</v>
      </c>
    </row>
    <row r="31" spans="1:17">
      <c r="A31" s="107">
        <v>21</v>
      </c>
      <c r="B31" s="137"/>
      <c r="C31" s="138"/>
      <c r="D31" s="139"/>
      <c r="E31" s="140"/>
      <c r="F31" s="495" t="str">
        <f t="shared" si="0"/>
        <v>0</v>
      </c>
      <c r="G31" s="141"/>
      <c r="H31" s="141"/>
      <c r="I31" s="142"/>
      <c r="J31" s="141"/>
      <c r="K31" s="497">
        <f t="shared" si="1"/>
        <v>0</v>
      </c>
      <c r="L31" s="143"/>
      <c r="M31" s="136"/>
      <c r="O31" s="501" t="str">
        <f t="shared" si="2"/>
        <v>0</v>
      </c>
      <c r="P31" s="501" t="str">
        <f t="shared" si="3"/>
        <v>0</v>
      </c>
      <c r="Q31" s="502">
        <f t="shared" si="4"/>
        <v>0</v>
      </c>
    </row>
    <row r="32" spans="1:17">
      <c r="A32" s="107">
        <v>22</v>
      </c>
      <c r="B32" s="137"/>
      <c r="C32" s="138"/>
      <c r="D32" s="139"/>
      <c r="E32" s="140"/>
      <c r="F32" s="495" t="str">
        <f t="shared" si="0"/>
        <v>0</v>
      </c>
      <c r="G32" s="141"/>
      <c r="H32" s="141"/>
      <c r="I32" s="142"/>
      <c r="J32" s="141"/>
      <c r="K32" s="497">
        <f t="shared" si="1"/>
        <v>0</v>
      </c>
      <c r="L32" s="143"/>
      <c r="M32" s="136"/>
      <c r="O32" s="501" t="str">
        <f t="shared" si="2"/>
        <v>0</v>
      </c>
      <c r="P32" s="501" t="str">
        <f t="shared" si="3"/>
        <v>0</v>
      </c>
      <c r="Q32" s="502">
        <f t="shared" si="4"/>
        <v>0</v>
      </c>
    </row>
    <row r="33" spans="1:17">
      <c r="A33" s="107">
        <v>23</v>
      </c>
      <c r="B33" s="137"/>
      <c r="C33" s="138"/>
      <c r="D33" s="139"/>
      <c r="E33" s="140"/>
      <c r="F33" s="495" t="str">
        <f t="shared" si="0"/>
        <v>0</v>
      </c>
      <c r="G33" s="141"/>
      <c r="H33" s="141"/>
      <c r="I33" s="142"/>
      <c r="J33" s="141"/>
      <c r="K33" s="497">
        <f t="shared" si="1"/>
        <v>0</v>
      </c>
      <c r="L33" s="143"/>
      <c r="M33" s="136"/>
      <c r="O33" s="501" t="str">
        <f t="shared" si="2"/>
        <v>0</v>
      </c>
      <c r="P33" s="501" t="str">
        <f t="shared" si="3"/>
        <v>0</v>
      </c>
      <c r="Q33" s="502">
        <f t="shared" si="4"/>
        <v>0</v>
      </c>
    </row>
    <row r="34" spans="1:17">
      <c r="A34" s="107">
        <v>24</v>
      </c>
      <c r="B34" s="137"/>
      <c r="C34" s="138"/>
      <c r="D34" s="139"/>
      <c r="E34" s="140"/>
      <c r="F34" s="495" t="str">
        <f t="shared" si="0"/>
        <v>0</v>
      </c>
      <c r="G34" s="141"/>
      <c r="H34" s="141"/>
      <c r="I34" s="142"/>
      <c r="J34" s="141"/>
      <c r="K34" s="497">
        <f t="shared" si="1"/>
        <v>0</v>
      </c>
      <c r="L34" s="143"/>
      <c r="M34" s="136"/>
      <c r="O34" s="501" t="str">
        <f t="shared" si="2"/>
        <v>0</v>
      </c>
      <c r="P34" s="501" t="str">
        <f t="shared" si="3"/>
        <v>0</v>
      </c>
      <c r="Q34" s="502">
        <f t="shared" si="4"/>
        <v>0</v>
      </c>
    </row>
    <row r="35" spans="1:17">
      <c r="A35" s="107">
        <v>25</v>
      </c>
      <c r="B35" s="137"/>
      <c r="C35" s="138"/>
      <c r="D35" s="139"/>
      <c r="E35" s="140"/>
      <c r="F35" s="495" t="str">
        <f t="shared" si="0"/>
        <v>0</v>
      </c>
      <c r="G35" s="141"/>
      <c r="H35" s="141"/>
      <c r="I35" s="142"/>
      <c r="J35" s="141"/>
      <c r="K35" s="497">
        <f t="shared" si="1"/>
        <v>0</v>
      </c>
      <c r="L35" s="143"/>
      <c r="M35" s="136"/>
      <c r="O35" s="501" t="str">
        <f t="shared" si="2"/>
        <v>0</v>
      </c>
      <c r="P35" s="501" t="str">
        <f t="shared" si="3"/>
        <v>0</v>
      </c>
      <c r="Q35" s="502">
        <f t="shared" si="4"/>
        <v>0</v>
      </c>
    </row>
    <row r="36" spans="1:17">
      <c r="A36" s="107">
        <v>26</v>
      </c>
      <c r="B36" s="137"/>
      <c r="C36" s="138"/>
      <c r="D36" s="139"/>
      <c r="E36" s="140"/>
      <c r="F36" s="495" t="str">
        <f t="shared" si="0"/>
        <v>0</v>
      </c>
      <c r="G36" s="141"/>
      <c r="H36" s="141"/>
      <c r="I36" s="142"/>
      <c r="J36" s="141"/>
      <c r="K36" s="497">
        <f t="shared" si="1"/>
        <v>0</v>
      </c>
      <c r="L36" s="143"/>
      <c r="M36" s="136"/>
      <c r="O36" s="501" t="str">
        <f t="shared" si="2"/>
        <v>0</v>
      </c>
      <c r="P36" s="501" t="str">
        <f t="shared" si="3"/>
        <v>0</v>
      </c>
      <c r="Q36" s="502">
        <f t="shared" si="4"/>
        <v>0</v>
      </c>
    </row>
    <row r="37" spans="1:17">
      <c r="A37" s="107">
        <v>27</v>
      </c>
      <c r="B37" s="137"/>
      <c r="C37" s="138"/>
      <c r="D37" s="139"/>
      <c r="E37" s="140"/>
      <c r="F37" s="495" t="str">
        <f t="shared" si="0"/>
        <v>0</v>
      </c>
      <c r="G37" s="141"/>
      <c r="H37" s="141"/>
      <c r="I37" s="142"/>
      <c r="J37" s="141"/>
      <c r="K37" s="497">
        <f t="shared" si="1"/>
        <v>0</v>
      </c>
      <c r="L37" s="143"/>
      <c r="M37" s="136"/>
      <c r="O37" s="501" t="str">
        <f t="shared" si="2"/>
        <v>0</v>
      </c>
      <c r="P37" s="501" t="str">
        <f t="shared" si="3"/>
        <v>0</v>
      </c>
      <c r="Q37" s="502">
        <f t="shared" si="4"/>
        <v>0</v>
      </c>
    </row>
    <row r="38" spans="1:17">
      <c r="A38" s="107">
        <v>28</v>
      </c>
      <c r="B38" s="137"/>
      <c r="C38" s="138"/>
      <c r="D38" s="139"/>
      <c r="E38" s="140"/>
      <c r="F38" s="495" t="str">
        <f t="shared" si="0"/>
        <v>0</v>
      </c>
      <c r="G38" s="141"/>
      <c r="H38" s="141"/>
      <c r="I38" s="142"/>
      <c r="J38" s="141"/>
      <c r="K38" s="497">
        <f t="shared" si="1"/>
        <v>0</v>
      </c>
      <c r="L38" s="143"/>
      <c r="M38" s="136"/>
      <c r="O38" s="501" t="str">
        <f t="shared" si="2"/>
        <v>0</v>
      </c>
      <c r="P38" s="501" t="str">
        <f t="shared" si="3"/>
        <v>0</v>
      </c>
      <c r="Q38" s="502">
        <f t="shared" si="4"/>
        <v>0</v>
      </c>
    </row>
    <row r="39" spans="1:17">
      <c r="A39" s="107">
        <v>29</v>
      </c>
      <c r="B39" s="137"/>
      <c r="C39" s="138"/>
      <c r="D39" s="139"/>
      <c r="E39" s="140"/>
      <c r="F39" s="495" t="str">
        <f t="shared" si="0"/>
        <v>0</v>
      </c>
      <c r="G39" s="141"/>
      <c r="H39" s="141"/>
      <c r="I39" s="142"/>
      <c r="J39" s="141"/>
      <c r="K39" s="497">
        <f t="shared" si="1"/>
        <v>0</v>
      </c>
      <c r="L39" s="143"/>
      <c r="M39" s="136"/>
      <c r="O39" s="501" t="str">
        <f t="shared" si="2"/>
        <v>0</v>
      </c>
      <c r="P39" s="501" t="str">
        <f t="shared" si="3"/>
        <v>0</v>
      </c>
      <c r="Q39" s="502">
        <f t="shared" si="4"/>
        <v>0</v>
      </c>
    </row>
    <row r="40" spans="1:17">
      <c r="A40" s="107">
        <v>30</v>
      </c>
      <c r="B40" s="137"/>
      <c r="C40" s="138"/>
      <c r="D40" s="139"/>
      <c r="E40" s="140"/>
      <c r="F40" s="495" t="str">
        <f t="shared" si="0"/>
        <v>0</v>
      </c>
      <c r="G40" s="141"/>
      <c r="H40" s="141"/>
      <c r="I40" s="142"/>
      <c r="J40" s="141"/>
      <c r="K40" s="497">
        <f t="shared" si="1"/>
        <v>0</v>
      </c>
      <c r="L40" s="143"/>
      <c r="M40" s="136"/>
      <c r="O40" s="501" t="str">
        <f t="shared" si="2"/>
        <v>0</v>
      </c>
      <c r="P40" s="501" t="str">
        <f t="shared" si="3"/>
        <v>0</v>
      </c>
      <c r="Q40" s="502">
        <f t="shared" si="4"/>
        <v>0</v>
      </c>
    </row>
    <row r="41" spans="1:17">
      <c r="A41" s="107">
        <v>31</v>
      </c>
      <c r="B41" s="137"/>
      <c r="C41" s="138"/>
      <c r="D41" s="139"/>
      <c r="E41" s="140"/>
      <c r="F41" s="495" t="str">
        <f t="shared" si="0"/>
        <v>0</v>
      </c>
      <c r="G41" s="141"/>
      <c r="H41" s="141"/>
      <c r="I41" s="142"/>
      <c r="J41" s="141"/>
      <c r="K41" s="497">
        <f t="shared" si="1"/>
        <v>0</v>
      </c>
      <c r="L41" s="143"/>
      <c r="M41" s="136"/>
      <c r="O41" s="501" t="str">
        <f t="shared" si="2"/>
        <v>0</v>
      </c>
      <c r="P41" s="501" t="str">
        <f t="shared" si="3"/>
        <v>0</v>
      </c>
      <c r="Q41" s="502">
        <f t="shared" si="4"/>
        <v>0</v>
      </c>
    </row>
    <row r="42" spans="1:17">
      <c r="A42" s="107">
        <v>32</v>
      </c>
      <c r="B42" s="137"/>
      <c r="C42" s="138"/>
      <c r="D42" s="139"/>
      <c r="E42" s="140"/>
      <c r="F42" s="495" t="str">
        <f t="shared" si="0"/>
        <v>0</v>
      </c>
      <c r="G42" s="141"/>
      <c r="H42" s="141"/>
      <c r="I42" s="142"/>
      <c r="J42" s="141"/>
      <c r="K42" s="497">
        <f t="shared" si="1"/>
        <v>0</v>
      </c>
      <c r="L42" s="143"/>
      <c r="M42" s="136"/>
      <c r="O42" s="501" t="str">
        <f t="shared" si="2"/>
        <v>0</v>
      </c>
      <c r="P42" s="501" t="str">
        <f t="shared" si="3"/>
        <v>0</v>
      </c>
      <c r="Q42" s="502">
        <f t="shared" si="4"/>
        <v>0</v>
      </c>
    </row>
    <row r="43" spans="1:17">
      <c r="A43" s="107">
        <v>33</v>
      </c>
      <c r="B43" s="137"/>
      <c r="C43" s="138"/>
      <c r="D43" s="139"/>
      <c r="E43" s="140"/>
      <c r="F43" s="495" t="str">
        <f t="shared" si="0"/>
        <v>0</v>
      </c>
      <c r="G43" s="141"/>
      <c r="H43" s="141"/>
      <c r="I43" s="142"/>
      <c r="J43" s="141"/>
      <c r="K43" s="497">
        <f t="shared" si="1"/>
        <v>0</v>
      </c>
      <c r="L43" s="143"/>
      <c r="M43" s="136"/>
      <c r="O43" s="501" t="str">
        <f t="shared" si="2"/>
        <v>0</v>
      </c>
      <c r="P43" s="501" t="str">
        <f t="shared" si="3"/>
        <v>0</v>
      </c>
      <c r="Q43" s="502">
        <f t="shared" si="4"/>
        <v>0</v>
      </c>
    </row>
    <row r="44" spans="1:17">
      <c r="A44" s="107">
        <v>34</v>
      </c>
      <c r="B44" s="137"/>
      <c r="C44" s="138"/>
      <c r="D44" s="139"/>
      <c r="E44" s="140"/>
      <c r="F44" s="495" t="str">
        <f t="shared" si="0"/>
        <v>0</v>
      </c>
      <c r="G44" s="141"/>
      <c r="H44" s="141"/>
      <c r="I44" s="142"/>
      <c r="J44" s="141"/>
      <c r="K44" s="497">
        <f t="shared" si="1"/>
        <v>0</v>
      </c>
      <c r="L44" s="143"/>
      <c r="M44" s="136"/>
      <c r="O44" s="501" t="str">
        <f t="shared" si="2"/>
        <v>0</v>
      </c>
      <c r="P44" s="501" t="str">
        <f t="shared" si="3"/>
        <v>0</v>
      </c>
      <c r="Q44" s="502">
        <f t="shared" si="4"/>
        <v>0</v>
      </c>
    </row>
    <row r="45" spans="1:17">
      <c r="A45" s="107">
        <v>35</v>
      </c>
      <c r="B45" s="137"/>
      <c r="C45" s="138"/>
      <c r="D45" s="139"/>
      <c r="E45" s="140"/>
      <c r="F45" s="495" t="str">
        <f t="shared" si="0"/>
        <v>0</v>
      </c>
      <c r="G45" s="141"/>
      <c r="H45" s="141"/>
      <c r="I45" s="142"/>
      <c r="J45" s="141"/>
      <c r="K45" s="497">
        <f t="shared" si="1"/>
        <v>0</v>
      </c>
      <c r="L45" s="143"/>
      <c r="M45" s="136"/>
      <c r="O45" s="501" t="str">
        <f t="shared" si="2"/>
        <v>0</v>
      </c>
      <c r="P45" s="501" t="str">
        <f t="shared" si="3"/>
        <v>0</v>
      </c>
      <c r="Q45" s="502">
        <f t="shared" si="4"/>
        <v>0</v>
      </c>
    </row>
    <row r="46" spans="1:17">
      <c r="A46" s="107">
        <v>36</v>
      </c>
      <c r="B46" s="137"/>
      <c r="C46" s="138"/>
      <c r="D46" s="139"/>
      <c r="E46" s="140"/>
      <c r="F46" s="495" t="str">
        <f t="shared" si="0"/>
        <v>0</v>
      </c>
      <c r="G46" s="141"/>
      <c r="H46" s="141"/>
      <c r="I46" s="142"/>
      <c r="J46" s="141"/>
      <c r="K46" s="497">
        <f t="shared" si="1"/>
        <v>0</v>
      </c>
      <c r="L46" s="143"/>
      <c r="M46" s="136"/>
      <c r="O46" s="501" t="str">
        <f t="shared" si="2"/>
        <v>0</v>
      </c>
      <c r="P46" s="501" t="str">
        <f t="shared" si="3"/>
        <v>0</v>
      </c>
      <c r="Q46" s="502">
        <f t="shared" si="4"/>
        <v>0</v>
      </c>
    </row>
    <row r="47" spans="1:17">
      <c r="A47" s="107">
        <v>37</v>
      </c>
      <c r="B47" s="137"/>
      <c r="C47" s="138"/>
      <c r="D47" s="139"/>
      <c r="E47" s="140"/>
      <c r="F47" s="495" t="str">
        <f t="shared" si="0"/>
        <v>0</v>
      </c>
      <c r="G47" s="141"/>
      <c r="H47" s="141"/>
      <c r="I47" s="142"/>
      <c r="J47" s="141"/>
      <c r="K47" s="497">
        <f t="shared" si="1"/>
        <v>0</v>
      </c>
      <c r="L47" s="143"/>
      <c r="M47" s="136"/>
      <c r="O47" s="501" t="str">
        <f t="shared" si="2"/>
        <v>0</v>
      </c>
      <c r="P47" s="501" t="str">
        <f t="shared" si="3"/>
        <v>0</v>
      </c>
      <c r="Q47" s="502">
        <f t="shared" si="4"/>
        <v>0</v>
      </c>
    </row>
    <row r="48" spans="1:17">
      <c r="A48" s="107">
        <v>38</v>
      </c>
      <c r="B48" s="137"/>
      <c r="C48" s="138"/>
      <c r="D48" s="139"/>
      <c r="E48" s="140"/>
      <c r="F48" s="495" t="str">
        <f t="shared" si="0"/>
        <v>0</v>
      </c>
      <c r="G48" s="141"/>
      <c r="H48" s="141"/>
      <c r="I48" s="142"/>
      <c r="J48" s="141"/>
      <c r="K48" s="497">
        <f t="shared" si="1"/>
        <v>0</v>
      </c>
      <c r="L48" s="143"/>
      <c r="M48" s="136"/>
      <c r="O48" s="501" t="str">
        <f t="shared" si="2"/>
        <v>0</v>
      </c>
      <c r="P48" s="501" t="str">
        <f t="shared" si="3"/>
        <v>0</v>
      </c>
      <c r="Q48" s="502">
        <f t="shared" si="4"/>
        <v>0</v>
      </c>
    </row>
    <row r="49" spans="1:17">
      <c r="A49" s="107">
        <v>39</v>
      </c>
      <c r="B49" s="137"/>
      <c r="C49" s="138"/>
      <c r="D49" s="139"/>
      <c r="E49" s="140"/>
      <c r="F49" s="495" t="str">
        <f t="shared" si="0"/>
        <v>0</v>
      </c>
      <c r="G49" s="141"/>
      <c r="H49" s="141"/>
      <c r="I49" s="142"/>
      <c r="J49" s="141"/>
      <c r="K49" s="497">
        <f t="shared" si="1"/>
        <v>0</v>
      </c>
      <c r="L49" s="143"/>
      <c r="M49" s="136"/>
      <c r="O49" s="501" t="str">
        <f t="shared" si="2"/>
        <v>0</v>
      </c>
      <c r="P49" s="501" t="str">
        <f t="shared" si="3"/>
        <v>0</v>
      </c>
      <c r="Q49" s="502">
        <f t="shared" si="4"/>
        <v>0</v>
      </c>
    </row>
    <row r="50" spans="1:17">
      <c r="A50" s="107">
        <v>40</v>
      </c>
      <c r="B50" s="137"/>
      <c r="C50" s="138"/>
      <c r="D50" s="139"/>
      <c r="E50" s="140"/>
      <c r="F50" s="495" t="str">
        <f t="shared" si="0"/>
        <v>0</v>
      </c>
      <c r="G50" s="141"/>
      <c r="H50" s="141"/>
      <c r="I50" s="142"/>
      <c r="J50" s="141"/>
      <c r="K50" s="497">
        <f t="shared" si="1"/>
        <v>0</v>
      </c>
      <c r="L50" s="143"/>
      <c r="M50" s="136"/>
      <c r="O50" s="501" t="str">
        <f t="shared" si="2"/>
        <v>0</v>
      </c>
      <c r="P50" s="501" t="str">
        <f t="shared" si="3"/>
        <v>0</v>
      </c>
      <c r="Q50" s="502">
        <f t="shared" si="4"/>
        <v>0</v>
      </c>
    </row>
    <row r="51" spans="1:17">
      <c r="A51" s="107">
        <v>41</v>
      </c>
      <c r="B51" s="137"/>
      <c r="C51" s="138"/>
      <c r="D51" s="139"/>
      <c r="E51" s="140"/>
      <c r="F51" s="495" t="str">
        <f t="shared" si="0"/>
        <v>0</v>
      </c>
      <c r="G51" s="141"/>
      <c r="H51" s="141"/>
      <c r="I51" s="142"/>
      <c r="J51" s="141"/>
      <c r="K51" s="497">
        <f t="shared" si="1"/>
        <v>0</v>
      </c>
      <c r="L51" s="143"/>
      <c r="M51" s="136"/>
      <c r="O51" s="501" t="str">
        <f t="shared" si="2"/>
        <v>0</v>
      </c>
      <c r="P51" s="501" t="str">
        <f t="shared" si="3"/>
        <v>0</v>
      </c>
      <c r="Q51" s="502">
        <f t="shared" si="4"/>
        <v>0</v>
      </c>
    </row>
    <row r="52" spans="1:17">
      <c r="A52" s="107">
        <v>42</v>
      </c>
      <c r="B52" s="137"/>
      <c r="C52" s="138"/>
      <c r="D52" s="139"/>
      <c r="E52" s="140"/>
      <c r="F52" s="495" t="str">
        <f t="shared" si="0"/>
        <v>0</v>
      </c>
      <c r="G52" s="141"/>
      <c r="H52" s="141"/>
      <c r="I52" s="142"/>
      <c r="J52" s="141"/>
      <c r="K52" s="497">
        <f t="shared" si="1"/>
        <v>0</v>
      </c>
      <c r="L52" s="143"/>
      <c r="M52" s="136"/>
      <c r="O52" s="501" t="str">
        <f t="shared" si="2"/>
        <v>0</v>
      </c>
      <c r="P52" s="501" t="str">
        <f t="shared" si="3"/>
        <v>0</v>
      </c>
      <c r="Q52" s="502">
        <f t="shared" si="4"/>
        <v>0</v>
      </c>
    </row>
    <row r="53" spans="1:17" ht="12" customHeight="1">
      <c r="A53" s="107">
        <v>43</v>
      </c>
      <c r="B53" s="137"/>
      <c r="C53" s="138"/>
      <c r="D53" s="139"/>
      <c r="E53" s="140"/>
      <c r="F53" s="495" t="str">
        <f t="shared" si="0"/>
        <v>0</v>
      </c>
      <c r="G53" s="141"/>
      <c r="H53" s="141"/>
      <c r="I53" s="142"/>
      <c r="J53" s="141"/>
      <c r="K53" s="497">
        <f t="shared" si="1"/>
        <v>0</v>
      </c>
      <c r="L53" s="143"/>
      <c r="M53" s="136"/>
      <c r="O53" s="501" t="str">
        <f t="shared" si="2"/>
        <v>0</v>
      </c>
      <c r="P53" s="501" t="str">
        <f t="shared" si="3"/>
        <v>0</v>
      </c>
      <c r="Q53" s="502">
        <f t="shared" si="4"/>
        <v>0</v>
      </c>
    </row>
    <row r="54" spans="1:17">
      <c r="A54" s="107">
        <v>44</v>
      </c>
      <c r="B54" s="137"/>
      <c r="C54" s="144"/>
      <c r="D54" s="145"/>
      <c r="E54" s="140"/>
      <c r="F54" s="495" t="str">
        <f t="shared" si="0"/>
        <v>0</v>
      </c>
      <c r="G54" s="141"/>
      <c r="H54" s="141"/>
      <c r="I54" s="142"/>
      <c r="J54" s="141"/>
      <c r="K54" s="497">
        <f t="shared" si="1"/>
        <v>0</v>
      </c>
      <c r="L54" s="143"/>
      <c r="M54" s="136"/>
      <c r="O54" s="501" t="str">
        <f t="shared" si="2"/>
        <v>0</v>
      </c>
      <c r="P54" s="501" t="str">
        <f t="shared" si="3"/>
        <v>0</v>
      </c>
      <c r="Q54" s="502">
        <f t="shared" si="4"/>
        <v>0</v>
      </c>
    </row>
    <row r="55" spans="1:17" ht="13.8" thickBot="1">
      <c r="A55" s="107">
        <v>45</v>
      </c>
      <c r="B55" s="146"/>
      <c r="C55" s="147"/>
      <c r="D55" s="148"/>
      <c r="E55" s="149"/>
      <c r="F55" s="496" t="str">
        <f t="shared" si="0"/>
        <v>0</v>
      </c>
      <c r="G55" s="150"/>
      <c r="H55" s="150"/>
      <c r="I55" s="151"/>
      <c r="J55" s="150"/>
      <c r="K55" s="498">
        <f t="shared" si="1"/>
        <v>0</v>
      </c>
      <c r="L55" s="152"/>
      <c r="M55" s="136"/>
      <c r="O55" s="503" t="str">
        <f t="shared" si="2"/>
        <v>0</v>
      </c>
      <c r="P55" s="503" t="str">
        <f t="shared" si="3"/>
        <v>0</v>
      </c>
      <c r="Q55" s="504">
        <f t="shared" si="4"/>
        <v>0</v>
      </c>
    </row>
    <row r="56" spans="1:17" ht="13.8" thickBot="1"/>
    <row r="57" spans="1:17" ht="19.5" customHeight="1" thickBot="1">
      <c r="J57" s="153" t="s">
        <v>181</v>
      </c>
      <c r="K57" s="515">
        <f ca="1">SUM(OFFSET(K11,0,0):K55)</f>
        <v>0</v>
      </c>
      <c r="L57" s="154"/>
      <c r="O57" s="505">
        <f ca="1">SUM(OFFSET(O11,0,0):O55)</f>
        <v>0</v>
      </c>
      <c r="P57" s="505">
        <f ca="1">SUM(OFFSET(P11,0,0):P55)</f>
        <v>0</v>
      </c>
      <c r="Q57" s="505">
        <f ca="1">SUM(OFFSET(Q11,0,0):Q55)</f>
        <v>0</v>
      </c>
    </row>
    <row r="58" spans="1:17" s="155" customFormat="1" ht="16.5" customHeight="1" thickBot="1">
      <c r="B58" s="156"/>
      <c r="J58" s="157"/>
      <c r="K58" s="158"/>
      <c r="O58" s="156" t="s">
        <v>182</v>
      </c>
      <c r="P58" s="156" t="s">
        <v>183</v>
      </c>
      <c r="Q58" s="156" t="s">
        <v>184</v>
      </c>
    </row>
    <row r="59" spans="1:17" ht="19.5" customHeight="1" thickBot="1">
      <c r="J59" s="153"/>
      <c r="K59" s="154"/>
      <c r="N59" s="108" t="s">
        <v>185</v>
      </c>
      <c r="O59" s="506">
        <f ca="1">IFERROR(O$57/($O57+$P57),0)</f>
        <v>0</v>
      </c>
      <c r="P59" s="506">
        <f ca="1">IFERROR(P$57/($O57+$P57),0)</f>
        <v>0</v>
      </c>
      <c r="Q59" s="507">
        <f ca="1">SUM($O$59:$P$59)</f>
        <v>0</v>
      </c>
    </row>
    <row r="60" spans="1:17" ht="19.5" customHeight="1" thickBot="1">
      <c r="J60" s="153"/>
      <c r="K60" s="154"/>
      <c r="N60" s="108" t="s">
        <v>186</v>
      </c>
      <c r="O60" s="508">
        <f ca="1">IFERROR($Q$57*O$59,0)</f>
        <v>0</v>
      </c>
      <c r="P60" s="508">
        <f ca="1">IFERROR($Q$57*P$59,0)</f>
        <v>0</v>
      </c>
      <c r="Q60" s="509">
        <f ca="1">SUM($O$60:$P$60)</f>
        <v>0</v>
      </c>
    </row>
    <row r="61" spans="1:17" ht="19.5" customHeight="1" thickBot="1">
      <c r="J61" s="153"/>
      <c r="K61" s="154"/>
      <c r="M61" s="730" t="s">
        <v>187</v>
      </c>
      <c r="N61" s="731"/>
      <c r="O61" s="510">
        <f ca="1">IFERROR(O$57+O$60,0)</f>
        <v>0</v>
      </c>
      <c r="P61" s="510">
        <f ca="1">IFERROR(P$57+P$60,0)</f>
        <v>0</v>
      </c>
      <c r="Q61" s="511">
        <f ca="1">SUM($O$61:$P$61)</f>
        <v>0</v>
      </c>
    </row>
    <row r="62" spans="1:17" ht="19.5" customHeight="1" thickBot="1">
      <c r="J62" s="153" t="s">
        <v>188</v>
      </c>
      <c r="K62" s="515">
        <f ca="1">K57*0.1</f>
        <v>0</v>
      </c>
      <c r="N62" s="108" t="s">
        <v>189</v>
      </c>
      <c r="O62" s="512">
        <f ca="1">IFERROR($K$62*O$59,0)</f>
        <v>0</v>
      </c>
      <c r="P62" s="512">
        <f ca="1">IFERROR($K$62*P$59,0)</f>
        <v>0</v>
      </c>
      <c r="Q62" s="513">
        <f ca="1">SUM($O$62:$P$62)</f>
        <v>0</v>
      </c>
    </row>
    <row r="63" spans="1:17" ht="19.5" customHeight="1" thickBot="1">
      <c r="J63" s="153"/>
      <c r="K63" s="154"/>
      <c r="O63" s="159" t="s">
        <v>190</v>
      </c>
      <c r="P63" s="160" t="s">
        <v>191</v>
      </c>
    </row>
    <row r="64" spans="1:17" ht="19.5" customHeight="1" thickBot="1">
      <c r="J64" s="153" t="s">
        <v>192</v>
      </c>
      <c r="K64" s="514">
        <f ca="1">IFERROR($K$57+$K$62,0)</f>
        <v>0</v>
      </c>
      <c r="N64" s="108" t="s">
        <v>192</v>
      </c>
      <c r="O64" s="161">
        <f ca="1">IFERROR(SUM(O$61:O$62),0)</f>
        <v>0</v>
      </c>
      <c r="P64" s="514">
        <f ca="1">IFERROR(SUM(P$61:P$62),0)</f>
        <v>0</v>
      </c>
      <c r="Q64" s="514">
        <f ca="1">SUM($Q$61:$Q$62)</f>
        <v>0</v>
      </c>
    </row>
    <row r="66" spans="3:15">
      <c r="M66" s="162"/>
      <c r="N66" s="163" t="s">
        <v>193</v>
      </c>
      <c r="O66" s="164" t="s">
        <v>194</v>
      </c>
    </row>
    <row r="67" spans="3:15">
      <c r="C67" s="162"/>
      <c r="M67" s="163" t="s">
        <v>195</v>
      </c>
      <c r="N67" s="165"/>
      <c r="O67" s="516">
        <f ca="1">O64*N67</f>
        <v>0</v>
      </c>
    </row>
    <row r="68" spans="3:15">
      <c r="C68" s="162"/>
      <c r="M68" s="164" t="s">
        <v>196</v>
      </c>
      <c r="N68" s="165"/>
      <c r="O68" s="516">
        <f ca="1">O64*N68</f>
        <v>0</v>
      </c>
    </row>
    <row r="69" spans="3:15">
      <c r="C69" s="162"/>
    </row>
  </sheetData>
  <mergeCells count="5">
    <mergeCell ref="B4:Q4"/>
    <mergeCell ref="F6:H6"/>
    <mergeCell ref="J6:K6"/>
    <mergeCell ref="M6:Q6"/>
    <mergeCell ref="M61:N61"/>
  </mergeCells>
  <phoneticPr fontId="11"/>
  <conditionalFormatting sqref="Q11:Q55">
    <cfRule type="expression" dxfId="147" priority="1">
      <formula>$E11="（イ）複数項目に係る経費"</formula>
    </cfRule>
  </conditionalFormatting>
  <dataValidations count="1">
    <dataValidation type="list" allowBlank="1" showInputMessage="1" showErrorMessage="1" sqref="E11:E55" xr:uid="{FC7E07A4-F541-4EF3-8514-94F3D32D8A47}">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EF690-1F6A-4159-ABC1-A0B6AD578B51}">
  <sheetPr>
    <tabColor rgb="FF00B0F0"/>
    <pageSetUpPr fitToPage="1"/>
  </sheetPr>
  <dimension ref="B1:K33"/>
  <sheetViews>
    <sheetView showGridLines="0" view="pageBreakPreview" zoomScale="80" zoomScaleNormal="100" zoomScaleSheetLayoutView="80" workbookViewId="0">
      <selection activeCell="F27" sqref="F27:J27"/>
    </sheetView>
  </sheetViews>
  <sheetFormatPr defaultColWidth="9" defaultRowHeight="13.2"/>
  <cols>
    <col min="1" max="1" width="6.44140625" style="106" customWidth="1"/>
    <col min="2" max="2" width="7.6640625" style="106" customWidth="1"/>
    <col min="3" max="3" width="25.77734375" style="106" customWidth="1"/>
    <col min="4" max="5" width="6.44140625" style="106" customWidth="1"/>
    <col min="6" max="6" width="27.6640625" style="106" customWidth="1"/>
    <col min="7" max="7" width="32.109375" style="185" customWidth="1"/>
    <col min="8" max="8" width="30.44140625" style="185" customWidth="1"/>
    <col min="9" max="10" width="31.21875" style="185" customWidth="1"/>
    <col min="11" max="11" width="5" style="106" customWidth="1"/>
    <col min="12" max="16384" width="9" style="106"/>
  </cols>
  <sheetData>
    <row r="1" spans="2:11" ht="14.4">
      <c r="K1" s="186" t="s">
        <v>315</v>
      </c>
    </row>
    <row r="3" spans="2:11" s="187" customFormat="1" ht="27.75" customHeight="1">
      <c r="B3" s="722" t="s">
        <v>350</v>
      </c>
      <c r="C3" s="722"/>
      <c r="D3" s="722"/>
      <c r="E3" s="722"/>
      <c r="F3" s="722"/>
      <c r="G3" s="722"/>
      <c r="H3" s="722"/>
      <c r="I3" s="722"/>
      <c r="J3" s="722"/>
    </row>
    <row r="4" spans="2:11" s="187" customFormat="1" ht="14.25" customHeight="1">
      <c r="B4" s="188"/>
      <c r="C4" s="188"/>
      <c r="D4" s="188"/>
      <c r="E4" s="188"/>
      <c r="F4" s="188"/>
      <c r="G4" s="188"/>
      <c r="H4" s="188"/>
      <c r="I4" s="188"/>
      <c r="J4" s="188"/>
    </row>
    <row r="5" spans="2:11" s="187" customFormat="1" ht="27.75" customHeight="1">
      <c r="B5" s="744" t="s">
        <v>120</v>
      </c>
      <c r="C5" s="744"/>
      <c r="D5" s="744" t="s">
        <v>121</v>
      </c>
      <c r="E5" s="744"/>
      <c r="F5" s="744"/>
      <c r="G5" s="189" t="s">
        <v>157</v>
      </c>
      <c r="H5" s="189" t="s">
        <v>158</v>
      </c>
      <c r="I5" s="744" t="s">
        <v>159</v>
      </c>
      <c r="J5" s="744"/>
    </row>
    <row r="6" spans="2:11" s="187" customFormat="1" ht="27.75" customHeight="1">
      <c r="B6" s="745">
        <f>'02_様式10-1'!B7</f>
        <v>0</v>
      </c>
      <c r="C6" s="746"/>
      <c r="D6" s="747">
        <f>'02_様式10-1'!G7</f>
        <v>0</v>
      </c>
      <c r="E6" s="747"/>
      <c r="F6" s="747"/>
      <c r="G6" s="518">
        <f>'02_様式10-1'!B8</f>
        <v>0</v>
      </c>
      <c r="H6" s="518" t="s">
        <v>321</v>
      </c>
      <c r="I6" s="747">
        <f>'02_様式10-1'!B10</f>
        <v>0</v>
      </c>
      <c r="J6" s="747"/>
    </row>
    <row r="7" spans="2:11" s="187" customFormat="1" ht="13.5" customHeight="1">
      <c r="B7" s="190"/>
      <c r="C7" s="190"/>
      <c r="D7" s="190"/>
      <c r="E7" s="190"/>
      <c r="F7" s="190"/>
      <c r="G7" s="190"/>
      <c r="H7" s="190"/>
      <c r="I7" s="190"/>
      <c r="J7" s="190"/>
    </row>
    <row r="8" spans="2:11" s="77" customFormat="1" ht="30.75" customHeight="1">
      <c r="B8" s="748" t="s">
        <v>197</v>
      </c>
      <c r="C8" s="749" t="s">
        <v>198</v>
      </c>
      <c r="D8" s="748" t="s">
        <v>199</v>
      </c>
      <c r="E8" s="750" t="s">
        <v>348</v>
      </c>
      <c r="F8" s="751"/>
      <c r="G8" s="751"/>
      <c r="H8" s="751"/>
      <c r="I8" s="751"/>
      <c r="J8" s="752"/>
    </row>
    <row r="9" spans="2:11" s="77" customFormat="1" ht="40.5" customHeight="1">
      <c r="B9" s="748"/>
      <c r="C9" s="749"/>
      <c r="D9" s="748"/>
      <c r="E9" s="753"/>
      <c r="F9" s="754"/>
      <c r="G9" s="754"/>
      <c r="H9" s="754"/>
      <c r="I9" s="754"/>
      <c r="J9" s="755"/>
    </row>
    <row r="10" spans="2:11" s="77" customFormat="1" ht="27" customHeight="1">
      <c r="B10" s="737">
        <v>1</v>
      </c>
      <c r="C10" s="738"/>
      <c r="D10" s="756"/>
      <c r="E10" s="531" t="s">
        <v>15</v>
      </c>
      <c r="F10" s="732"/>
      <c r="G10" s="733"/>
      <c r="H10" s="733"/>
      <c r="I10" s="733"/>
      <c r="J10" s="734"/>
    </row>
    <row r="11" spans="2:11" s="77" customFormat="1" ht="27" customHeight="1">
      <c r="B11" s="743"/>
      <c r="C11" s="739"/>
      <c r="D11" s="741"/>
      <c r="E11" s="532" t="s">
        <v>17</v>
      </c>
      <c r="F11" s="735"/>
      <c r="G11" s="736"/>
      <c r="H11" s="736"/>
      <c r="I11" s="736"/>
      <c r="J11" s="736"/>
    </row>
    <row r="12" spans="2:11" s="77" customFormat="1" ht="27" customHeight="1">
      <c r="B12" s="742">
        <v>2</v>
      </c>
      <c r="C12" s="738"/>
      <c r="D12" s="740"/>
      <c r="E12" s="531" t="s">
        <v>15</v>
      </c>
      <c r="F12" s="732"/>
      <c r="G12" s="733"/>
      <c r="H12" s="733"/>
      <c r="I12" s="733"/>
      <c r="J12" s="734"/>
    </row>
    <row r="13" spans="2:11" s="77" customFormat="1" ht="27" customHeight="1">
      <c r="B13" s="743"/>
      <c r="C13" s="739"/>
      <c r="D13" s="741"/>
      <c r="E13" s="532" t="s">
        <v>17</v>
      </c>
      <c r="F13" s="735"/>
      <c r="G13" s="736"/>
      <c r="H13" s="736"/>
      <c r="I13" s="736"/>
      <c r="J13" s="736"/>
    </row>
    <row r="14" spans="2:11" s="77" customFormat="1" ht="27" customHeight="1">
      <c r="B14" s="742">
        <v>3</v>
      </c>
      <c r="C14" s="738"/>
      <c r="D14" s="740"/>
      <c r="E14" s="537" t="s">
        <v>349</v>
      </c>
      <c r="F14" s="732"/>
      <c r="G14" s="733"/>
      <c r="H14" s="733"/>
      <c r="I14" s="733"/>
      <c r="J14" s="734"/>
    </row>
    <row r="15" spans="2:11" s="77" customFormat="1" ht="27" customHeight="1">
      <c r="B15" s="743"/>
      <c r="C15" s="739"/>
      <c r="D15" s="741"/>
      <c r="E15" s="532" t="s">
        <v>17</v>
      </c>
      <c r="F15" s="735"/>
      <c r="G15" s="736"/>
      <c r="H15" s="736"/>
      <c r="I15" s="736"/>
      <c r="J15" s="736"/>
    </row>
    <row r="16" spans="2:11" s="77" customFormat="1" ht="27" customHeight="1">
      <c r="B16" s="737">
        <v>4</v>
      </c>
      <c r="C16" s="738"/>
      <c r="D16" s="740"/>
      <c r="E16" s="531" t="s">
        <v>15</v>
      </c>
      <c r="F16" s="732"/>
      <c r="G16" s="733"/>
      <c r="H16" s="733"/>
      <c r="I16" s="733"/>
      <c r="J16" s="734"/>
    </row>
    <row r="17" spans="2:10" s="77" customFormat="1" ht="27" customHeight="1">
      <c r="B17" s="737"/>
      <c r="C17" s="739"/>
      <c r="D17" s="741"/>
      <c r="E17" s="532" t="s">
        <v>17</v>
      </c>
      <c r="F17" s="735"/>
      <c r="G17" s="736"/>
      <c r="H17" s="736"/>
      <c r="I17" s="736"/>
      <c r="J17" s="736"/>
    </row>
    <row r="18" spans="2:10" s="77" customFormat="1" ht="27" customHeight="1">
      <c r="B18" s="742">
        <v>5</v>
      </c>
      <c r="C18" s="738"/>
      <c r="D18" s="740"/>
      <c r="E18" s="531" t="s">
        <v>15</v>
      </c>
      <c r="F18" s="732"/>
      <c r="G18" s="733"/>
      <c r="H18" s="733"/>
      <c r="I18" s="733"/>
      <c r="J18" s="734"/>
    </row>
    <row r="19" spans="2:10" s="77" customFormat="1" ht="27" customHeight="1">
      <c r="B19" s="743"/>
      <c r="C19" s="739"/>
      <c r="D19" s="741"/>
      <c r="E19" s="532" t="s">
        <v>17</v>
      </c>
      <c r="F19" s="735"/>
      <c r="G19" s="736"/>
      <c r="H19" s="736"/>
      <c r="I19" s="736"/>
      <c r="J19" s="736"/>
    </row>
    <row r="20" spans="2:10" s="77" customFormat="1" ht="27" customHeight="1">
      <c r="B20" s="737">
        <v>6</v>
      </c>
      <c r="C20" s="738"/>
      <c r="D20" s="740"/>
      <c r="E20" s="531" t="s">
        <v>15</v>
      </c>
      <c r="F20" s="732"/>
      <c r="G20" s="733"/>
      <c r="H20" s="733"/>
      <c r="I20" s="733"/>
      <c r="J20" s="734"/>
    </row>
    <row r="21" spans="2:10" s="77" customFormat="1" ht="27" customHeight="1">
      <c r="B21" s="737"/>
      <c r="C21" s="739"/>
      <c r="D21" s="741"/>
      <c r="E21" s="532" t="s">
        <v>17</v>
      </c>
      <c r="F21" s="735"/>
      <c r="G21" s="736"/>
      <c r="H21" s="736"/>
      <c r="I21" s="736"/>
      <c r="J21" s="736"/>
    </row>
    <row r="22" spans="2:10" s="77" customFormat="1" ht="27" customHeight="1">
      <c r="B22" s="742">
        <v>7</v>
      </c>
      <c r="C22" s="738"/>
      <c r="D22" s="740"/>
      <c r="E22" s="531" t="s">
        <v>15</v>
      </c>
      <c r="F22" s="732"/>
      <c r="G22" s="733"/>
      <c r="H22" s="733"/>
      <c r="I22" s="733"/>
      <c r="J22" s="734"/>
    </row>
    <row r="23" spans="2:10" s="77" customFormat="1" ht="27" customHeight="1">
      <c r="B23" s="743"/>
      <c r="C23" s="739"/>
      <c r="D23" s="741"/>
      <c r="E23" s="532" t="s">
        <v>17</v>
      </c>
      <c r="F23" s="735"/>
      <c r="G23" s="736"/>
      <c r="H23" s="736"/>
      <c r="I23" s="736"/>
      <c r="J23" s="736"/>
    </row>
    <row r="24" spans="2:10" s="77" customFormat="1" ht="27" customHeight="1">
      <c r="B24" s="737">
        <v>8</v>
      </c>
      <c r="C24" s="738"/>
      <c r="D24" s="740"/>
      <c r="E24" s="531" t="s">
        <v>15</v>
      </c>
      <c r="F24" s="732"/>
      <c r="G24" s="733"/>
      <c r="H24" s="733"/>
      <c r="I24" s="733"/>
      <c r="J24" s="734"/>
    </row>
    <row r="25" spans="2:10" s="77" customFormat="1" ht="27" customHeight="1">
      <c r="B25" s="737"/>
      <c r="C25" s="739"/>
      <c r="D25" s="741"/>
      <c r="E25" s="532" t="s">
        <v>17</v>
      </c>
      <c r="F25" s="735"/>
      <c r="G25" s="736"/>
      <c r="H25" s="736"/>
      <c r="I25" s="736"/>
      <c r="J25" s="736"/>
    </row>
    <row r="26" spans="2:10" s="77" customFormat="1" ht="27" customHeight="1">
      <c r="B26" s="742">
        <v>9</v>
      </c>
      <c r="C26" s="738"/>
      <c r="D26" s="740"/>
      <c r="E26" s="531" t="s">
        <v>15</v>
      </c>
      <c r="F26" s="732"/>
      <c r="G26" s="733"/>
      <c r="H26" s="733"/>
      <c r="I26" s="733"/>
      <c r="J26" s="734"/>
    </row>
    <row r="27" spans="2:10" s="77" customFormat="1" ht="27" customHeight="1">
      <c r="B27" s="743"/>
      <c r="C27" s="739"/>
      <c r="D27" s="741"/>
      <c r="E27" s="532" t="s">
        <v>17</v>
      </c>
      <c r="F27" s="735"/>
      <c r="G27" s="736"/>
      <c r="H27" s="736"/>
      <c r="I27" s="736"/>
      <c r="J27" s="736"/>
    </row>
    <row r="28" spans="2:10" s="77" customFormat="1" ht="27" customHeight="1">
      <c r="B28" s="737">
        <v>10</v>
      </c>
      <c r="C28" s="738"/>
      <c r="D28" s="740"/>
      <c r="E28" s="531" t="s">
        <v>15</v>
      </c>
      <c r="F28" s="732"/>
      <c r="G28" s="733"/>
      <c r="H28" s="733"/>
      <c r="I28" s="733"/>
      <c r="J28" s="734"/>
    </row>
    <row r="29" spans="2:10" s="77" customFormat="1" ht="27" customHeight="1">
      <c r="B29" s="737"/>
      <c r="C29" s="739"/>
      <c r="D29" s="741"/>
      <c r="E29" s="532" t="s">
        <v>17</v>
      </c>
      <c r="F29" s="735"/>
      <c r="G29" s="736"/>
      <c r="H29" s="736"/>
      <c r="I29" s="736"/>
      <c r="J29" s="736"/>
    </row>
    <row r="30" spans="2:10" s="77" customFormat="1" ht="27" customHeight="1">
      <c r="B30" s="742">
        <v>11</v>
      </c>
      <c r="C30" s="738"/>
      <c r="D30" s="740"/>
      <c r="E30" s="531" t="s">
        <v>15</v>
      </c>
      <c r="F30" s="732"/>
      <c r="G30" s="733"/>
      <c r="H30" s="733"/>
      <c r="I30" s="733"/>
      <c r="J30" s="734"/>
    </row>
    <row r="31" spans="2:10" s="77" customFormat="1" ht="27" customHeight="1">
      <c r="B31" s="743"/>
      <c r="C31" s="739"/>
      <c r="D31" s="741"/>
      <c r="E31" s="532" t="s">
        <v>17</v>
      </c>
      <c r="F31" s="735"/>
      <c r="G31" s="736"/>
      <c r="H31" s="736"/>
      <c r="I31" s="736"/>
      <c r="J31" s="736"/>
    </row>
    <row r="32" spans="2:10" s="77" customFormat="1" ht="27" customHeight="1">
      <c r="B32" s="737">
        <v>12</v>
      </c>
      <c r="C32" s="738"/>
      <c r="D32" s="740"/>
      <c r="E32" s="531" t="s">
        <v>15</v>
      </c>
      <c r="F32" s="732"/>
      <c r="G32" s="733"/>
      <c r="H32" s="733"/>
      <c r="I32" s="733"/>
      <c r="J32" s="734"/>
    </row>
    <row r="33" spans="2:10" s="77" customFormat="1" ht="27" customHeight="1">
      <c r="B33" s="737"/>
      <c r="C33" s="739"/>
      <c r="D33" s="741"/>
      <c r="E33" s="532" t="s">
        <v>17</v>
      </c>
      <c r="F33" s="735"/>
      <c r="G33" s="736"/>
      <c r="H33" s="736"/>
      <c r="I33" s="736"/>
      <c r="J33" s="736"/>
    </row>
  </sheetData>
  <mergeCells count="71">
    <mergeCell ref="F29:J29"/>
    <mergeCell ref="F18:J18"/>
    <mergeCell ref="F19:J19"/>
    <mergeCell ref="F20:J20"/>
    <mergeCell ref="F21:J21"/>
    <mergeCell ref="F22:J22"/>
    <mergeCell ref="F23:J23"/>
    <mergeCell ref="F24:J24"/>
    <mergeCell ref="F25:J25"/>
    <mergeCell ref="F26:J26"/>
    <mergeCell ref="F27:J27"/>
    <mergeCell ref="F28:J28"/>
    <mergeCell ref="F17:J17"/>
    <mergeCell ref="B8:B9"/>
    <mergeCell ref="C8:C9"/>
    <mergeCell ref="D8:D9"/>
    <mergeCell ref="F10:J10"/>
    <mergeCell ref="F11:J11"/>
    <mergeCell ref="F12:J12"/>
    <mergeCell ref="F13:J13"/>
    <mergeCell ref="F14:J14"/>
    <mergeCell ref="F15:J15"/>
    <mergeCell ref="F16:J16"/>
    <mergeCell ref="E8:J9"/>
    <mergeCell ref="B10:B11"/>
    <mergeCell ref="C10:C11"/>
    <mergeCell ref="D10:D11"/>
    <mergeCell ref="B12:B13"/>
    <mergeCell ref="B3:J3"/>
    <mergeCell ref="B5:C5"/>
    <mergeCell ref="D5:F5"/>
    <mergeCell ref="I5:J5"/>
    <mergeCell ref="B6:C6"/>
    <mergeCell ref="D6:F6"/>
    <mergeCell ref="I6:J6"/>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29"/>
    <mergeCell ref="C28:C29"/>
    <mergeCell ref="D28:D29"/>
    <mergeCell ref="B30:B31"/>
    <mergeCell ref="C30:C31"/>
    <mergeCell ref="D30:D31"/>
    <mergeCell ref="F30:J30"/>
    <mergeCell ref="F31:J31"/>
    <mergeCell ref="B32:B33"/>
    <mergeCell ref="C32:C33"/>
    <mergeCell ref="D32:D33"/>
    <mergeCell ref="F32:J32"/>
    <mergeCell ref="F33:J33"/>
  </mergeCells>
  <phoneticPr fontId="11"/>
  <conditionalFormatting sqref="D10:D11">
    <cfRule type="expression" dxfId="146" priority="37">
      <formula>$C$10&lt;&gt;""</formula>
    </cfRule>
    <cfRule type="expression" dxfId="145" priority="36">
      <formula>$D$10&lt;&gt;""</formula>
    </cfRule>
  </conditionalFormatting>
  <conditionalFormatting sqref="D12:D13">
    <cfRule type="expression" dxfId="144" priority="35">
      <formula>$D$12&lt;&gt;""</formula>
    </cfRule>
    <cfRule type="expression" dxfId="143" priority="71">
      <formula>$C$12&lt;&gt;""</formula>
    </cfRule>
  </conditionalFormatting>
  <conditionalFormatting sqref="D14:D15">
    <cfRule type="expression" dxfId="142" priority="34">
      <formula>$D$14&lt;&gt;""</formula>
    </cfRule>
    <cfRule type="expression" dxfId="141" priority="70">
      <formula>$C$14&lt;&gt;""</formula>
    </cfRule>
  </conditionalFormatting>
  <conditionalFormatting sqref="D16:D17">
    <cfRule type="expression" dxfId="140" priority="33">
      <formula>$D$16&lt;&gt;""</formula>
    </cfRule>
    <cfRule type="expression" dxfId="139" priority="69">
      <formula>$C$16&lt;&gt;""</formula>
    </cfRule>
  </conditionalFormatting>
  <conditionalFormatting sqref="D18:D19">
    <cfRule type="expression" dxfId="138" priority="32">
      <formula>$D$18&lt;&gt;""</formula>
    </cfRule>
    <cfRule type="expression" dxfId="137" priority="68">
      <formula>$C$18&lt;&gt;""</formula>
    </cfRule>
  </conditionalFormatting>
  <conditionalFormatting sqref="D20:D21">
    <cfRule type="expression" dxfId="136" priority="31">
      <formula>$D$20&lt;&gt;""</formula>
    </cfRule>
    <cfRule type="expression" dxfId="135" priority="67">
      <formula>$C$20&lt;&gt;""</formula>
    </cfRule>
  </conditionalFormatting>
  <conditionalFormatting sqref="D22:D23">
    <cfRule type="expression" dxfId="134" priority="30">
      <formula>$D$22&lt;&gt;""</formula>
    </cfRule>
    <cfRule type="expression" dxfId="133" priority="66">
      <formula>$C$22&lt;&gt;""</formula>
    </cfRule>
  </conditionalFormatting>
  <conditionalFormatting sqref="D24:D25">
    <cfRule type="expression" dxfId="132" priority="29">
      <formula>$D$24&lt;&gt;""</formula>
    </cfRule>
    <cfRule type="expression" dxfId="131" priority="65">
      <formula>$C$24&lt;&gt;""</formula>
    </cfRule>
  </conditionalFormatting>
  <conditionalFormatting sqref="D26:D27">
    <cfRule type="expression" dxfId="130" priority="28">
      <formula>$D$26&lt;&gt;""</formula>
    </cfRule>
    <cfRule type="expression" dxfId="129" priority="64">
      <formula>$C$26&lt;&gt;""</formula>
    </cfRule>
  </conditionalFormatting>
  <conditionalFormatting sqref="D28:D29">
    <cfRule type="expression" dxfId="128" priority="27">
      <formula>$D$28&lt;&gt;""</formula>
    </cfRule>
    <cfRule type="expression" dxfId="127" priority="63">
      <formula>$C$28&lt;&gt;""</formula>
    </cfRule>
  </conditionalFormatting>
  <conditionalFormatting sqref="D30:D31">
    <cfRule type="expression" dxfId="126" priority="26">
      <formula>$D$30&lt;&gt;""</formula>
    </cfRule>
    <cfRule type="expression" dxfId="125" priority="62">
      <formula>$C$30&lt;&gt;""</formula>
    </cfRule>
  </conditionalFormatting>
  <conditionalFormatting sqref="D32:D33">
    <cfRule type="expression" dxfId="124" priority="25">
      <formula>$D$32&lt;&gt;""</formula>
    </cfRule>
    <cfRule type="expression" dxfId="123" priority="61">
      <formula>$C$32&lt;&gt;""</formula>
    </cfRule>
  </conditionalFormatting>
  <conditionalFormatting sqref="F10:J10">
    <cfRule type="expression" dxfId="122" priority="72">
      <formula>$C$10&lt;&gt;""</formula>
    </cfRule>
    <cfRule type="expression" dxfId="121" priority="24">
      <formula>$F$10&lt;&gt;""</formula>
    </cfRule>
  </conditionalFormatting>
  <conditionalFormatting sqref="F11:J11">
    <cfRule type="expression" dxfId="120" priority="60">
      <formula>AND(ISNUMBER($D$10), $D$10&gt;=1)</formula>
    </cfRule>
    <cfRule type="expression" dxfId="119" priority="23">
      <formula>$F$11&lt;&gt;""</formula>
    </cfRule>
  </conditionalFormatting>
  <conditionalFormatting sqref="F12:J12">
    <cfRule type="expression" dxfId="118" priority="22">
      <formula>$F$12&lt;&gt;""</formula>
    </cfRule>
    <cfRule type="expression" dxfId="117" priority="59">
      <formula>$C$12&lt;&gt;""</formula>
    </cfRule>
  </conditionalFormatting>
  <conditionalFormatting sqref="F13:J13">
    <cfRule type="expression" dxfId="116" priority="21">
      <formula>$F$13&lt;&gt;""</formula>
    </cfRule>
    <cfRule type="expression" dxfId="115" priority="58">
      <formula>AND(ISNUMBER($D$12), $D$12&gt;=1)</formula>
    </cfRule>
  </conditionalFormatting>
  <conditionalFormatting sqref="F14:J14">
    <cfRule type="expression" dxfId="114" priority="20">
      <formula>$F$14&lt;&gt;""</formula>
    </cfRule>
    <cfRule type="expression" dxfId="113" priority="57">
      <formula>$C$14&lt;&gt;""</formula>
    </cfRule>
  </conditionalFormatting>
  <conditionalFormatting sqref="F15:J15">
    <cfRule type="expression" dxfId="112" priority="19">
      <formula>$F$15&lt;&gt;""</formula>
    </cfRule>
    <cfRule type="expression" dxfId="111" priority="56">
      <formula>AND(ISNUMBER($D$14),$D$14&gt;=1)</formula>
    </cfRule>
  </conditionalFormatting>
  <conditionalFormatting sqref="F16:J16">
    <cfRule type="expression" dxfId="110" priority="18">
      <formula>$F$16&lt;&gt;""</formula>
    </cfRule>
    <cfRule type="expression" dxfId="109" priority="55">
      <formula>$C$16&lt;&gt;""</formula>
    </cfRule>
  </conditionalFormatting>
  <conditionalFormatting sqref="F17:J17">
    <cfRule type="expression" dxfId="108" priority="54">
      <formula>AND(ISNUMBER($D$16),$D$16&gt;=1)</formula>
    </cfRule>
    <cfRule type="expression" dxfId="107" priority="17">
      <formula>$F$17&lt;&gt;""</formula>
    </cfRule>
  </conditionalFormatting>
  <conditionalFormatting sqref="F18:J18">
    <cfRule type="expression" dxfId="106" priority="53">
      <formula>$C$18&lt;&gt;""</formula>
    </cfRule>
    <cfRule type="expression" dxfId="105" priority="16">
      <formula>$F$18&lt;&gt;""</formula>
    </cfRule>
  </conditionalFormatting>
  <conditionalFormatting sqref="F19:J19">
    <cfRule type="expression" dxfId="104" priority="52">
      <formula>AND(ISNUMBER($D$18),$D$18&gt;=1)</formula>
    </cfRule>
    <cfRule type="expression" dxfId="103" priority="15">
      <formula>$F$19&lt;&gt;""</formula>
    </cfRule>
  </conditionalFormatting>
  <conditionalFormatting sqref="F20:J20">
    <cfRule type="expression" dxfId="102" priority="51">
      <formula>$C$20&lt;&gt;""</formula>
    </cfRule>
    <cfRule type="expression" dxfId="101" priority="14">
      <formula>$F$20&lt;&gt;""</formula>
    </cfRule>
  </conditionalFormatting>
  <conditionalFormatting sqref="F21:J21">
    <cfRule type="expression" dxfId="100" priority="13">
      <formula>$F$21&lt;&gt;""</formula>
    </cfRule>
    <cfRule type="expression" dxfId="99" priority="50">
      <formula>AND(ISNUMBER($D$20),$D$20&gt;=1)</formula>
    </cfRule>
  </conditionalFormatting>
  <conditionalFormatting sqref="F22:J22">
    <cfRule type="expression" dxfId="98" priority="12">
      <formula>$F$22&lt;&gt;""</formula>
    </cfRule>
    <cfRule type="expression" dxfId="97" priority="49">
      <formula>$C$22&lt;&gt;""</formula>
    </cfRule>
  </conditionalFormatting>
  <conditionalFormatting sqref="F23:J23">
    <cfRule type="expression" dxfId="96" priority="48">
      <formula>AND(ISNUMBER($D$22),$D$22&gt;=1)</formula>
    </cfRule>
    <cfRule type="expression" dxfId="95" priority="11">
      <formula>$F$23&lt;&gt;""</formula>
    </cfRule>
  </conditionalFormatting>
  <conditionalFormatting sqref="F24:J24">
    <cfRule type="expression" dxfId="94" priority="47">
      <formula>$C$24&lt;&gt;""</formula>
    </cfRule>
    <cfRule type="expression" dxfId="93" priority="10">
      <formula>$F$24&lt;&gt;""</formula>
    </cfRule>
  </conditionalFormatting>
  <conditionalFormatting sqref="F25:J25">
    <cfRule type="expression" dxfId="92" priority="46">
      <formula>AND(ISNUMBER($D$24), $D$24&gt;=1)</formula>
    </cfRule>
    <cfRule type="expression" dxfId="91" priority="9">
      <formula>$F$25&lt;&gt;""</formula>
    </cfRule>
  </conditionalFormatting>
  <conditionalFormatting sqref="F26:J26">
    <cfRule type="expression" dxfId="90" priority="45">
      <formula>$C$26&lt;&gt;""</formula>
    </cfRule>
    <cfRule type="expression" dxfId="89" priority="8">
      <formula>$F$26&lt;&gt;""</formula>
    </cfRule>
  </conditionalFormatting>
  <conditionalFormatting sqref="F27:J27">
    <cfRule type="expression" dxfId="88" priority="44">
      <formula>AND(ISNUMBER($D$26), $D$26&gt;=1)</formula>
    </cfRule>
    <cfRule type="expression" dxfId="87" priority="7">
      <formula>$F$27&lt;&gt;""</formula>
    </cfRule>
  </conditionalFormatting>
  <conditionalFormatting sqref="F28:J28">
    <cfRule type="expression" dxfId="86" priority="43">
      <formula>$C$28&lt;&gt;""</formula>
    </cfRule>
    <cfRule type="expression" dxfId="85" priority="6">
      <formula>$F$28&lt;&gt;""</formula>
    </cfRule>
  </conditionalFormatting>
  <conditionalFormatting sqref="F29:J29">
    <cfRule type="expression" dxfId="84" priority="42">
      <formula>AND(ISNUMBER($D$28), $D$28&gt;=1)</formula>
    </cfRule>
    <cfRule type="expression" dxfId="83" priority="5">
      <formula>$F$29&lt;&gt;""</formula>
    </cfRule>
  </conditionalFormatting>
  <conditionalFormatting sqref="F30:J30">
    <cfRule type="expression" dxfId="82" priority="4">
      <formula>$F$30&lt;&gt;""</formula>
    </cfRule>
    <cfRule type="expression" dxfId="81" priority="41">
      <formula>$C$30&lt;&gt;""</formula>
    </cfRule>
  </conditionalFormatting>
  <conditionalFormatting sqref="F31:J31">
    <cfRule type="expression" dxfId="80" priority="3">
      <formula>$F$31&lt;&gt;""</formula>
    </cfRule>
    <cfRule type="expression" dxfId="79" priority="40">
      <formula>AND(ISNUMBER($D$30), $D$30&gt;=1)</formula>
    </cfRule>
  </conditionalFormatting>
  <conditionalFormatting sqref="F32:J32">
    <cfRule type="expression" dxfId="78" priority="2">
      <formula>$F$32&lt;&gt;""</formula>
    </cfRule>
    <cfRule type="expression" dxfId="77" priority="39">
      <formula>$C$32&lt;&gt;""</formula>
    </cfRule>
  </conditionalFormatting>
  <conditionalFormatting sqref="F33:J33">
    <cfRule type="expression" dxfId="76" priority="38">
      <formula>AND(ISNUMBER($D$32), $D$32&gt;=1)</formula>
    </cfRule>
    <cfRule type="expression" dxfId="75" priority="1">
      <formula>$F$33&lt;&gt;""</formula>
    </cfRule>
  </conditionalFormatting>
  <dataValidations count="2">
    <dataValidation showDropDown="1" showInputMessage="1" showErrorMessage="1" sqref="I6:J6" xr:uid="{42A2700F-0387-4EE9-9653-149CE2FECC8C}"/>
    <dataValidation type="list" allowBlank="1" showInputMessage="1" showErrorMessage="1" sqref="H6" xr:uid="{4A99BDD1-682B-40B8-BA49-AD4096766392}">
      <formula1>",耐震補強工事,非構造部材の耐震対策,防災機能強化,バリアフリー化,アスベスト対策工事,エコキャンパス推進事業,施設環境改善整備事業"</formula1>
    </dataValidation>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4FC99-F7C7-4AD7-A799-7BE87E022165}">
  <sheetPr>
    <tabColor rgb="FF00B0F0"/>
    <pageSetUpPr fitToPage="1"/>
  </sheetPr>
  <dimension ref="B1:K33"/>
  <sheetViews>
    <sheetView showGridLines="0" view="pageBreakPreview" zoomScale="80" zoomScaleNormal="100" zoomScaleSheetLayoutView="80" workbookViewId="0">
      <selection activeCell="F27" sqref="F27:J27"/>
    </sheetView>
  </sheetViews>
  <sheetFormatPr defaultColWidth="9" defaultRowHeight="13.2"/>
  <cols>
    <col min="1" max="1" width="6.44140625" style="106" customWidth="1"/>
    <col min="2" max="2" width="7.6640625" style="106" customWidth="1"/>
    <col min="3" max="3" width="25.77734375" style="106" customWidth="1"/>
    <col min="4" max="5" width="6.44140625" style="106" customWidth="1"/>
    <col min="6" max="6" width="27.6640625" style="106" customWidth="1"/>
    <col min="7" max="7" width="32.109375" style="185" customWidth="1"/>
    <col min="8" max="8" width="30.44140625" style="185" customWidth="1"/>
    <col min="9" max="10" width="31.21875" style="185" customWidth="1"/>
    <col min="11" max="11" width="5" style="106" customWidth="1"/>
    <col min="12" max="16384" width="9" style="106"/>
  </cols>
  <sheetData>
    <row r="1" spans="2:11" ht="14.4">
      <c r="K1" s="186" t="s">
        <v>315</v>
      </c>
    </row>
    <row r="3" spans="2:11" s="187" customFormat="1" ht="27.75" customHeight="1">
      <c r="B3" s="722" t="s">
        <v>351</v>
      </c>
      <c r="C3" s="722"/>
      <c r="D3" s="722"/>
      <c r="E3" s="722"/>
      <c r="F3" s="722"/>
      <c r="G3" s="722"/>
      <c r="H3" s="722"/>
      <c r="I3" s="722"/>
      <c r="J3" s="722"/>
    </row>
    <row r="4" spans="2:11" s="187" customFormat="1" ht="14.25" customHeight="1">
      <c r="B4" s="188"/>
      <c r="C4" s="188"/>
      <c r="D4" s="188"/>
      <c r="E4" s="188"/>
      <c r="F4" s="188"/>
      <c r="G4" s="188"/>
      <c r="H4" s="188"/>
      <c r="I4" s="188"/>
      <c r="J4" s="188"/>
    </row>
    <row r="5" spans="2:11" s="187" customFormat="1" ht="27.75" customHeight="1">
      <c r="B5" s="744" t="s">
        <v>120</v>
      </c>
      <c r="C5" s="744"/>
      <c r="D5" s="744" t="s">
        <v>121</v>
      </c>
      <c r="E5" s="744"/>
      <c r="F5" s="744"/>
      <c r="G5" s="189" t="s">
        <v>157</v>
      </c>
      <c r="H5" s="189" t="s">
        <v>158</v>
      </c>
      <c r="I5" s="744" t="s">
        <v>159</v>
      </c>
      <c r="J5" s="744"/>
    </row>
    <row r="6" spans="2:11" s="187" customFormat="1" ht="27.75" customHeight="1">
      <c r="B6" s="745">
        <f>'02_様式10-1'!B7</f>
        <v>0</v>
      </c>
      <c r="C6" s="746"/>
      <c r="D6" s="747">
        <f>'02_様式10-1'!G7</f>
        <v>0</v>
      </c>
      <c r="E6" s="747"/>
      <c r="F6" s="747"/>
      <c r="G6" s="518">
        <f>'02_様式10-1'!B8</f>
        <v>0</v>
      </c>
      <c r="H6" s="518" t="s">
        <v>321</v>
      </c>
      <c r="I6" s="747">
        <f>'02_様式10-1'!B10</f>
        <v>0</v>
      </c>
      <c r="J6" s="747"/>
    </row>
    <row r="7" spans="2:11" s="187" customFormat="1" ht="13.5" customHeight="1">
      <c r="B7" s="190"/>
      <c r="C7" s="190"/>
      <c r="D7" s="190"/>
      <c r="E7" s="190"/>
      <c r="F7" s="190"/>
      <c r="G7" s="190"/>
      <c r="H7" s="190"/>
      <c r="I7" s="190"/>
      <c r="J7" s="190"/>
    </row>
    <row r="8" spans="2:11" s="77" customFormat="1" ht="30.75" customHeight="1">
      <c r="B8" s="748" t="s">
        <v>197</v>
      </c>
      <c r="C8" s="749" t="s">
        <v>198</v>
      </c>
      <c r="D8" s="748" t="s">
        <v>199</v>
      </c>
      <c r="E8" s="750" t="s">
        <v>348</v>
      </c>
      <c r="F8" s="751"/>
      <c r="G8" s="751"/>
      <c r="H8" s="751"/>
      <c r="I8" s="751"/>
      <c r="J8" s="752"/>
    </row>
    <row r="9" spans="2:11" s="77" customFormat="1" ht="40.5" customHeight="1">
      <c r="B9" s="748"/>
      <c r="C9" s="749"/>
      <c r="D9" s="748"/>
      <c r="E9" s="753"/>
      <c r="F9" s="754"/>
      <c r="G9" s="754"/>
      <c r="H9" s="754"/>
      <c r="I9" s="754"/>
      <c r="J9" s="755"/>
    </row>
    <row r="10" spans="2:11" s="77" customFormat="1" ht="27" customHeight="1">
      <c r="B10" s="757" t="s">
        <v>15</v>
      </c>
      <c r="C10" s="738"/>
      <c r="D10" s="756"/>
      <c r="E10" s="531" t="s">
        <v>15</v>
      </c>
      <c r="F10" s="732"/>
      <c r="G10" s="733"/>
      <c r="H10" s="733"/>
      <c r="I10" s="733"/>
      <c r="J10" s="734"/>
    </row>
    <row r="11" spans="2:11" s="77" customFormat="1" ht="27" customHeight="1">
      <c r="B11" s="743"/>
      <c r="C11" s="739"/>
      <c r="D11" s="741"/>
      <c r="E11" s="532" t="s">
        <v>17</v>
      </c>
      <c r="F11" s="735"/>
      <c r="G11" s="736"/>
      <c r="H11" s="736"/>
      <c r="I11" s="736"/>
      <c r="J11" s="736"/>
    </row>
    <row r="12" spans="2:11" s="77" customFormat="1" ht="27" customHeight="1">
      <c r="B12" s="758" t="s">
        <v>17</v>
      </c>
      <c r="C12" s="738"/>
      <c r="D12" s="740"/>
      <c r="E12" s="531" t="s">
        <v>15</v>
      </c>
      <c r="F12" s="732"/>
      <c r="G12" s="733"/>
      <c r="H12" s="733"/>
      <c r="I12" s="733"/>
      <c r="J12" s="734"/>
    </row>
    <row r="13" spans="2:11" s="77" customFormat="1" ht="27" customHeight="1">
      <c r="B13" s="743"/>
      <c r="C13" s="739"/>
      <c r="D13" s="741"/>
      <c r="E13" s="532" t="s">
        <v>17</v>
      </c>
      <c r="F13" s="735"/>
      <c r="G13" s="736"/>
      <c r="H13" s="736"/>
      <c r="I13" s="736"/>
      <c r="J13" s="736"/>
    </row>
    <row r="14" spans="2:11" s="77" customFormat="1" ht="27" customHeight="1">
      <c r="B14" s="758" t="s">
        <v>18</v>
      </c>
      <c r="C14" s="738"/>
      <c r="D14" s="740"/>
      <c r="E14" s="531" t="s">
        <v>15</v>
      </c>
      <c r="F14" s="732"/>
      <c r="G14" s="733"/>
      <c r="H14" s="733"/>
      <c r="I14" s="733"/>
      <c r="J14" s="734"/>
    </row>
    <row r="15" spans="2:11" s="77" customFormat="1" ht="27" customHeight="1">
      <c r="B15" s="743"/>
      <c r="C15" s="739"/>
      <c r="D15" s="741"/>
      <c r="E15" s="532" t="s">
        <v>17</v>
      </c>
      <c r="F15" s="735"/>
      <c r="G15" s="736"/>
      <c r="H15" s="736"/>
      <c r="I15" s="736"/>
      <c r="J15" s="736"/>
    </row>
    <row r="16" spans="2:11" s="77" customFormat="1" ht="27" customHeight="1">
      <c r="B16" s="757" t="s">
        <v>20</v>
      </c>
      <c r="C16" s="738"/>
      <c r="D16" s="740"/>
      <c r="E16" s="531" t="s">
        <v>15</v>
      </c>
      <c r="F16" s="732"/>
      <c r="G16" s="733"/>
      <c r="H16" s="733"/>
      <c r="I16" s="733"/>
      <c r="J16" s="734"/>
    </row>
    <row r="17" spans="2:10" s="77" customFormat="1" ht="27" customHeight="1">
      <c r="B17" s="737"/>
      <c r="C17" s="739"/>
      <c r="D17" s="741"/>
      <c r="E17" s="532" t="s">
        <v>17</v>
      </c>
      <c r="F17" s="735"/>
      <c r="G17" s="736"/>
      <c r="H17" s="736"/>
      <c r="I17" s="736"/>
      <c r="J17" s="736"/>
    </row>
    <row r="18" spans="2:10" s="77" customFormat="1" ht="27" customHeight="1">
      <c r="B18" s="758" t="s">
        <v>21</v>
      </c>
      <c r="C18" s="738"/>
      <c r="D18" s="740"/>
      <c r="E18" s="531" t="s">
        <v>15</v>
      </c>
      <c r="F18" s="732"/>
      <c r="G18" s="733"/>
      <c r="H18" s="733"/>
      <c r="I18" s="733"/>
      <c r="J18" s="734"/>
    </row>
    <row r="19" spans="2:10" s="77" customFormat="1" ht="27" customHeight="1">
      <c r="B19" s="743"/>
      <c r="C19" s="739"/>
      <c r="D19" s="741"/>
      <c r="E19" s="532" t="s">
        <v>17</v>
      </c>
      <c r="F19" s="735"/>
      <c r="G19" s="736"/>
      <c r="H19" s="736"/>
      <c r="I19" s="736"/>
      <c r="J19" s="736"/>
    </row>
    <row r="20" spans="2:10" s="77" customFormat="1" ht="27" customHeight="1">
      <c r="B20" s="757" t="s">
        <v>22</v>
      </c>
      <c r="C20" s="738"/>
      <c r="D20" s="740"/>
      <c r="E20" s="531" t="s">
        <v>15</v>
      </c>
      <c r="F20" s="732"/>
      <c r="G20" s="733"/>
      <c r="H20" s="733"/>
      <c r="I20" s="733"/>
      <c r="J20" s="734"/>
    </row>
    <row r="21" spans="2:10" s="77" customFormat="1" ht="27" customHeight="1">
      <c r="B21" s="737"/>
      <c r="C21" s="739"/>
      <c r="D21" s="741"/>
      <c r="E21" s="532" t="s">
        <v>17</v>
      </c>
      <c r="F21" s="735"/>
      <c r="G21" s="736"/>
      <c r="H21" s="736"/>
      <c r="I21" s="736"/>
      <c r="J21" s="736"/>
    </row>
    <row r="22" spans="2:10" s="77" customFormat="1" ht="27" customHeight="1">
      <c r="B22" s="758" t="s">
        <v>24</v>
      </c>
      <c r="C22" s="738"/>
      <c r="D22" s="740"/>
      <c r="E22" s="531" t="s">
        <v>15</v>
      </c>
      <c r="F22" s="732"/>
      <c r="G22" s="733"/>
      <c r="H22" s="733"/>
      <c r="I22" s="733"/>
      <c r="J22" s="734"/>
    </row>
    <row r="23" spans="2:10" s="77" customFormat="1" ht="27" customHeight="1">
      <c r="B23" s="743"/>
      <c r="C23" s="739"/>
      <c r="D23" s="741"/>
      <c r="E23" s="532" t="s">
        <v>17</v>
      </c>
      <c r="F23" s="735"/>
      <c r="G23" s="736"/>
      <c r="H23" s="736"/>
      <c r="I23" s="736"/>
      <c r="J23" s="736"/>
    </row>
    <row r="24" spans="2:10" s="77" customFormat="1" ht="27" customHeight="1">
      <c r="B24" s="757" t="s">
        <v>25</v>
      </c>
      <c r="C24" s="738"/>
      <c r="D24" s="740"/>
      <c r="E24" s="531" t="s">
        <v>15</v>
      </c>
      <c r="F24" s="732"/>
      <c r="G24" s="733"/>
      <c r="H24" s="733"/>
      <c r="I24" s="733"/>
      <c r="J24" s="734"/>
    </row>
    <row r="25" spans="2:10" s="77" customFormat="1" ht="27" customHeight="1">
      <c r="B25" s="737"/>
      <c r="C25" s="739"/>
      <c r="D25" s="741"/>
      <c r="E25" s="532" t="s">
        <v>17</v>
      </c>
      <c r="F25" s="735"/>
      <c r="G25" s="736"/>
      <c r="H25" s="736"/>
      <c r="I25" s="736"/>
      <c r="J25" s="736"/>
    </row>
    <row r="26" spans="2:10" s="77" customFormat="1" ht="27" customHeight="1">
      <c r="B26" s="758" t="s">
        <v>26</v>
      </c>
      <c r="C26" s="738"/>
      <c r="D26" s="740"/>
      <c r="E26" s="531" t="s">
        <v>15</v>
      </c>
      <c r="F26" s="732"/>
      <c r="G26" s="733"/>
      <c r="H26" s="733"/>
      <c r="I26" s="733"/>
      <c r="J26" s="734"/>
    </row>
    <row r="27" spans="2:10" s="77" customFormat="1" ht="27" customHeight="1">
      <c r="B27" s="743"/>
      <c r="C27" s="739"/>
      <c r="D27" s="741"/>
      <c r="E27" s="532" t="s">
        <v>17</v>
      </c>
      <c r="F27" s="735"/>
      <c r="G27" s="736"/>
      <c r="H27" s="736"/>
      <c r="I27" s="736"/>
      <c r="J27" s="736"/>
    </row>
    <row r="28" spans="2:10" s="77" customFormat="1" ht="27" customHeight="1">
      <c r="B28" s="757" t="s">
        <v>28</v>
      </c>
      <c r="C28" s="738"/>
      <c r="D28" s="740"/>
      <c r="E28" s="531" t="s">
        <v>15</v>
      </c>
      <c r="F28" s="732"/>
      <c r="G28" s="733"/>
      <c r="H28" s="733"/>
      <c r="I28" s="733"/>
      <c r="J28" s="734"/>
    </row>
    <row r="29" spans="2:10" s="77" customFormat="1" ht="27" customHeight="1">
      <c r="B29" s="737"/>
      <c r="C29" s="739"/>
      <c r="D29" s="741"/>
      <c r="E29" s="532" t="s">
        <v>17</v>
      </c>
      <c r="F29" s="735"/>
      <c r="G29" s="736"/>
      <c r="H29" s="736"/>
      <c r="I29" s="736"/>
      <c r="J29" s="736"/>
    </row>
    <row r="30" spans="2:10" s="77" customFormat="1" ht="27" customHeight="1">
      <c r="B30" s="758" t="s">
        <v>30</v>
      </c>
      <c r="C30" s="738"/>
      <c r="D30" s="740"/>
      <c r="E30" s="531" t="s">
        <v>15</v>
      </c>
      <c r="F30" s="732"/>
      <c r="G30" s="733"/>
      <c r="H30" s="733"/>
      <c r="I30" s="733"/>
      <c r="J30" s="734"/>
    </row>
    <row r="31" spans="2:10" s="77" customFormat="1" ht="27" customHeight="1">
      <c r="B31" s="743"/>
      <c r="C31" s="739"/>
      <c r="D31" s="741"/>
      <c r="E31" s="532" t="s">
        <v>17</v>
      </c>
      <c r="F31" s="735"/>
      <c r="G31" s="736"/>
      <c r="H31" s="736"/>
      <c r="I31" s="736"/>
      <c r="J31" s="736"/>
    </row>
    <row r="32" spans="2:10" s="77" customFormat="1" ht="27" customHeight="1">
      <c r="B32" s="757" t="s">
        <v>352</v>
      </c>
      <c r="C32" s="738"/>
      <c r="D32" s="740"/>
      <c r="E32" s="531" t="s">
        <v>15</v>
      </c>
      <c r="F32" s="732"/>
      <c r="G32" s="733"/>
      <c r="H32" s="733"/>
      <c r="I32" s="733"/>
      <c r="J32" s="734"/>
    </row>
    <row r="33" spans="2:10" s="77" customFormat="1" ht="27" customHeight="1">
      <c r="B33" s="737"/>
      <c r="C33" s="739"/>
      <c r="D33" s="741"/>
      <c r="E33" s="532" t="s">
        <v>17</v>
      </c>
      <c r="F33" s="735"/>
      <c r="G33" s="736"/>
      <c r="H33" s="736"/>
      <c r="I33" s="736"/>
      <c r="J33" s="736"/>
    </row>
  </sheetData>
  <mergeCells count="71">
    <mergeCell ref="B3:J3"/>
    <mergeCell ref="B5:C5"/>
    <mergeCell ref="D5:F5"/>
    <mergeCell ref="I5:J5"/>
    <mergeCell ref="B6:C6"/>
    <mergeCell ref="D6:F6"/>
    <mergeCell ref="I6:J6"/>
    <mergeCell ref="B8:B9"/>
    <mergeCell ref="C8:C9"/>
    <mergeCell ref="D8:D9"/>
    <mergeCell ref="E8:J9"/>
    <mergeCell ref="B10:B11"/>
    <mergeCell ref="C10:C11"/>
    <mergeCell ref="D10:D11"/>
    <mergeCell ref="F10:J10"/>
    <mergeCell ref="F11:J11"/>
    <mergeCell ref="B14:B15"/>
    <mergeCell ref="C14:C15"/>
    <mergeCell ref="D14:D15"/>
    <mergeCell ref="F14:J14"/>
    <mergeCell ref="F15:J15"/>
    <mergeCell ref="B12:B13"/>
    <mergeCell ref="C12:C13"/>
    <mergeCell ref="D12:D13"/>
    <mergeCell ref="F12:J12"/>
    <mergeCell ref="F13:J13"/>
    <mergeCell ref="B18:B19"/>
    <mergeCell ref="C18:C19"/>
    <mergeCell ref="D18:D19"/>
    <mergeCell ref="F18:J18"/>
    <mergeCell ref="F19:J19"/>
    <mergeCell ref="B16:B17"/>
    <mergeCell ref="C16:C17"/>
    <mergeCell ref="D16:D17"/>
    <mergeCell ref="F16:J16"/>
    <mergeCell ref="F17:J17"/>
    <mergeCell ref="B22:B23"/>
    <mergeCell ref="C22:C23"/>
    <mergeCell ref="D22:D23"/>
    <mergeCell ref="F22:J22"/>
    <mergeCell ref="F23:J23"/>
    <mergeCell ref="B20:B21"/>
    <mergeCell ref="C20:C21"/>
    <mergeCell ref="D20:D21"/>
    <mergeCell ref="F20:J20"/>
    <mergeCell ref="F21:J21"/>
    <mergeCell ref="B26:B27"/>
    <mergeCell ref="C26:C27"/>
    <mergeCell ref="D26:D27"/>
    <mergeCell ref="F26:J26"/>
    <mergeCell ref="F27:J27"/>
    <mergeCell ref="B24:B25"/>
    <mergeCell ref="C24:C25"/>
    <mergeCell ref="D24:D25"/>
    <mergeCell ref="F24:J24"/>
    <mergeCell ref="F25:J25"/>
    <mergeCell ref="B30:B31"/>
    <mergeCell ref="C30:C31"/>
    <mergeCell ref="D30:D31"/>
    <mergeCell ref="F30:J30"/>
    <mergeCell ref="F31:J31"/>
    <mergeCell ref="B28:B29"/>
    <mergeCell ref="C28:C29"/>
    <mergeCell ref="D28:D29"/>
    <mergeCell ref="F28:J28"/>
    <mergeCell ref="F29:J29"/>
    <mergeCell ref="B32:B33"/>
    <mergeCell ref="C32:C33"/>
    <mergeCell ref="D32:D33"/>
    <mergeCell ref="F32:J32"/>
    <mergeCell ref="F33:J33"/>
  </mergeCells>
  <phoneticPr fontId="11"/>
  <conditionalFormatting sqref="D10:D11">
    <cfRule type="expression" dxfId="74" priority="37">
      <formula>$C$10&lt;&gt;""</formula>
    </cfRule>
    <cfRule type="expression" dxfId="73" priority="36">
      <formula>$D$10&lt;&gt;""</formula>
    </cfRule>
  </conditionalFormatting>
  <conditionalFormatting sqref="D12:D13">
    <cfRule type="expression" dxfId="72" priority="35">
      <formula>$D$12&lt;&gt;""</formula>
    </cfRule>
    <cfRule type="expression" dxfId="71" priority="71">
      <formula>$C$12&lt;&gt;""</formula>
    </cfRule>
  </conditionalFormatting>
  <conditionalFormatting sqref="D14:D15">
    <cfRule type="expression" dxfId="70" priority="34">
      <formula>$D$14&lt;&gt;""</formula>
    </cfRule>
    <cfRule type="expression" dxfId="69" priority="70">
      <formula>$C$14&lt;&gt;""</formula>
    </cfRule>
  </conditionalFormatting>
  <conditionalFormatting sqref="D16:D17">
    <cfRule type="expression" dxfId="68" priority="33">
      <formula>$D$16&lt;&gt;""</formula>
    </cfRule>
    <cfRule type="expression" dxfId="67" priority="69">
      <formula>$C$16&lt;&gt;""</formula>
    </cfRule>
  </conditionalFormatting>
  <conditionalFormatting sqref="D18:D19">
    <cfRule type="expression" dxfId="66" priority="32">
      <formula>$D$18&lt;&gt;""</formula>
    </cfRule>
    <cfRule type="expression" dxfId="65" priority="68">
      <formula>$C$18&lt;&gt;""</formula>
    </cfRule>
  </conditionalFormatting>
  <conditionalFormatting sqref="D20:D21">
    <cfRule type="expression" dxfId="64" priority="31">
      <formula>$D$20&lt;&gt;""</formula>
    </cfRule>
    <cfRule type="expression" dxfId="63" priority="67">
      <formula>$C$20&lt;&gt;""</formula>
    </cfRule>
  </conditionalFormatting>
  <conditionalFormatting sqref="D22:D23">
    <cfRule type="expression" dxfId="62" priority="30">
      <formula>$D$22&lt;&gt;""</formula>
    </cfRule>
    <cfRule type="expression" dxfId="61" priority="66">
      <formula>$C$22&lt;&gt;""</formula>
    </cfRule>
  </conditionalFormatting>
  <conditionalFormatting sqref="D24:D25">
    <cfRule type="expression" dxfId="60" priority="29">
      <formula>$D$24&lt;&gt;""</formula>
    </cfRule>
    <cfRule type="expression" dxfId="59" priority="65">
      <formula>$C$24&lt;&gt;""</formula>
    </cfRule>
  </conditionalFormatting>
  <conditionalFormatting sqref="D26:D27">
    <cfRule type="expression" dxfId="58" priority="28">
      <formula>$D$26&lt;&gt;""</formula>
    </cfRule>
    <cfRule type="expression" dxfId="57" priority="64">
      <formula>$C$26&lt;&gt;""</formula>
    </cfRule>
  </conditionalFormatting>
  <conditionalFormatting sqref="D28:D29">
    <cfRule type="expression" dxfId="56" priority="27">
      <formula>$D$28&lt;&gt;""</formula>
    </cfRule>
    <cfRule type="expression" dxfId="55" priority="63">
      <formula>$C$28&lt;&gt;""</formula>
    </cfRule>
  </conditionalFormatting>
  <conditionalFormatting sqref="D30:D31">
    <cfRule type="expression" dxfId="54" priority="26">
      <formula>$D$30&lt;&gt;""</formula>
    </cfRule>
    <cfRule type="expression" dxfId="53" priority="62">
      <formula>$C$30&lt;&gt;""</formula>
    </cfRule>
  </conditionalFormatting>
  <conditionalFormatting sqref="D32:D33">
    <cfRule type="expression" dxfId="52" priority="25">
      <formula>$D$32&lt;&gt;""</formula>
    </cfRule>
    <cfRule type="expression" dxfId="51" priority="61">
      <formula>$C$32&lt;&gt;""</formula>
    </cfRule>
  </conditionalFormatting>
  <conditionalFormatting sqref="F10:J10">
    <cfRule type="expression" dxfId="50" priority="72">
      <formula>$C$10&lt;&gt;""</formula>
    </cfRule>
    <cfRule type="expression" dxfId="49" priority="24">
      <formula>$F$10&lt;&gt;""</formula>
    </cfRule>
  </conditionalFormatting>
  <conditionalFormatting sqref="F11:J11">
    <cfRule type="expression" dxfId="48" priority="60">
      <formula>AND(ISNUMBER($D$10), $D$10&gt;=1)</formula>
    </cfRule>
    <cfRule type="expression" dxfId="47" priority="23">
      <formula>$F$11&lt;&gt;""</formula>
    </cfRule>
  </conditionalFormatting>
  <conditionalFormatting sqref="F12:J12">
    <cfRule type="expression" dxfId="46" priority="22">
      <formula>$F$12&lt;&gt;""</formula>
    </cfRule>
    <cfRule type="expression" dxfId="45" priority="59">
      <formula>$C$12&lt;&gt;""</formula>
    </cfRule>
  </conditionalFormatting>
  <conditionalFormatting sqref="F13:J13">
    <cfRule type="expression" dxfId="44" priority="21">
      <formula>$F$13&lt;&gt;""</formula>
    </cfRule>
    <cfRule type="expression" dxfId="43" priority="58">
      <formula>AND(ISNUMBER($D$12), $D$12&gt;=1)</formula>
    </cfRule>
  </conditionalFormatting>
  <conditionalFormatting sqref="F14:J14">
    <cfRule type="expression" dxfId="42" priority="20">
      <formula>$F$14&lt;&gt;""</formula>
    </cfRule>
    <cfRule type="expression" dxfId="41" priority="57">
      <formula>$C$14&lt;&gt;""</formula>
    </cfRule>
  </conditionalFormatting>
  <conditionalFormatting sqref="F15:J15">
    <cfRule type="expression" dxfId="40" priority="19">
      <formula>$F$15&lt;&gt;""</formula>
    </cfRule>
    <cfRule type="expression" dxfId="39" priority="56">
      <formula>AND(ISNUMBER($D$14),$D$14&gt;=1)</formula>
    </cfRule>
  </conditionalFormatting>
  <conditionalFormatting sqref="F16:J16">
    <cfRule type="expression" dxfId="38" priority="18">
      <formula>$F$16&lt;&gt;""</formula>
    </cfRule>
    <cfRule type="expression" dxfId="37" priority="55">
      <formula>$C$16&lt;&gt;""</formula>
    </cfRule>
  </conditionalFormatting>
  <conditionalFormatting sqref="F17:J17">
    <cfRule type="expression" dxfId="36" priority="54">
      <formula>AND(ISNUMBER($D$16),$D$16&gt;=1)</formula>
    </cfRule>
    <cfRule type="expression" dxfId="35" priority="17">
      <formula>$F$17&lt;&gt;""</formula>
    </cfRule>
  </conditionalFormatting>
  <conditionalFormatting sqref="F18:J18">
    <cfRule type="expression" dxfId="34" priority="53">
      <formula>$C$18&lt;&gt;""</formula>
    </cfRule>
    <cfRule type="expression" dxfId="33" priority="16">
      <formula>$F$18&lt;&gt;""</formula>
    </cfRule>
  </conditionalFormatting>
  <conditionalFormatting sqref="F19:J19">
    <cfRule type="expression" dxfId="32" priority="52">
      <formula>AND(ISNUMBER($D$18),$D$18&gt;=1)</formula>
    </cfRule>
    <cfRule type="expression" dxfId="31" priority="15">
      <formula>$F$19&lt;&gt;""</formula>
    </cfRule>
  </conditionalFormatting>
  <conditionalFormatting sqref="F20:J20">
    <cfRule type="expression" dxfId="30" priority="51">
      <formula>$C$20&lt;&gt;""</formula>
    </cfRule>
    <cfRule type="expression" dxfId="29" priority="14">
      <formula>$F$20&lt;&gt;""</formula>
    </cfRule>
  </conditionalFormatting>
  <conditionalFormatting sqref="F21:J21">
    <cfRule type="expression" dxfId="28" priority="13">
      <formula>$F$21&lt;&gt;""</formula>
    </cfRule>
    <cfRule type="expression" dxfId="27" priority="50">
      <formula>AND(ISNUMBER($D$20),$D$20&gt;=1)</formula>
    </cfRule>
  </conditionalFormatting>
  <conditionalFormatting sqref="F22:J22">
    <cfRule type="expression" dxfId="26" priority="12">
      <formula>$F$22&lt;&gt;""</formula>
    </cfRule>
    <cfRule type="expression" dxfId="25" priority="49">
      <formula>$C$22&lt;&gt;""</formula>
    </cfRule>
  </conditionalFormatting>
  <conditionalFormatting sqref="F23:J23">
    <cfRule type="expression" dxfId="24" priority="48">
      <formula>AND(ISNUMBER($D$22),$D$22&gt;=1)</formula>
    </cfRule>
    <cfRule type="expression" dxfId="23" priority="11">
      <formula>$F$23&lt;&gt;""</formula>
    </cfRule>
  </conditionalFormatting>
  <conditionalFormatting sqref="F24:J24">
    <cfRule type="expression" dxfId="22" priority="47">
      <formula>$C$24&lt;&gt;""</formula>
    </cfRule>
    <cfRule type="expression" dxfId="21" priority="10">
      <formula>$F$24&lt;&gt;""</formula>
    </cfRule>
  </conditionalFormatting>
  <conditionalFormatting sqref="F25:J25">
    <cfRule type="expression" dxfId="20" priority="46">
      <formula>AND(ISNUMBER($D$24), $D$24&gt;=1)</formula>
    </cfRule>
    <cfRule type="expression" dxfId="19" priority="9">
      <formula>$F$25&lt;&gt;""</formula>
    </cfRule>
  </conditionalFormatting>
  <conditionalFormatting sqref="F26:J26">
    <cfRule type="expression" dxfId="18" priority="45">
      <formula>$C$26&lt;&gt;""</formula>
    </cfRule>
    <cfRule type="expression" dxfId="17" priority="8">
      <formula>$F$26&lt;&gt;""</formula>
    </cfRule>
  </conditionalFormatting>
  <conditionalFormatting sqref="F27:J27">
    <cfRule type="expression" dxfId="16" priority="44">
      <formula>AND(ISNUMBER($D$26), $D$26&gt;=1)</formula>
    </cfRule>
    <cfRule type="expression" dxfId="15" priority="7">
      <formula>$F$27&lt;&gt;""</formula>
    </cfRule>
  </conditionalFormatting>
  <conditionalFormatting sqref="F28:J28">
    <cfRule type="expression" dxfId="14" priority="43">
      <formula>$C$28&lt;&gt;""</formula>
    </cfRule>
    <cfRule type="expression" dxfId="13" priority="6">
      <formula>$F$28&lt;&gt;""</formula>
    </cfRule>
  </conditionalFormatting>
  <conditionalFormatting sqref="F29:J29">
    <cfRule type="expression" dxfId="12" priority="42">
      <formula>AND(ISNUMBER($D$28), $D$28&gt;=1)</formula>
    </cfRule>
    <cfRule type="expression" dxfId="11" priority="5">
      <formula>$F$29&lt;&gt;""</formula>
    </cfRule>
  </conditionalFormatting>
  <conditionalFormatting sqref="F30:J30">
    <cfRule type="expression" dxfId="10" priority="4">
      <formula>$F$30&lt;&gt;""</formula>
    </cfRule>
    <cfRule type="expression" dxfId="9" priority="41">
      <formula>$C$30&lt;&gt;""</formula>
    </cfRule>
  </conditionalFormatting>
  <conditionalFormatting sqref="F31:J31">
    <cfRule type="expression" dxfId="8" priority="3">
      <formula>$F$31&lt;&gt;""</formula>
    </cfRule>
    <cfRule type="expression" dxfId="7" priority="40">
      <formula>AND(ISNUMBER($D$30), $D$30&gt;=1)</formula>
    </cfRule>
  </conditionalFormatting>
  <conditionalFormatting sqref="F32:J32">
    <cfRule type="expression" dxfId="6" priority="2">
      <formula>$F$32&lt;&gt;""</formula>
    </cfRule>
    <cfRule type="expression" dxfId="5" priority="39">
      <formula>$C$32&lt;&gt;""</formula>
    </cfRule>
  </conditionalFormatting>
  <conditionalFormatting sqref="F33:J33">
    <cfRule type="expression" dxfId="4" priority="38">
      <formula>AND(ISNUMBER($D$32), $D$32&gt;=1)</formula>
    </cfRule>
    <cfRule type="expression" dxfId="3" priority="1">
      <formula>$F$33&lt;&gt;""</formula>
    </cfRule>
  </conditionalFormatting>
  <dataValidations count="2">
    <dataValidation type="list" allowBlank="1" showInputMessage="1" showErrorMessage="1" sqref="H6" xr:uid="{8F223247-BA19-435C-AD31-67BF53A87280}">
      <formula1>",耐震補強工事,非構造部材の耐震対策,防災機能強化,バリアフリー化,アスベスト対策工事,エコキャンパス推進事業,施設環境改善整備事業"</formula1>
    </dataValidation>
    <dataValidation showDropDown="1" showInputMessage="1" showErrorMessage="1" sqref="I6:J6" xr:uid="{5D1E96F2-BAEC-4A8E-BD62-C491D15522CE}"/>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16B2-CEB3-4D41-8FB2-C271FB37B330}">
  <sheetPr>
    <tabColor rgb="FF00B0F0"/>
    <pageSetUpPr fitToPage="1"/>
  </sheetPr>
  <dimension ref="A1:J33"/>
  <sheetViews>
    <sheetView showZeros="0" view="pageBreakPreview" zoomScaleNormal="85" zoomScaleSheetLayoutView="100" workbookViewId="0">
      <selection activeCell="K4" sqref="K4:L4"/>
    </sheetView>
  </sheetViews>
  <sheetFormatPr defaultColWidth="9" defaultRowHeight="13.2"/>
  <cols>
    <col min="1" max="1" width="15.77734375" style="36" bestFit="1" customWidth="1"/>
    <col min="2" max="2" width="12.44140625" style="36" bestFit="1" customWidth="1"/>
    <col min="3" max="3" width="12.21875" style="36" customWidth="1"/>
    <col min="4" max="4" width="3.77734375" style="36" bestFit="1" customWidth="1"/>
    <col min="5" max="5" width="12.44140625" style="36" bestFit="1" customWidth="1"/>
    <col min="6" max="6" width="12" style="36" customWidth="1"/>
    <col min="7" max="7" width="3.77734375" style="36" bestFit="1" customWidth="1"/>
    <col min="8" max="8" width="10.21875" style="36" bestFit="1" customWidth="1"/>
    <col min="9" max="9" width="17.109375" style="36" customWidth="1"/>
    <col min="10" max="10" width="3.44140625" style="184" bestFit="1" customWidth="1"/>
    <col min="11" max="16384" width="9" style="36"/>
  </cols>
  <sheetData>
    <row r="1" spans="1:10" ht="24.75" customHeight="1">
      <c r="G1" s="716" t="s">
        <v>200</v>
      </c>
      <c r="H1" s="716"/>
      <c r="I1" s="716"/>
      <c r="J1" s="716"/>
    </row>
    <row r="2" spans="1:10" ht="24.75" customHeight="1">
      <c r="A2" s="717" t="s">
        <v>201</v>
      </c>
      <c r="B2" s="717"/>
      <c r="C2" s="717"/>
      <c r="D2" s="717"/>
      <c r="E2" s="717"/>
      <c r="F2" s="717"/>
      <c r="G2" s="717"/>
      <c r="H2" s="717"/>
      <c r="I2" s="717"/>
      <c r="J2" s="717"/>
    </row>
    <row r="3" spans="1:10" ht="13.8" thickBot="1">
      <c r="H3" s="166"/>
      <c r="I3" s="718"/>
      <c r="J3" s="718"/>
    </row>
    <row r="4" spans="1:10" ht="34.5" customHeight="1">
      <c r="A4" s="167" t="s">
        <v>2</v>
      </c>
      <c r="B4" s="760">
        <f>'02_様式10-1'!G7</f>
        <v>0</v>
      </c>
      <c r="C4" s="761"/>
      <c r="D4" s="761"/>
      <c r="E4" s="762"/>
      <c r="F4" s="168" t="s">
        <v>202</v>
      </c>
      <c r="G4" s="763">
        <f>'02_様式10-1'!B8</f>
        <v>0</v>
      </c>
      <c r="H4" s="764"/>
      <c r="I4" s="764"/>
      <c r="J4" s="765"/>
    </row>
    <row r="5" spans="1:10" ht="34.5" customHeight="1">
      <c r="A5" s="8" t="s">
        <v>0</v>
      </c>
      <c r="B5" s="700">
        <f>'02_様式10-1'!G2</f>
        <v>0</v>
      </c>
      <c r="C5" s="701"/>
      <c r="D5" s="701"/>
      <c r="E5" s="701"/>
      <c r="F5" s="701"/>
      <c r="G5" s="701"/>
      <c r="H5" s="701"/>
      <c r="I5" s="701"/>
      <c r="J5" s="702"/>
    </row>
    <row r="6" spans="1:10" ht="34.5" customHeight="1" thickBot="1">
      <c r="A6" s="169" t="s">
        <v>3</v>
      </c>
      <c r="B6" s="766">
        <f>'02_様式10-1'!B9</f>
        <v>0</v>
      </c>
      <c r="C6" s="767"/>
      <c r="D6" s="767"/>
      <c r="E6" s="768"/>
      <c r="F6" s="768"/>
      <c r="G6" s="768"/>
      <c r="H6" s="768"/>
      <c r="I6" s="768"/>
      <c r="J6" s="769"/>
    </row>
    <row r="7" spans="1:10" ht="34.5" customHeight="1" thickTop="1">
      <c r="A7" s="170" t="s">
        <v>4</v>
      </c>
      <c r="B7" s="770">
        <f>'02_様式10-1'!B10</f>
        <v>0</v>
      </c>
      <c r="C7" s="771"/>
      <c r="D7" s="771"/>
      <c r="E7" s="772"/>
      <c r="F7" s="773" t="s">
        <v>203</v>
      </c>
      <c r="G7" s="774"/>
      <c r="H7" s="775" t="s">
        <v>320</v>
      </c>
      <c r="I7" s="776"/>
      <c r="J7" s="777"/>
    </row>
    <row r="8" spans="1:10" ht="34.5" customHeight="1">
      <c r="A8" s="171" t="s">
        <v>204</v>
      </c>
      <c r="B8" s="172" t="s">
        <v>205</v>
      </c>
      <c r="C8" s="778"/>
      <c r="D8" s="778"/>
      <c r="E8" s="778"/>
      <c r="F8" s="778"/>
      <c r="G8" s="779"/>
      <c r="H8" s="172" t="s">
        <v>206</v>
      </c>
      <c r="I8" s="173"/>
      <c r="J8" s="174" t="s">
        <v>16</v>
      </c>
    </row>
    <row r="9" spans="1:10" ht="34.5" customHeight="1">
      <c r="A9" s="171" t="s">
        <v>207</v>
      </c>
      <c r="B9" s="172" t="s">
        <v>205</v>
      </c>
      <c r="C9" s="687"/>
      <c r="D9" s="687"/>
      <c r="E9" s="687"/>
      <c r="F9" s="687"/>
      <c r="G9" s="759"/>
      <c r="H9" s="172" t="s">
        <v>206</v>
      </c>
      <c r="I9" s="173"/>
      <c r="J9" s="174" t="s">
        <v>16</v>
      </c>
    </row>
    <row r="10" spans="1:10" ht="34.5" customHeight="1">
      <c r="A10" s="171" t="s">
        <v>208</v>
      </c>
      <c r="B10" s="172" t="s">
        <v>205</v>
      </c>
      <c r="C10" s="687"/>
      <c r="D10" s="687"/>
      <c r="E10" s="687"/>
      <c r="F10" s="687"/>
      <c r="G10" s="759"/>
      <c r="H10" s="172" t="s">
        <v>206</v>
      </c>
      <c r="I10" s="173"/>
      <c r="J10" s="174" t="s">
        <v>16</v>
      </c>
    </row>
    <row r="11" spans="1:10" ht="34.5" customHeight="1">
      <c r="A11" s="171" t="s">
        <v>209</v>
      </c>
      <c r="B11" s="172" t="s">
        <v>205</v>
      </c>
      <c r="C11" s="687"/>
      <c r="D11" s="687"/>
      <c r="E11" s="687"/>
      <c r="F11" s="687"/>
      <c r="G11" s="759"/>
      <c r="H11" s="172" t="s">
        <v>206</v>
      </c>
      <c r="I11" s="173"/>
      <c r="J11" s="174" t="s">
        <v>16</v>
      </c>
    </row>
    <row r="12" spans="1:10" ht="34.5" customHeight="1">
      <c r="A12" s="171" t="s">
        <v>210</v>
      </c>
      <c r="B12" s="172" t="s">
        <v>205</v>
      </c>
      <c r="C12" s="687"/>
      <c r="D12" s="687"/>
      <c r="E12" s="687"/>
      <c r="F12" s="687"/>
      <c r="G12" s="759"/>
      <c r="H12" s="172" t="s">
        <v>206</v>
      </c>
      <c r="I12" s="173"/>
      <c r="J12" s="174" t="s">
        <v>16</v>
      </c>
    </row>
    <row r="13" spans="1:10" ht="35.25" customHeight="1" thickBot="1">
      <c r="A13" s="171" t="s">
        <v>211</v>
      </c>
      <c r="B13" s="175" t="s">
        <v>205</v>
      </c>
      <c r="C13" s="687"/>
      <c r="D13" s="687"/>
      <c r="E13" s="687"/>
      <c r="F13" s="687"/>
      <c r="G13" s="759"/>
      <c r="H13" s="175" t="s">
        <v>206</v>
      </c>
      <c r="I13" s="176"/>
      <c r="J13" s="177" t="s">
        <v>16</v>
      </c>
    </row>
    <row r="14" spans="1:10" ht="35.25" customHeight="1" thickTop="1">
      <c r="A14" s="178" t="s">
        <v>212</v>
      </c>
      <c r="B14" s="790"/>
      <c r="C14" s="790"/>
      <c r="D14" s="790"/>
      <c r="E14" s="790"/>
      <c r="F14" s="790"/>
      <c r="G14" s="790"/>
      <c r="H14" s="790"/>
      <c r="I14" s="790"/>
      <c r="J14" s="791"/>
    </row>
    <row r="15" spans="1:10" ht="34.5" customHeight="1">
      <c r="A15" s="792"/>
      <c r="B15" s="793"/>
      <c r="C15" s="793"/>
      <c r="D15" s="793"/>
      <c r="E15" s="793"/>
      <c r="F15" s="793"/>
      <c r="G15" s="793"/>
      <c r="H15" s="793"/>
      <c r="I15" s="793"/>
      <c r="J15" s="794"/>
    </row>
    <row r="16" spans="1:10" ht="34.5" customHeight="1">
      <c r="A16" s="792"/>
      <c r="B16" s="793"/>
      <c r="C16" s="793"/>
      <c r="D16" s="793"/>
      <c r="E16" s="793"/>
      <c r="F16" s="793"/>
      <c r="G16" s="793"/>
      <c r="H16" s="793"/>
      <c r="I16" s="793"/>
      <c r="J16" s="794"/>
    </row>
    <row r="17" spans="1:10" ht="34.5" customHeight="1">
      <c r="A17" s="792"/>
      <c r="B17" s="793"/>
      <c r="C17" s="793"/>
      <c r="D17" s="793"/>
      <c r="E17" s="793"/>
      <c r="F17" s="793"/>
      <c r="G17" s="793"/>
      <c r="H17" s="793"/>
      <c r="I17" s="793"/>
      <c r="J17" s="794"/>
    </row>
    <row r="18" spans="1:10" ht="34.5" customHeight="1">
      <c r="A18" s="792"/>
      <c r="B18" s="793"/>
      <c r="C18" s="793"/>
      <c r="D18" s="793"/>
      <c r="E18" s="793"/>
      <c r="F18" s="793"/>
      <c r="G18" s="793"/>
      <c r="H18" s="793"/>
      <c r="I18" s="793"/>
      <c r="J18" s="794"/>
    </row>
    <row r="19" spans="1:10" ht="34.5" customHeight="1">
      <c r="A19" s="792"/>
      <c r="B19" s="793"/>
      <c r="C19" s="793"/>
      <c r="D19" s="793"/>
      <c r="E19" s="793"/>
      <c r="F19" s="793"/>
      <c r="G19" s="793"/>
      <c r="H19" s="793"/>
      <c r="I19" s="793"/>
      <c r="J19" s="794"/>
    </row>
    <row r="20" spans="1:10" ht="34.5" customHeight="1">
      <c r="A20" s="792"/>
      <c r="B20" s="793"/>
      <c r="C20" s="793"/>
      <c r="D20" s="793"/>
      <c r="E20" s="793"/>
      <c r="F20" s="793"/>
      <c r="G20" s="793"/>
      <c r="H20" s="793"/>
      <c r="I20" s="793"/>
      <c r="J20" s="794"/>
    </row>
    <row r="21" spans="1:10" ht="35.25" customHeight="1">
      <c r="A21" s="780" t="s">
        <v>213</v>
      </c>
      <c r="B21" s="781"/>
      <c r="C21" s="781"/>
      <c r="D21" s="781"/>
      <c r="E21" s="781"/>
      <c r="F21" s="781"/>
      <c r="G21" s="781"/>
      <c r="H21" s="781"/>
      <c r="I21" s="781"/>
      <c r="J21" s="782"/>
    </row>
    <row r="22" spans="1:10" ht="35.25" customHeight="1">
      <c r="A22" s="179"/>
      <c r="B22" s="166" t="s">
        <v>214</v>
      </c>
      <c r="C22" s="180"/>
      <c r="D22" s="181" t="s">
        <v>16</v>
      </c>
      <c r="E22" s="166" t="s">
        <v>215</v>
      </c>
      <c r="F22" s="52"/>
      <c r="G22" s="181" t="s">
        <v>16</v>
      </c>
      <c r="H22" s="166" t="s">
        <v>216</v>
      </c>
      <c r="I22" s="182">
        <f>F22-C22</f>
        <v>0</v>
      </c>
      <c r="J22" s="183" t="s">
        <v>16</v>
      </c>
    </row>
    <row r="23" spans="1:10" ht="34.5" customHeight="1">
      <c r="A23" s="783"/>
      <c r="B23" s="784"/>
      <c r="C23" s="784"/>
      <c r="D23" s="784"/>
      <c r="E23" s="784"/>
      <c r="F23" s="784"/>
      <c r="G23" s="784"/>
      <c r="H23" s="784"/>
      <c r="I23" s="784"/>
      <c r="J23" s="785"/>
    </row>
    <row r="24" spans="1:10" ht="34.5" customHeight="1">
      <c r="A24" s="786"/>
      <c r="B24" s="784"/>
      <c r="C24" s="784"/>
      <c r="D24" s="784"/>
      <c r="E24" s="784"/>
      <c r="F24" s="784"/>
      <c r="G24" s="784"/>
      <c r="H24" s="784"/>
      <c r="I24" s="784"/>
      <c r="J24" s="785"/>
    </row>
    <row r="25" spans="1:10" ht="34.5" customHeight="1">
      <c r="A25" s="786"/>
      <c r="B25" s="784"/>
      <c r="C25" s="784"/>
      <c r="D25" s="784"/>
      <c r="E25" s="784"/>
      <c r="F25" s="784"/>
      <c r="G25" s="784"/>
      <c r="H25" s="784"/>
      <c r="I25" s="784"/>
      <c r="J25" s="785"/>
    </row>
    <row r="26" spans="1:10" ht="34.5" customHeight="1">
      <c r="A26" s="786"/>
      <c r="B26" s="784"/>
      <c r="C26" s="784"/>
      <c r="D26" s="784"/>
      <c r="E26" s="784"/>
      <c r="F26" s="784"/>
      <c r="G26" s="784"/>
      <c r="H26" s="784"/>
      <c r="I26" s="784"/>
      <c r="J26" s="785"/>
    </row>
    <row r="27" spans="1:10" ht="34.5" customHeight="1">
      <c r="A27" s="786"/>
      <c r="B27" s="784"/>
      <c r="C27" s="784"/>
      <c r="D27" s="784"/>
      <c r="E27" s="784"/>
      <c r="F27" s="784"/>
      <c r="G27" s="784"/>
      <c r="H27" s="784"/>
      <c r="I27" s="784"/>
      <c r="J27" s="785"/>
    </row>
    <row r="28" spans="1:10" ht="34.5" customHeight="1" thickBot="1">
      <c r="A28" s="787"/>
      <c r="B28" s="788"/>
      <c r="C28" s="788"/>
      <c r="D28" s="788"/>
      <c r="E28" s="788"/>
      <c r="F28" s="788"/>
      <c r="G28" s="788"/>
      <c r="H28" s="788"/>
      <c r="I28" s="788"/>
      <c r="J28" s="789"/>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1"/>
  <conditionalFormatting sqref="A15:J20">
    <cfRule type="cellIs" dxfId="2" priority="2" operator="equal">
      <formula>""</formula>
    </cfRule>
  </conditionalFormatting>
  <conditionalFormatting sqref="C8:G11 I8:I11">
    <cfRule type="cellIs" dxfId="1" priority="1" operator="equal">
      <formula>""</formula>
    </cfRule>
  </conditionalFormatting>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01_チェック表</vt:lpstr>
      <vt:lpstr>02_様式10-1</vt:lpstr>
      <vt:lpstr>03_様式10-2</vt:lpstr>
      <vt:lpstr>04_様式10-3</vt:lpstr>
      <vt:lpstr>05_様式10-4</vt:lpstr>
      <vt:lpstr>06_見積書整理表</vt:lpstr>
      <vt:lpstr>07-1_説明一覧 (実施設計費)</vt:lpstr>
      <vt:lpstr>07-2_説明一覧  (工事費）</vt:lpstr>
      <vt:lpstr>08_採択理由書</vt:lpstr>
      <vt:lpstr>09_私立高等学校等実態調査</vt:lpstr>
      <vt:lpstr>Sheet4</vt:lpstr>
      <vt:lpstr>'01_チェック表'!Print_Area</vt:lpstr>
      <vt:lpstr>'02_様式10-1'!Print_Area</vt:lpstr>
      <vt:lpstr>'03_様式10-2'!Print_Area</vt:lpstr>
      <vt:lpstr>'04_様式10-3'!Print_Area</vt:lpstr>
      <vt:lpstr>'05_様式10-4'!Print_Area</vt:lpstr>
      <vt:lpstr>'06_見積書整理表'!Print_Area</vt:lpstr>
      <vt:lpstr>'07-1_説明一覧 (実施設計費)'!Print_Area</vt:lpstr>
      <vt:lpstr>'07-2_説明一覧  (工事費）'!Print_Area</vt:lpstr>
      <vt:lpstr>'08_採択理由書'!Print_Area</vt:lpstr>
      <vt:lpstr>'09_私立高等学校等実態調査'!Print_Area</vt:lpstr>
      <vt:lpstr>'07-1_説明一覧 (実施設計費)'!Print_Titles</vt:lpstr>
      <vt:lpstr>'07-2_説明一覧  (工事費）'!Print_Titles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北方勝大</cp:lastModifiedBy>
  <cp:lastPrinted>2016-03-17T14:34:32Z</cp:lastPrinted>
  <dcterms:created xsi:type="dcterms:W3CDTF">2013-01-28T13:43:14Z</dcterms:created>
  <dcterms:modified xsi:type="dcterms:W3CDTF">2025-03-07T07:59:07Z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2023-03-23T08:46:50Z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4a6a5b80-7939-4cc6-9bc2-d61200ce9865</vt:lpwstr>
  </property>
  <property fmtid="{D5CDD505-2E9C-101B-9397-08002B2CF9AE}" pid="8" name="MSIP_Label_d899a617-f30e-4fb8-b81c-fb6d0b94ac5b_ContentBits">
    <vt:lpwstr>0</vt:lpwstr>
  </property>
</Properties>
</file>