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kitakatakatuhiro\Desktop\申請様式\"/>
    </mc:Choice>
  </mc:AlternateContent>
  <xr:revisionPtr revIDLastSave="0" documentId="13_ncr:1_{B8BA859D-7746-44C0-BF9B-52BBA99B588F}" xr6:coauthVersionLast="47" xr6:coauthVersionMax="47" xr10:uidLastSave="{00000000-0000-0000-0000-000000000000}"/>
  <bookViews>
    <workbookView xWindow="28680" yWindow="-120" windowWidth="29040" windowHeight="15840" firstSheet="4" activeTab="8" xr2:uid="{00000000-000D-0000-FFFF-FFFF00000000}"/>
  </bookViews>
  <sheets>
    <sheet name="01_チェック表" sheetId="5" r:id="rId1"/>
    <sheet name="02_様式7-1" sheetId="1" r:id="rId2"/>
    <sheet name="03_様式7-2" sheetId="2" r:id="rId3"/>
    <sheet name="04_様式7-3" sheetId="3" r:id="rId4"/>
    <sheet name="05_見積書整理表" sheetId="6" r:id="rId5"/>
    <sheet name="06-1_説明一覧  (実施設計費)" sheetId="15" r:id="rId6"/>
    <sheet name="06-2_説明一覧 （工事費）" sheetId="13" r:id="rId7"/>
    <sheet name="07_採択理由書" sheetId="8" r:id="rId8"/>
    <sheet name="08_私立高等学校等実態調査" sheetId="14" r:id="rId9"/>
    <sheet name="Sheet4" sheetId="4" state="hidden" r:id="rId10"/>
  </sheets>
  <externalReferences>
    <externalReference r:id="rId11"/>
    <externalReference r:id="rId12"/>
    <externalReference r:id="rId13"/>
    <externalReference r:id="rId14"/>
    <externalReference r:id="rId15"/>
    <externalReference r:id="rId16"/>
  </externalReferences>
  <definedNames>
    <definedName name="O">[1]大学データ!$I$5:$I$8</definedName>
    <definedName name="P">[1]大学データ!$J$5:$J$7</definedName>
    <definedName name="_xlnm.Print_Area" localSheetId="0">'01_チェック表'!$A$1:$G$48</definedName>
    <definedName name="_xlnm.Print_Area" localSheetId="1">'02_様式7-1'!$A$1:$J$21</definedName>
    <definedName name="_xlnm.Print_Area" localSheetId="2">'03_様式7-2'!$A$1:$H$39</definedName>
    <definedName name="_xlnm.Print_Area" localSheetId="3">'04_様式7-3'!$A$1:$G$29</definedName>
    <definedName name="_xlnm.Print_Area" localSheetId="4">'05_見積書整理表'!$A$1:$Q$69</definedName>
    <definedName name="_xlnm.Print_Area" localSheetId="5">'06-1_説明一覧  (実施設計費)'!$A$1:$J$24</definedName>
    <definedName name="_xlnm.Print_Area" localSheetId="6">'06-2_説明一覧 （工事費）'!$A$1:$J$24</definedName>
    <definedName name="_xlnm.Print_Area" localSheetId="7">'07_採択理由書'!$A$1:$J$28</definedName>
    <definedName name="_xlnm.Print_Area" localSheetId="8">'08_私立高等学校等実態調査'!$A$1:$Q$216</definedName>
    <definedName name="_xlnm.Print_Titles" localSheetId="5">'06-1_説明一覧  (実施設計費)'!$8:$9</definedName>
    <definedName name="_xlnm.Print_Titles" localSheetId="6">'06-2_説明一覧 （工事費）'!$8:$9</definedName>
    <definedName name="Q">[1]大学データ!$K$5:$K$7</definedName>
    <definedName name="S">[1]大学データ!$L$5:$L$8</definedName>
    <definedName name="ほし">[2]Sheet2!$E$3:$E$49</definedName>
    <definedName name="月" localSheetId="5">[3]リスト!$N$3:$N$14</definedName>
    <definedName name="月" localSheetId="6">[3]リスト!$N$3:$N$14</definedName>
    <definedName name="月">[3]リスト!$N$3:$N$14</definedName>
    <definedName name="見積書整理表">[4]様式4!#REF!</definedName>
    <definedName name="資金収支">[4]様式4!#REF!</definedName>
    <definedName name="事業種" localSheetId="0">[4]様式4!#REF!</definedName>
    <definedName name="事業種" localSheetId="1">[4]様式4!#REF!</definedName>
    <definedName name="事業種" localSheetId="2">[4]様式4!#REF!</definedName>
    <definedName name="事業種" localSheetId="3">[4]様式4!#REF!</definedName>
    <definedName name="事業種" localSheetId="4">[4]様式4!#REF!</definedName>
    <definedName name="事業種" localSheetId="5">[4]様式4!#REF!</definedName>
    <definedName name="事業種" localSheetId="6">[4]様式4!#REF!</definedName>
    <definedName name="事業種" localSheetId="7">[4]様式4!#REF!</definedName>
    <definedName name="事業種" localSheetId="9">[4]様式4!#REF!</definedName>
    <definedName name="事業種">[4]様式4!#REF!</definedName>
    <definedName name="説明一覧">[4]様式4!#REF!</definedName>
    <definedName name="都道府県" localSheetId="8">[5]Sheet2!$E$3:$E$49</definedName>
    <definedName name="都道府県">[6]Sheet2!$A$3:$A$49</definedName>
    <definedName name="日" localSheetId="5">[3]リスト!$P$3:$P$33</definedName>
    <definedName name="日" localSheetId="6">[3]リスト!$P$3:$P$33</definedName>
    <definedName name="日">[3]リスト!$P$3:$P$33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5" l="1"/>
  <c r="C24" i="15"/>
  <c r="D23" i="15"/>
  <c r="C23" i="15"/>
  <c r="D22" i="15"/>
  <c r="C22" i="15"/>
  <c r="D21" i="15"/>
  <c r="C21" i="15"/>
  <c r="D20" i="15"/>
  <c r="C20" i="15"/>
  <c r="D19" i="15"/>
  <c r="C19" i="15"/>
  <c r="D18" i="15"/>
  <c r="C18" i="15"/>
  <c r="D17" i="15"/>
  <c r="C17" i="15"/>
  <c r="D16" i="15"/>
  <c r="C16" i="15"/>
  <c r="D15" i="15"/>
  <c r="C15" i="15"/>
  <c r="D14" i="15"/>
  <c r="C14" i="15"/>
  <c r="D13" i="15"/>
  <c r="C13" i="15"/>
  <c r="D12" i="15"/>
  <c r="C12" i="15"/>
  <c r="D11" i="15"/>
  <c r="C11" i="15"/>
  <c r="D10" i="15"/>
  <c r="C10" i="15"/>
  <c r="H6" i="15"/>
  <c r="F6" i="15"/>
  <c r="D6" i="15"/>
  <c r="B6" i="15"/>
  <c r="D11" i="13"/>
  <c r="D12" i="13"/>
  <c r="D13" i="13"/>
  <c r="D14" i="13"/>
  <c r="D15" i="13"/>
  <c r="D16" i="13"/>
  <c r="D17" i="13"/>
  <c r="D18" i="13"/>
  <c r="D19" i="13"/>
  <c r="D20" i="13"/>
  <c r="D21" i="13"/>
  <c r="D22" i="13"/>
  <c r="D23" i="13"/>
  <c r="D24" i="13"/>
  <c r="D10" i="13"/>
  <c r="C11" i="13"/>
  <c r="C12" i="13"/>
  <c r="C13" i="13"/>
  <c r="C14" i="13"/>
  <c r="C15" i="13"/>
  <c r="C16" i="13"/>
  <c r="C17" i="13"/>
  <c r="C18" i="13"/>
  <c r="C19" i="13"/>
  <c r="C20" i="13"/>
  <c r="C21" i="13"/>
  <c r="C22" i="13"/>
  <c r="C23" i="13"/>
  <c r="C24" i="13"/>
  <c r="C10" i="13"/>
  <c r="H18" i="2" l="1"/>
  <c r="H38" i="2"/>
  <c r="H39" i="2"/>
  <c r="H30" i="2"/>
  <c r="H12" i="2"/>
  <c r="G45" i="5"/>
  <c r="H28" i="2"/>
  <c r="H27" i="2"/>
  <c r="H26" i="2"/>
  <c r="H25" i="2"/>
  <c r="H24" i="2"/>
  <c r="H23" i="2"/>
  <c r="H22" i="2"/>
  <c r="H21" i="2"/>
  <c r="H20" i="2"/>
  <c r="G20" i="2"/>
  <c r="G28" i="2"/>
  <c r="G27" i="2"/>
  <c r="G26" i="2"/>
  <c r="G25" i="2"/>
  <c r="G24" i="2"/>
  <c r="G23" i="2"/>
  <c r="G22" i="2"/>
  <c r="G21" i="2"/>
  <c r="D28" i="2"/>
  <c r="D27" i="2"/>
  <c r="D26" i="2"/>
  <c r="D25" i="2"/>
  <c r="D24" i="2"/>
  <c r="D23" i="2"/>
  <c r="D22" i="2"/>
  <c r="D21" i="2"/>
  <c r="D20" i="2"/>
  <c r="D9" i="2"/>
  <c r="H10" i="2"/>
  <c r="H9" i="2"/>
  <c r="H8" i="2"/>
  <c r="G10" i="2"/>
  <c r="G9" i="2"/>
  <c r="G8" i="2"/>
  <c r="D10" i="2"/>
  <c r="D8" i="2"/>
  <c r="D7" i="2"/>
  <c r="H7" i="2"/>
  <c r="G7" i="2"/>
  <c r="B14" i="1"/>
  <c r="G36" i="5" l="1"/>
  <c r="N214" i="14"/>
  <c r="M214" i="14"/>
  <c r="L214" i="14"/>
  <c r="K214" i="14"/>
  <c r="K215" i="14" s="1"/>
  <c r="J214" i="14"/>
  <c r="I214" i="14"/>
  <c r="G214" i="14"/>
  <c r="G215" i="14" s="1"/>
  <c r="E214" i="14"/>
  <c r="F214" i="14" s="1"/>
  <c r="P214" i="14" s="1"/>
  <c r="P213" i="14"/>
  <c r="N213" i="14"/>
  <c r="M213" i="14"/>
  <c r="L213" i="14"/>
  <c r="L215" i="14" s="1"/>
  <c r="K213" i="14"/>
  <c r="J213" i="14"/>
  <c r="I213" i="14"/>
  <c r="H213" i="14"/>
  <c r="G213" i="14"/>
  <c r="F213" i="14"/>
  <c r="E213" i="14"/>
  <c r="N212" i="14"/>
  <c r="N215" i="14" s="1"/>
  <c r="M212" i="14"/>
  <c r="M215" i="14" s="1"/>
  <c r="L212" i="14"/>
  <c r="K212" i="14"/>
  <c r="J212" i="14"/>
  <c r="J215" i="14" s="1"/>
  <c r="I212" i="14"/>
  <c r="G212" i="14"/>
  <c r="E212" i="14"/>
  <c r="N203" i="14"/>
  <c r="M203" i="14"/>
  <c r="L203" i="14"/>
  <c r="K203" i="14"/>
  <c r="J203" i="14"/>
  <c r="H203" i="14" s="1"/>
  <c r="I203" i="14"/>
  <c r="G203" i="14"/>
  <c r="F203" i="14"/>
  <c r="P203" i="14" s="1"/>
  <c r="E203" i="14"/>
  <c r="N202" i="14"/>
  <c r="M202" i="14"/>
  <c r="L202" i="14"/>
  <c r="K202" i="14"/>
  <c r="K204" i="14" s="1"/>
  <c r="J202" i="14"/>
  <c r="I202" i="14"/>
  <c r="H202" i="14" s="1"/>
  <c r="G202" i="14"/>
  <c r="G204" i="14" s="1"/>
  <c r="E202" i="14"/>
  <c r="F202" i="14" s="1"/>
  <c r="P201" i="14"/>
  <c r="N201" i="14"/>
  <c r="N204" i="14" s="1"/>
  <c r="M201" i="14"/>
  <c r="L201" i="14"/>
  <c r="L204" i="14" s="1"/>
  <c r="K201" i="14"/>
  <c r="J201" i="14"/>
  <c r="J204" i="14" s="1"/>
  <c r="I201" i="14"/>
  <c r="G201" i="14"/>
  <c r="F201" i="14"/>
  <c r="F204" i="14" s="1"/>
  <c r="E201" i="14"/>
  <c r="K169" i="14"/>
  <c r="G169" i="14"/>
  <c r="N168" i="14"/>
  <c r="M168" i="14"/>
  <c r="L168" i="14"/>
  <c r="K168" i="14"/>
  <c r="J168" i="14"/>
  <c r="I168" i="14"/>
  <c r="H168" i="14" s="1"/>
  <c r="G168" i="14"/>
  <c r="O168" i="14" s="1"/>
  <c r="E168" i="14"/>
  <c r="F168" i="14" s="1"/>
  <c r="P168" i="14" s="1"/>
  <c r="N167" i="14"/>
  <c r="M167" i="14"/>
  <c r="L167" i="14"/>
  <c r="L169" i="14" s="1"/>
  <c r="K167" i="14"/>
  <c r="J167" i="14"/>
  <c r="I167" i="14"/>
  <c r="H167" i="14" s="1"/>
  <c r="G167" i="14"/>
  <c r="E167" i="14"/>
  <c r="E169" i="14" s="1"/>
  <c r="N166" i="14"/>
  <c r="N169" i="14" s="1"/>
  <c r="M166" i="14"/>
  <c r="M169" i="14" s="1"/>
  <c r="L166" i="14"/>
  <c r="K166" i="14"/>
  <c r="J166" i="14"/>
  <c r="J169" i="14" s="1"/>
  <c r="I166" i="14"/>
  <c r="H166" i="14" s="1"/>
  <c r="H169" i="14" s="1"/>
  <c r="G166" i="14"/>
  <c r="O166" i="14" s="1"/>
  <c r="E166" i="14"/>
  <c r="N158" i="14"/>
  <c r="K158" i="14"/>
  <c r="J158" i="14"/>
  <c r="N157" i="14"/>
  <c r="M157" i="14"/>
  <c r="L157" i="14"/>
  <c r="K157" i="14"/>
  <c r="J157" i="14"/>
  <c r="I157" i="14"/>
  <c r="H157" i="14"/>
  <c r="G157" i="14"/>
  <c r="O157" i="14" s="1"/>
  <c r="E157" i="14"/>
  <c r="D157" i="14"/>
  <c r="D179" i="14" s="1"/>
  <c r="E179" i="14" s="1"/>
  <c r="N156" i="14"/>
  <c r="M156" i="14"/>
  <c r="L156" i="14"/>
  <c r="K156" i="14"/>
  <c r="J156" i="14"/>
  <c r="I156" i="14"/>
  <c r="H156" i="14" s="1"/>
  <c r="G156" i="14"/>
  <c r="G158" i="14" s="1"/>
  <c r="E156" i="14"/>
  <c r="F156" i="14" s="1"/>
  <c r="P156" i="14" s="1"/>
  <c r="D156" i="14"/>
  <c r="N155" i="14"/>
  <c r="M155" i="14"/>
  <c r="M158" i="14" s="1"/>
  <c r="L155" i="14"/>
  <c r="L158" i="14" s="1"/>
  <c r="K155" i="14"/>
  <c r="J155" i="14"/>
  <c r="I155" i="14"/>
  <c r="I158" i="14" s="1"/>
  <c r="G155" i="14"/>
  <c r="E155" i="14"/>
  <c r="E158" i="14" s="1"/>
  <c r="D155" i="14"/>
  <c r="D177" i="14" s="1"/>
  <c r="N146" i="14"/>
  <c r="M146" i="14"/>
  <c r="L146" i="14"/>
  <c r="K146" i="14"/>
  <c r="J146" i="14"/>
  <c r="I146" i="14"/>
  <c r="H146" i="14"/>
  <c r="G146" i="14"/>
  <c r="E146" i="14"/>
  <c r="W145" i="14"/>
  <c r="V145" i="14"/>
  <c r="S145" i="14"/>
  <c r="H145" i="14"/>
  <c r="O145" i="14" s="1"/>
  <c r="U145" i="14" s="1"/>
  <c r="F145" i="14"/>
  <c r="T145" i="14" s="1"/>
  <c r="D145" i="14"/>
  <c r="W144" i="14"/>
  <c r="V144" i="14"/>
  <c r="S144" i="14"/>
  <c r="O144" i="14"/>
  <c r="U144" i="14" s="1"/>
  <c r="H144" i="14"/>
  <c r="F144" i="14"/>
  <c r="T144" i="14" s="1"/>
  <c r="D144" i="14"/>
  <c r="W143" i="14"/>
  <c r="V143" i="14"/>
  <c r="S143" i="14"/>
  <c r="R143" i="14"/>
  <c r="O143" i="14"/>
  <c r="U143" i="14" s="1"/>
  <c r="H143" i="14"/>
  <c r="F143" i="14"/>
  <c r="T143" i="14" s="1"/>
  <c r="D143" i="14"/>
  <c r="N133" i="14"/>
  <c r="M133" i="14"/>
  <c r="L133" i="14"/>
  <c r="K133" i="14"/>
  <c r="J133" i="14"/>
  <c r="I133" i="14"/>
  <c r="G133" i="14"/>
  <c r="E133" i="14"/>
  <c r="V132" i="14"/>
  <c r="S132" i="14"/>
  <c r="H132" i="14"/>
  <c r="H133" i="14" s="1"/>
  <c r="F132" i="14"/>
  <c r="T132" i="14" s="1"/>
  <c r="D132" i="14"/>
  <c r="V131" i="14"/>
  <c r="U131" i="14"/>
  <c r="S131" i="14"/>
  <c r="O131" i="14"/>
  <c r="H131" i="14"/>
  <c r="F131" i="14"/>
  <c r="T131" i="14" s="1"/>
  <c r="D131" i="14"/>
  <c r="V130" i="14"/>
  <c r="S130" i="14"/>
  <c r="R130" i="14"/>
  <c r="O130" i="14"/>
  <c r="H130" i="14"/>
  <c r="F130" i="14"/>
  <c r="D130" i="14"/>
  <c r="N114" i="14"/>
  <c r="M114" i="14"/>
  <c r="L114" i="14"/>
  <c r="K114" i="14"/>
  <c r="J114" i="14"/>
  <c r="I114" i="14"/>
  <c r="G114" i="14"/>
  <c r="E114" i="14"/>
  <c r="V113" i="14"/>
  <c r="S113" i="14"/>
  <c r="H113" i="14"/>
  <c r="H114" i="14" s="1"/>
  <c r="F113" i="14"/>
  <c r="T113" i="14" s="1"/>
  <c r="D113" i="14"/>
  <c r="D168" i="14" s="1"/>
  <c r="V112" i="14"/>
  <c r="U112" i="14"/>
  <c r="S112" i="14"/>
  <c r="O112" i="14"/>
  <c r="H112" i="14"/>
  <c r="F112" i="14"/>
  <c r="T112" i="14" s="1"/>
  <c r="D112" i="14"/>
  <c r="D167" i="14" s="1"/>
  <c r="V111" i="14"/>
  <c r="S111" i="14"/>
  <c r="R111" i="14"/>
  <c r="O111" i="14"/>
  <c r="H111" i="14"/>
  <c r="F111" i="14"/>
  <c r="D111" i="14"/>
  <c r="N95" i="14"/>
  <c r="M95" i="14"/>
  <c r="L95" i="14"/>
  <c r="K95" i="14"/>
  <c r="J95" i="14"/>
  <c r="I95" i="14"/>
  <c r="G95" i="14"/>
  <c r="E95" i="14"/>
  <c r="S94" i="14"/>
  <c r="H94" i="14"/>
  <c r="O94" i="14" s="1"/>
  <c r="U94" i="14" s="1"/>
  <c r="F94" i="14"/>
  <c r="T94" i="14" s="1"/>
  <c r="S93" i="14"/>
  <c r="O93" i="14"/>
  <c r="U93" i="14" s="1"/>
  <c r="H93" i="14"/>
  <c r="F93" i="14"/>
  <c r="T93" i="14" s="1"/>
  <c r="T92" i="14"/>
  <c r="S92" i="14"/>
  <c r="R92" i="14"/>
  <c r="H92" i="14"/>
  <c r="H95" i="14" s="1"/>
  <c r="F92" i="14"/>
  <c r="F95" i="14" s="1"/>
  <c r="N82" i="14"/>
  <c r="M82" i="14"/>
  <c r="L82" i="14"/>
  <c r="K82" i="14"/>
  <c r="J82" i="14"/>
  <c r="I82" i="14"/>
  <c r="G82" i="14"/>
  <c r="E82" i="14"/>
  <c r="W81" i="14"/>
  <c r="V81" i="14"/>
  <c r="S81" i="14"/>
  <c r="O81" i="14"/>
  <c r="U81" i="14" s="1"/>
  <c r="H81" i="14"/>
  <c r="F81" i="14"/>
  <c r="T81" i="14" s="1"/>
  <c r="W80" i="14"/>
  <c r="V80" i="14"/>
  <c r="S80" i="14"/>
  <c r="O80" i="14"/>
  <c r="U80" i="14" s="1"/>
  <c r="H80" i="14"/>
  <c r="F80" i="14"/>
  <c r="T80" i="14" s="1"/>
  <c r="W79" i="14"/>
  <c r="V79" i="14"/>
  <c r="S79" i="14"/>
  <c r="R79" i="14"/>
  <c r="H79" i="14"/>
  <c r="F79" i="14"/>
  <c r="F82" i="14" s="1"/>
  <c r="N69" i="14"/>
  <c r="M69" i="14"/>
  <c r="L69" i="14"/>
  <c r="K69" i="14"/>
  <c r="J69" i="14"/>
  <c r="I69" i="14"/>
  <c r="G69" i="14"/>
  <c r="F69" i="14"/>
  <c r="E69" i="14"/>
  <c r="V68" i="14"/>
  <c r="S68" i="14"/>
  <c r="O68" i="14"/>
  <c r="U68" i="14" s="1"/>
  <c r="H68" i="14"/>
  <c r="F68" i="14"/>
  <c r="T68" i="14" s="1"/>
  <c r="D68" i="14"/>
  <c r="V67" i="14"/>
  <c r="S67" i="14"/>
  <c r="O67" i="14"/>
  <c r="U67" i="14" s="1"/>
  <c r="H67" i="14"/>
  <c r="F67" i="14"/>
  <c r="T67" i="14" s="1"/>
  <c r="D67" i="14"/>
  <c r="V66" i="14"/>
  <c r="S66" i="14"/>
  <c r="R66" i="14"/>
  <c r="H66" i="14"/>
  <c r="O66" i="14" s="1"/>
  <c r="F66" i="14"/>
  <c r="T66" i="14" s="1"/>
  <c r="D66" i="14"/>
  <c r="N50" i="14"/>
  <c r="M50" i="14"/>
  <c r="L50" i="14"/>
  <c r="K50" i="14"/>
  <c r="J50" i="14"/>
  <c r="I50" i="14"/>
  <c r="H50" i="14"/>
  <c r="G50" i="14"/>
  <c r="E50" i="14"/>
  <c r="V49" i="14"/>
  <c r="S49" i="14"/>
  <c r="O49" i="14"/>
  <c r="U49" i="14" s="1"/>
  <c r="H49" i="14"/>
  <c r="F49" i="14"/>
  <c r="T49" i="14" s="1"/>
  <c r="D49" i="14"/>
  <c r="D81" i="14" s="1"/>
  <c r="V48" i="14"/>
  <c r="S48" i="14"/>
  <c r="O48" i="14"/>
  <c r="U48" i="14" s="1"/>
  <c r="H48" i="14"/>
  <c r="F48" i="14"/>
  <c r="T48" i="14" s="1"/>
  <c r="D48" i="14"/>
  <c r="D80" i="14" s="1"/>
  <c r="V47" i="14"/>
  <c r="S47" i="14"/>
  <c r="R47" i="14"/>
  <c r="H47" i="14"/>
  <c r="O47" i="14" s="1"/>
  <c r="F47" i="14"/>
  <c r="T47" i="14" s="1"/>
  <c r="D47" i="14"/>
  <c r="D79" i="14" s="1"/>
  <c r="N30" i="14"/>
  <c r="M30" i="14"/>
  <c r="L30" i="14"/>
  <c r="K30" i="14"/>
  <c r="J30" i="14"/>
  <c r="I30" i="14"/>
  <c r="G30" i="14"/>
  <c r="E30" i="14"/>
  <c r="U29" i="14"/>
  <c r="S29" i="14"/>
  <c r="O29" i="14"/>
  <c r="H29" i="14"/>
  <c r="F29" i="14"/>
  <c r="T29" i="14" s="1"/>
  <c r="S28" i="14"/>
  <c r="H28" i="14"/>
  <c r="O28" i="14" s="1"/>
  <c r="U28" i="14" s="1"/>
  <c r="F28" i="14"/>
  <c r="F30" i="14" s="1"/>
  <c r="S27" i="14"/>
  <c r="R27" i="14"/>
  <c r="O27" i="14"/>
  <c r="U27" i="14" s="1"/>
  <c r="H27" i="14"/>
  <c r="F27" i="14"/>
  <c r="T27" i="14" s="1"/>
  <c r="H2" i="2"/>
  <c r="B5" i="8"/>
  <c r="E177" i="14" l="1"/>
  <c r="D188" i="14"/>
  <c r="E188" i="14" s="1"/>
  <c r="H179" i="14"/>
  <c r="F179" i="14"/>
  <c r="K179" i="14"/>
  <c r="G179" i="14"/>
  <c r="J179" i="14" s="1"/>
  <c r="I179" i="14"/>
  <c r="F114" i="14"/>
  <c r="T111" i="14"/>
  <c r="F133" i="14"/>
  <c r="T130" i="14"/>
  <c r="E215" i="14"/>
  <c r="F212" i="14"/>
  <c r="O50" i="14"/>
  <c r="U47" i="14"/>
  <c r="F50" i="14"/>
  <c r="O92" i="14"/>
  <c r="U111" i="14"/>
  <c r="O113" i="14"/>
  <c r="U113" i="14" s="1"/>
  <c r="U130" i="14"/>
  <c r="O132" i="14"/>
  <c r="U132" i="14" s="1"/>
  <c r="F155" i="14"/>
  <c r="O156" i="14"/>
  <c r="F157" i="14"/>
  <c r="P157" i="14" s="1"/>
  <c r="F167" i="14"/>
  <c r="P167" i="14" s="1"/>
  <c r="D201" i="14"/>
  <c r="D212" i="14" s="1"/>
  <c r="H201" i="14"/>
  <c r="H204" i="14" s="1"/>
  <c r="P202" i="14"/>
  <c r="O202" i="14"/>
  <c r="O203" i="14"/>
  <c r="O212" i="14"/>
  <c r="O215" i="14" s="1"/>
  <c r="O69" i="14"/>
  <c r="U66" i="14"/>
  <c r="T28" i="14"/>
  <c r="H69" i="14"/>
  <c r="T79" i="14"/>
  <c r="O146" i="14"/>
  <c r="F146" i="14"/>
  <c r="O155" i="14"/>
  <c r="O158" i="14" s="1"/>
  <c r="F166" i="14"/>
  <c r="O167" i="14"/>
  <c r="O169" i="14" s="1"/>
  <c r="I169" i="14"/>
  <c r="D190" i="14"/>
  <c r="E190" i="14" s="1"/>
  <c r="E204" i="14"/>
  <c r="I204" i="14"/>
  <c r="P204" i="14" s="1"/>
  <c r="M204" i="14"/>
  <c r="D203" i="14"/>
  <c r="D214" i="14" s="1"/>
  <c r="H212" i="14"/>
  <c r="H215" i="14" s="1"/>
  <c r="I215" i="14"/>
  <c r="H214" i="14"/>
  <c r="O214" i="14" s="1"/>
  <c r="H30" i="14"/>
  <c r="O30" i="14"/>
  <c r="H82" i="14"/>
  <c r="O79" i="14"/>
  <c r="D166" i="14"/>
  <c r="H155" i="14"/>
  <c r="H158" i="14" s="1"/>
  <c r="D178" i="14"/>
  <c r="D202" i="14"/>
  <c r="D213" i="14" s="1"/>
  <c r="O213" i="14"/>
  <c r="B6" i="8"/>
  <c r="B7" i="8"/>
  <c r="H6" i="13"/>
  <c r="M6" i="6"/>
  <c r="F5" i="2"/>
  <c r="B6" i="13"/>
  <c r="E3" i="5"/>
  <c r="B4" i="8"/>
  <c r="D6" i="13"/>
  <c r="D6" i="6"/>
  <c r="E4" i="5"/>
  <c r="G4" i="8"/>
  <c r="F6" i="13"/>
  <c r="F6" i="6"/>
  <c r="G5" i="3"/>
  <c r="E5" i="5"/>
  <c r="I22" i="8"/>
  <c r="Q55" i="6"/>
  <c r="O55" i="6"/>
  <c r="K55" i="6"/>
  <c r="F55" i="6"/>
  <c r="P55" i="6" s="1"/>
  <c r="Q54" i="6"/>
  <c r="P54" i="6"/>
  <c r="O54" i="6"/>
  <c r="K54" i="6"/>
  <c r="F54" i="6"/>
  <c r="Q53" i="6"/>
  <c r="P53" i="6"/>
  <c r="K53" i="6"/>
  <c r="F53" i="6"/>
  <c r="O53" i="6" s="1"/>
  <c r="Q52" i="6"/>
  <c r="K52" i="6"/>
  <c r="F52" i="6"/>
  <c r="P52" i="6" s="1"/>
  <c r="Q51" i="6"/>
  <c r="O51" i="6"/>
  <c r="K51" i="6"/>
  <c r="F51" i="6"/>
  <c r="P51" i="6" s="1"/>
  <c r="Q50" i="6"/>
  <c r="P50" i="6"/>
  <c r="O50" i="6"/>
  <c r="K50" i="6"/>
  <c r="F50" i="6"/>
  <c r="Q49" i="6"/>
  <c r="P49" i="6"/>
  <c r="K49" i="6"/>
  <c r="F49" i="6"/>
  <c r="O49" i="6" s="1"/>
  <c r="Q48" i="6"/>
  <c r="K48" i="6"/>
  <c r="F48" i="6"/>
  <c r="P48" i="6" s="1"/>
  <c r="Q47" i="6"/>
  <c r="O47" i="6"/>
  <c r="K47" i="6"/>
  <c r="F47" i="6"/>
  <c r="P47" i="6" s="1"/>
  <c r="Q46" i="6"/>
  <c r="P46" i="6"/>
  <c r="O46" i="6"/>
  <c r="K46" i="6"/>
  <c r="F46" i="6"/>
  <c r="Q45" i="6"/>
  <c r="P45" i="6"/>
  <c r="K45" i="6"/>
  <c r="F45" i="6"/>
  <c r="O45" i="6" s="1"/>
  <c r="Q44" i="6"/>
  <c r="K44" i="6"/>
  <c r="F44" i="6"/>
  <c r="P44" i="6" s="1"/>
  <c r="Q43" i="6"/>
  <c r="O43" i="6"/>
  <c r="K43" i="6"/>
  <c r="F43" i="6"/>
  <c r="P43" i="6" s="1"/>
  <c r="Q42" i="6"/>
  <c r="P42" i="6"/>
  <c r="O42" i="6"/>
  <c r="K42" i="6"/>
  <c r="F42" i="6"/>
  <c r="Q41" i="6"/>
  <c r="P41" i="6"/>
  <c r="K41" i="6"/>
  <c r="F41" i="6"/>
  <c r="O41" i="6" s="1"/>
  <c r="Q40" i="6"/>
  <c r="K40" i="6"/>
  <c r="F40" i="6"/>
  <c r="P40" i="6" s="1"/>
  <c r="Q39" i="6"/>
  <c r="O39" i="6"/>
  <c r="K39" i="6"/>
  <c r="F39" i="6"/>
  <c r="P39" i="6" s="1"/>
  <c r="Q38" i="6"/>
  <c r="P38" i="6"/>
  <c r="O38" i="6"/>
  <c r="K38" i="6"/>
  <c r="F38" i="6"/>
  <c r="Q37" i="6"/>
  <c r="P37" i="6"/>
  <c r="K37" i="6"/>
  <c r="F37" i="6"/>
  <c r="O37" i="6" s="1"/>
  <c r="Q36" i="6"/>
  <c r="K36" i="6"/>
  <c r="F36" i="6"/>
  <c r="P36" i="6" s="1"/>
  <c r="Q35" i="6"/>
  <c r="O35" i="6"/>
  <c r="K35" i="6"/>
  <c r="F35" i="6"/>
  <c r="P35" i="6" s="1"/>
  <c r="Q34" i="6"/>
  <c r="P34" i="6"/>
  <c r="O34" i="6"/>
  <c r="K34" i="6"/>
  <c r="F34" i="6"/>
  <c r="Q33" i="6"/>
  <c r="P33" i="6"/>
  <c r="K33" i="6"/>
  <c r="F33" i="6"/>
  <c r="O33" i="6" s="1"/>
  <c r="Q32" i="6"/>
  <c r="K32" i="6"/>
  <c r="F32" i="6"/>
  <c r="P32" i="6" s="1"/>
  <c r="Q31" i="6"/>
  <c r="O31" i="6"/>
  <c r="K31" i="6"/>
  <c r="F31" i="6"/>
  <c r="P31" i="6" s="1"/>
  <c r="Q30" i="6"/>
  <c r="P30" i="6"/>
  <c r="O30" i="6"/>
  <c r="K30" i="6"/>
  <c r="F30" i="6"/>
  <c r="Q29" i="6"/>
  <c r="P29" i="6"/>
  <c r="K29" i="6"/>
  <c r="F29" i="6"/>
  <c r="O29" i="6" s="1"/>
  <c r="Q28" i="6"/>
  <c r="K28" i="6"/>
  <c r="F28" i="6"/>
  <c r="P28" i="6" s="1"/>
  <c r="Q27" i="6"/>
  <c r="O27" i="6"/>
  <c r="K27" i="6"/>
  <c r="F27" i="6"/>
  <c r="P27" i="6" s="1"/>
  <c r="Q26" i="6"/>
  <c r="P26" i="6"/>
  <c r="O26" i="6"/>
  <c r="K26" i="6"/>
  <c r="F26" i="6"/>
  <c r="Q25" i="6"/>
  <c r="P25" i="6"/>
  <c r="K25" i="6"/>
  <c r="F25" i="6"/>
  <c r="O25" i="6" s="1"/>
  <c r="Q24" i="6"/>
  <c r="K24" i="6"/>
  <c r="F24" i="6"/>
  <c r="P24" i="6" s="1"/>
  <c r="Q23" i="6"/>
  <c r="O23" i="6"/>
  <c r="K23" i="6"/>
  <c r="F23" i="6"/>
  <c r="P23" i="6" s="1"/>
  <c r="Q22" i="6"/>
  <c r="P22" i="6"/>
  <c r="O22" i="6"/>
  <c r="K22" i="6"/>
  <c r="F22" i="6"/>
  <c r="Q21" i="6"/>
  <c r="P21" i="6"/>
  <c r="K21" i="6"/>
  <c r="F21" i="6"/>
  <c r="O21" i="6" s="1"/>
  <c r="Q20" i="6"/>
  <c r="K20" i="6"/>
  <c r="F20" i="6"/>
  <c r="P20" i="6" s="1"/>
  <c r="Q19" i="6"/>
  <c r="O19" i="6"/>
  <c r="K19" i="6"/>
  <c r="F19" i="6"/>
  <c r="P19" i="6" s="1"/>
  <c r="Q18" i="6"/>
  <c r="P18" i="6"/>
  <c r="O18" i="6"/>
  <c r="K18" i="6"/>
  <c r="F18" i="6"/>
  <c r="Q17" i="6"/>
  <c r="P17" i="6"/>
  <c r="K17" i="6"/>
  <c r="F17" i="6"/>
  <c r="O17" i="6" s="1"/>
  <c r="Q16" i="6"/>
  <c r="K16" i="6"/>
  <c r="F16" i="6"/>
  <c r="P16" i="6" s="1"/>
  <c r="Q15" i="6"/>
  <c r="O15" i="6"/>
  <c r="K15" i="6"/>
  <c r="F15" i="6"/>
  <c r="P15" i="6" s="1"/>
  <c r="Q14" i="6"/>
  <c r="P14" i="6"/>
  <c r="O14" i="6"/>
  <c r="K14" i="6"/>
  <c r="F14" i="6"/>
  <c r="Q13" i="6"/>
  <c r="P13" i="6"/>
  <c r="K13" i="6"/>
  <c r="F13" i="6"/>
  <c r="O13" i="6" s="1"/>
  <c r="Q12" i="6"/>
  <c r="K12" i="6"/>
  <c r="F12" i="6"/>
  <c r="P12" i="6" s="1"/>
  <c r="Q11" i="6"/>
  <c r="Q57" i="6" s="1"/>
  <c r="O11" i="6"/>
  <c r="K11" i="6"/>
  <c r="K57" i="6" s="1"/>
  <c r="F11" i="6"/>
  <c r="P11" i="6" s="1"/>
  <c r="P57" i="6" s="1"/>
  <c r="G48" i="5"/>
  <c r="G47" i="5"/>
  <c r="G43" i="5"/>
  <c r="G41" i="5"/>
  <c r="G37" i="5"/>
  <c r="G35" i="5"/>
  <c r="G34" i="5"/>
  <c r="G33" i="5"/>
  <c r="G32" i="5"/>
  <c r="G31" i="5"/>
  <c r="G30" i="5"/>
  <c r="G28" i="5"/>
  <c r="G27" i="5"/>
  <c r="G26" i="5"/>
  <c r="G25" i="5"/>
  <c r="G24" i="5"/>
  <c r="G23" i="5"/>
  <c r="G22" i="5"/>
  <c r="G18" i="5"/>
  <c r="G17" i="5"/>
  <c r="G16" i="5"/>
  <c r="G15" i="5"/>
  <c r="G14" i="5"/>
  <c r="F24" i="3"/>
  <c r="E24" i="3"/>
  <c r="D24" i="3"/>
  <c r="C24" i="3"/>
  <c r="O201" i="14" l="1"/>
  <c r="O204" i="14" s="1"/>
  <c r="O114" i="14"/>
  <c r="E178" i="14"/>
  <c r="D189" i="14"/>
  <c r="E189" i="14" s="1"/>
  <c r="P155" i="14"/>
  <c r="F158" i="14"/>
  <c r="P158" i="14" s="1"/>
  <c r="U79" i="14"/>
  <c r="M218" i="14" s="1"/>
  <c r="M222" i="14" s="1"/>
  <c r="O82" i="14"/>
  <c r="O95" i="14"/>
  <c r="U92" i="14"/>
  <c r="F215" i="14"/>
  <c r="P215" i="14" s="1"/>
  <c r="P212" i="14"/>
  <c r="J188" i="14"/>
  <c r="F188" i="14"/>
  <c r="H188" i="14"/>
  <c r="G188" i="14"/>
  <c r="I188" i="14"/>
  <c r="K188" i="14"/>
  <c r="I190" i="14"/>
  <c r="K190" i="14"/>
  <c r="G190" i="14"/>
  <c r="F190" i="14"/>
  <c r="H190" i="14"/>
  <c r="J190" i="14"/>
  <c r="F169" i="14"/>
  <c r="P169" i="14" s="1"/>
  <c r="P166" i="14"/>
  <c r="O133" i="14"/>
  <c r="I177" i="14"/>
  <c r="K177" i="14"/>
  <c r="G177" i="14"/>
  <c r="F177" i="14"/>
  <c r="H177" i="14"/>
  <c r="K62" i="6"/>
  <c r="K64" i="6" s="1"/>
  <c r="O12" i="6"/>
  <c r="O57" i="6" s="1"/>
  <c r="O16" i="6"/>
  <c r="O20" i="6"/>
  <c r="O24" i="6"/>
  <c r="O28" i="6"/>
  <c r="O32" i="6"/>
  <c r="O36" i="6"/>
  <c r="O40" i="6"/>
  <c r="O44" i="6"/>
  <c r="O48" i="6"/>
  <c r="O52" i="6"/>
  <c r="F17" i="1"/>
  <c r="F16" i="1"/>
  <c r="I189" i="14" l="1"/>
  <c r="K189" i="14"/>
  <c r="G189" i="14"/>
  <c r="G191" i="14" s="1"/>
  <c r="F189" i="14"/>
  <c r="H189" i="14"/>
  <c r="J189" i="14"/>
  <c r="H178" i="14"/>
  <c r="F178" i="14"/>
  <c r="K178" i="14"/>
  <c r="G178" i="14"/>
  <c r="J178" i="14" s="1"/>
  <c r="I178" i="14"/>
  <c r="I180" i="14" s="1"/>
  <c r="I194" i="14" s="1"/>
  <c r="I191" i="14"/>
  <c r="F191" i="14"/>
  <c r="G180" i="14"/>
  <c r="J177" i="14"/>
  <c r="K194" i="14"/>
  <c r="H191" i="14"/>
  <c r="H180" i="14"/>
  <c r="H194" i="14" s="1"/>
  <c r="F180" i="14"/>
  <c r="E180" i="14"/>
  <c r="E191" i="14"/>
  <c r="J191" i="14"/>
  <c r="O59" i="6"/>
  <c r="P59" i="6"/>
  <c r="P60" i="6" s="1"/>
  <c r="P61" i="6" s="1"/>
  <c r="C17" i="1"/>
  <c r="C16" i="1"/>
  <c r="I16" i="1" s="1"/>
  <c r="G194" i="14" l="1"/>
  <c r="L188" i="14"/>
  <c r="E194" i="14"/>
  <c r="F194" i="14"/>
  <c r="L194" i="14" s="1"/>
  <c r="L177" i="14"/>
  <c r="J180" i="14"/>
  <c r="J194" i="14" s="1"/>
  <c r="P62" i="6"/>
  <c r="P64" i="6" s="1"/>
  <c r="Q59" i="6"/>
  <c r="O60" i="6"/>
  <c r="O62" i="6"/>
  <c r="C18" i="1"/>
  <c r="C19" i="1" s="1"/>
  <c r="I17" i="1"/>
  <c r="I18" i="1"/>
  <c r="Q62" i="6" l="1"/>
  <c r="Q60" i="6"/>
  <c r="O61" i="6"/>
  <c r="I19" i="1"/>
  <c r="F18" i="1"/>
  <c r="Q61" i="6" l="1"/>
  <c r="Q64" i="6" s="1"/>
  <c r="O64" i="6"/>
  <c r="O68" i="6" l="1"/>
  <c r="O6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中田凌</author>
    <author>齋藤美桜</author>
  </authors>
  <commentList>
    <comment ref="G2" authorId="0" shapeId="0" xr:uid="{00000000-0006-0000-0000-000001000000}">
      <text>
        <r>
          <rPr>
            <b/>
            <sz val="9"/>
            <color indexed="81"/>
            <rFont val="ＭＳ Ｐゴシック"/>
            <family val="3"/>
            <charset val="128"/>
          </rPr>
          <t>専門課程、高等課程のいずれかを選択すること。</t>
        </r>
      </text>
    </comment>
    <comment ref="H6" authorId="0" shapeId="0" xr:uid="{00000000-0006-0000-0000-000002000000}">
      <text>
        <r>
          <rPr>
            <b/>
            <sz val="9"/>
            <color indexed="81"/>
            <rFont val="ＭＳ Ｐゴシック"/>
            <family val="3"/>
            <charset val="128"/>
          </rPr>
          <t>記入漏れに注意すること。</t>
        </r>
      </text>
    </comment>
    <comment ref="B7" authorId="0" shapeId="0" xr:uid="{00000000-0006-0000-0000-000003000000}">
      <text>
        <r>
          <rPr>
            <b/>
            <sz val="9"/>
            <color indexed="81"/>
            <rFont val="ＭＳ Ｐゴシック"/>
            <family val="3"/>
            <charset val="128"/>
          </rPr>
          <t>ドロップダウンリストより選択すること。</t>
        </r>
      </text>
    </comment>
    <comment ref="G7" authorId="0" shapeId="0" xr:uid="{00000000-0006-0000-0000-000004000000}">
      <text>
        <r>
          <rPr>
            <b/>
            <sz val="9"/>
            <color indexed="81"/>
            <rFont val="ＭＳ Ｐゴシック"/>
            <family val="3"/>
            <charset val="128"/>
          </rPr>
          <t>「学校法人○○」と記入すること。</t>
        </r>
      </text>
    </comment>
    <comment ref="B10" authorId="0" shapeId="0" xr:uid="{00000000-0006-0000-0000-000005000000}">
      <text>
        <r>
          <rPr>
            <b/>
            <sz val="9"/>
            <color indexed="81"/>
            <rFont val="ＭＳ Ｐゴシック"/>
            <family val="3"/>
            <charset val="128"/>
          </rPr>
          <t>事業の名称は、工事を行う建物とその内容が分かるよう、具体的かつ簡潔な名称とすること。</t>
        </r>
      </text>
    </comment>
    <comment ref="B11" authorId="0" shapeId="0" xr:uid="{00000000-0006-0000-0000-000006000000}">
      <text>
        <r>
          <rPr>
            <b/>
            <sz val="9"/>
            <color indexed="81"/>
            <rFont val="ＭＳ Ｐゴシック"/>
            <family val="3"/>
            <charset val="128"/>
          </rPr>
          <t>当該事業を行う施設の名称を具体的に記入すること。</t>
        </r>
      </text>
    </comment>
    <comment ref="G12" authorId="0" shapeId="0" xr:uid="{00000000-0006-0000-0000-000007000000}">
      <text>
        <r>
          <rPr>
            <b/>
            <sz val="9"/>
            <color indexed="81"/>
            <rFont val="ＭＳ Ｐゴシック"/>
            <family val="3"/>
            <charset val="128"/>
          </rPr>
          <t>該当する構造を選択すること</t>
        </r>
      </text>
    </comment>
    <comment ref="B13" authorId="1" shapeId="0" xr:uid="{3D4E8115-E61E-4009-A740-0B0F2209F49D}">
      <text>
        <r>
          <rPr>
            <b/>
            <sz val="9"/>
            <color indexed="81"/>
            <rFont val="MS P ゴシック"/>
            <family val="3"/>
            <charset val="128"/>
          </rPr>
          <t>事務連絡の「５．事業着手日について」を確認したうえで設定すること。</t>
        </r>
      </text>
    </comment>
    <comment ref="D13" authorId="2" shapeId="0" xr:uid="{D42D7C5F-68DB-4723-BAE7-3236CF3060CA}">
      <text>
        <r>
          <rPr>
            <b/>
            <sz val="9"/>
            <color indexed="81"/>
            <rFont val="MS P ゴシック"/>
            <family val="3"/>
            <charset val="128"/>
          </rPr>
          <t>上旬・中旬・下旬のうちから選択すること。</t>
        </r>
      </text>
    </comment>
    <comment ref="I16" authorId="0" shapeId="0" xr:uid="{00000000-0006-0000-0000-000009000000}">
      <text>
        <r>
          <rPr>
            <b/>
            <sz val="11"/>
            <color indexed="10"/>
            <rFont val="ＭＳ Ｐゴシック"/>
            <family val="3"/>
            <charset val="128"/>
          </rPr>
          <t>黄色で塗りつぶしたセルは、シート「様式8-2」に入力すること等により自動反映されることから、入力しないこと。</t>
        </r>
        <r>
          <rPr>
            <sz val="9"/>
            <color indexed="10"/>
            <rFont val="ＭＳ Ｐゴシック"/>
            <family val="3"/>
            <charset val="128"/>
          </rPr>
          <t xml:space="preserve">
</t>
        </r>
      </text>
    </comment>
    <comment ref="K18" authorId="1" shapeId="0" xr:uid="{0376D331-EAEB-43CE-B090-054C43410BA3}">
      <text>
        <r>
          <rPr>
            <b/>
            <sz val="9"/>
            <color indexed="81"/>
            <rFont val="MS P ゴシック"/>
            <family val="3"/>
            <charset val="128"/>
          </rPr>
          <t>ただし見積整理表が複数ある場合は、このセルの確認は不要。その場合、補助対象経費合計は手動で入力すること。</t>
        </r>
      </text>
    </comment>
    <comment ref="B20" authorId="0" shapeId="0" xr:uid="{00000000-0006-0000-0000-00000A000000}">
      <text>
        <r>
          <rPr>
            <b/>
            <sz val="9"/>
            <color indexed="81"/>
            <rFont val="ＭＳ Ｐゴシック"/>
            <family val="3"/>
            <charset val="128"/>
          </rPr>
          <t>以下の例のように具体的に記入すること。
（例）●●学科の生徒××名が▲▲の授業で～～のように利用している。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中田凌</author>
  </authors>
  <commentList>
    <comment ref="F5" authorId="0" shapeId="0" xr:uid="{00000000-0006-0000-0100-000002000000}">
      <text>
        <r>
          <rPr>
            <b/>
            <sz val="11"/>
            <color indexed="81"/>
            <rFont val="ＭＳ Ｐゴシック"/>
            <family val="3"/>
            <charset val="128"/>
          </rPr>
          <t>様式８－１「事業名」欄に記入したものと同一のものを記入すること。</t>
        </r>
      </text>
    </comment>
    <comment ref="C6" authorId="0" shapeId="0" xr:uid="{00000000-0006-0000-0100-000003000000}">
      <text>
        <r>
          <rPr>
            <b/>
            <sz val="11"/>
            <color indexed="81"/>
            <rFont val="ＭＳ Ｐゴシック"/>
            <family val="3"/>
            <charset val="128"/>
          </rPr>
          <t>「見積書整理表」、「工事等の説明一覧」、「構成図（平面図）」の付番と対応しているか確認すること。</t>
        </r>
      </text>
    </comment>
    <comment ref="H6" authorId="1" shapeId="0" xr:uid="{4F60A498-C37E-46B1-AD0D-72316DEB3725}">
      <text>
        <r>
          <rPr>
            <b/>
            <sz val="9"/>
            <color indexed="81"/>
            <rFont val="MS P ゴシック"/>
            <family val="3"/>
            <charset val="128"/>
          </rPr>
          <t>内容、数量、金額については、見積書整理表からの自動転記となっているため、入力不要。</t>
        </r>
      </text>
    </comment>
    <comment ref="H12" authorId="0" shapeId="0" xr:uid="{00000000-0006-0000-0100-00000400000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 ref="C19" authorId="1" shapeId="0" xr:uid="{C468A07B-FBB3-4D49-BB16-6EEC37E8ED33}">
      <text>
        <r>
          <rPr>
            <b/>
            <sz val="11"/>
            <color indexed="81"/>
            <rFont val="MS P ゴシック"/>
            <family val="3"/>
            <charset val="128"/>
          </rPr>
          <t>「見積書整理表」、「工事等の説明一覧」、「構成図（平面図）」の付番と対応しているか確認すること。</t>
        </r>
      </text>
    </comment>
    <comment ref="D19" authorId="1" shapeId="0" xr:uid="{F2F6E8F0-9A9A-4B0D-B13C-D6121CCC31FC}">
      <text>
        <r>
          <rPr>
            <b/>
            <sz val="9"/>
            <color indexed="81"/>
            <rFont val="MS P ゴシック"/>
            <family val="3"/>
            <charset val="128"/>
          </rPr>
          <t>「工事明細」欄は、「建設工事」「電気設備工事」、「基幹設備工事」等見積書に記載の工事名称の他、その細目を記載すること。</t>
        </r>
      </text>
    </comment>
    <comment ref="I39" authorId="2" shapeId="0" xr:uid="{70257469-F7B4-4249-B22A-7D60B0326568}">
      <text>
        <r>
          <rPr>
            <b/>
            <sz val="9"/>
            <color indexed="81"/>
            <rFont val="MS P ゴシック"/>
            <family val="3"/>
            <charset val="128"/>
          </rPr>
          <t>ただし見積整理表が複数ある場合は、このセルの確認は不要。その場合、補助対象経費合計は手動で入力すること。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G5" authorId="0" shapeId="0" xr:uid="{00000000-0006-0000-0200-000001000000}">
      <text>
        <r>
          <rPr>
            <b/>
            <sz val="9"/>
            <color indexed="81"/>
            <rFont val="ＭＳ Ｐゴシック"/>
            <family val="3"/>
            <charset val="128"/>
          </rPr>
          <t>学校名を記入すること。</t>
        </r>
      </text>
    </comment>
    <comment ref="E6" authorId="0" shapeId="0" xr:uid="{00000000-0006-0000-0200-00000200000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shapeId="0" xr:uid="{00000000-0006-0000-0200-000003000000}">
      <text>
        <r>
          <rPr>
            <b/>
            <sz val="9"/>
            <color indexed="81"/>
            <rFont val="ＭＳ Ｐゴシック"/>
            <family val="3"/>
            <charset val="128"/>
          </rPr>
          <t>必要に応じて列を追加すること。行を挿入した場合は、挿入した行が計算範囲に含まれているか確認してください。</t>
        </r>
      </text>
    </comment>
    <comment ref="G8" authorId="0" shapeId="0" xr:uid="{00000000-0006-0000-0200-00000400000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昭和XX年XX月XX日
　△△課程設置年月日
　　平成XX年XX月XX日
　□□学科設置年月日
　　平成XX年XX月XX日
　■■学科設置年月日
　　令和XX年XX月XX日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9" authorId="0" shapeId="0" xr:uid="{28930B90-E8FA-427C-8CD1-1387BFC4F81C}">
      <text>
        <r>
          <rPr>
            <b/>
            <sz val="9"/>
            <color indexed="81"/>
            <rFont val="ＭＳ Ｐゴシック"/>
            <family val="3"/>
            <charset val="128"/>
          </rPr>
          <t>対象経費のみに付番し、
実施設計費を1,2,3,…、工事費を①,②,③,…とすること。
ここで付した番号を、「様式７－●」、「設備・装置（工事）等の説明一覧」、「設備（装置）構成図」、「平面（立面）図」、「定価証明書」、「カタログ」の対応箇所に付番する。</t>
        </r>
      </text>
    </comment>
    <comment ref="C9" authorId="0" shapeId="0" xr:uid="{3A9DB22C-0CBC-4187-812C-508D9B69931C}">
      <text>
        <r>
          <rPr>
            <b/>
            <sz val="9"/>
            <color indexed="81"/>
            <rFont val="ＭＳ Ｐゴシック"/>
            <family val="3"/>
            <charset val="128"/>
          </rPr>
          <t>ＡＡ工事、ＢＢ工事と、工事別に分かれている場合は本欄へ記入すること。本欄への記入の有無に関わらず「品名」欄は必ず記入をすること。</t>
        </r>
      </text>
    </comment>
    <comment ref="D9" authorId="0" shapeId="0" xr:uid="{2D1AF905-6917-458C-B7D4-4F500D5137C4}">
      <text>
        <r>
          <rPr>
            <b/>
            <sz val="9"/>
            <color indexed="81"/>
            <rFont val="ＭＳ Ｐゴシック"/>
            <family val="3"/>
            <charset val="128"/>
          </rPr>
          <t>複数にまとめて値引・諸経費等が係る場合など、値引額等を個々の品名毎に記載できない場合は、「品名・規格」欄に「値引額」、「諸経費」等と記載し、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B7235EBD-05C5-4184-ACC3-0F6AE0255B9A}">
      <text>
        <r>
          <rPr>
            <b/>
            <sz val="9"/>
            <color indexed="81"/>
            <rFont val="ＭＳ Ｐゴシック"/>
            <family val="3"/>
            <charset val="128"/>
          </rPr>
          <t>左欄が2以上の「品名・規格」に係る経費である場合、
→ドロップダウンリストより「全体に係る経費」、「複数項目に係る経費」のいずれかを選択すること。
上記以外、
→作業不要。</t>
        </r>
      </text>
    </comment>
    <comment ref="K9" authorId="0" shapeId="0" xr:uid="{8D28F214-2F25-413D-8A94-7DE007E1A150}">
      <text>
        <r>
          <rPr>
            <b/>
            <sz val="9"/>
            <color indexed="81"/>
            <rFont val="ＭＳ Ｐゴシック"/>
            <family val="3"/>
            <charset val="128"/>
          </rPr>
          <t>見積書の「金額」欄に記載の金額を記入すること。</t>
        </r>
      </text>
    </comment>
    <comment ref="Q10" authorId="0" shapeId="0" xr:uid="{7548BF4B-582C-47F2-8574-E71F0BE52EC4}">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K57" authorId="0" shapeId="0" xr:uid="{E46AEB77-9399-49D7-BD5C-43844609BB53}">
      <text>
        <r>
          <rPr>
            <b/>
            <sz val="9"/>
            <color indexed="81"/>
            <rFont val="ＭＳ Ｐゴシック"/>
            <family val="3"/>
            <charset val="128"/>
          </rPr>
          <t>自動計算のため入力不要。</t>
        </r>
      </text>
    </comment>
    <comment ref="K62" authorId="0" shapeId="0" xr:uid="{DDBEA22D-B889-4F3C-BD6B-73519AA6D9CF}">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5DF47234-9F09-4A47-BA27-C3AD7C7D97DD}">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44869B86-8B64-4558-BD7A-81657889E1D8}">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19BB9A4A-2B4B-4189-9781-67DCA5E8E6BF}">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7AA42515-AE51-4AC0-A5BA-2C68EF1C81C0}">
      <text>
        <r>
          <rPr>
            <b/>
            <sz val="9"/>
            <color indexed="81"/>
            <rFont val="ＭＳ Ｐゴシック"/>
            <family val="3"/>
            <charset val="128"/>
          </rPr>
          <t>必要に応じて列を追加・削除すること。
「番号」は「1～10」のように記載してよいが、「見積書整理表」に付番したものと対応させること。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DE23793D-C4E3-4D14-8631-80531ED6FA89}">
      <text>
        <r>
          <rPr>
            <b/>
            <sz val="9"/>
            <color indexed="81"/>
            <rFont val="ＭＳ Ｐゴシック"/>
            <family val="3"/>
            <charset val="128"/>
          </rPr>
          <t>必要に応じて列を追加・削除すること。
「番号」は「①～⑤」のように記載してよいが、「見積書整理表」に付番したものと対応させること。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中田凌</author>
    <author>文部科学省</author>
  </authors>
  <commentList>
    <comment ref="H7" authorId="0" shapeId="0" xr:uid="{36BC13DE-4651-4B49-907D-EF9E465947A2}">
      <text>
        <r>
          <rPr>
            <b/>
            <sz val="11"/>
            <color indexed="81"/>
            <rFont val="MS P ゴシック"/>
            <family val="3"/>
            <charset val="128"/>
          </rPr>
          <t>ドロップダウンリストより該当するものを選択すること。
【バリアフリー化】
　工事費見積　→　「施工業者」を選択
　実施設計費見積　→　「設計業者」を選択</t>
        </r>
      </text>
    </comment>
    <comment ref="C8" authorId="1" shapeId="0" xr:uid="{93C2F7BE-53DF-4232-8C2A-407541225C55}">
      <text>
        <r>
          <rPr>
            <b/>
            <sz val="11"/>
            <color indexed="81"/>
            <rFont val="ＭＳ Ｐゴシック"/>
            <family val="3"/>
            <charset val="128"/>
          </rPr>
          <t>業者名は正確に記載すること。</t>
        </r>
      </text>
    </comment>
    <comment ref="I8" authorId="1" shapeId="0" xr:uid="{464805D7-C3E6-4FFA-AD7B-AB8579BE18DF}">
      <text>
        <r>
          <rPr>
            <b/>
            <sz val="11"/>
            <color indexed="81"/>
            <rFont val="ＭＳ Ｐゴシック"/>
            <family val="3"/>
            <charset val="128"/>
          </rPr>
          <t>・「見積金額」欄の金額と見積書の金額は一致させること。
・税込価格と税抜価格が混同している場合は，いずれかの表示方法に統一すること。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9" authorId="0" shapeId="0" xr:uid="{D1C0434E-4A50-4DA6-ABD1-5E7FCECA7DA7}">
      <text>
        <r>
          <rPr>
            <sz val="9"/>
            <color indexed="81"/>
            <rFont val="ＭＳ Ｐゴシック"/>
            <family val="3"/>
            <charset val="128"/>
          </rPr>
          <t xml:space="preserve">学校の在所する地方公共団体の要請により避難場所の指定を受けている学校である場合、下記回答欄を使用すること。
</t>
        </r>
      </text>
    </comment>
    <comment ref="D22" authorId="0" shapeId="0" xr:uid="{09189455-848D-490F-B74F-A01F8F49B4C4}">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text>
    </comment>
    <comment ref="I25" authorId="0" shapeId="0" xr:uid="{3E44D783-D51D-4509-AB3F-C42831CF3DEE}">
      <text>
        <r>
          <rPr>
            <sz val="9"/>
            <color indexed="81"/>
            <rFont val="ＭＳ Ｐゴシック"/>
            <family val="3"/>
            <charset val="128"/>
          </rPr>
          <t xml:space="preserve">IS値が0.6以上で耐震改修の必要がない建物数を記載すること。
</t>
        </r>
      </text>
    </comment>
    <comment ref="J25" authorId="0" shapeId="0" xr:uid="{626C8B6C-1A67-4547-BD17-8D33A502A1DB}">
      <text>
        <r>
          <rPr>
            <sz val="9"/>
            <color indexed="81"/>
            <rFont val="ＭＳ Ｐゴシック"/>
            <family val="3"/>
            <charset val="128"/>
          </rPr>
          <t xml:space="preserve">耐震改修の結果、IS値が0.6以上になった建物数を記載すること。
</t>
        </r>
      </text>
    </comment>
    <comment ref="D42" authorId="0" shapeId="0" xr:uid="{94E9ABB0-B163-4714-827B-C0DC4B43284E}">
      <text>
        <r>
          <rPr>
            <sz val="9"/>
            <color indexed="81"/>
            <rFont val="ＭＳ Ｐゴシック"/>
            <family val="3"/>
            <charset val="128"/>
          </rPr>
          <t>自動入力のため、</t>
        </r>
        <r>
          <rPr>
            <b/>
            <u/>
            <sz val="9"/>
            <color indexed="10"/>
            <rFont val="ＭＳ Ｐゴシック"/>
            <family val="3"/>
            <charset val="128"/>
          </rPr>
          <t>入力不要。</t>
        </r>
      </text>
    </comment>
    <comment ref="I45" authorId="0" shapeId="0" xr:uid="{3C495EF5-9F8C-47C4-A7D3-82F5157CBC46}">
      <text>
        <r>
          <rPr>
            <sz val="9"/>
            <color indexed="81"/>
            <rFont val="ＭＳ Ｐゴシック"/>
            <family val="3"/>
            <charset val="128"/>
          </rPr>
          <t>IS値が0.6以上で耐震改修の必要がない建物数を記載すること。</t>
        </r>
      </text>
    </comment>
    <comment ref="J45" authorId="0" shapeId="0" xr:uid="{62737EC7-1817-4419-AECF-BF06CBC2CDC4}">
      <text>
        <r>
          <rPr>
            <sz val="9"/>
            <color indexed="81"/>
            <rFont val="ＭＳ Ｐゴシック"/>
            <family val="3"/>
            <charset val="128"/>
          </rPr>
          <t xml:space="preserve">耐震改修の結果、IS値が0.6以上になった建物数を記載すること。
</t>
        </r>
      </text>
    </comment>
    <comment ref="D61" authorId="0" shapeId="0" xr:uid="{CF127852-8606-494F-BDA5-83B6B673E988}">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D74" authorId="0" shapeId="0" xr:uid="{DEAC546D-3E52-4EFF-915F-A462D9D0D842}">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B85" authorId="0" shapeId="0" xr:uid="{13F113EE-4EDB-4370-A5DD-D2E97FFCCC51}">
      <text>
        <r>
          <rPr>
            <sz val="9"/>
            <color indexed="81"/>
            <rFont val="ＭＳ Ｐゴシック"/>
            <family val="3"/>
            <charset val="128"/>
          </rPr>
          <t xml:space="preserve">避難場所の指定を受けていない学校である場合、下記回答欄を使用すること。
</t>
        </r>
      </text>
    </comment>
    <comment ref="D87" authorId="0" shapeId="0" xr:uid="{7B1986D4-D4BF-4210-9E28-71524F36E630}">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r>
          <rPr>
            <sz val="9"/>
            <color indexed="81"/>
            <rFont val="ＭＳ Ｐゴシック"/>
            <family val="3"/>
            <charset val="128"/>
          </rPr>
          <t xml:space="preserve">
</t>
        </r>
      </text>
    </comment>
    <comment ref="I90" authorId="0" shapeId="0" xr:uid="{9C13422E-4B81-42AE-B99B-1DE4D4BC4883}">
      <text>
        <r>
          <rPr>
            <sz val="9"/>
            <color indexed="81"/>
            <rFont val="ＭＳ Ｐゴシック"/>
            <family val="3"/>
            <charset val="128"/>
          </rPr>
          <t xml:space="preserve">IS値が0.6以上で耐震改修の必要がない建物数を記載すること。
</t>
        </r>
      </text>
    </comment>
    <comment ref="J90" authorId="0" shapeId="0" xr:uid="{F65B09C2-EF0B-411F-B26D-A09E9FFD8372}">
      <text>
        <r>
          <rPr>
            <sz val="9"/>
            <color indexed="81"/>
            <rFont val="ＭＳ Ｐゴシック"/>
            <family val="3"/>
            <charset val="128"/>
          </rPr>
          <t>耐震改修の結果、IS値が0.6以上になった建物数を記載すること。</t>
        </r>
      </text>
    </comment>
    <comment ref="D106" authorId="0" shapeId="0" xr:uid="{7C0A7529-94CF-45DF-8CBC-6A12520A81C3}">
      <text>
        <r>
          <rPr>
            <sz val="9"/>
            <color indexed="81"/>
            <rFont val="ＭＳ Ｐゴシック"/>
            <family val="3"/>
            <charset val="128"/>
          </rPr>
          <t>自動入力のため、</t>
        </r>
        <r>
          <rPr>
            <b/>
            <u/>
            <sz val="9"/>
            <color indexed="10"/>
            <rFont val="ＭＳ Ｐゴシック"/>
            <family val="3"/>
            <charset val="128"/>
          </rPr>
          <t>入力不要。</t>
        </r>
      </text>
    </comment>
    <comment ref="I109" authorId="0" shapeId="0" xr:uid="{D258DF9C-26FD-46E9-8F03-1BFA8EC941F3}">
      <text>
        <r>
          <rPr>
            <sz val="9"/>
            <color indexed="81"/>
            <rFont val="ＭＳ Ｐゴシック"/>
            <family val="3"/>
            <charset val="128"/>
          </rPr>
          <t xml:space="preserve">IS値が0.6以上で耐震改修の必要がない建物数を記載すること。
</t>
        </r>
      </text>
    </comment>
    <comment ref="J109" authorId="0" shapeId="0" xr:uid="{0A8B359C-56B6-4836-B6D7-36EDE1DF15BB}">
      <text>
        <r>
          <rPr>
            <sz val="9"/>
            <color indexed="81"/>
            <rFont val="ＭＳ Ｐゴシック"/>
            <family val="3"/>
            <charset val="128"/>
          </rPr>
          <t>耐震改修の結果、IS値が0.6以上になった建物数を記載すること。</t>
        </r>
      </text>
    </comment>
    <comment ref="D125" authorId="0" shapeId="0" xr:uid="{2C5BACDB-4F2B-402C-99FB-C8DA991ED13E}">
      <text>
        <r>
          <rPr>
            <sz val="9"/>
            <color indexed="81"/>
            <rFont val="ＭＳ Ｐゴシック"/>
            <family val="3"/>
            <charset val="128"/>
          </rPr>
          <t>自動入力のため、</t>
        </r>
        <r>
          <rPr>
            <b/>
            <u/>
            <sz val="9"/>
            <color indexed="10"/>
            <rFont val="ＭＳ Ｐゴシック"/>
            <family val="3"/>
            <charset val="128"/>
          </rPr>
          <t>入力不要。</t>
        </r>
      </text>
    </comment>
    <comment ref="D138" authorId="0" shapeId="0" xr:uid="{1ECD9482-8A6B-4070-8CDC-138ADF1143DD}">
      <text>
        <r>
          <rPr>
            <sz val="9"/>
            <color indexed="81"/>
            <rFont val="ＭＳ Ｐゴシック"/>
            <family val="3"/>
            <charset val="128"/>
          </rPr>
          <t>自動入力のため、</t>
        </r>
        <r>
          <rPr>
            <b/>
            <u/>
            <sz val="9"/>
            <color indexed="10"/>
            <rFont val="ＭＳ Ｐゴシック"/>
            <family val="3"/>
            <charset val="128"/>
          </rPr>
          <t>入力不要。</t>
        </r>
      </text>
    </comment>
    <comment ref="B149" authorId="0" shapeId="0" xr:uid="{2B60AB45-F558-47CC-9C8F-0910584C7098}">
      <text>
        <r>
          <rPr>
            <sz val="9"/>
            <color indexed="81"/>
            <rFont val="ＭＳ Ｐゴシック"/>
            <family val="3"/>
            <charset val="128"/>
          </rPr>
          <t xml:space="preserve">この表は自動入力されるため、入力不要
</t>
        </r>
      </text>
    </comment>
    <comment ref="Q157" authorId="0" shapeId="0" xr:uid="{5D9470D9-105E-450D-AF10-FC4EFD325763}">
      <text>
        <r>
          <rPr>
            <b/>
            <sz val="16"/>
            <color indexed="81"/>
            <rFont val="ＭＳ Ｐゴシック"/>
            <family val="3"/>
            <charset val="128"/>
          </rPr>
          <t>非
表
示</t>
        </r>
        <r>
          <rPr>
            <sz val="9"/>
            <color indexed="81"/>
            <rFont val="ＭＳ Ｐゴシック"/>
            <family val="3"/>
            <charset val="128"/>
          </rPr>
          <t xml:space="preserve">
</t>
        </r>
      </text>
    </comment>
    <comment ref="B160" authorId="0" shapeId="0" xr:uid="{D67C8CAD-ABE5-4415-855A-96930E5331FE}">
      <text>
        <r>
          <rPr>
            <sz val="9"/>
            <color indexed="81"/>
            <rFont val="ＭＳ Ｐゴシック"/>
            <family val="3"/>
            <charset val="128"/>
          </rPr>
          <t xml:space="preserve">この表は自動入力されるため、入力不要
</t>
        </r>
      </text>
    </comment>
    <comment ref="B172" authorId="0" shapeId="0" xr:uid="{2551EB18-0DC4-43E0-8EA3-5B0656A4652B}">
      <text>
        <r>
          <rPr>
            <sz val="9"/>
            <color indexed="81"/>
            <rFont val="ＭＳ Ｐゴシック"/>
            <family val="3"/>
            <charset val="128"/>
          </rPr>
          <t xml:space="preserve">下記表は自動入力されるため、入力不要。
</t>
        </r>
      </text>
    </comment>
    <comment ref="B183" authorId="0" shapeId="0" xr:uid="{CCF1989C-304A-4233-96A0-3E463BE7EC0D}">
      <text>
        <r>
          <rPr>
            <sz val="9"/>
            <color indexed="81"/>
            <rFont val="ＭＳ Ｐゴシック"/>
            <family val="3"/>
            <charset val="128"/>
          </rPr>
          <t xml:space="preserve">下記表は自動入力されるため、入力不要。
</t>
        </r>
      </text>
    </comment>
    <comment ref="B195" authorId="0" shapeId="0" xr:uid="{C46E374B-C33D-4683-BFB2-99A782E97C3A}">
      <text>
        <r>
          <rPr>
            <sz val="9"/>
            <color indexed="81"/>
            <rFont val="ＭＳ Ｐゴシック"/>
            <family val="3"/>
            <charset val="128"/>
          </rPr>
          <t xml:space="preserve">この表は自動入力されるため、入力不要
</t>
        </r>
      </text>
    </comment>
    <comment ref="Q195" authorId="0" shapeId="0" xr:uid="{D08131CC-2173-4713-8375-91903E0DCBCF}">
      <text>
        <r>
          <rPr>
            <b/>
            <sz val="16"/>
            <color indexed="81"/>
            <rFont val="ＭＳ Ｐゴシック"/>
            <family val="3"/>
            <charset val="128"/>
          </rPr>
          <t>非
表
示</t>
        </r>
        <r>
          <rPr>
            <sz val="9"/>
            <color indexed="81"/>
            <rFont val="ＭＳ Ｐゴシック"/>
            <family val="3"/>
            <charset val="128"/>
          </rPr>
          <t xml:space="preserve">
</t>
        </r>
      </text>
    </comment>
    <comment ref="B206" authorId="0" shapeId="0" xr:uid="{A431BCF0-3B82-42C8-A7A9-31DFB33CCE34}">
      <text>
        <r>
          <rPr>
            <sz val="9"/>
            <color indexed="81"/>
            <rFont val="ＭＳ Ｐゴシック"/>
            <family val="3"/>
            <charset val="128"/>
          </rPr>
          <t xml:space="preserve">この表は自動入力されるため、入力不要
</t>
        </r>
      </text>
    </comment>
  </commentList>
</comments>
</file>

<file path=xl/sharedStrings.xml><?xml version="1.0" encoding="utf-8"?>
<sst xmlns="http://schemas.openxmlformats.org/spreadsheetml/2006/main" count="900" uniqueCount="342">
  <si>
    <t>様式7-１（バリアフリー化）</t>
    <rPh sb="0" eb="2">
      <t>ヨウシキ</t>
    </rPh>
    <rPh sb="12" eb="13">
      <t>カ</t>
    </rPh>
    <phoneticPr fontId="10"/>
  </si>
  <si>
    <t>課程</t>
    <rPh sb="0" eb="2">
      <t>カテイ</t>
    </rPh>
    <phoneticPr fontId="10"/>
  </si>
  <si>
    <t>作成日：</t>
    <rPh sb="0" eb="3">
      <t>サクセイビ</t>
    </rPh>
    <phoneticPr fontId="10"/>
  </si>
  <si>
    <t>都道府県名</t>
    <rPh sb="0" eb="4">
      <t>トドウフケン</t>
    </rPh>
    <rPh sb="4" eb="5">
      <t>メイ</t>
    </rPh>
    <phoneticPr fontId="10"/>
  </si>
  <si>
    <t>学校法人等名</t>
    <rPh sb="0" eb="2">
      <t>ガッコウ</t>
    </rPh>
    <rPh sb="2" eb="4">
      <t>ホウジン</t>
    </rPh>
    <rPh sb="4" eb="5">
      <t>トウ</t>
    </rPh>
    <rPh sb="5" eb="6">
      <t>メイ</t>
    </rPh>
    <phoneticPr fontId="10"/>
  </si>
  <si>
    <t>学校名</t>
    <rPh sb="0" eb="2">
      <t>ガッコウ</t>
    </rPh>
    <rPh sb="2" eb="3">
      <t>ホウミョウ</t>
    </rPh>
    <phoneticPr fontId="10"/>
  </si>
  <si>
    <t>管理責任者
所属・職・氏名</t>
    <rPh sb="0" eb="2">
      <t>カンリ</t>
    </rPh>
    <rPh sb="2" eb="5">
      <t>セキニンシャ</t>
    </rPh>
    <rPh sb="6" eb="8">
      <t>ショゾク</t>
    </rPh>
    <rPh sb="9" eb="10">
      <t>ショク</t>
    </rPh>
    <rPh sb="11" eb="13">
      <t>シメイ</t>
    </rPh>
    <phoneticPr fontId="10"/>
  </si>
  <si>
    <t>事業名</t>
    <rPh sb="0" eb="2">
      <t>ジギョウ</t>
    </rPh>
    <rPh sb="2" eb="3">
      <t>メイ</t>
    </rPh>
    <phoneticPr fontId="10"/>
  </si>
  <si>
    <t>改修施設の名称</t>
    <rPh sb="0" eb="2">
      <t>カイシュウ</t>
    </rPh>
    <rPh sb="2" eb="4">
      <t>シセツ</t>
    </rPh>
    <rPh sb="5" eb="7">
      <t>メイショウ</t>
    </rPh>
    <phoneticPr fontId="10"/>
  </si>
  <si>
    <t>建築年月日</t>
    <rPh sb="0" eb="2">
      <t>ケンチク</t>
    </rPh>
    <rPh sb="2" eb="5">
      <t>ネンガッピ</t>
    </rPh>
    <phoneticPr fontId="10"/>
  </si>
  <si>
    <t>構造</t>
    <rPh sb="0" eb="2">
      <t>コウゾウ</t>
    </rPh>
    <phoneticPr fontId="10"/>
  </si>
  <si>
    <t>補助率</t>
    <rPh sb="0" eb="3">
      <t>ホジョリツ</t>
    </rPh>
    <phoneticPr fontId="10"/>
  </si>
  <si>
    <t>以内</t>
    <phoneticPr fontId="10"/>
  </si>
  <si>
    <t>区分</t>
    <rPh sb="0" eb="2">
      <t>クブン</t>
    </rPh>
    <phoneticPr fontId="10"/>
  </si>
  <si>
    <t>補助対象経費</t>
    <rPh sb="0" eb="2">
      <t>ホジョ</t>
    </rPh>
    <rPh sb="2" eb="4">
      <t>タイショウ</t>
    </rPh>
    <rPh sb="4" eb="6">
      <t>ケイヒ</t>
    </rPh>
    <phoneticPr fontId="10"/>
  </si>
  <si>
    <t>補助対象外経費</t>
    <rPh sb="0" eb="2">
      <t>ホジョ</t>
    </rPh>
    <rPh sb="2" eb="5">
      <t>タイショウガイ</t>
    </rPh>
    <rPh sb="5" eb="7">
      <t>ケイヒ</t>
    </rPh>
    <phoneticPr fontId="10"/>
  </si>
  <si>
    <t>合計</t>
    <rPh sb="0" eb="2">
      <t>ゴウケイ</t>
    </rPh>
    <phoneticPr fontId="10"/>
  </si>
  <si>
    <t>実施設計費</t>
    <rPh sb="0" eb="2">
      <t>ジッシ</t>
    </rPh>
    <rPh sb="2" eb="5">
      <t>セッケイヒ</t>
    </rPh>
    <phoneticPr fontId="10"/>
  </si>
  <si>
    <t>①</t>
    <phoneticPr fontId="10"/>
  </si>
  <si>
    <t>円</t>
    <rPh sb="0" eb="1">
      <t>エン</t>
    </rPh>
    <phoneticPr fontId="10"/>
  </si>
  <si>
    <t>②</t>
    <phoneticPr fontId="10"/>
  </si>
  <si>
    <t>③</t>
    <phoneticPr fontId="10"/>
  </si>
  <si>
    <t>工事費</t>
    <rPh sb="0" eb="3">
      <t>コウジヒ</t>
    </rPh>
    <phoneticPr fontId="10"/>
  </si>
  <si>
    <t>④</t>
    <phoneticPr fontId="10"/>
  </si>
  <si>
    <t>⑤</t>
    <phoneticPr fontId="10"/>
  </si>
  <si>
    <t>⑥</t>
    <phoneticPr fontId="10"/>
  </si>
  <si>
    <t>事業経費計</t>
    <rPh sb="0" eb="2">
      <t>ジギョウ</t>
    </rPh>
    <rPh sb="2" eb="4">
      <t>ケイヒ</t>
    </rPh>
    <rPh sb="4" eb="5">
      <t>ケイ</t>
    </rPh>
    <phoneticPr fontId="10"/>
  </si>
  <si>
    <t>⑦</t>
    <phoneticPr fontId="10"/>
  </si>
  <si>
    <t>⑧</t>
    <phoneticPr fontId="10"/>
  </si>
  <si>
    <t>⑨</t>
    <phoneticPr fontId="10"/>
  </si>
  <si>
    <t>補助希望額</t>
    <rPh sb="0" eb="2">
      <t>ホジョ</t>
    </rPh>
    <rPh sb="2" eb="5">
      <t>キボウガク</t>
    </rPh>
    <phoneticPr fontId="10"/>
  </si>
  <si>
    <t>⑩</t>
    <phoneticPr fontId="10"/>
  </si>
  <si>
    <t>学校法人負担額</t>
    <rPh sb="0" eb="2">
      <t>ガッコウ</t>
    </rPh>
    <rPh sb="2" eb="4">
      <t>ホウジン</t>
    </rPh>
    <rPh sb="4" eb="7">
      <t>フタンガク</t>
    </rPh>
    <phoneticPr fontId="10"/>
  </si>
  <si>
    <t>⑪</t>
    <phoneticPr fontId="10"/>
  </si>
  <si>
    <t>改修施設の
現在の利用状況</t>
    <rPh sb="0" eb="2">
      <t>カイシュウ</t>
    </rPh>
    <rPh sb="2" eb="4">
      <t>シセツ</t>
    </rPh>
    <rPh sb="6" eb="8">
      <t>ゲンザイ</t>
    </rPh>
    <rPh sb="9" eb="11">
      <t>リヨウ</t>
    </rPh>
    <rPh sb="11" eb="13">
      <t>ジョウキョウ</t>
    </rPh>
    <phoneticPr fontId="10"/>
  </si>
  <si>
    <t>備考</t>
    <rPh sb="0" eb="2">
      <t>ビコウ</t>
    </rPh>
    <phoneticPr fontId="10"/>
  </si>
  <si>
    <t>様式７－２（バリアフリー化）</t>
    <rPh sb="12" eb="13">
      <t>バ</t>
    </rPh>
    <phoneticPr fontId="10"/>
  </si>
  <si>
    <t>実施設計費・工事費の内訳</t>
    <rPh sb="6" eb="9">
      <t>コウジヒ</t>
    </rPh>
    <phoneticPr fontId="10"/>
  </si>
  <si>
    <t>実施設計費</t>
    <rPh sb="0" eb="2">
      <t>ジッシ</t>
    </rPh>
    <rPh sb="2" eb="4">
      <t>セッケイ</t>
    </rPh>
    <rPh sb="4" eb="5">
      <t>ヒ</t>
    </rPh>
    <phoneticPr fontId="10"/>
  </si>
  <si>
    <t>番号</t>
    <rPh sb="0" eb="2">
      <t>バンゴウ</t>
    </rPh>
    <phoneticPr fontId="10"/>
  </si>
  <si>
    <t>内　　　　　　　　　容</t>
    <phoneticPr fontId="10"/>
  </si>
  <si>
    <t>数　量</t>
    <rPh sb="0" eb="1">
      <t>カズ</t>
    </rPh>
    <rPh sb="2" eb="3">
      <t>リョウ</t>
    </rPh>
    <phoneticPr fontId="10"/>
  </si>
  <si>
    <t>金　額　（円）</t>
    <phoneticPr fontId="10"/>
  </si>
  <si>
    <t>補助対象</t>
    <rPh sb="0" eb="2">
      <t>ホジョ</t>
    </rPh>
    <rPh sb="2" eb="4">
      <t>タイショウ</t>
    </rPh>
    <phoneticPr fontId="10"/>
  </si>
  <si>
    <t>補助対象実施設計費計（＝①）</t>
    <phoneticPr fontId="10"/>
  </si>
  <si>
    <t>補助対象外</t>
    <rPh sb="0" eb="2">
      <t>ホジョ</t>
    </rPh>
    <rPh sb="2" eb="5">
      <t>タイショウガイ</t>
    </rPh>
    <phoneticPr fontId="10"/>
  </si>
  <si>
    <t>補助対象外実施設計費計（＝②）</t>
    <rPh sb="0" eb="2">
      <t>ホジョ</t>
    </rPh>
    <rPh sb="2" eb="5">
      <t>タイショウガイ</t>
    </rPh>
    <rPh sb="5" eb="7">
      <t>ジッシ</t>
    </rPh>
    <rPh sb="7" eb="9">
      <t>セッケイ</t>
    </rPh>
    <rPh sb="9" eb="10">
      <t>ヒ</t>
    </rPh>
    <rPh sb="10" eb="11">
      <t>ケイ</t>
    </rPh>
    <phoneticPr fontId="10"/>
  </si>
  <si>
    <t>実施設計費計（＝③）</t>
    <phoneticPr fontId="10"/>
  </si>
  <si>
    <t>工事明細</t>
    <phoneticPr fontId="10"/>
  </si>
  <si>
    <t>内　　容　・　目　　的</t>
    <rPh sb="0" eb="1">
      <t>ウチ</t>
    </rPh>
    <rPh sb="3" eb="4">
      <t>カタチ</t>
    </rPh>
    <phoneticPr fontId="10"/>
  </si>
  <si>
    <t>数　　量</t>
    <rPh sb="0" eb="1">
      <t>カズ</t>
    </rPh>
    <rPh sb="3" eb="4">
      <t>リョウ</t>
    </rPh>
    <phoneticPr fontId="10"/>
  </si>
  <si>
    <t>補助対象工事費計（＝④）</t>
    <rPh sb="0" eb="2">
      <t>ホジョ</t>
    </rPh>
    <rPh sb="2" eb="4">
      <t>タイショウ</t>
    </rPh>
    <rPh sb="4" eb="7">
      <t>コウジヒ</t>
    </rPh>
    <rPh sb="7" eb="8">
      <t>ケイ</t>
    </rPh>
    <phoneticPr fontId="10"/>
  </si>
  <si>
    <t>補助対象外工事費計（＝⑤）</t>
    <rPh sb="0" eb="2">
      <t>ホジョ</t>
    </rPh>
    <rPh sb="2" eb="5">
      <t>タイショウガイ</t>
    </rPh>
    <rPh sb="5" eb="7">
      <t>コウジ</t>
    </rPh>
    <rPh sb="7" eb="8">
      <t>ヒ</t>
    </rPh>
    <rPh sb="8" eb="9">
      <t>ケイ</t>
    </rPh>
    <phoneticPr fontId="10"/>
  </si>
  <si>
    <t>工事費計（＝⑥）</t>
    <phoneticPr fontId="10"/>
  </si>
  <si>
    <t>金額合計（事業経費計＝⑨）</t>
    <rPh sb="0" eb="2">
      <t>キンガク</t>
    </rPh>
    <rPh sb="2" eb="4">
      <t>ゴウケイ</t>
    </rPh>
    <rPh sb="5" eb="7">
      <t>ジギョウ</t>
    </rPh>
    <rPh sb="7" eb="9">
      <t>ケイヒ</t>
    </rPh>
    <rPh sb="9" eb="10">
      <t>ケイ</t>
    </rPh>
    <phoneticPr fontId="10"/>
  </si>
  <si>
    <t>様式７-３（バリアフリー化）</t>
    <rPh sb="0" eb="2">
      <t>ヨウシキ</t>
    </rPh>
    <rPh sb="12" eb="13">
      <t>カ</t>
    </rPh>
    <phoneticPr fontId="10"/>
  </si>
  <si>
    <t>学校名</t>
    <rPh sb="0" eb="3">
      <t>ガッコウメイ</t>
    </rPh>
    <phoneticPr fontId="10"/>
  </si>
  <si>
    <t>課　　程　　名</t>
    <rPh sb="0" eb="1">
      <t>カ</t>
    </rPh>
    <rPh sb="3" eb="4">
      <t>ホド</t>
    </rPh>
    <rPh sb="6" eb="7">
      <t>メイ</t>
    </rPh>
    <phoneticPr fontId="10"/>
  </si>
  <si>
    <t>学　　科　　名</t>
    <rPh sb="0" eb="1">
      <t>ガク</t>
    </rPh>
    <rPh sb="3" eb="4">
      <t>カ</t>
    </rPh>
    <rPh sb="6" eb="7">
      <t>メイ</t>
    </rPh>
    <phoneticPr fontId="10"/>
  </si>
  <si>
    <t>教　員　数（人）</t>
    <rPh sb="0" eb="1">
      <t>キョウ</t>
    </rPh>
    <rPh sb="2" eb="3">
      <t>イン</t>
    </rPh>
    <rPh sb="4" eb="5">
      <t>カズ</t>
    </rPh>
    <rPh sb="6" eb="7">
      <t>ニン</t>
    </rPh>
    <phoneticPr fontId="10"/>
  </si>
  <si>
    <t>生　徒　数（人）</t>
    <rPh sb="0" eb="1">
      <t>セイ</t>
    </rPh>
    <rPh sb="2" eb="3">
      <t>ト</t>
    </rPh>
    <rPh sb="4" eb="5">
      <t>カズ</t>
    </rPh>
    <rPh sb="6" eb="7">
      <t>ニン</t>
    </rPh>
    <phoneticPr fontId="10"/>
  </si>
  <si>
    <t>備　　　　　　考</t>
    <rPh sb="0" eb="1">
      <t>ソナエ</t>
    </rPh>
    <rPh sb="7" eb="8">
      <t>コウ</t>
    </rPh>
    <phoneticPr fontId="10"/>
  </si>
  <si>
    <t>専　任</t>
    <rPh sb="0" eb="1">
      <t>セン</t>
    </rPh>
    <rPh sb="2" eb="3">
      <t>ニン</t>
    </rPh>
    <phoneticPr fontId="10"/>
  </si>
  <si>
    <t>その他</t>
    <rPh sb="2" eb="3">
      <t>タ</t>
    </rPh>
    <phoneticPr fontId="10"/>
  </si>
  <si>
    <t>定　員</t>
    <rPh sb="0" eb="1">
      <t>サダム</t>
    </rPh>
    <rPh sb="2" eb="3">
      <t>イン</t>
    </rPh>
    <phoneticPr fontId="10"/>
  </si>
  <si>
    <t>実　員</t>
    <rPh sb="0" eb="1">
      <t>ジツ</t>
    </rPh>
    <rPh sb="2" eb="3">
      <t>イン</t>
    </rPh>
    <phoneticPr fontId="10"/>
  </si>
  <si>
    <t xml:space="preserve"> </t>
    <phoneticPr fontId="10"/>
  </si>
  <si>
    <t>合　　　　　　　計</t>
    <rPh sb="0" eb="1">
      <t>ゴウ</t>
    </rPh>
    <rPh sb="8" eb="9">
      <t>ケイ</t>
    </rPh>
    <phoneticPr fontId="10"/>
  </si>
  <si>
    <t xml:space="preserve">  （注） １　全課程・全学科を記入すること。</t>
    <rPh sb="8" eb="11">
      <t>ゼンカテイ</t>
    </rPh>
    <rPh sb="12" eb="15">
      <t>ゼンガッカ</t>
    </rPh>
    <rPh sb="16" eb="18">
      <t>キニュウ</t>
    </rPh>
    <phoneticPr fontId="10"/>
  </si>
  <si>
    <t>　　 　  ２　生徒数は，２学年以上ある場合は学年ごとに記入すること。</t>
    <phoneticPr fontId="10"/>
  </si>
  <si>
    <t>　　 　  ３　備考には，当該課程，学科及び学校の設置年月日を記入すること。</t>
    <phoneticPr fontId="10"/>
  </si>
  <si>
    <t>都道府県</t>
    <rPh sb="0" eb="4">
      <t>トドウフケン</t>
    </rPh>
    <phoneticPr fontId="10"/>
  </si>
  <si>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</si>
  <si>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</si>
  <si>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</si>
  <si>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</si>
  <si>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</si>
  <si>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</si>
  <si>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</si>
  <si>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</si>
  <si>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</si>
  <si>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</si>
  <si>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</si>
  <si>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</si>
  <si>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</si>
  <si>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</si>
  <si>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</si>
  <si>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</si>
  <si>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</si>
  <si>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</si>
  <si>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</si>
  <si>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</si>
  <si>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</si>
  <si>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</si>
  <si>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</si>
  <si>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</si>
  <si>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</si>
  <si>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</si>
  <si>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</si>
  <si>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</si>
  <si>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</si>
  <si>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</si>
  <si>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</si>
  <si>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</si>
  <si>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</si>
  <si>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</si>
  <si>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</si>
  <si>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</si>
  <si>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</si>
  <si>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</si>
  <si>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</si>
  <si>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</si>
  <si>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</si>
  <si>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</si>
  <si>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</si>
  <si>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</si>
  <si>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</si>
  <si>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</si>
  <si>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</si>
  <si>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 xml:space="preserve">バリアフリー化 【 チ ェ ッ ク 表 】 </t>
    <rPh sb="6" eb="7">
      <t>カ</t>
    </rPh>
    <rPh sb="18" eb="19">
      <t>ヒョウ</t>
    </rPh>
    <phoneticPr fontId="34"/>
  </si>
  <si>
    <t>都道府県名</t>
    <rPh sb="0" eb="4">
      <t>トドウフケン</t>
    </rPh>
    <rPh sb="4" eb="5">
      <t>メイ</t>
    </rPh>
    <phoneticPr fontId="34"/>
  </si>
  <si>
    <t>学校法人名</t>
    <rPh sb="0" eb="2">
      <t>ガッコウ</t>
    </rPh>
    <rPh sb="2" eb="4">
      <t>ホウジン</t>
    </rPh>
    <rPh sb="4" eb="5">
      <t>メイ</t>
    </rPh>
    <phoneticPr fontId="34"/>
  </si>
  <si>
    <t>学　校　名</t>
    <rPh sb="0" eb="1">
      <t>ガク</t>
    </rPh>
    <rPh sb="2" eb="3">
      <t>コウ</t>
    </rPh>
    <rPh sb="4" eb="5">
      <t>メイ</t>
    </rPh>
    <phoneticPr fontId="34"/>
  </si>
  <si>
    <t>〔　回　答　方　法　〕</t>
    <phoneticPr fontId="34"/>
  </si>
  <si>
    <t>【チェック項目Ⅰ】　補助金を申請するための要件を満たしているか</t>
    <rPh sb="5" eb="7">
      <t>コウモク</t>
    </rPh>
    <phoneticPr fontId="34"/>
  </si>
  <si>
    <t>確　　　認　　　事　　　項</t>
    <rPh sb="0" eb="1">
      <t>アキラ</t>
    </rPh>
    <rPh sb="4" eb="5">
      <t>シノブ</t>
    </rPh>
    <rPh sb="8" eb="9">
      <t>コト</t>
    </rPh>
    <rPh sb="12" eb="13">
      <t>コウ</t>
    </rPh>
    <phoneticPr fontId="34"/>
  </si>
  <si>
    <t>回 答</t>
    <rPh sb="0" eb="1">
      <t>カイ</t>
    </rPh>
    <rPh sb="2" eb="3">
      <t>コタエ</t>
    </rPh>
    <phoneticPr fontId="34"/>
  </si>
  <si>
    <t>判定</t>
    <rPh sb="0" eb="2">
      <t>ハンテイ</t>
    </rPh>
    <phoneticPr fontId="34"/>
  </si>
  <si>
    <r>
      <t>高齢者や身体障害者等が円滑に利用できる施設環境を整備するために行われる、施設のバリアフリーのための改造工事に必要な経費であって、以下をいずれも満たすことを確認して、「○」を選択してください。</t>
    </r>
    <r>
      <rPr>
        <u/>
        <sz val="11"/>
        <color theme="1"/>
        <rFont val="ＭＳ Ｐゴシック"/>
        <family val="3"/>
        <charset val="128"/>
        <scheme val="minor"/>
      </rPr>
      <t xml:space="preserve">
・「高齢者，障害者等の移動等の円滑化の促進に関する法律（平成１８年法律第９１号）」</t>
    </r>
    <r>
      <rPr>
        <sz val="11"/>
        <rFont val="ＭＳ Ｐゴシック"/>
        <family val="3"/>
        <charset val="128"/>
      </rPr>
      <t>第２条に示された施設に係る改造工事であること
・</t>
    </r>
    <r>
      <rPr>
        <u/>
        <sz val="11"/>
        <color theme="1"/>
        <rFont val="ＭＳ Ｐゴシック"/>
        <family val="3"/>
        <charset val="128"/>
        <scheme val="minor"/>
      </rPr>
      <t>「移動等円滑化のために必要な建築物特定施設の構造及び配置に関する政令で定める基準」（「高齢者，障害者等の移動等の円滑化の促進に関する法律施行令（平成１８年政令第３７９号）」）</t>
    </r>
    <r>
      <rPr>
        <sz val="11"/>
        <rFont val="ＭＳ Ｐゴシック"/>
        <family val="3"/>
        <charset val="128"/>
      </rPr>
      <t>第１０条に示された「建築物移動等円滑化基準」をみたすもの</t>
    </r>
    <rPh sb="64" eb="66">
      <t>イカ</t>
    </rPh>
    <rPh sb="71" eb="72">
      <t>ミ</t>
    </rPh>
    <rPh sb="77" eb="79">
      <t>カクニン</t>
    </rPh>
    <rPh sb="86" eb="88">
      <t>センタク</t>
    </rPh>
    <phoneticPr fontId="34"/>
  </si>
  <si>
    <t>今回申請する事業が、主として生徒以外の者の利用に供する施設（法人の管理部門等）に係る工事費等の経費ではないことを確認して、「○」を選択してください。</t>
    <rPh sb="0" eb="2">
      <t>コンカイ</t>
    </rPh>
    <rPh sb="2" eb="4">
      <t>シンセイ</t>
    </rPh>
    <rPh sb="6" eb="8">
      <t>ジギョウ</t>
    </rPh>
    <rPh sb="10" eb="11">
      <t>シュ</t>
    </rPh>
    <rPh sb="14" eb="16">
      <t>セイト</t>
    </rPh>
    <rPh sb="16" eb="18">
      <t>イガイ</t>
    </rPh>
    <rPh sb="19" eb="20">
      <t>モノ</t>
    </rPh>
    <rPh sb="21" eb="23">
      <t>リヨウ</t>
    </rPh>
    <rPh sb="24" eb="25">
      <t>キョウ</t>
    </rPh>
    <rPh sb="27" eb="29">
      <t>シセツ</t>
    </rPh>
    <rPh sb="30" eb="32">
      <t>ホウジン</t>
    </rPh>
    <rPh sb="33" eb="35">
      <t>カンリ</t>
    </rPh>
    <rPh sb="35" eb="37">
      <t>ブモン</t>
    </rPh>
    <rPh sb="37" eb="38">
      <t>トウ</t>
    </rPh>
    <rPh sb="40" eb="41">
      <t>カカ</t>
    </rPh>
    <rPh sb="42" eb="44">
      <t>コウジ</t>
    </rPh>
    <rPh sb="44" eb="45">
      <t>ヒ</t>
    </rPh>
    <rPh sb="45" eb="46">
      <t>トウ</t>
    </rPh>
    <rPh sb="47" eb="49">
      <t>ケイヒ</t>
    </rPh>
    <rPh sb="56" eb="58">
      <t>カクニン</t>
    </rPh>
    <rPh sb="65" eb="67">
      <t>センタク</t>
    </rPh>
    <phoneticPr fontId="34"/>
  </si>
  <si>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34"/>
  </si>
  <si>
    <t>今回申請する事業が、増床部分として延床面積に入る部分に係る経費（ただし、エレベータを設置するなどの場合で、利用円滑化基準・消防法等の法令を遵守するため必要となる合理的かつ最小限の増床はこの限りでない。）を含んでいないことを確認して、「○」を選択してください。</t>
    <rPh sb="102" eb="103">
      <t>フク</t>
    </rPh>
    <rPh sb="111" eb="113">
      <t>カクニン</t>
    </rPh>
    <rPh sb="120" eb="122">
      <t>センタク</t>
    </rPh>
    <phoneticPr fontId="34"/>
  </si>
  <si>
    <t>【チェック項目Ⅱ】　提出書類が揃っているか</t>
    <rPh sb="5" eb="7">
      <t>コウモク</t>
    </rPh>
    <rPh sb="10" eb="12">
      <t>テイシュツ</t>
    </rPh>
    <rPh sb="12" eb="14">
      <t>ショルイ</t>
    </rPh>
    <rPh sb="15" eb="16">
      <t>ソロ</t>
    </rPh>
    <phoneticPr fontId="34"/>
  </si>
  <si>
    <t>様式７－１（計画調書）　　　　　　　　　　　　　　　　　　　　　　　　　　　</t>
    <rPh sb="0" eb="2">
      <t>ヨウシキ</t>
    </rPh>
    <rPh sb="6" eb="8">
      <t>ケイカク</t>
    </rPh>
    <rPh sb="8" eb="10">
      <t>チョウショ</t>
    </rPh>
    <phoneticPr fontId="34"/>
  </si>
  <si>
    <t>様式７－２（実施設計費・工事費の内訳）　　　　　</t>
    <rPh sb="0" eb="2">
      <t>ヨウシキ</t>
    </rPh>
    <rPh sb="6" eb="8">
      <t>ジッシ</t>
    </rPh>
    <rPh sb="8" eb="10">
      <t>セッケイ</t>
    </rPh>
    <rPh sb="10" eb="11">
      <t>ヒ</t>
    </rPh>
    <rPh sb="12" eb="15">
      <t>コウジヒ</t>
    </rPh>
    <rPh sb="16" eb="18">
      <t>ウチワケ</t>
    </rPh>
    <phoneticPr fontId="34"/>
  </si>
  <si>
    <t>様式７－３（教員・生徒数調書）</t>
    <rPh sb="0" eb="2">
      <t>ヨウシキ</t>
    </rPh>
    <rPh sb="6" eb="8">
      <t>キョウイン</t>
    </rPh>
    <rPh sb="9" eb="12">
      <t>セイトスウ</t>
    </rPh>
    <rPh sb="12" eb="14">
      <t>チョウショ</t>
    </rPh>
    <phoneticPr fontId="34"/>
  </si>
  <si>
    <t>採択理由書　【共通様式】</t>
    <rPh sb="0" eb="2">
      <t>サイタク</t>
    </rPh>
    <rPh sb="2" eb="5">
      <t>リユウショ</t>
    </rPh>
    <rPh sb="7" eb="9">
      <t>キョウツウ</t>
    </rPh>
    <rPh sb="9" eb="11">
      <t>ヨウシキ</t>
    </rPh>
    <phoneticPr fontId="34"/>
  </si>
  <si>
    <t>見積書整理表</t>
    <rPh sb="0" eb="3">
      <t>ミツモリショ</t>
    </rPh>
    <rPh sb="3" eb="6">
      <t>セイリヒョウ</t>
    </rPh>
    <phoneticPr fontId="34"/>
  </si>
  <si>
    <t>工事等の説明一覧</t>
    <rPh sb="0" eb="2">
      <t>コウジ</t>
    </rPh>
    <rPh sb="2" eb="3">
      <t>トウ</t>
    </rPh>
    <rPh sb="4" eb="6">
      <t>セツメイ</t>
    </rPh>
    <rPh sb="6" eb="8">
      <t>イチラン</t>
    </rPh>
    <phoneticPr fontId="34"/>
  </si>
  <si>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34"/>
  </si>
  <si>
    <t>A</t>
    <phoneticPr fontId="34"/>
  </si>
  <si>
    <t>工事予定施設の「配置図」　【様式自由】</t>
    <phoneticPr fontId="34"/>
  </si>
  <si>
    <t>B</t>
    <phoneticPr fontId="34"/>
  </si>
  <si>
    <r>
      <t>工事予定施設の「平面図」（工事予定範囲がわかるもので、どこにどのような工事を施すかがわかるもの）　【様式自由】
※　</t>
    </r>
    <r>
      <rPr>
        <b/>
        <u/>
        <sz val="11"/>
        <color rgb="FF0070C0"/>
        <rFont val="ＭＳ Ｐゴシック"/>
        <family val="3"/>
        <charset val="128"/>
        <scheme val="minor"/>
      </rPr>
      <t>「改修前」と「改修後」の両方の図面が必要となりますので御注意ください。</t>
    </r>
    <rPh sb="59" eb="62">
      <t>カイシュウマエ</t>
    </rPh>
    <rPh sb="65" eb="67">
      <t>カイシュウ</t>
    </rPh>
    <rPh sb="67" eb="68">
      <t>ゴ</t>
    </rPh>
    <rPh sb="70" eb="72">
      <t>リョウホウ</t>
    </rPh>
    <rPh sb="73" eb="75">
      <t>ズメン</t>
    </rPh>
    <rPh sb="76" eb="78">
      <t>ヒツヨウ</t>
    </rPh>
    <rPh sb="85" eb="88">
      <t>ゴチュウイ</t>
    </rPh>
    <phoneticPr fontId="34"/>
  </si>
  <si>
    <t>C</t>
    <phoneticPr fontId="34"/>
  </si>
  <si>
    <r>
      <t>工事予定施設の「立面図」（</t>
    </r>
    <r>
      <rPr>
        <u/>
        <sz val="11"/>
        <color theme="1"/>
        <rFont val="ＭＳ Ｐゴシック"/>
        <family val="3"/>
        <charset val="128"/>
        <scheme val="minor"/>
      </rPr>
      <t>外壁等の外部工事を予定している場合のみ</t>
    </r>
    <r>
      <rPr>
        <sz val="11"/>
        <rFont val="ＭＳ Ｐゴシック"/>
        <family val="3"/>
        <charset val="128"/>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rFont val="ＭＳ Ｐゴシック"/>
        <family val="3"/>
        <charset val="128"/>
      </rPr>
      <t xml:space="preserve">
※　該当しない場合、「該当なし」を選択してください。</t>
    </r>
    <rPh sb="42" eb="43">
      <t>ウエ</t>
    </rPh>
    <phoneticPr fontId="34"/>
  </si>
  <si>
    <t>過去３年度分の貸借対照表の写し</t>
    <rPh sb="0" eb="2">
      <t>カコ</t>
    </rPh>
    <rPh sb="3" eb="6">
      <t>ネンドブン</t>
    </rPh>
    <phoneticPr fontId="34"/>
  </si>
  <si>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34"/>
  </si>
  <si>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34"/>
  </si>
  <si>
    <t>【チェック項目Ⅲ】　提出書類の内容に不備はないか</t>
    <rPh sb="5" eb="7">
      <t>コウモク</t>
    </rPh>
    <rPh sb="10" eb="12">
      <t>テイシュツ</t>
    </rPh>
    <rPh sb="12" eb="14">
      <t>ショルイ</t>
    </rPh>
    <rPh sb="15" eb="17">
      <t>ナイヨウ</t>
    </rPh>
    <rPh sb="18" eb="20">
      <t>フビ</t>
    </rPh>
    <phoneticPr fontId="34"/>
  </si>
  <si>
    <t>確　認　事　項　（「見積書整理表」「工事等の説明一覧」「平面図（又は立面図）」「様式８－２」）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34"/>
  </si>
  <si>
    <t>「見積書整理表」に付した番号が、「工事等の説明一覧」、「平面図（又は立面図）」、「様式８－２」に付した番号と、それぞれ対応していることを確認して、「○」を選択してください。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8" eb="49">
      <t>フ</t>
    </rPh>
    <rPh sb="51" eb="52">
      <t>バン</t>
    </rPh>
    <rPh sb="52" eb="53">
      <t>ゴウ</t>
    </rPh>
    <rPh sb="59" eb="61">
      <t>タイオウ</t>
    </rPh>
    <rPh sb="68" eb="70">
      <t>カクニン</t>
    </rPh>
    <rPh sb="77" eb="79">
      <t>センタク</t>
    </rPh>
    <phoneticPr fontId="34"/>
  </si>
  <si>
    <t>確　認　事　項　（工事予定施設の計画図面）</t>
    <phoneticPr fontId="34"/>
  </si>
  <si>
    <r>
      <t>対象工事について、「平面図（立面図）」に「見積書整理表」に付した番号を明記するなどして（手書き・マーカー等でかまわない）</t>
    </r>
    <r>
      <rPr>
        <b/>
        <sz val="11"/>
        <color theme="1"/>
        <rFont val="ＭＳ Ｐゴシック"/>
        <family val="3"/>
        <charset val="128"/>
        <scheme val="minor"/>
      </rPr>
      <t>その場所と箇所数</t>
    </r>
    <r>
      <rPr>
        <sz val="11"/>
        <rFont val="ＭＳ Ｐゴシック"/>
        <family val="3"/>
        <charset val="128"/>
      </rPr>
      <t>が確認できることを確認の上、「○」を選択してください。該当しない場合、「該当なし」を選択してください。【様式自由】</t>
    </r>
    <phoneticPr fontId="34"/>
  </si>
  <si>
    <t>提　出　方　法（紙と電子メール（一部資料）、両方で提出すること。）</t>
    <rPh sb="0" eb="1">
      <t>ツツミ</t>
    </rPh>
    <rPh sb="2" eb="3">
      <t>デ</t>
    </rPh>
    <rPh sb="4" eb="5">
      <t>カタ</t>
    </rPh>
    <rPh sb="6" eb="7">
      <t>ホウ</t>
    </rPh>
    <rPh sb="16" eb="18">
      <t>イチブ</t>
    </rPh>
    <rPh sb="18" eb="20">
      <t>シリョウ</t>
    </rPh>
    <phoneticPr fontId="34"/>
  </si>
  <si>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34"/>
  </si>
  <si>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34"/>
  </si>
  <si>
    <t>見　積　書　整　理　表</t>
    <rPh sb="0" eb="1">
      <t>ミ</t>
    </rPh>
    <rPh sb="2" eb="3">
      <t>セキ</t>
    </rPh>
    <rPh sb="4" eb="5">
      <t>ショ</t>
    </rPh>
    <rPh sb="6" eb="7">
      <t>ヒトシ</t>
    </rPh>
    <rPh sb="8" eb="9">
      <t>リ</t>
    </rPh>
    <rPh sb="10" eb="11">
      <t>ヒョウ</t>
    </rPh>
    <phoneticPr fontId="34"/>
  </si>
  <si>
    <t>学校名</t>
    <rPh sb="0" eb="3">
      <t>ガッコウメイ</t>
    </rPh>
    <phoneticPr fontId="34"/>
  </si>
  <si>
    <t>事業区分</t>
    <rPh sb="0" eb="2">
      <t>ジギョウ</t>
    </rPh>
    <rPh sb="2" eb="4">
      <t>クブン</t>
    </rPh>
    <phoneticPr fontId="34"/>
  </si>
  <si>
    <t>事業名</t>
    <rPh sb="0" eb="2">
      <t>ジギョウ</t>
    </rPh>
    <rPh sb="2" eb="3">
      <t>メイ</t>
    </rPh>
    <phoneticPr fontId="34"/>
  </si>
  <si>
    <t>（単位：円）</t>
    <phoneticPr fontId="34"/>
  </si>
  <si>
    <t>整理番号</t>
    <rPh sb="0" eb="2">
      <t>セイリ</t>
    </rPh>
    <rPh sb="2" eb="4">
      <t>バンゴウ</t>
    </rPh>
    <phoneticPr fontId="34"/>
  </si>
  <si>
    <t>項目名</t>
    <rPh sb="0" eb="3">
      <t>コウモクメイ</t>
    </rPh>
    <phoneticPr fontId="34"/>
  </si>
  <si>
    <t>左記経費（Ｄ列）について</t>
    <rPh sb="0" eb="2">
      <t>サキ</t>
    </rPh>
    <rPh sb="2" eb="4">
      <t>ケイヒ</t>
    </rPh>
    <rPh sb="6" eb="7">
      <t>レツ</t>
    </rPh>
    <phoneticPr fontId="34"/>
  </si>
  <si>
    <t>単価</t>
    <rPh sb="0" eb="2">
      <t>タンカ</t>
    </rPh>
    <phoneticPr fontId="10"/>
  </si>
  <si>
    <r>
      <t xml:space="preserve">数量
</t>
    </r>
    <r>
      <rPr>
        <sz val="9"/>
        <color theme="1"/>
        <rFont val="ＭＳ Ｐゴシック"/>
        <family val="3"/>
        <charset val="128"/>
        <scheme val="minor"/>
      </rPr>
      <t>（対象分）</t>
    </r>
    <rPh sb="0" eb="2">
      <t>スウリョウ</t>
    </rPh>
    <rPh sb="4" eb="6">
      <t>タイショウ</t>
    </rPh>
    <rPh sb="6" eb="7">
      <t>ブン</t>
    </rPh>
    <phoneticPr fontId="10"/>
  </si>
  <si>
    <r>
      <t xml:space="preserve">数量
</t>
    </r>
    <r>
      <rPr>
        <sz val="9"/>
        <color theme="1"/>
        <rFont val="ＭＳ Ｐゴシック"/>
        <family val="3"/>
        <charset val="128"/>
        <scheme val="minor"/>
      </rPr>
      <t>（対象外分）</t>
    </r>
    <rPh sb="0" eb="2">
      <t>スウリョウ</t>
    </rPh>
    <rPh sb="4" eb="7">
      <t>タイショウガイ</t>
    </rPh>
    <rPh sb="7" eb="8">
      <t>ブン</t>
    </rPh>
    <phoneticPr fontId="10"/>
  </si>
  <si>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10"/>
  </si>
  <si>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10"/>
  </si>
  <si>
    <t>金額</t>
    <rPh sb="0" eb="2">
      <t>キンガク</t>
    </rPh>
    <phoneticPr fontId="10"/>
  </si>
  <si>
    <t>備考欄</t>
    <rPh sb="0" eb="2">
      <t>ビコウ</t>
    </rPh>
    <rPh sb="2" eb="3">
      <t>ラン</t>
    </rPh>
    <phoneticPr fontId="10"/>
  </si>
  <si>
    <t>対象経費</t>
    <rPh sb="0" eb="2">
      <t>タイショウ</t>
    </rPh>
    <rPh sb="2" eb="4">
      <t>ケイヒ</t>
    </rPh>
    <phoneticPr fontId="10"/>
  </si>
  <si>
    <t>対象外経費</t>
    <rPh sb="0" eb="3">
      <t>タイショウガイ</t>
    </rPh>
    <rPh sb="3" eb="5">
      <t>ケイヒ</t>
    </rPh>
    <phoneticPr fontId="10"/>
  </si>
  <si>
    <t>値引・諸経費等共通に係る経費</t>
    <rPh sb="0" eb="2">
      <t>ネビキ</t>
    </rPh>
    <rPh sb="3" eb="7">
      <t>ショケイヒナド</t>
    </rPh>
    <rPh sb="7" eb="9">
      <t>キョウツウ</t>
    </rPh>
    <rPh sb="10" eb="11">
      <t>カカ</t>
    </rPh>
    <rPh sb="12" eb="14">
      <t>ケイヒ</t>
    </rPh>
    <phoneticPr fontId="10"/>
  </si>
  <si>
    <t>全経費へ付番</t>
    <rPh sb="0" eb="3">
      <t>ゼンケイヒ</t>
    </rPh>
    <rPh sb="4" eb="5">
      <t>フ</t>
    </rPh>
    <rPh sb="5" eb="6">
      <t>バン</t>
    </rPh>
    <phoneticPr fontId="34"/>
  </si>
  <si>
    <t>対象経費のみ付番</t>
    <rPh sb="0" eb="2">
      <t>タイショウ</t>
    </rPh>
    <rPh sb="2" eb="4">
      <t>ケイヒ</t>
    </rPh>
    <rPh sb="6" eb="7">
      <t>フ</t>
    </rPh>
    <rPh sb="7" eb="8">
      <t>バン</t>
    </rPh>
    <phoneticPr fontId="34"/>
  </si>
  <si>
    <t>必要に応じて記入</t>
    <rPh sb="0" eb="2">
      <t>ヒツヨウ</t>
    </rPh>
    <rPh sb="3" eb="4">
      <t>オウ</t>
    </rPh>
    <rPh sb="6" eb="8">
      <t>キニュウ</t>
    </rPh>
    <phoneticPr fontId="34"/>
  </si>
  <si>
    <t>要記入</t>
    <rPh sb="0" eb="1">
      <t>ヨウ</t>
    </rPh>
    <rPh sb="1" eb="3">
      <t>キニュウ</t>
    </rPh>
    <phoneticPr fontId="34"/>
  </si>
  <si>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34"/>
  </si>
  <si>
    <t>自動計算の為
入力不要</t>
    <rPh sb="0" eb="2">
      <t>ジドウ</t>
    </rPh>
    <rPh sb="2" eb="4">
      <t>ケイサン</t>
    </rPh>
    <rPh sb="5" eb="6">
      <t>タメ</t>
    </rPh>
    <rPh sb="7" eb="9">
      <t>ニュウリョク</t>
    </rPh>
    <rPh sb="9" eb="11">
      <t>フヨウ</t>
    </rPh>
    <phoneticPr fontId="34"/>
  </si>
  <si>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34"/>
  </si>
  <si>
    <t>合計（税抜）</t>
    <rPh sb="0" eb="2">
      <t>ゴウケイ</t>
    </rPh>
    <rPh sb="3" eb="5">
      <t>ゼイヌ</t>
    </rPh>
    <phoneticPr fontId="10"/>
  </si>
  <si>
    <t>↑a</t>
    <phoneticPr fontId="34"/>
  </si>
  <si>
    <t>↑b</t>
    <phoneticPr fontId="34"/>
  </si>
  <si>
    <t>↑c</t>
    <phoneticPr fontId="34"/>
  </si>
  <si>
    <t>割合</t>
    <rPh sb="0" eb="2">
      <t>ワリアイ</t>
    </rPh>
    <phoneticPr fontId="34"/>
  </si>
  <si>
    <t>共通に係る経費</t>
    <rPh sb="0" eb="2">
      <t>キョウツウ</t>
    </rPh>
    <rPh sb="3" eb="4">
      <t>カカ</t>
    </rPh>
    <rPh sb="5" eb="7">
      <t>ケイヒ</t>
    </rPh>
    <phoneticPr fontId="34"/>
  </si>
  <si>
    <t>a（又はb）+共通に係る経費</t>
    <rPh sb="2" eb="3">
      <t>マタ</t>
    </rPh>
    <rPh sb="7" eb="9">
      <t>キョウツウ</t>
    </rPh>
    <rPh sb="10" eb="11">
      <t>カカ</t>
    </rPh>
    <rPh sb="12" eb="14">
      <t>ケイヒ</t>
    </rPh>
    <phoneticPr fontId="34"/>
  </si>
  <si>
    <t>消費税額</t>
    <rPh sb="0" eb="3">
      <t>ショウヒゼイ</t>
    </rPh>
    <rPh sb="3" eb="4">
      <t>ガク</t>
    </rPh>
    <phoneticPr fontId="10"/>
  </si>
  <si>
    <t>消費税額</t>
    <rPh sb="0" eb="3">
      <t>ショウヒゼイ</t>
    </rPh>
    <rPh sb="3" eb="4">
      <t>ガク</t>
    </rPh>
    <phoneticPr fontId="34"/>
  </si>
  <si>
    <t>↓対象経費</t>
    <rPh sb="1" eb="3">
      <t>タイショウ</t>
    </rPh>
    <rPh sb="3" eb="5">
      <t>ケイヒ</t>
    </rPh>
    <phoneticPr fontId="34"/>
  </si>
  <si>
    <t>↓対象外経費</t>
    <rPh sb="1" eb="4">
      <t>タイショウガイ</t>
    </rPh>
    <rPh sb="4" eb="6">
      <t>ケイヒ</t>
    </rPh>
    <phoneticPr fontId="34"/>
  </si>
  <si>
    <t>合計（税込）</t>
    <rPh sb="0" eb="2">
      <t>ゴウケイ</t>
    </rPh>
    <rPh sb="3" eb="5">
      <t>ゼイコミ</t>
    </rPh>
    <phoneticPr fontId="10"/>
  </si>
  <si>
    <t>割合（%）入力↓</t>
    <rPh sb="0" eb="2">
      <t>ワリアイ</t>
    </rPh>
    <rPh sb="5" eb="7">
      <t>ニュウリョク</t>
    </rPh>
    <phoneticPr fontId="34"/>
  </si>
  <si>
    <t>按分後対象経費</t>
    <rPh sb="0" eb="2">
      <t>アンブン</t>
    </rPh>
    <rPh sb="2" eb="3">
      <t>ゴ</t>
    </rPh>
    <rPh sb="3" eb="5">
      <t>タイショウ</t>
    </rPh>
    <rPh sb="5" eb="7">
      <t>ケイヒ</t>
    </rPh>
    <phoneticPr fontId="34"/>
  </si>
  <si>
    <t>専門</t>
    <rPh sb="0" eb="2">
      <t>センモン</t>
    </rPh>
    <phoneticPr fontId="34"/>
  </si>
  <si>
    <t>高等</t>
    <rPh sb="0" eb="2">
      <t>コウトウ</t>
    </rPh>
    <phoneticPr fontId="34"/>
  </si>
  <si>
    <t>番号</t>
    <rPh sb="0" eb="2">
      <t>バンゴウ</t>
    </rPh>
    <phoneticPr fontId="34"/>
  </si>
  <si>
    <t>品名</t>
    <rPh sb="0" eb="1">
      <t>シナ</t>
    </rPh>
    <rPh sb="1" eb="2">
      <t>メイ</t>
    </rPh>
    <phoneticPr fontId="34"/>
  </si>
  <si>
    <t>数量</t>
    <rPh sb="0" eb="2">
      <t>スウリョウ</t>
    </rPh>
    <phoneticPr fontId="34"/>
  </si>
  <si>
    <t>共通様式</t>
    <rPh sb="0" eb="2">
      <t>キョウツウ</t>
    </rPh>
    <rPh sb="2" eb="4">
      <t>ヨウシキ</t>
    </rPh>
    <phoneticPr fontId="10"/>
  </si>
  <si>
    <t>採択理由書</t>
    <rPh sb="0" eb="2">
      <t>サイタク</t>
    </rPh>
    <rPh sb="2" eb="5">
      <t>リユウショ</t>
    </rPh>
    <phoneticPr fontId="10"/>
  </si>
  <si>
    <t>学校名</t>
    <rPh sb="0" eb="2">
      <t>ガッコウ</t>
    </rPh>
    <rPh sb="2" eb="3">
      <t>メイ</t>
    </rPh>
    <phoneticPr fontId="10"/>
  </si>
  <si>
    <t>採択業者区分</t>
    <rPh sb="0" eb="2">
      <t>サイタク</t>
    </rPh>
    <rPh sb="2" eb="4">
      <t>ギョウシャ</t>
    </rPh>
    <rPh sb="4" eb="6">
      <t>クブン</t>
    </rPh>
    <phoneticPr fontId="10"/>
  </si>
  <si>
    <t>採択業者</t>
    <rPh sb="0" eb="2">
      <t>サイタク</t>
    </rPh>
    <rPh sb="2" eb="4">
      <t>ギョウシャ</t>
    </rPh>
    <phoneticPr fontId="10"/>
  </si>
  <si>
    <t>会社名：</t>
    <rPh sb="0" eb="2">
      <t>カイシャ</t>
    </rPh>
    <rPh sb="2" eb="3">
      <t>メイ</t>
    </rPh>
    <phoneticPr fontId="10"/>
  </si>
  <si>
    <t>見積金額：</t>
    <rPh sb="0" eb="2">
      <t>ミツモリ</t>
    </rPh>
    <rPh sb="2" eb="4">
      <t>キンガク</t>
    </rPh>
    <phoneticPr fontId="10"/>
  </si>
  <si>
    <t>不採択業者１</t>
    <rPh sb="0" eb="1">
      <t>フ</t>
    </rPh>
    <rPh sb="1" eb="3">
      <t>サイタク</t>
    </rPh>
    <rPh sb="3" eb="5">
      <t>ギョウシャ</t>
    </rPh>
    <phoneticPr fontId="10"/>
  </si>
  <si>
    <t>不採択業者２</t>
    <rPh sb="0" eb="1">
      <t>フ</t>
    </rPh>
    <rPh sb="1" eb="3">
      <t>サイタク</t>
    </rPh>
    <rPh sb="3" eb="5">
      <t>ギョウシャ</t>
    </rPh>
    <phoneticPr fontId="10"/>
  </si>
  <si>
    <t>不採択業者３</t>
    <rPh sb="0" eb="1">
      <t>フ</t>
    </rPh>
    <rPh sb="1" eb="3">
      <t>サイタク</t>
    </rPh>
    <rPh sb="3" eb="5">
      <t>ギョウシャ</t>
    </rPh>
    <phoneticPr fontId="10"/>
  </si>
  <si>
    <t>不採択業者４</t>
    <rPh sb="0" eb="1">
      <t>フ</t>
    </rPh>
    <rPh sb="1" eb="3">
      <t>サイタク</t>
    </rPh>
    <rPh sb="3" eb="5">
      <t>ギョウシャ</t>
    </rPh>
    <phoneticPr fontId="10"/>
  </si>
  <si>
    <t>不採択業者５</t>
    <rPh sb="0" eb="1">
      <t>フ</t>
    </rPh>
    <rPh sb="1" eb="3">
      <t>サイタク</t>
    </rPh>
    <rPh sb="3" eb="5">
      <t>ギョウシャ</t>
    </rPh>
    <phoneticPr fontId="10"/>
  </si>
  <si>
    <t>（業者採択理由）</t>
    <rPh sb="1" eb="3">
      <t>ギョウシャ</t>
    </rPh>
    <rPh sb="3" eb="5">
      <t>サイタク</t>
    </rPh>
    <rPh sb="5" eb="7">
      <t>リユウ</t>
    </rPh>
    <phoneticPr fontId="10"/>
  </si>
  <si>
    <t>（業者選定後に金額が変更した理由）</t>
    <rPh sb="1" eb="3">
      <t>ギョウシャ</t>
    </rPh>
    <rPh sb="3" eb="5">
      <t>センテイ</t>
    </rPh>
    <rPh sb="5" eb="6">
      <t>ゴ</t>
    </rPh>
    <rPh sb="7" eb="9">
      <t>キンガク</t>
    </rPh>
    <rPh sb="10" eb="12">
      <t>ヘンコウ</t>
    </rPh>
    <rPh sb="14" eb="16">
      <t>リユウ</t>
    </rPh>
    <phoneticPr fontId="10"/>
  </si>
  <si>
    <t>変更前金額：</t>
    <rPh sb="0" eb="3">
      <t>ヘンコウマエ</t>
    </rPh>
    <rPh sb="3" eb="5">
      <t>キンガク</t>
    </rPh>
    <phoneticPr fontId="10"/>
  </si>
  <si>
    <t>変更後金額：</t>
    <rPh sb="0" eb="3">
      <t>ヘンコウゴ</t>
    </rPh>
    <rPh sb="3" eb="5">
      <t>キンガク</t>
    </rPh>
    <phoneticPr fontId="10"/>
  </si>
  <si>
    <t>差額：</t>
    <rPh sb="0" eb="2">
      <t>サガク</t>
    </rPh>
    <phoneticPr fontId="10"/>
  </si>
  <si>
    <t>バリアフリー化</t>
  </si>
  <si>
    <t>バリアフリー化</t>
    <rPh sb="6" eb="7">
      <t>カ</t>
    </rPh>
    <phoneticPr fontId="10"/>
  </si>
  <si>
    <t>様式３－２－７－１</t>
    <phoneticPr fontId="10"/>
  </si>
  <si>
    <r>
      <t>校舎施設の状況</t>
    </r>
    <r>
      <rPr>
        <b/>
        <u/>
        <sz val="13"/>
        <color indexed="10"/>
        <rFont val="ＭＳ ゴシック"/>
        <family val="3"/>
        <charset val="128"/>
      </rPr>
      <t>（設置者所有）</t>
    </r>
    <rPh sb="8" eb="11">
      <t>セッチシャ</t>
    </rPh>
    <rPh sb="11" eb="13">
      <t>ショユウ</t>
    </rPh>
    <phoneticPr fontId="10"/>
  </si>
  <si>
    <r>
      <t>【避難所指定を</t>
    </r>
    <r>
      <rPr>
        <b/>
        <u/>
        <sz val="20"/>
        <rFont val="ＭＳ Ｐゴシック"/>
        <family val="3"/>
        <charset val="128"/>
      </rPr>
      <t>受けている</t>
    </r>
    <r>
      <rPr>
        <b/>
        <sz val="20"/>
        <rFont val="ＭＳ Ｐゴシック"/>
        <family val="3"/>
        <charset val="128"/>
      </rPr>
      <t>学校】</t>
    </r>
    <rPh sb="1" eb="4">
      <t>ヒナンジョ</t>
    </rPh>
    <rPh sb="4" eb="6">
      <t>シテイ</t>
    </rPh>
    <rPh sb="7" eb="8">
      <t>ウ</t>
    </rPh>
    <rPh sb="12" eb="14">
      <t>ガッコウ</t>
    </rPh>
    <phoneticPr fontId="10"/>
  </si>
  <si>
    <r>
      <t>【A表】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0"/>
  </si>
  <si>
    <t>(単位：棟）</t>
    <phoneticPr fontId="10"/>
  </si>
  <si>
    <t>生徒数が一番多い課程</t>
    <rPh sb="0" eb="3">
      <t>セイトスウ</t>
    </rPh>
    <rPh sb="4" eb="6">
      <t>イチバン</t>
    </rPh>
    <rPh sb="6" eb="7">
      <t>オオ</t>
    </rPh>
    <rPh sb="8" eb="10">
      <t>カテイ</t>
    </rPh>
    <phoneticPr fontId="10"/>
  </si>
  <si>
    <t>全棟数</t>
    <rPh sb="0" eb="1">
      <t>ゼン</t>
    </rPh>
    <rPh sb="1" eb="2">
      <t>トウ</t>
    </rPh>
    <rPh sb="2" eb="3">
      <t>スウ</t>
    </rPh>
    <phoneticPr fontId="10"/>
  </si>
  <si>
    <t>昭和57年以降の建築棟数
（A-C）</t>
    <rPh sb="0" eb="2">
      <t>ショウワ</t>
    </rPh>
    <rPh sb="4" eb="5">
      <t>ネン</t>
    </rPh>
    <rPh sb="5" eb="7">
      <t>イコウ</t>
    </rPh>
    <rPh sb="8" eb="10">
      <t>ケンチク</t>
    </rPh>
    <rPh sb="10" eb="12">
      <t>トウスウ</t>
    </rPh>
    <phoneticPr fontId="10"/>
  </si>
  <si>
    <t>昭和56年以前建築の棟数</t>
    <rPh sb="0" eb="2">
      <t>ショウワ</t>
    </rPh>
    <rPh sb="4" eb="5">
      <t>ネン</t>
    </rPh>
    <rPh sb="7" eb="9">
      <t>ケンチク</t>
    </rPh>
    <phoneticPr fontId="10"/>
  </si>
  <si>
    <t>確認用チェック欄</t>
    <rPh sb="0" eb="3">
      <t>カクニンヨウ</t>
    </rPh>
    <rPh sb="7" eb="8">
      <t>ラン</t>
    </rPh>
    <phoneticPr fontId="10"/>
  </si>
  <si>
    <t>昭和56年以前建築の棟数</t>
    <phoneticPr fontId="10"/>
  </si>
  <si>
    <t>耐震診断実施の棟数</t>
    <phoneticPr fontId="10"/>
  </si>
  <si>
    <t>耐震診断未実施の棟数
（C-D）</t>
    <phoneticPr fontId="10"/>
  </si>
  <si>
    <t>「生徒数が一番多い課程」は「○」が一つ選択されているか</t>
    <rPh sb="1" eb="4">
      <t>セイトスウ</t>
    </rPh>
    <rPh sb="5" eb="7">
      <t>イチバン</t>
    </rPh>
    <rPh sb="7" eb="8">
      <t>オオ</t>
    </rPh>
    <rPh sb="9" eb="11">
      <t>カテイ</t>
    </rPh>
    <rPh sb="19" eb="21">
      <t>センタク</t>
    </rPh>
    <phoneticPr fontId="10"/>
  </si>
  <si>
    <t>「全棟数」は記入されているか</t>
    <rPh sb="1" eb="2">
      <t>ゼン</t>
    </rPh>
    <rPh sb="2" eb="3">
      <t>トウ</t>
    </rPh>
    <rPh sb="3" eb="4">
      <t>スウ</t>
    </rPh>
    <rPh sb="6" eb="8">
      <t>キニュウ</t>
    </rPh>
    <phoneticPr fontId="10"/>
  </si>
  <si>
    <t>「昭和57年以降の建築棟数」がマイナスになっていないか</t>
    <rPh sb="1" eb="3">
      <t>ショウワ</t>
    </rPh>
    <rPh sb="5" eb="8">
      <t>ネンイコウ</t>
    </rPh>
    <rPh sb="9" eb="11">
      <t>ケンチク</t>
    </rPh>
    <rPh sb="11" eb="12">
      <t>トウ</t>
    </rPh>
    <rPh sb="12" eb="13">
      <t>スウ</t>
    </rPh>
    <phoneticPr fontId="10"/>
  </si>
  <si>
    <t>「耐震診断未実施の棟数」がマイナスになっていないか</t>
    <phoneticPr fontId="10"/>
  </si>
  <si>
    <t>耐震化済の棟数（Ｉｓ値0.6以上）</t>
    <phoneticPr fontId="10"/>
  </si>
  <si>
    <t>改修予定有の棟数（Ｉｓ値0.6未満）</t>
    <rPh sb="0" eb="2">
      <t>カイシュウ</t>
    </rPh>
    <rPh sb="2" eb="4">
      <t>ヨテイ</t>
    </rPh>
    <rPh sb="4" eb="5">
      <t>ア</t>
    </rPh>
    <rPh sb="15" eb="17">
      <t>ミマン</t>
    </rPh>
    <phoneticPr fontId="10"/>
  </si>
  <si>
    <t>改修予定無の棟数（Ｉｓ値0.6未満）</t>
    <rPh sb="0" eb="2">
      <t>カイシュウ</t>
    </rPh>
    <rPh sb="2" eb="4">
      <t>ヨテイ</t>
    </rPh>
    <rPh sb="4" eb="5">
      <t>ナ</t>
    </rPh>
    <phoneticPr fontId="10"/>
  </si>
  <si>
    <r>
      <t>（E～</t>
    </r>
    <r>
      <rPr>
        <sz val="11"/>
        <rFont val="ＭＳ Ｐゴシック"/>
        <family val="3"/>
        <charset val="128"/>
      </rPr>
      <t>J</t>
    </r>
    <r>
      <rPr>
        <sz val="11"/>
        <rFont val="ＭＳ Ｐゴシック"/>
        <family val="3"/>
        <charset val="128"/>
      </rPr>
      <t>の計）</t>
    </r>
    <phoneticPr fontId="10"/>
  </si>
  <si>
    <t>改修の必要がない棟数</t>
    <phoneticPr fontId="10"/>
  </si>
  <si>
    <t>改修済の棟数</t>
    <rPh sb="0" eb="2">
      <t>カイシュウ</t>
    </rPh>
    <rPh sb="2" eb="3">
      <t>ス</t>
    </rPh>
    <phoneticPr fontId="10"/>
  </si>
  <si>
    <r>
      <t>0.3</t>
    </r>
    <r>
      <rPr>
        <sz val="9"/>
        <rFont val="ＭＳ Ｐゴシック"/>
        <family val="3"/>
        <charset val="128"/>
      </rPr>
      <t>未満</t>
    </r>
    <rPh sb="3" eb="5">
      <t>ミマン</t>
    </rPh>
    <phoneticPr fontId="10"/>
  </si>
  <si>
    <r>
      <t>0.</t>
    </r>
    <r>
      <rPr>
        <sz val="11"/>
        <rFont val="ＭＳ Ｐゴシック"/>
        <family val="3"/>
        <charset val="128"/>
      </rPr>
      <t>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0"/>
  </si>
  <si>
    <t>A</t>
    <phoneticPr fontId="10"/>
  </si>
  <si>
    <t>B</t>
    <phoneticPr fontId="10"/>
  </si>
  <si>
    <t>C</t>
    <phoneticPr fontId="10"/>
  </si>
  <si>
    <t>D</t>
    <phoneticPr fontId="10"/>
  </si>
  <si>
    <t>E</t>
    <phoneticPr fontId="10"/>
  </si>
  <si>
    <t>F</t>
    <phoneticPr fontId="10"/>
  </si>
  <si>
    <t>G</t>
  </si>
  <si>
    <t>H</t>
    <phoneticPr fontId="10"/>
  </si>
  <si>
    <t>I</t>
    <phoneticPr fontId="10"/>
  </si>
  <si>
    <t>J</t>
    <phoneticPr fontId="10"/>
  </si>
  <si>
    <t>K</t>
    <phoneticPr fontId="10"/>
  </si>
  <si>
    <t>専門課程</t>
    <rPh sb="0" eb="2">
      <t>センモン</t>
    </rPh>
    <rPh sb="2" eb="4">
      <t>カテイ</t>
    </rPh>
    <phoneticPr fontId="10"/>
  </si>
  <si>
    <t>高等課程</t>
    <rPh sb="0" eb="2">
      <t>コウトウ</t>
    </rPh>
    <rPh sb="2" eb="4">
      <t>カテイ</t>
    </rPh>
    <phoneticPr fontId="10"/>
  </si>
  <si>
    <t>一般課程</t>
    <rPh sb="0" eb="2">
      <t>イッパン</t>
    </rPh>
    <rPh sb="2" eb="4">
      <t>カテイ</t>
    </rPh>
    <phoneticPr fontId="10"/>
  </si>
  <si>
    <t>小　計</t>
    <rPh sb="0" eb="1">
      <t>ショウ</t>
    </rPh>
    <rPh sb="2" eb="3">
      <t>ケイ</t>
    </rPh>
    <phoneticPr fontId="10"/>
  </si>
  <si>
    <r>
      <t>「改修予定有」の棟に関して、</t>
    </r>
    <r>
      <rPr>
        <b/>
        <u/>
        <sz val="14"/>
        <color indexed="10"/>
        <rFont val="ＭＳ Ｐゴシック"/>
        <family val="3"/>
        <charset val="128"/>
      </rPr>
      <t>改修予定時期</t>
    </r>
    <r>
      <rPr>
        <b/>
        <sz val="14"/>
        <color indexed="10"/>
        <rFont val="ＭＳ Ｐゴシック"/>
        <family val="3"/>
        <charset val="128"/>
      </rPr>
      <t>について入力</t>
    </r>
    <rPh sb="1" eb="3">
      <t>カイシュウ</t>
    </rPh>
    <rPh sb="3" eb="5">
      <t>ヨテイ</t>
    </rPh>
    <rPh sb="5" eb="6">
      <t>アリ</t>
    </rPh>
    <rPh sb="8" eb="9">
      <t>トウ</t>
    </rPh>
    <rPh sb="10" eb="11">
      <t>カン</t>
    </rPh>
    <rPh sb="14" eb="16">
      <t>カイシュウ</t>
    </rPh>
    <rPh sb="16" eb="18">
      <t>ヨテイ</t>
    </rPh>
    <rPh sb="18" eb="20">
      <t>ジキ</t>
    </rPh>
    <rPh sb="24" eb="26">
      <t>ニュウリョク</t>
    </rPh>
    <phoneticPr fontId="10"/>
  </si>
  <si>
    <t>（２棟以上の棟がある場合は、そのうち直近の時期について入力）</t>
    <rPh sb="2" eb="3">
      <t>トウ</t>
    </rPh>
    <rPh sb="3" eb="5">
      <t>イジョウ</t>
    </rPh>
    <rPh sb="6" eb="7">
      <t>トウ</t>
    </rPh>
    <rPh sb="10" eb="12">
      <t>バアイ</t>
    </rPh>
    <rPh sb="18" eb="20">
      <t>チョッキン</t>
    </rPh>
    <rPh sb="21" eb="23">
      <t>ジキ</t>
    </rPh>
    <rPh sb="27" eb="29">
      <t>ニュウリョク</t>
    </rPh>
    <phoneticPr fontId="10"/>
  </si>
  <si>
    <t>【Is値0.3未満】</t>
    <rPh sb="3" eb="4">
      <t>アタイ</t>
    </rPh>
    <rPh sb="7" eb="9">
      <t>ミマン</t>
    </rPh>
    <phoneticPr fontId="10"/>
  </si>
  <si>
    <t>【Is値0.3以上0.6未満】</t>
    <rPh sb="3" eb="4">
      <t>アタイ</t>
    </rPh>
    <rPh sb="7" eb="9">
      <t>イジョウ</t>
    </rPh>
    <rPh sb="12" eb="14">
      <t>ミマン</t>
    </rPh>
    <phoneticPr fontId="10"/>
  </si>
  <si>
    <r>
      <rPr>
        <b/>
        <u/>
        <sz val="14"/>
        <color indexed="10"/>
        <rFont val="ＭＳ Ｐゴシック"/>
        <family val="3"/>
        <charset val="128"/>
      </rPr>
      <t>【a表】上記表（A表）へ回答した建物のうち、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0"/>
  </si>
  <si>
    <t>上記表を上回る棟数を入力している箇所がないか</t>
    <rPh sb="0" eb="2">
      <t>ジョウキ</t>
    </rPh>
    <rPh sb="2" eb="3">
      <t>ヒョウ</t>
    </rPh>
    <rPh sb="4" eb="6">
      <t>ウワマワ</t>
    </rPh>
    <rPh sb="7" eb="8">
      <t>トウ</t>
    </rPh>
    <rPh sb="8" eb="9">
      <t>スウ</t>
    </rPh>
    <rPh sb="10" eb="12">
      <t>ニュウリョク</t>
    </rPh>
    <rPh sb="16" eb="18">
      <t>カショ</t>
    </rPh>
    <phoneticPr fontId="10"/>
  </si>
  <si>
    <r>
      <rPr>
        <b/>
        <u/>
        <sz val="18"/>
        <color indexed="30"/>
        <rFont val="ＭＳ Ｐゴシック"/>
        <family val="3"/>
        <charset val="128"/>
      </rPr>
      <t>【B表】面積</t>
    </r>
    <r>
      <rPr>
        <b/>
        <sz val="18"/>
        <color indexed="30"/>
        <rFont val="ＭＳ Ｐゴシック"/>
        <family val="3"/>
        <charset val="128"/>
      </rPr>
      <t>で入力（A表に回答した建物の面積について記載すること）</t>
    </r>
    <rPh sb="4" eb="6">
      <t>メンセキ</t>
    </rPh>
    <rPh sb="7" eb="9">
      <t>ニュウリョク</t>
    </rPh>
    <rPh sb="11" eb="12">
      <t>ヒョウ</t>
    </rPh>
    <rPh sb="13" eb="15">
      <t>カイトウ</t>
    </rPh>
    <phoneticPr fontId="10"/>
  </si>
  <si>
    <t>(単位：㎡）</t>
    <phoneticPr fontId="10"/>
  </si>
  <si>
    <t>全保有面積</t>
    <rPh sb="0" eb="1">
      <t>ゼン</t>
    </rPh>
    <rPh sb="1" eb="3">
      <t>ホユウ</t>
    </rPh>
    <rPh sb="3" eb="5">
      <t>メンセキ</t>
    </rPh>
    <phoneticPr fontId="10"/>
  </si>
  <si>
    <t>昭和57年以降建築の面積
（A-C）</t>
    <rPh sb="0" eb="2">
      <t>ショウワ</t>
    </rPh>
    <rPh sb="4" eb="5">
      <t>ネン</t>
    </rPh>
    <rPh sb="5" eb="7">
      <t>イコウ</t>
    </rPh>
    <rPh sb="7" eb="9">
      <t>ケンチク</t>
    </rPh>
    <rPh sb="10" eb="12">
      <t>メンセキ</t>
    </rPh>
    <phoneticPr fontId="10"/>
  </si>
  <si>
    <t>昭和56年以前建築の面積</t>
    <rPh sb="0" eb="2">
      <t>ショウワ</t>
    </rPh>
    <rPh sb="4" eb="5">
      <t>ネン</t>
    </rPh>
    <rPh sb="7" eb="9">
      <t>ケンチク</t>
    </rPh>
    <phoneticPr fontId="10"/>
  </si>
  <si>
    <t>昭和56年以前建築の面積</t>
    <rPh sb="10" eb="12">
      <t>メンセキ</t>
    </rPh>
    <phoneticPr fontId="10"/>
  </si>
  <si>
    <t>耐震診断実施の面積</t>
    <phoneticPr fontId="10"/>
  </si>
  <si>
    <t>耐震診断未実施の面積
（C-D）</t>
    <phoneticPr fontId="10"/>
  </si>
  <si>
    <t>「全保有面積」は記入されているか</t>
    <rPh sb="1" eb="2">
      <t>ゼン</t>
    </rPh>
    <rPh sb="2" eb="4">
      <t>ホユウ</t>
    </rPh>
    <rPh sb="4" eb="6">
      <t>メンセキ</t>
    </rPh>
    <rPh sb="8" eb="10">
      <t>キニュウ</t>
    </rPh>
    <phoneticPr fontId="10"/>
  </si>
  <si>
    <t>「昭和57年以降建築の面積」がマイナスになっていないか</t>
    <phoneticPr fontId="10"/>
  </si>
  <si>
    <t>「耐震診断未実施の面積」がマイナスになっていないか</t>
    <phoneticPr fontId="10"/>
  </si>
  <si>
    <t>「棟数」を回答した欄に回答しているか</t>
    <rPh sb="1" eb="2">
      <t>トウ</t>
    </rPh>
    <rPh sb="2" eb="3">
      <t>スウ</t>
    </rPh>
    <rPh sb="5" eb="7">
      <t>カイトウ</t>
    </rPh>
    <rPh sb="9" eb="10">
      <t>ラン</t>
    </rPh>
    <rPh sb="11" eb="13">
      <t>カイトウ</t>
    </rPh>
    <phoneticPr fontId="10"/>
  </si>
  <si>
    <t>耐震化済の面積（Ｉｓ値0.6以上）</t>
    <phoneticPr fontId="10"/>
  </si>
  <si>
    <t>改修予定有の面積（Ｉｓ値0.6未満）</t>
    <rPh sb="0" eb="2">
      <t>カイシュウ</t>
    </rPh>
    <rPh sb="2" eb="4">
      <t>ヨテイ</t>
    </rPh>
    <rPh sb="4" eb="5">
      <t>ア</t>
    </rPh>
    <rPh sb="6" eb="8">
      <t>メンセキ</t>
    </rPh>
    <rPh sb="15" eb="17">
      <t>ミマン</t>
    </rPh>
    <phoneticPr fontId="10"/>
  </si>
  <si>
    <t>改修予定無の面積（Ｉｓ値0.6未満）</t>
    <rPh sb="0" eb="2">
      <t>カイシュウ</t>
    </rPh>
    <rPh sb="2" eb="4">
      <t>ヨテイ</t>
    </rPh>
    <rPh sb="4" eb="5">
      <t>ナ</t>
    </rPh>
    <rPh sb="6" eb="8">
      <t>メンセキ</t>
    </rPh>
    <phoneticPr fontId="10"/>
  </si>
  <si>
    <t>（E～Lの計）</t>
    <phoneticPr fontId="10"/>
  </si>
  <si>
    <t>改修の必要がない棟の面積</t>
    <rPh sb="10" eb="12">
      <t>メンセキ</t>
    </rPh>
    <phoneticPr fontId="10"/>
  </si>
  <si>
    <t>改修済の棟の面積</t>
    <rPh sb="0" eb="2">
      <t>カイシュウ</t>
    </rPh>
    <rPh sb="2" eb="3">
      <t>ス</t>
    </rPh>
    <rPh sb="6" eb="8">
      <t>メンセキ</t>
    </rPh>
    <phoneticPr fontId="10"/>
  </si>
  <si>
    <r>
      <t>0.3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0"/>
  </si>
  <si>
    <t>F</t>
  </si>
  <si>
    <t>※　小数第３位の値は四捨五入され、小数第２位までの表示となる。</t>
    <phoneticPr fontId="10"/>
  </si>
  <si>
    <r>
      <rPr>
        <b/>
        <u/>
        <sz val="14"/>
        <color indexed="30"/>
        <rFont val="ＭＳ Ｐゴシック"/>
        <family val="3"/>
        <charset val="128"/>
      </rPr>
      <t>【b表】上記表（B表）へ回答した建物のうち、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0"/>
  </si>
  <si>
    <t>（a表に回答した建物の面積について記載すること）</t>
    <rPh sb="2" eb="3">
      <t>ヒョウ</t>
    </rPh>
    <rPh sb="4" eb="6">
      <t>カイトウ</t>
    </rPh>
    <rPh sb="8" eb="10">
      <t>タテモノ</t>
    </rPh>
    <rPh sb="11" eb="13">
      <t>メンセキ</t>
    </rPh>
    <rPh sb="17" eb="19">
      <t>キサイ</t>
    </rPh>
    <phoneticPr fontId="10"/>
  </si>
  <si>
    <r>
      <t>【</t>
    </r>
    <r>
      <rPr>
        <b/>
        <sz val="20"/>
        <rFont val="ＭＳ Ｐゴシック"/>
        <family val="3"/>
        <charset val="128"/>
      </rPr>
      <t>避難所指定を</t>
    </r>
    <r>
      <rPr>
        <b/>
        <u/>
        <sz val="20"/>
        <rFont val="ＭＳ Ｐゴシック"/>
        <family val="3"/>
        <charset val="128"/>
      </rPr>
      <t>受けていない</t>
    </r>
    <r>
      <rPr>
        <b/>
        <sz val="20"/>
        <rFont val="ＭＳ Ｐゴシック"/>
        <family val="3"/>
        <charset val="128"/>
      </rPr>
      <t>学校</t>
    </r>
    <r>
      <rPr>
        <sz val="20"/>
        <rFont val="ＭＳ Ｐゴシック"/>
        <family val="3"/>
        <charset val="128"/>
      </rPr>
      <t>】</t>
    </r>
    <rPh sb="1" eb="4">
      <t>ヒナンジョ</t>
    </rPh>
    <rPh sb="4" eb="6">
      <t>シテイ</t>
    </rPh>
    <rPh sb="7" eb="8">
      <t>ウ</t>
    </rPh>
    <rPh sb="13" eb="15">
      <t>ガッコウ</t>
    </rPh>
    <phoneticPr fontId="10"/>
  </si>
  <si>
    <r>
      <t>【C表】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0"/>
  </si>
  <si>
    <r>
      <rPr>
        <b/>
        <u/>
        <sz val="14"/>
        <color indexed="10"/>
        <rFont val="ＭＳ Ｐゴシック"/>
        <family val="3"/>
        <charset val="128"/>
      </rPr>
      <t>【c表】上記表（C表）へ回答した建物のうち、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0"/>
  </si>
  <si>
    <r>
      <t>【D表】</t>
    </r>
    <r>
      <rPr>
        <b/>
        <u/>
        <sz val="18"/>
        <color indexed="30"/>
        <rFont val="ＭＳ Ｐゴシック"/>
        <family val="3"/>
        <charset val="128"/>
      </rPr>
      <t>面積</t>
    </r>
    <r>
      <rPr>
        <b/>
        <sz val="18"/>
        <color indexed="30"/>
        <rFont val="ＭＳ Ｐゴシック"/>
        <family val="3"/>
        <charset val="128"/>
      </rPr>
      <t>で入力（C表で回答した建物の面積について記載すること）</t>
    </r>
    <rPh sb="2" eb="3">
      <t>ヒョウ</t>
    </rPh>
    <rPh sb="4" eb="6">
      <t>メンセキ</t>
    </rPh>
    <rPh sb="7" eb="9">
      <t>ニュウリョク</t>
    </rPh>
    <rPh sb="11" eb="12">
      <t>ヒョウ</t>
    </rPh>
    <phoneticPr fontId="10"/>
  </si>
  <si>
    <r>
      <rPr>
        <b/>
        <u/>
        <sz val="14"/>
        <color indexed="30"/>
        <rFont val="ＭＳ Ｐゴシック"/>
        <family val="3"/>
        <charset val="128"/>
      </rPr>
      <t>【d表】上記表（D表）へ回答した建物のうち、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0"/>
  </si>
  <si>
    <t>（c表に回答した建物の面積について記載すること）</t>
    <rPh sb="2" eb="3">
      <t>ヒョウ</t>
    </rPh>
    <rPh sb="4" eb="6">
      <t>カイトウ</t>
    </rPh>
    <rPh sb="8" eb="10">
      <t>タテモノ</t>
    </rPh>
    <rPh sb="11" eb="13">
      <t>メンセキ</t>
    </rPh>
    <rPh sb="17" eb="19">
      <t>キサイ</t>
    </rPh>
    <phoneticPr fontId="10"/>
  </si>
  <si>
    <t>合計（全棟数）</t>
    <rPh sb="0" eb="2">
      <t>ゴウケイ</t>
    </rPh>
    <rPh sb="3" eb="6">
      <t>ゼントウスウ</t>
    </rPh>
    <phoneticPr fontId="10"/>
  </si>
  <si>
    <r>
      <t xml:space="preserve">耐震化率
（％）
</t>
    </r>
    <r>
      <rPr>
        <sz val="8"/>
        <rFont val="ＭＳ Ｐゴシック"/>
        <family val="3"/>
        <charset val="128"/>
      </rPr>
      <t>（B＋E＋F）/A</t>
    </r>
    <phoneticPr fontId="10"/>
  </si>
  <si>
    <t>L</t>
    <phoneticPr fontId="10"/>
  </si>
  <si>
    <t>合計（200㎡以上棟数）</t>
    <rPh sb="0" eb="2">
      <t>ゴウケイ</t>
    </rPh>
    <rPh sb="7" eb="9">
      <t>イジョウ</t>
    </rPh>
    <rPh sb="9" eb="11">
      <t>トウスウ</t>
    </rPh>
    <phoneticPr fontId="10"/>
  </si>
  <si>
    <t>○学校数で入力・・・１（学校ごとに避難所指定がされていた場合（片方の表のみ回答））</t>
    <rPh sb="1" eb="3">
      <t>ガッコウ</t>
    </rPh>
    <rPh sb="3" eb="4">
      <t>カズ</t>
    </rPh>
    <rPh sb="5" eb="7">
      <t>ニュウリョク</t>
    </rPh>
    <rPh sb="12" eb="14">
      <t>ガッコウ</t>
    </rPh>
    <rPh sb="17" eb="20">
      <t>ヒナンジョ</t>
    </rPh>
    <rPh sb="20" eb="22">
      <t>シテイ</t>
    </rPh>
    <rPh sb="28" eb="30">
      <t>バアイ</t>
    </rPh>
    <rPh sb="31" eb="33">
      <t>カタホウ</t>
    </rPh>
    <rPh sb="34" eb="35">
      <t>ヒョウ</t>
    </rPh>
    <rPh sb="37" eb="39">
      <t>カイトウ</t>
    </rPh>
    <phoneticPr fontId="10"/>
  </si>
  <si>
    <t>(単位：学校数）</t>
    <rPh sb="4" eb="6">
      <t>ガッコウ</t>
    </rPh>
    <rPh sb="6" eb="7">
      <t>スウ</t>
    </rPh>
    <phoneticPr fontId="10"/>
  </si>
  <si>
    <t>学校数</t>
    <rPh sb="0" eb="3">
      <t>ガッコウスウ</t>
    </rPh>
    <phoneticPr fontId="10"/>
  </si>
  <si>
    <t>昭和57年以降建築
（A-C）</t>
    <rPh sb="0" eb="2">
      <t>ショウワ</t>
    </rPh>
    <rPh sb="4" eb="5">
      <t>ネン</t>
    </rPh>
    <rPh sb="5" eb="7">
      <t>イコウ</t>
    </rPh>
    <rPh sb="7" eb="9">
      <t>ケンチク</t>
    </rPh>
    <phoneticPr fontId="10"/>
  </si>
  <si>
    <t>昭和56年以前建築</t>
    <phoneticPr fontId="10"/>
  </si>
  <si>
    <r>
      <t xml:space="preserve">耐震化率
（％）
</t>
    </r>
    <r>
      <rPr>
        <sz val="6"/>
        <rFont val="ＭＳ Ｐゴシック"/>
        <family val="3"/>
        <charset val="128"/>
      </rPr>
      <t>（B＋E＋F）/A</t>
    </r>
    <rPh sb="0" eb="3">
      <t>タイシンカ</t>
    </rPh>
    <rPh sb="3" eb="4">
      <t>リツ</t>
    </rPh>
    <phoneticPr fontId="10"/>
  </si>
  <si>
    <t>耐震診断実施済</t>
    <phoneticPr fontId="10"/>
  </si>
  <si>
    <t>耐震診断未実施
（C-D）</t>
    <phoneticPr fontId="10"/>
  </si>
  <si>
    <t>全ての建物が新耐震基準に適合している</t>
    <rPh sb="0" eb="1">
      <t>スベ</t>
    </rPh>
    <rPh sb="3" eb="5">
      <t>タテモノ</t>
    </rPh>
    <rPh sb="6" eb="7">
      <t>シン</t>
    </rPh>
    <rPh sb="7" eb="9">
      <t>タイシン</t>
    </rPh>
    <rPh sb="9" eb="11">
      <t>キジュン</t>
    </rPh>
    <rPh sb="12" eb="14">
      <t>テキゴウ</t>
    </rPh>
    <phoneticPr fontId="10"/>
  </si>
  <si>
    <t>うち、新耐震基準に適合しない建物があり、全て耐震改修済み</t>
    <rPh sb="3" eb="4">
      <t>シン</t>
    </rPh>
    <rPh sb="4" eb="6">
      <t>タイシン</t>
    </rPh>
    <rPh sb="6" eb="8">
      <t>キジュン</t>
    </rPh>
    <rPh sb="9" eb="11">
      <t>テキゴウ</t>
    </rPh>
    <rPh sb="14" eb="16">
      <t>タテモノ</t>
    </rPh>
    <rPh sb="20" eb="21">
      <t>スベ</t>
    </rPh>
    <rPh sb="22" eb="24">
      <t>タイシン</t>
    </rPh>
    <rPh sb="24" eb="26">
      <t>カイシュウ</t>
    </rPh>
    <rPh sb="26" eb="27">
      <t>ス</t>
    </rPh>
    <phoneticPr fontId="10"/>
  </si>
  <si>
    <t>うち新耐震基準に適合しない建物があり、未改修の建物がある学校数</t>
    <rPh sb="2" eb="3">
      <t>シン</t>
    </rPh>
    <rPh sb="3" eb="5">
      <t>タイシン</t>
    </rPh>
    <rPh sb="5" eb="7">
      <t>キジュン</t>
    </rPh>
    <rPh sb="8" eb="10">
      <t>テキゴウ</t>
    </rPh>
    <rPh sb="13" eb="15">
      <t>タテモノ</t>
    </rPh>
    <rPh sb="19" eb="22">
      <t>ミカイシュウ</t>
    </rPh>
    <rPh sb="23" eb="25">
      <t>タテモノ</t>
    </rPh>
    <rPh sb="28" eb="30">
      <t>ガッコウ</t>
    </rPh>
    <rPh sb="30" eb="31">
      <t>カズ</t>
    </rPh>
    <phoneticPr fontId="10"/>
  </si>
  <si>
    <t>G</t>
    <phoneticPr fontId="10"/>
  </si>
  <si>
    <t>○学校数で入力・・・２（建物ごとに避難所指定がされていた場合（両方の表へ回答））</t>
    <rPh sb="12" eb="14">
      <t>タテモノ</t>
    </rPh>
    <rPh sb="17" eb="20">
      <t>ヒナンジョ</t>
    </rPh>
    <rPh sb="20" eb="22">
      <t>シテイ</t>
    </rPh>
    <rPh sb="28" eb="30">
      <t>バアイ</t>
    </rPh>
    <rPh sb="31" eb="33">
      <t>リョウホウ</t>
    </rPh>
    <rPh sb="34" eb="35">
      <t>ヒョウ</t>
    </rPh>
    <rPh sb="36" eb="38">
      <t>カイトウ</t>
    </rPh>
    <phoneticPr fontId="10"/>
  </si>
  <si>
    <t>(単位：学校数）</t>
    <phoneticPr fontId="10"/>
  </si>
  <si>
    <t>○学校数で入力・・・３（１と２の合計）</t>
    <rPh sb="16" eb="18">
      <t>ゴウケイ</t>
    </rPh>
    <phoneticPr fontId="10"/>
  </si>
  <si>
    <r>
      <t>補助対象となる事業経費が</t>
    </r>
    <r>
      <rPr>
        <sz val="11"/>
        <color rgb="FFFF0000"/>
        <rFont val="ＭＳ Ｐゴシック"/>
        <family val="3"/>
        <charset val="128"/>
        <scheme val="minor"/>
      </rPr>
      <t>３００万円以上</t>
    </r>
    <r>
      <rPr>
        <sz val="11"/>
        <color theme="1"/>
        <rFont val="ＭＳ Ｐゴシック"/>
        <family val="2"/>
        <charset val="128"/>
        <scheme val="minor"/>
      </rPr>
      <t>であることを確認して、「○」を選択してください。</t>
    </r>
    <rPh sb="0" eb="2">
      <t>ホジョ</t>
    </rPh>
    <rPh sb="2" eb="4">
      <t>タイショウ</t>
    </rPh>
    <rPh sb="7" eb="9">
      <t>ジギョウ</t>
    </rPh>
    <rPh sb="9" eb="11">
      <t>ケイヒ</t>
    </rPh>
    <rPh sb="15" eb="16">
      <t>マン</t>
    </rPh>
    <rPh sb="16" eb="17">
      <t>エン</t>
    </rPh>
    <rPh sb="17" eb="19">
      <t>イジョウ</t>
    </rPh>
    <rPh sb="25" eb="27">
      <t>カクニン</t>
    </rPh>
    <rPh sb="34" eb="36">
      <t>センタク</t>
    </rPh>
    <phoneticPr fontId="34"/>
  </si>
  <si>
    <r>
      <t>・下記【チェック項目Ⅰ～Ⅲ】について、全ての事項に回答し、</t>
    </r>
    <r>
      <rPr>
        <b/>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phoneticPr fontId="34"/>
  </si>
  <si>
    <r>
      <t>入札の内容がわかる書類、見積書
※　見積書は頭紙だけでなく、</t>
    </r>
    <r>
      <rPr>
        <u/>
        <sz val="11"/>
        <color theme="1"/>
        <rFont val="ＭＳ Ｐゴシック"/>
        <family val="3"/>
        <charset val="128"/>
        <scheme val="minor"/>
      </rPr>
      <t>明細部分も提出願います。</t>
    </r>
    <r>
      <rPr>
        <sz val="11"/>
        <rFont val="ＭＳ Ｐゴシック"/>
        <family val="3"/>
        <charset val="128"/>
      </rPr>
      <t xml:space="preserve">
※　</t>
    </r>
    <r>
      <rPr>
        <u/>
        <sz val="11"/>
        <color theme="1"/>
        <rFont val="ＭＳ Ｐゴシック"/>
        <family val="3"/>
        <charset val="128"/>
        <scheme val="minor"/>
      </rPr>
      <t>不採択の見積書についても提出願います。</t>
    </r>
    <rPh sb="0" eb="2">
      <t>ニュウサツ</t>
    </rPh>
    <rPh sb="3" eb="5">
      <t>ナイヨウ</t>
    </rPh>
    <rPh sb="9" eb="11">
      <t>ショルイ</t>
    </rPh>
    <rPh sb="12" eb="15">
      <t>ミツモリショ</t>
    </rPh>
    <phoneticPr fontId="34"/>
  </si>
  <si>
    <t>06_見積整理表の合計（K64）と金額が一致している場合、文字が赤くなります。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0"/>
  </si>
  <si>
    <t>補助希望額が下限を上回っている場合、文字が赤くなります。</t>
    <rPh sb="0" eb="2">
      <t>ホジョ</t>
    </rPh>
    <rPh sb="2" eb="4">
      <t>キボウ</t>
    </rPh>
    <rPh sb="4" eb="5">
      <t>ガク</t>
    </rPh>
    <rPh sb="6" eb="8">
      <t>カゲン</t>
    </rPh>
    <rPh sb="9" eb="11">
      <t>ウワマワ</t>
    </rPh>
    <rPh sb="15" eb="17">
      <t>バアイ</t>
    </rPh>
    <rPh sb="18" eb="20">
      <t>モジ</t>
    </rPh>
    <rPh sb="21" eb="22">
      <t>アカ</t>
    </rPh>
    <phoneticPr fontId="10"/>
  </si>
  <si>
    <t>05_見積整理表の合計（O64）と金額が一致している場合、文字が赤くなります。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0"/>
  </si>
  <si>
    <t>電子メールでの提出についてですが、以下について確認して、「○」を選択してください。
・本エクセルファイルを紙提出に加え、電子メールでも提出すること。
・電子メールで提出する資料については、PDF化をせず、エクセルファイルのまま提出すること。</t>
    <phoneticPr fontId="34"/>
  </si>
  <si>
    <t>消費税</t>
    <rPh sb="0" eb="3">
      <t>ショウヒゼイ</t>
    </rPh>
    <phoneticPr fontId="10"/>
  </si>
  <si>
    <t>品名</t>
    <rPh sb="0" eb="2">
      <t>ヒンメイ</t>
    </rPh>
    <phoneticPr fontId="10"/>
  </si>
  <si>
    <t>過去３年度分の資金収支決算書の写し</t>
    <rPh sb="0" eb="2">
      <t>カコ</t>
    </rPh>
    <rPh sb="3" eb="6">
      <t>ネンドブン</t>
    </rPh>
    <rPh sb="7" eb="9">
      <t>シキン</t>
    </rPh>
    <rPh sb="9" eb="11">
      <t>シュウシ</t>
    </rPh>
    <rPh sb="11" eb="14">
      <t>ケッサンショ</t>
    </rPh>
    <rPh sb="15" eb="16">
      <t>ウツ</t>
    </rPh>
    <phoneticPr fontId="34"/>
  </si>
  <si>
    <t>確　認　事　項　（「資金収支決算書」）</t>
    <rPh sb="0" eb="1">
      <t>アキラ</t>
    </rPh>
    <rPh sb="2" eb="3">
      <t>シノブ</t>
    </rPh>
    <rPh sb="4" eb="5">
      <t>コト</t>
    </rPh>
    <rPh sb="6" eb="7">
      <t>コウ</t>
    </rPh>
    <rPh sb="10" eb="11">
      <t>シ</t>
    </rPh>
    <rPh sb="11" eb="12">
      <t>キン</t>
    </rPh>
    <rPh sb="12" eb="13">
      <t>オサム</t>
    </rPh>
    <rPh sb="13" eb="14">
      <t>シ</t>
    </rPh>
    <rPh sb="14" eb="16">
      <t>ケッサン</t>
    </rPh>
    <rPh sb="16" eb="17">
      <t>ショ</t>
    </rPh>
    <phoneticPr fontId="34"/>
  </si>
  <si>
    <t>「資金収支決算書」について、歳出入の総計が一致していること（複数の学校を持つ学校法人で、会計管理が法人全体でなされており歳出入の総計が一致しない場合、その旨が下部に記載されていること）を確認して、「〇」を選択してください。</t>
    <rPh sb="16" eb="17">
      <t>ニュウ</t>
    </rPh>
    <rPh sb="30" eb="32">
      <t>フクスウ</t>
    </rPh>
    <rPh sb="33" eb="35">
      <t>ガッコウ</t>
    </rPh>
    <rPh sb="36" eb="37">
      <t>モ</t>
    </rPh>
    <rPh sb="38" eb="40">
      <t>ガッコウ</t>
    </rPh>
    <rPh sb="40" eb="42">
      <t>ホウジン</t>
    </rPh>
    <rPh sb="44" eb="48">
      <t>カイケイカンリ</t>
    </rPh>
    <rPh sb="49" eb="53">
      <t>ホウジンゼンタイ</t>
    </rPh>
    <rPh sb="60" eb="63">
      <t>サイシュツニュウ</t>
    </rPh>
    <rPh sb="64" eb="66">
      <t>ソウケイ</t>
    </rPh>
    <rPh sb="67" eb="69">
      <t>イッチ</t>
    </rPh>
    <rPh sb="72" eb="74">
      <t>バアイ</t>
    </rPh>
    <rPh sb="77" eb="78">
      <t>ムネ</t>
    </rPh>
    <rPh sb="79" eb="81">
      <t>カブ</t>
    </rPh>
    <rPh sb="82" eb="84">
      <t>キサイ</t>
    </rPh>
    <phoneticPr fontId="10"/>
  </si>
  <si>
    <t>法人番号
（12桁）</t>
    <rPh sb="0" eb="2">
      <t>ホウジン</t>
    </rPh>
    <rPh sb="2" eb="4">
      <t>バンゴウ</t>
    </rPh>
    <rPh sb="8" eb="9">
      <t>ケタ</t>
    </rPh>
    <phoneticPr fontId="10"/>
  </si>
  <si>
    <t>令和　年　月</t>
    <rPh sb="0" eb="1">
      <t>レイ</t>
    </rPh>
    <rPh sb="1" eb="2">
      <t>ワ</t>
    </rPh>
    <rPh sb="3" eb="4">
      <t>ネン</t>
    </rPh>
    <rPh sb="5" eb="6">
      <t>ガツ</t>
    </rPh>
    <phoneticPr fontId="10"/>
  </si>
  <si>
    <t>事業着手時期</t>
    <rPh sb="0" eb="2">
      <t>ジギョウ</t>
    </rPh>
    <rPh sb="2" eb="4">
      <t>チャクシュ</t>
    </rPh>
    <rPh sb="4" eb="6">
      <t>ジキ</t>
    </rPh>
    <phoneticPr fontId="10"/>
  </si>
  <si>
    <t>事業完了予定時期</t>
    <rPh sb="0" eb="2">
      <t>ジギョウ</t>
    </rPh>
    <rPh sb="2" eb="4">
      <t>カンリョウ</t>
    </rPh>
    <rPh sb="4" eb="6">
      <t>ヨテイ</t>
    </rPh>
    <rPh sb="6" eb="8">
      <t>ジキ</t>
    </rPh>
    <phoneticPr fontId="10"/>
  </si>
  <si>
    <t>（防災機能等強化緊急特別推進事業（バリアフリー化））共通様式［学校法人作成］</t>
    <rPh sb="1" eb="3">
      <t>ボウサイ</t>
    </rPh>
    <rPh sb="3" eb="5">
      <t>キノウ</t>
    </rPh>
    <rPh sb="5" eb="6">
      <t>トウ</t>
    </rPh>
    <rPh sb="6" eb="8">
      <t>キョウカ</t>
    </rPh>
    <rPh sb="8" eb="10">
      <t>キンキュウ</t>
    </rPh>
    <rPh sb="10" eb="12">
      <t>トクベツ</t>
    </rPh>
    <rPh sb="12" eb="14">
      <t>スイシン</t>
    </rPh>
    <rPh sb="14" eb="16">
      <t>ジギョウ</t>
    </rPh>
    <rPh sb="23" eb="24">
      <t>カ</t>
    </rPh>
    <phoneticPr fontId="34"/>
  </si>
  <si>
    <r>
      <t>「各工事（品目）におけるバリアフリー化との関連性」の説明
（各工事（品目）が、学校施設のバリアフリー化という観点からどのように関連があるのか、どうして必要となるのか、</t>
    </r>
    <r>
      <rPr>
        <b/>
        <sz val="11"/>
        <color theme="1"/>
        <rFont val="ＭＳ Ｐゴシック"/>
        <family val="3"/>
        <charset val="128"/>
        <scheme val="minor"/>
      </rPr>
      <t>具体的・詳細</t>
    </r>
    <r>
      <rPr>
        <sz val="11"/>
        <color theme="1"/>
        <rFont val="ＭＳ Ｐゴシック"/>
        <family val="3"/>
        <charset val="128"/>
        <scheme val="minor"/>
      </rPr>
      <t>に記載してください。）</t>
    </r>
    <rPh sb="23" eb="24">
      <t>セイ</t>
    </rPh>
    <rPh sb="26" eb="28">
      <t>セツメイ</t>
    </rPh>
    <rPh sb="30" eb="31">
      <t>カク</t>
    </rPh>
    <rPh sb="31" eb="33">
      <t>コウジ</t>
    </rPh>
    <rPh sb="34" eb="36">
      <t>ヒンモク</t>
    </rPh>
    <rPh sb="39" eb="43">
      <t>ガッコウシセツ</t>
    </rPh>
    <rPh sb="50" eb="51">
      <t>カ</t>
    </rPh>
    <rPh sb="54" eb="56">
      <t>カンテン</t>
    </rPh>
    <rPh sb="63" eb="65">
      <t>カンレン</t>
    </rPh>
    <rPh sb="75" eb="77">
      <t>ヒツヨウ</t>
    </rPh>
    <rPh sb="83" eb="86">
      <t>グタイテキ</t>
    </rPh>
    <rPh sb="87" eb="89">
      <t>ショウサイ</t>
    </rPh>
    <rPh sb="90" eb="92">
      <t>キサイ</t>
    </rPh>
    <phoneticPr fontId="34"/>
  </si>
  <si>
    <t>工事等の説明一覧（実施設計費）</t>
    <rPh sb="0" eb="2">
      <t>コウジ</t>
    </rPh>
    <rPh sb="2" eb="3">
      <t>トウ</t>
    </rPh>
    <rPh sb="4" eb="6">
      <t>セツメイ</t>
    </rPh>
    <rPh sb="6" eb="8">
      <t>イチラン</t>
    </rPh>
    <rPh sb="9" eb="14">
      <t>ジッシセッケイヒ</t>
    </rPh>
    <phoneticPr fontId="34"/>
  </si>
  <si>
    <t>工事等の説明一覧（工事費）</t>
    <rPh sb="0" eb="2">
      <t>コウジ</t>
    </rPh>
    <rPh sb="2" eb="3">
      <t>トウ</t>
    </rPh>
    <rPh sb="4" eb="6">
      <t>セツメイ</t>
    </rPh>
    <rPh sb="6" eb="8">
      <t>イチラン</t>
    </rPh>
    <rPh sb="9" eb="11">
      <t>コウジ</t>
    </rPh>
    <rPh sb="11" eb="12">
      <t>ヒ</t>
    </rPh>
    <phoneticPr fontId="34"/>
  </si>
  <si>
    <t>⑫</t>
    <phoneticPr fontId="10"/>
  </si>
  <si>
    <t>⑬</t>
    <phoneticPr fontId="10"/>
  </si>
  <si>
    <t>⑭</t>
    <phoneticPr fontId="10"/>
  </si>
  <si>
    <t>⑮</t>
    <phoneticPr fontId="10"/>
  </si>
  <si>
    <t>令和７年度　専修学校防災機能等強化緊急特別推進事業
（バリアフリー化）計画調書</t>
    <phoneticPr fontId="10"/>
  </si>
  <si>
    <t>令和６年度私立高等学校等の実態調査の様式3-2-7-1</t>
    <rPh sb="0" eb="2">
      <t>レイワ</t>
    </rPh>
    <rPh sb="3" eb="5">
      <t>ネンド</t>
    </rPh>
    <rPh sb="5" eb="12">
      <t>シリツコウトウガッコウトウ</t>
    </rPh>
    <rPh sb="13" eb="17">
      <t>ジッタイチョウサ</t>
    </rPh>
    <rPh sb="18" eb="20">
      <t>ヨウシキ</t>
    </rPh>
    <phoneticPr fontId="10"/>
  </si>
  <si>
    <t>教員・生徒数調書（令和7年4月1日現在）</t>
    <phoneticPr fontId="10"/>
  </si>
  <si>
    <t>専修学校の耐震化状況（令和6年5月1日時点）</t>
    <rPh sb="11" eb="12">
      <t>レイ</t>
    </rPh>
    <rPh sb="12" eb="13">
      <t>ワ</t>
    </rPh>
    <rPh sb="14" eb="15">
      <t>ネン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</si>
</sst>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_);[Red]\(#,##0\)"/>
    <numFmt numFmtId="178" formatCode="#,##0_ "/>
    <numFmt numFmtId="179" formatCode="#,##0_ ;[Red]\-#,##0\ "/>
    <numFmt numFmtId="180" formatCode="#,##0;&quot;△ &quot;#,##0"/>
    <numFmt numFmtId="181" formatCode="#,##0&quot;円&quot;"/>
    <numFmt numFmtId="182" formatCode="#,##0;&quot;▲ &quot;#,##0"/>
    <numFmt numFmtId="183" formatCode="#,##0&quot;棟&quot;;[Red]\-#,##0&quot;棟&quot;"/>
    <numFmt numFmtId="184" formatCode="#,##0.00&quot;㎡&quot;;[Red]\-#,##0.00&quot;㎡&quot;"/>
    <numFmt numFmtId="185" formatCode="0.0%"/>
  </numFmts>
  <fonts count="9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b/>
      <sz val="14"/>
      <name val="ＭＳ Ｐゴシック"/>
      <family val="3"/>
      <charset val="128"/>
    </font>
    <font>
      <sz val="14"/>
      <name val="ＭＳ 明朝"/>
      <family val="1"/>
      <charset val="128"/>
    </font>
    <font>
      <b/>
      <sz val="9"/>
      <color indexed="81"/>
      <name val="ＭＳ Ｐゴシック"/>
      <family val="3"/>
      <charset val="128"/>
    </font>
    <font>
      <sz val="9"/>
      <color indexed="10"/>
      <name val="ＭＳ Ｐゴシック"/>
      <family val="3"/>
      <charset val="128"/>
    </font>
    <font>
      <b/>
      <sz val="1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sz val="11"/>
      <color indexed="10"/>
      <name val="ＭＳ Ｐ明朝"/>
      <family val="1"/>
      <charset val="128"/>
    </font>
    <font>
      <b/>
      <sz val="11"/>
      <color indexed="10"/>
      <name val="ＭＳ Ｐゴシック"/>
      <family val="3"/>
      <charset val="128"/>
    </font>
    <font>
      <b/>
      <sz val="11"/>
      <color indexed="81"/>
      <name val="ＭＳ Ｐゴシック"/>
      <family val="3"/>
      <charset val="128"/>
    </font>
    <font>
      <sz val="9"/>
      <color indexed="81"/>
      <name val="ＭＳ Ｐゴシック"/>
      <family val="3"/>
      <charset val="128"/>
    </font>
    <font>
      <b/>
      <sz val="14"/>
      <name val="ＭＳ Ｐゴシック"/>
      <family val="3"/>
      <charset val="128"/>
      <scheme val="minor"/>
    </font>
    <font>
      <sz val="12"/>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b/>
      <sz val="18"/>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rgb="FFFF0000"/>
      <name val="ＭＳ Ｐゴシック"/>
      <family val="3"/>
      <charset val="128"/>
      <scheme val="minor"/>
    </font>
    <font>
      <b/>
      <u/>
      <sz val="11"/>
      <color rgb="FFFF0000"/>
      <name val="ＭＳ Ｐゴシック"/>
      <family val="3"/>
      <charset val="128"/>
      <scheme val="minor"/>
    </font>
    <font>
      <sz val="10"/>
      <color theme="1"/>
      <name val="ＭＳ Ｐゴシック"/>
      <family val="2"/>
      <charset val="128"/>
      <scheme val="minor"/>
    </font>
    <font>
      <u/>
      <sz val="11"/>
      <color theme="1"/>
      <name val="ＭＳ Ｐゴシック"/>
      <family val="3"/>
      <charset val="128"/>
      <scheme val="minor"/>
    </font>
    <font>
      <b/>
      <u/>
      <sz val="11"/>
      <color rgb="FF0070C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2"/>
      <color theme="1"/>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2"/>
      <name val="ＭＳ Ｐゴシック"/>
      <family val="3"/>
      <charset val="128"/>
    </font>
    <font>
      <b/>
      <sz val="16"/>
      <name val="ＭＳ Ｐ明朝"/>
      <family val="1"/>
      <charset val="128"/>
    </font>
    <font>
      <sz val="9"/>
      <name val="ＭＳ Ｐ明朝"/>
      <family val="1"/>
      <charset val="128"/>
    </font>
    <font>
      <b/>
      <sz val="9"/>
      <color indexed="81"/>
      <name val="MS P ゴシック"/>
      <family val="3"/>
      <charset val="128"/>
    </font>
    <font>
      <sz val="11"/>
      <name val="ＭＳ Ｐゴシック"/>
      <family val="3"/>
      <charset val="128"/>
      <scheme val="minor"/>
    </font>
    <font>
      <b/>
      <sz val="13"/>
      <name val="ＭＳ ゴシック"/>
      <family val="3"/>
      <charset val="128"/>
    </font>
    <font>
      <sz val="14"/>
      <name val="ＭＳ Ｐゴシック"/>
      <family val="3"/>
      <charset val="128"/>
    </font>
    <font>
      <b/>
      <u/>
      <sz val="13"/>
      <color indexed="10"/>
      <name val="ＭＳ ゴシック"/>
      <family val="3"/>
      <charset val="128"/>
    </font>
    <font>
      <b/>
      <sz val="20"/>
      <name val="ＭＳ Ｐゴシック"/>
      <family val="3"/>
      <charset val="128"/>
    </font>
    <font>
      <b/>
      <u/>
      <sz val="20"/>
      <name val="ＭＳ Ｐゴシック"/>
      <family val="3"/>
      <charset val="128"/>
    </font>
    <font>
      <b/>
      <sz val="18"/>
      <color rgb="FFFF0000"/>
      <name val="ＭＳ Ｐゴシック"/>
      <family val="3"/>
      <charset val="128"/>
    </font>
    <font>
      <b/>
      <u/>
      <sz val="18"/>
      <color indexed="10"/>
      <name val="ＭＳ Ｐゴシック"/>
      <family val="3"/>
      <charset val="128"/>
    </font>
    <font>
      <b/>
      <sz val="18"/>
      <color indexed="10"/>
      <name val="ＭＳ Ｐゴシック"/>
      <family val="3"/>
      <charset val="128"/>
    </font>
    <font>
      <sz val="10"/>
      <name val="ＭＳ Ｐゴシック"/>
      <family val="3"/>
      <charset val="128"/>
    </font>
    <font>
      <sz val="9"/>
      <name val="ＭＳ Ｐゴシック"/>
      <family val="3"/>
      <charset val="128"/>
    </font>
    <font>
      <b/>
      <sz val="14"/>
      <color rgb="FFFF0000"/>
      <name val="ＭＳ Ｐゴシック"/>
      <family val="3"/>
      <charset val="128"/>
    </font>
    <font>
      <b/>
      <sz val="14"/>
      <color indexed="10"/>
      <name val="ＭＳ Ｐゴシック"/>
      <family val="3"/>
      <charset val="128"/>
    </font>
    <font>
      <u/>
      <sz val="14"/>
      <color rgb="FFFF0000"/>
      <name val="ＭＳ Ｐゴシック"/>
      <family val="3"/>
      <charset val="128"/>
    </font>
    <font>
      <u/>
      <sz val="14"/>
      <color indexed="10"/>
      <name val="ＭＳ Ｐゴシック"/>
      <family val="3"/>
      <charset val="128"/>
    </font>
    <font>
      <u/>
      <sz val="14"/>
      <name val="ＭＳ Ｐゴシック"/>
      <family val="3"/>
      <charset val="128"/>
    </font>
    <font>
      <sz val="11"/>
      <color indexed="9"/>
      <name val="ＭＳ Ｐゴシック"/>
      <family val="3"/>
      <charset val="128"/>
    </font>
    <font>
      <b/>
      <sz val="18"/>
      <color rgb="FF0113BF"/>
      <name val="ＭＳ Ｐゴシック"/>
      <family val="3"/>
      <charset val="128"/>
    </font>
    <font>
      <b/>
      <u/>
      <sz val="18"/>
      <color indexed="30"/>
      <name val="ＭＳ Ｐゴシック"/>
      <family val="3"/>
      <charset val="128"/>
    </font>
    <font>
      <b/>
      <sz val="18"/>
      <color indexed="30"/>
      <name val="ＭＳ Ｐゴシック"/>
      <family val="3"/>
      <charset val="128"/>
    </font>
    <font>
      <sz val="12"/>
      <color indexed="55"/>
      <name val="ＭＳ Ｐゴシック"/>
      <family val="3"/>
      <charset val="128"/>
    </font>
    <font>
      <u/>
      <sz val="14"/>
      <color rgb="FF0113BF"/>
      <name val="ＭＳ Ｐゴシック"/>
      <family val="3"/>
      <charset val="128"/>
    </font>
    <font>
      <b/>
      <u/>
      <sz val="14"/>
      <color indexed="30"/>
      <name val="ＭＳ Ｐゴシック"/>
      <family val="3"/>
      <charset val="128"/>
    </font>
    <font>
      <u/>
      <sz val="14"/>
      <color indexed="30"/>
      <name val="ＭＳ Ｐゴシック"/>
      <family val="3"/>
      <charset val="128"/>
    </font>
    <font>
      <sz val="14"/>
      <color rgb="FF0113BF"/>
      <name val="ＭＳ Ｐゴシック"/>
      <family val="3"/>
      <charset val="128"/>
    </font>
    <font>
      <sz val="20"/>
      <name val="ＭＳ Ｐゴシック"/>
      <family val="3"/>
      <charset val="128"/>
    </font>
    <font>
      <sz val="8"/>
      <name val="ＭＳ Ｐゴシック"/>
      <family val="3"/>
      <charset val="128"/>
    </font>
    <font>
      <sz val="12"/>
      <color theme="0"/>
      <name val="ＭＳ Ｐゴシック"/>
      <family val="3"/>
      <charset val="128"/>
    </font>
    <font>
      <sz val="36"/>
      <color rgb="FFFF0000"/>
      <name val="ＭＳ Ｐゴシック"/>
      <family val="3"/>
      <charset val="128"/>
    </font>
    <font>
      <sz val="20"/>
      <color rgb="FFFF0000"/>
      <name val="ＭＳ Ｐゴシック"/>
      <family val="3"/>
      <charset val="128"/>
    </font>
    <font>
      <u/>
      <sz val="9"/>
      <color indexed="81"/>
      <name val="ＭＳ Ｐゴシック"/>
      <family val="3"/>
      <charset val="128"/>
    </font>
    <font>
      <b/>
      <sz val="16"/>
      <color indexed="81"/>
      <name val="ＭＳ Ｐゴシック"/>
      <family val="3"/>
      <charset val="128"/>
    </font>
    <font>
      <sz val="11"/>
      <color rgb="FFFF0000"/>
      <name val="ＭＳ Ｐゴシック"/>
      <family val="3"/>
      <charset val="128"/>
    </font>
    <font>
      <b/>
      <sz val="11"/>
      <color indexed="81"/>
      <name val="MS P ゴシック"/>
      <family val="3"/>
      <charset val="128"/>
    </font>
    <font>
      <sz val="11"/>
      <color theme="1"/>
      <name val="ＭＳ 明朝"/>
      <family val="1"/>
      <charset val="128"/>
    </font>
  </fonts>
  <fills count="1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CCFF66"/>
        <bgColor indexed="64"/>
      </patternFill>
    </fill>
    <fill>
      <patternFill patternType="solid">
        <fgColor theme="0" tint="-0.249977111117893"/>
        <bgColor indexed="64"/>
      </patternFill>
    </fill>
    <fill>
      <patternFill patternType="solid">
        <fgColor indexed="22"/>
        <bgColor indexed="64"/>
      </patternFill>
    </fill>
    <fill>
      <patternFill patternType="solid">
        <fgColor rgb="FFFFFF99"/>
        <bgColor indexed="64"/>
      </patternFill>
    </fill>
  </fills>
  <borders count="176">
    <border>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Down="1">
      <left style="thin">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diagonalDown="1">
      <left/>
      <right style="medium">
        <color indexed="64"/>
      </right>
      <top style="double">
        <color indexed="64"/>
      </top>
      <bottom style="double">
        <color indexed="64"/>
      </bottom>
      <diagonal style="thin">
        <color indexed="64"/>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diagonalDown="1">
      <left style="medium">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thick">
        <color rgb="FF00B050"/>
      </bottom>
      <diagonal/>
    </border>
    <border diagonalUp="1">
      <left style="thick">
        <color rgb="FF00B050"/>
      </left>
      <right/>
      <top style="thick">
        <color rgb="FF00B050"/>
      </top>
      <bottom/>
      <diagonal style="thin">
        <color indexed="64"/>
      </diagonal>
    </border>
    <border diagonalUp="1">
      <left/>
      <right style="medium">
        <color indexed="64"/>
      </right>
      <top style="thick">
        <color rgb="FF00B050"/>
      </top>
      <bottom/>
      <diagonal style="thin">
        <color indexed="64"/>
      </diagonal>
    </border>
    <border>
      <left style="medium">
        <color indexed="64"/>
      </left>
      <right style="medium">
        <color indexed="64"/>
      </right>
      <top style="thick">
        <color rgb="FF00B050"/>
      </top>
      <bottom/>
      <diagonal/>
    </border>
    <border>
      <left style="medium">
        <color indexed="64"/>
      </left>
      <right/>
      <top style="thick">
        <color rgb="FF00B050"/>
      </top>
      <bottom/>
      <diagonal/>
    </border>
    <border>
      <left/>
      <right/>
      <top style="thick">
        <color rgb="FF00B050"/>
      </top>
      <bottom/>
      <diagonal/>
    </border>
    <border>
      <left/>
      <right style="thick">
        <color rgb="FF00B050"/>
      </right>
      <top style="thick">
        <color rgb="FF00B050"/>
      </top>
      <bottom/>
      <diagonal/>
    </border>
    <border diagonalUp="1">
      <left style="thick">
        <color rgb="FF00B050"/>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thick">
        <color rgb="FF00B050"/>
      </right>
      <top style="medium">
        <color indexed="64"/>
      </top>
      <bottom/>
      <diagonal/>
    </border>
    <border>
      <left style="medium">
        <color rgb="FFFF0000"/>
      </left>
      <right/>
      <top style="medium">
        <color rgb="FFFF0000"/>
      </top>
      <bottom style="medium">
        <color indexed="64"/>
      </bottom>
      <diagonal/>
    </border>
    <border>
      <left/>
      <right style="medium">
        <color rgb="FFFF0000"/>
      </right>
      <top style="medium">
        <color rgb="FFFF0000"/>
      </top>
      <bottom style="medium">
        <color indexed="64"/>
      </bottom>
      <diagonal/>
    </border>
    <border>
      <left style="medium">
        <color indexed="64"/>
      </left>
      <right style="thick">
        <color rgb="FF00B050"/>
      </right>
      <top/>
      <bottom/>
      <diagonal/>
    </border>
    <border>
      <left style="medium">
        <color rgb="FFFF0000"/>
      </left>
      <right style="thin">
        <color indexed="64"/>
      </right>
      <top style="medium">
        <color indexed="64"/>
      </top>
      <bottom/>
      <diagonal/>
    </border>
    <border>
      <left style="thin">
        <color indexed="64"/>
      </left>
      <right style="medium">
        <color rgb="FFFF0000"/>
      </right>
      <top style="medium">
        <color indexed="64"/>
      </top>
      <bottom/>
      <diagonal/>
    </border>
    <border diagonalUp="1">
      <left style="thick">
        <color rgb="FF00B050"/>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rgb="FFFF0000"/>
      </left>
      <right style="thin">
        <color indexed="64"/>
      </right>
      <top/>
      <bottom style="medium">
        <color indexed="64"/>
      </bottom>
      <diagonal/>
    </border>
    <border>
      <left style="thin">
        <color indexed="64"/>
      </left>
      <right style="medium">
        <color rgb="FFFF0000"/>
      </right>
      <top/>
      <bottom style="medium">
        <color indexed="64"/>
      </bottom>
      <diagonal/>
    </border>
    <border>
      <left/>
      <right style="thin">
        <color indexed="64"/>
      </right>
      <top/>
      <bottom style="medium">
        <color indexed="64"/>
      </bottom>
      <diagonal/>
    </border>
    <border>
      <left style="thick">
        <color rgb="FF00B050"/>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ck">
        <color rgb="FF00B050"/>
      </right>
      <top style="medium">
        <color indexed="64"/>
      </top>
      <bottom style="thin">
        <color indexed="64"/>
      </bottom>
      <diagonal/>
    </border>
    <border>
      <left style="thick">
        <color rgb="FF00B050"/>
      </left>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indexed="64"/>
      </left>
      <right style="thick">
        <color rgb="FF00B050"/>
      </right>
      <top/>
      <bottom style="thin">
        <color indexed="64"/>
      </bottom>
      <diagonal/>
    </border>
    <border>
      <left style="thick">
        <color rgb="FF00B050"/>
      </left>
      <right/>
      <top style="thin">
        <color indexed="64"/>
      </top>
      <bottom style="medium">
        <color indexed="64"/>
      </bottom>
      <diagonal/>
    </border>
    <border>
      <left style="medium">
        <color indexed="64"/>
      </left>
      <right style="thick">
        <color rgb="FF00B050"/>
      </right>
      <top/>
      <bottom style="medium">
        <color indexed="64"/>
      </bottom>
      <diagonal/>
    </border>
    <border>
      <left style="thick">
        <color rgb="FF00B050"/>
      </left>
      <right/>
      <top/>
      <bottom style="thick">
        <color rgb="FF00B050"/>
      </bottom>
      <diagonal/>
    </border>
    <border>
      <left style="medium">
        <color indexed="64"/>
      </left>
      <right style="medium">
        <color indexed="64"/>
      </right>
      <top/>
      <bottom style="thick">
        <color rgb="FF00B050"/>
      </bottom>
      <diagonal/>
    </border>
    <border>
      <left style="medium">
        <color indexed="64"/>
      </left>
      <right style="thin">
        <color indexed="64"/>
      </right>
      <top/>
      <bottom style="thick">
        <color rgb="FF00B050"/>
      </bottom>
      <diagonal/>
    </border>
    <border>
      <left style="thin">
        <color indexed="64"/>
      </left>
      <right/>
      <top/>
      <bottom style="thick">
        <color rgb="FF00B050"/>
      </bottom>
      <diagonal/>
    </border>
    <border>
      <left style="medium">
        <color rgb="FFFF0000"/>
      </left>
      <right style="thin">
        <color indexed="64"/>
      </right>
      <top/>
      <bottom style="thick">
        <color rgb="FF00B050"/>
      </bottom>
      <diagonal/>
    </border>
    <border>
      <left style="thin">
        <color indexed="64"/>
      </left>
      <right style="medium">
        <color rgb="FFFF0000"/>
      </right>
      <top/>
      <bottom style="thick">
        <color rgb="FF00B050"/>
      </bottom>
      <diagonal/>
    </border>
    <border>
      <left/>
      <right style="thin">
        <color indexed="64"/>
      </right>
      <top/>
      <bottom style="thick">
        <color rgb="FF00B050"/>
      </bottom>
      <diagonal/>
    </border>
    <border>
      <left style="thin">
        <color indexed="64"/>
      </left>
      <right style="medium">
        <color indexed="64"/>
      </right>
      <top/>
      <bottom style="thick">
        <color rgb="FF00B050"/>
      </bottom>
      <diagonal/>
    </border>
    <border>
      <left style="medium">
        <color indexed="64"/>
      </left>
      <right style="thick">
        <color rgb="FF00B050"/>
      </right>
      <top/>
      <bottom style="thick">
        <color rgb="FF00B05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diagonalUp="1">
      <left style="thick">
        <color rgb="FF00B050"/>
      </left>
      <right style="medium">
        <color indexed="64"/>
      </right>
      <top style="thick">
        <color rgb="FF00B050"/>
      </top>
      <bottom style="thin">
        <color indexed="64"/>
      </bottom>
      <diagonal style="thin">
        <color indexed="64"/>
      </diagonal>
    </border>
    <border>
      <left style="medium">
        <color indexed="64"/>
      </left>
      <right style="medium">
        <color indexed="64"/>
      </right>
      <top style="thick">
        <color rgb="FF00B050"/>
      </top>
      <bottom style="medium">
        <color indexed="64"/>
      </bottom>
      <diagonal/>
    </border>
    <border>
      <left style="medium">
        <color indexed="64"/>
      </left>
      <right style="thick">
        <color rgb="FF00B050"/>
      </right>
      <top style="thick">
        <color rgb="FF00B050"/>
      </top>
      <bottom style="medium">
        <color indexed="64"/>
      </bottom>
      <diagonal/>
    </border>
    <border>
      <left style="thick">
        <color rgb="FF00B050"/>
      </left>
      <right style="medium">
        <color indexed="64"/>
      </right>
      <top style="thin">
        <color indexed="64"/>
      </top>
      <bottom style="thin">
        <color indexed="64"/>
      </bottom>
      <diagonal/>
    </border>
    <border>
      <left style="thick">
        <color rgb="FF00B050"/>
      </left>
      <right style="medium">
        <color indexed="64"/>
      </right>
      <top style="thin">
        <color indexed="64"/>
      </top>
      <bottom style="thick">
        <color rgb="FF00B050"/>
      </bottom>
      <diagonal/>
    </border>
    <border>
      <left style="medium">
        <color indexed="64"/>
      </left>
      <right style="thick">
        <color rgb="FF00B050"/>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left style="medium">
        <color rgb="FFFF0000"/>
      </left>
      <right/>
      <top style="medium">
        <color rgb="FFFF0000"/>
      </top>
      <bottom/>
      <diagonal/>
    </border>
    <border>
      <left/>
      <right style="medium">
        <color rgb="FFFF0000"/>
      </right>
      <top style="medium">
        <color rgb="FFFF0000"/>
      </top>
      <bottom/>
      <diagonal/>
    </border>
    <border>
      <left style="thin">
        <color indexed="64"/>
      </left>
      <right/>
      <top/>
      <bottom style="double">
        <color indexed="64"/>
      </bottom>
      <diagonal/>
    </border>
    <border>
      <left/>
      <right style="thin">
        <color indexed="64"/>
      </right>
      <top/>
      <bottom style="double">
        <color indexed="64"/>
      </bottom>
      <diagonal/>
    </border>
  </borders>
  <cellStyleXfs count="14">
    <xf numFmtId="0" fontId="0" fillId="0" borderId="0">
      <alignment vertical="center"/>
    </xf>
    <xf numFmtId="0" fontId="9" fillId="0" borderId="0"/>
    <xf numFmtId="0" fontId="8"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38" fontId="9" fillId="0" borderId="0" applyFont="0" applyFill="0" applyBorder="0" applyAlignment="0" applyProtection="0">
      <alignment vertical="center"/>
    </xf>
    <xf numFmtId="0" fontId="7" fillId="0" borderId="0">
      <alignment vertical="center"/>
    </xf>
    <xf numFmtId="0" fontId="7" fillId="0" borderId="0">
      <alignment vertical="center"/>
    </xf>
    <xf numFmtId="38" fontId="36" fillId="0" borderId="0" applyFont="0" applyFill="0" applyBorder="0" applyAlignment="0" applyProtection="0">
      <alignment vertical="center"/>
    </xf>
    <xf numFmtId="9" fontId="9" fillId="0" borderId="0" applyFont="0" applyFill="0" applyBorder="0" applyAlignment="0" applyProtection="0">
      <alignment vertical="center"/>
    </xf>
    <xf numFmtId="0" fontId="5" fillId="0" borderId="0">
      <alignment vertical="center"/>
    </xf>
  </cellStyleXfs>
  <cellXfs count="866">
    <xf numFmtId="0" fontId="0" fillId="0" borderId="0" xfId="0">
      <alignment vertical="center"/>
    </xf>
    <xf numFmtId="0" fontId="12" fillId="0" borderId="0" xfId="0" applyFont="1" applyAlignment="1">
      <alignment vertical="center" shrinkToFit="1"/>
    </xf>
    <xf numFmtId="0" fontId="12" fillId="0" borderId="1" xfId="0" applyFont="1" applyBorder="1" applyAlignment="1">
      <alignment vertical="center" shrinkToFit="1"/>
    </xf>
    <xf numFmtId="0" fontId="12" fillId="0" borderId="2" xfId="0" applyFont="1" applyBorder="1" applyAlignment="1">
      <alignment horizontal="distributed" vertical="center" justifyLastLine="1"/>
    </xf>
    <xf numFmtId="0" fontId="9" fillId="0" borderId="0" xfId="0" applyFont="1" applyAlignment="1">
      <alignment horizontal="center" vertical="center"/>
    </xf>
    <xf numFmtId="0" fontId="9" fillId="0" borderId="0" xfId="0" applyFont="1">
      <alignment vertical="center"/>
    </xf>
    <xf numFmtId="0" fontId="12" fillId="0" borderId="4" xfId="0" applyFont="1" applyBorder="1" applyAlignment="1">
      <alignment horizontal="distributed" vertical="center" wrapText="1" justifyLastLine="1"/>
    </xf>
    <xf numFmtId="0" fontId="12" fillId="0" borderId="5" xfId="0" applyFont="1" applyBorder="1" applyAlignment="1">
      <alignment horizontal="distributed" vertical="center" justifyLastLine="1"/>
    </xf>
    <xf numFmtId="0" fontId="12" fillId="0" borderId="6" xfId="0" applyFont="1" applyBorder="1" applyAlignment="1">
      <alignment horizontal="distributed" vertical="center" justifyLastLine="1"/>
    </xf>
    <xf numFmtId="0" fontId="12" fillId="0" borderId="7" xfId="0" applyFont="1" applyBorder="1" applyAlignment="1">
      <alignment horizontal="distributed" vertical="center" wrapText="1" justifyLastLine="1"/>
    </xf>
    <xf numFmtId="0" fontId="12" fillId="0" borderId="4" xfId="0" applyFont="1" applyBorder="1" applyAlignment="1">
      <alignment horizontal="distributed" vertical="center" justifyLastLine="1"/>
    </xf>
    <xf numFmtId="0" fontId="12" fillId="0" borderId="8" xfId="0" applyFont="1" applyBorder="1" applyAlignment="1">
      <alignment horizontal="distributed" vertical="center" justifyLastLine="1"/>
    </xf>
    <xf numFmtId="0" fontId="12" fillId="0" borderId="9" xfId="0" applyFont="1" applyBorder="1" applyAlignment="1">
      <alignment horizontal="distributed" vertical="center" wrapText="1" justifyLastLine="1"/>
    </xf>
    <xf numFmtId="0" fontId="12" fillId="0" borderId="10" xfId="0" applyFont="1" applyBorder="1" applyAlignment="1">
      <alignment horizontal="distributed" vertical="center" justifyLastLine="1"/>
    </xf>
    <xf numFmtId="0" fontId="12" fillId="0" borderId="11" xfId="0" applyFont="1" applyBorder="1" applyAlignment="1">
      <alignment horizontal="center" vertical="center" justifyLastLine="1"/>
    </xf>
    <xf numFmtId="177" fontId="14" fillId="0" borderId="12" xfId="0" applyNumberFormat="1" applyFont="1" applyBorder="1">
      <alignment vertical="center"/>
    </xf>
    <xf numFmtId="177" fontId="12" fillId="0" borderId="13" xfId="0" applyNumberFormat="1" applyFont="1" applyBorder="1" applyAlignment="1">
      <alignment horizontal="center" vertical="center"/>
    </xf>
    <xf numFmtId="177" fontId="14" fillId="0" borderId="12" xfId="0" applyNumberFormat="1" applyFont="1" applyBorder="1" applyAlignment="1">
      <alignment horizontal="left" vertical="center"/>
    </xf>
    <xf numFmtId="177" fontId="14" fillId="0" borderId="15" xfId="0" applyNumberFormat="1" applyFont="1" applyBorder="1" applyAlignment="1">
      <alignment horizontal="left" vertical="center"/>
    </xf>
    <xf numFmtId="177" fontId="12" fillId="0" borderId="11" xfId="0" applyNumberFormat="1" applyFont="1" applyBorder="1" applyAlignment="1">
      <alignment horizontal="center" vertical="center"/>
    </xf>
    <xf numFmtId="177" fontId="14" fillId="0" borderId="15" xfId="0" applyNumberFormat="1" applyFont="1" applyBorder="1">
      <alignment vertical="center"/>
    </xf>
    <xf numFmtId="0" fontId="12" fillId="0" borderId="16" xfId="0" applyFont="1" applyBorder="1" applyAlignment="1">
      <alignment horizontal="distributed" vertical="center" justifyLastLine="1"/>
    </xf>
    <xf numFmtId="0" fontId="12" fillId="0" borderId="17" xfId="0" applyFont="1" applyBorder="1" applyAlignment="1">
      <alignment horizontal="center" vertical="center" justifyLastLine="1"/>
    </xf>
    <xf numFmtId="177" fontId="14" fillId="0" borderId="18" xfId="0" applyNumberFormat="1" applyFont="1" applyBorder="1">
      <alignment vertical="center"/>
    </xf>
    <xf numFmtId="177" fontId="12" fillId="0" borderId="19" xfId="0" applyNumberFormat="1" applyFont="1" applyBorder="1" applyAlignment="1">
      <alignment horizontal="center" vertical="center"/>
    </xf>
    <xf numFmtId="177" fontId="14" fillId="0" borderId="20" xfId="0" applyNumberFormat="1" applyFont="1" applyBorder="1">
      <alignment vertical="center"/>
    </xf>
    <xf numFmtId="177" fontId="14" fillId="0" borderId="21" xfId="0" applyNumberFormat="1" applyFont="1" applyBorder="1">
      <alignment vertical="center"/>
    </xf>
    <xf numFmtId="0" fontId="12" fillId="0" borderId="22" xfId="0" applyFont="1" applyBorder="1" applyAlignment="1">
      <alignment horizontal="center" vertical="center" justifyLastLine="1"/>
    </xf>
    <xf numFmtId="177" fontId="14" fillId="0" borderId="23" xfId="0" applyNumberFormat="1" applyFont="1" applyBorder="1">
      <alignment vertical="center"/>
    </xf>
    <xf numFmtId="177" fontId="12" fillId="0" borderId="22" xfId="0" applyNumberFormat="1" applyFont="1" applyBorder="1" applyAlignment="1">
      <alignment horizontal="center" vertical="center"/>
    </xf>
    <xf numFmtId="177" fontId="12" fillId="0" borderId="22" xfId="0" applyNumberFormat="1" applyFont="1" applyBorder="1" applyAlignment="1">
      <alignment horizontal="center" vertical="center" justifyLastLine="1"/>
    </xf>
    <xf numFmtId="177" fontId="14" fillId="0" borderId="24" xfId="0" applyNumberFormat="1" applyFont="1" applyBorder="1">
      <alignment vertical="center"/>
    </xf>
    <xf numFmtId="0" fontId="12" fillId="0" borderId="5" xfId="0" applyFont="1" applyBorder="1" applyAlignment="1">
      <alignment horizontal="distributed" vertical="center" wrapText="1" justifyLastLine="1"/>
    </xf>
    <xf numFmtId="0" fontId="12" fillId="0" borderId="25" xfId="0" applyFont="1" applyBorder="1" applyAlignment="1">
      <alignment horizontal="distributed" vertical="center" justifyLastLine="1"/>
    </xf>
    <xf numFmtId="0" fontId="13" fillId="0" borderId="0" xfId="0" applyFont="1" applyAlignment="1">
      <alignment horizontal="right" vertical="center"/>
    </xf>
    <xf numFmtId="0" fontId="18" fillId="0" borderId="0" xfId="0" applyFont="1" applyAlignment="1">
      <alignment horizontal="centerContinuous" vertical="center"/>
    </xf>
    <xf numFmtId="0" fontId="19" fillId="0" borderId="0" xfId="0" applyFont="1">
      <alignment vertical="center"/>
    </xf>
    <xf numFmtId="0" fontId="19" fillId="0" borderId="29" xfId="0" applyFont="1" applyBorder="1" applyAlignment="1">
      <alignment horizontal="center" vertical="center" wrapText="1" justifyLastLine="1"/>
    </xf>
    <xf numFmtId="177" fontId="19" fillId="0" borderId="30" xfId="0" applyNumberFormat="1" applyFont="1" applyBorder="1" applyAlignment="1">
      <alignment horizontal="center" vertical="center" justifyLastLine="1"/>
    </xf>
    <xf numFmtId="0" fontId="9" fillId="0" borderId="32" xfId="0" applyFont="1" applyBorder="1">
      <alignment vertical="center"/>
    </xf>
    <xf numFmtId="177" fontId="21" fillId="0" borderId="33" xfId="0" applyNumberFormat="1" applyFont="1" applyBorder="1" applyAlignment="1">
      <alignment vertical="center" shrinkToFit="1"/>
    </xf>
    <xf numFmtId="0" fontId="22" fillId="0" borderId="0" xfId="0" applyFont="1">
      <alignment vertical="center"/>
    </xf>
    <xf numFmtId="177" fontId="21" fillId="0" borderId="36" xfId="0" applyNumberFormat="1" applyFont="1" applyBorder="1">
      <alignment vertical="center"/>
    </xf>
    <xf numFmtId="0" fontId="19" fillId="0" borderId="14" xfId="0" applyFont="1" applyBorder="1" applyAlignment="1">
      <alignment horizontal="center" vertical="distributed" textRotation="255" justifyLastLine="1"/>
    </xf>
    <xf numFmtId="0" fontId="19" fillId="0" borderId="41" xfId="0" applyFont="1" applyBorder="1" applyAlignment="1">
      <alignment horizontal="center" vertical="center" wrapText="1" justifyLastLine="1"/>
    </xf>
    <xf numFmtId="0" fontId="19" fillId="0" borderId="43" xfId="0" applyFont="1" applyBorder="1">
      <alignment vertical="center"/>
    </xf>
    <xf numFmtId="178" fontId="19" fillId="0" borderId="43" xfId="0" applyNumberFormat="1" applyFont="1" applyBorder="1">
      <alignment vertical="center"/>
    </xf>
    <xf numFmtId="0" fontId="19" fillId="0" borderId="41" xfId="0" applyFont="1" applyBorder="1">
      <alignment vertical="center"/>
    </xf>
    <xf numFmtId="178" fontId="19" fillId="0" borderId="43" xfId="0" applyNumberFormat="1" applyFont="1" applyBorder="1" applyAlignment="1">
      <alignment horizontal="center" vertical="center"/>
    </xf>
    <xf numFmtId="0" fontId="19" fillId="0" borderId="11" xfId="0" applyFont="1" applyBorder="1" applyAlignment="1">
      <alignment horizontal="center" vertical="distributed" textRotation="255" justifyLastLine="1"/>
    </xf>
    <xf numFmtId="177" fontId="19" fillId="0" borderId="0" xfId="0" applyNumberFormat="1" applyFont="1" applyAlignment="1">
      <alignment vertical="center" shrinkToFit="1"/>
    </xf>
    <xf numFmtId="177" fontId="19" fillId="0" borderId="0" xfId="0" applyNumberFormat="1" applyFont="1">
      <alignment vertical="center"/>
    </xf>
    <xf numFmtId="0" fontId="20" fillId="0" borderId="0" xfId="0" applyFont="1">
      <alignment vertical="center"/>
    </xf>
    <xf numFmtId="0" fontId="22" fillId="0" borderId="77" xfId="0" applyFont="1" applyBorder="1" applyAlignment="1">
      <alignment horizontal="right" vertical="center"/>
    </xf>
    <xf numFmtId="0" fontId="12" fillId="0" borderId="7" xfId="0" applyFont="1" applyBorder="1" applyAlignment="1">
      <alignment horizontal="distributed" vertical="center" justifyLastLine="1"/>
    </xf>
    <xf numFmtId="0" fontId="12" fillId="0" borderId="44" xfId="0" applyFont="1" applyBorder="1" applyAlignment="1">
      <alignment horizontal="distributed" vertical="center" justifyLastLine="1"/>
    </xf>
    <xf numFmtId="0" fontId="0" fillId="0" borderId="0" xfId="0" applyAlignment="1">
      <alignment horizontal="center" vertical="center"/>
    </xf>
    <xf numFmtId="0" fontId="29" fillId="0" borderId="52" xfId="0" applyFont="1" applyBorder="1" applyAlignment="1">
      <alignment horizontal="distributed" vertical="center" justifyLastLine="1"/>
    </xf>
    <xf numFmtId="0" fontId="0" fillId="0" borderId="32" xfId="0" applyBorder="1">
      <alignment vertical="center"/>
    </xf>
    <xf numFmtId="0" fontId="0" fillId="0" borderId="31" xfId="0" applyBorder="1">
      <alignment vertical="center"/>
    </xf>
    <xf numFmtId="0" fontId="0" fillId="0" borderId="1" xfId="0" applyBorder="1">
      <alignment vertical="center"/>
    </xf>
    <xf numFmtId="177" fontId="13" fillId="0" borderId="26" xfId="0" applyNumberFormat="1" applyFont="1" applyBorder="1" applyAlignment="1">
      <alignment horizontal="right" vertical="center"/>
    </xf>
    <xf numFmtId="0" fontId="30" fillId="0" borderId="0" xfId="1" applyFont="1" applyAlignment="1">
      <alignment vertical="center"/>
    </xf>
    <xf numFmtId="0" fontId="8" fillId="0" borderId="0" xfId="2">
      <alignment vertical="center"/>
    </xf>
    <xf numFmtId="0" fontId="12" fillId="0" borderId="0" xfId="1" applyFont="1" applyAlignment="1">
      <alignment vertical="center"/>
    </xf>
    <xf numFmtId="0" fontId="19" fillId="0" borderId="64" xfId="0" applyFont="1" applyBorder="1" applyAlignment="1">
      <alignment horizontal="center" vertical="distributed" textRotation="255" justifyLastLine="1"/>
    </xf>
    <xf numFmtId="0" fontId="19" fillId="0" borderId="82" xfId="0" applyFont="1" applyBorder="1" applyAlignment="1">
      <alignment vertical="center" justifyLastLine="1"/>
    </xf>
    <xf numFmtId="0" fontId="12" fillId="0" borderId="41" xfId="0" applyFont="1" applyBorder="1" applyAlignment="1">
      <alignment horizontal="distributed" vertical="center" wrapText="1" justifyLastLine="1"/>
    </xf>
    <xf numFmtId="0" fontId="19" fillId="0" borderId="86" xfId="0" applyFont="1" applyBorder="1" applyAlignment="1">
      <alignment vertical="center" justifyLastLine="1"/>
    </xf>
    <xf numFmtId="0" fontId="19" fillId="0" borderId="52" xfId="0" applyFont="1" applyBorder="1" applyAlignment="1">
      <alignment horizontal="center" vertical="center" justifyLastLine="1"/>
    </xf>
    <xf numFmtId="0" fontId="0" fillId="0" borderId="28" xfId="0" applyBorder="1">
      <alignment vertical="center"/>
    </xf>
    <xf numFmtId="0" fontId="0" fillId="0" borderId="38" xfId="0" applyBorder="1">
      <alignment vertical="center"/>
    </xf>
    <xf numFmtId="12" fontId="8" fillId="0" borderId="0" xfId="2" applyNumberFormat="1">
      <alignment vertical="center"/>
    </xf>
    <xf numFmtId="0" fontId="19" fillId="0" borderId="41" xfId="0" applyFont="1" applyBorder="1" applyAlignment="1">
      <alignment horizontal="center" vertical="distributed" textRotation="255" justifyLastLine="1"/>
    </xf>
    <xf numFmtId="0" fontId="29" fillId="0" borderId="7" xfId="0" applyFont="1" applyBorder="1" applyAlignment="1">
      <alignment horizontal="distributed" vertical="center" justifyLastLine="1"/>
    </xf>
    <xf numFmtId="0" fontId="35" fillId="0" borderId="0" xfId="9" applyFont="1">
      <alignment vertical="center"/>
    </xf>
    <xf numFmtId="0" fontId="7" fillId="0" borderId="0" xfId="9">
      <alignment vertical="center"/>
    </xf>
    <xf numFmtId="0" fontId="33" fillId="0" borderId="0" xfId="9" applyFont="1" applyAlignment="1">
      <alignment horizontal="center" vertical="center"/>
    </xf>
    <xf numFmtId="0" fontId="36" fillId="0" borderId="0" xfId="9" applyFont="1" applyAlignment="1">
      <alignment horizontal="center" vertical="center"/>
    </xf>
    <xf numFmtId="0" fontId="37" fillId="0" borderId="0" xfId="9" applyFont="1">
      <alignment vertical="center"/>
    </xf>
    <xf numFmtId="0" fontId="36" fillId="0" borderId="7" xfId="9" applyFont="1" applyBorder="1" applyAlignment="1">
      <alignment horizontal="center" vertical="center"/>
    </xf>
    <xf numFmtId="0" fontId="36" fillId="0" borderId="0" xfId="9" applyFont="1">
      <alignment vertical="center"/>
    </xf>
    <xf numFmtId="0" fontId="38" fillId="0" borderId="0" xfId="9" applyFont="1" applyAlignment="1">
      <alignment horizontal="center" vertical="center"/>
    </xf>
    <xf numFmtId="0" fontId="39" fillId="0" borderId="0" xfId="9" applyFont="1" applyAlignment="1">
      <alignment horizontal="center" vertical="center"/>
    </xf>
    <xf numFmtId="0" fontId="37" fillId="0" borderId="0" xfId="9" applyFont="1" applyAlignment="1">
      <alignment horizontal="left" vertical="center"/>
    </xf>
    <xf numFmtId="0" fontId="38" fillId="0" borderId="0" xfId="9" applyFont="1">
      <alignment vertical="center"/>
    </xf>
    <xf numFmtId="0" fontId="38" fillId="0" borderId="1" xfId="9" applyFont="1" applyBorder="1">
      <alignment vertical="center"/>
    </xf>
    <xf numFmtId="0" fontId="38" fillId="0" borderId="28" xfId="9" applyFont="1" applyBorder="1">
      <alignment vertical="center"/>
    </xf>
    <xf numFmtId="0" fontId="36" fillId="0" borderId="0" xfId="9" applyFont="1" applyAlignment="1">
      <alignment vertical="center" wrapText="1"/>
    </xf>
    <xf numFmtId="0" fontId="36" fillId="0" borderId="1" xfId="9" applyFont="1" applyBorder="1" applyAlignment="1">
      <alignment vertical="center" wrapText="1"/>
    </xf>
    <xf numFmtId="0" fontId="36" fillId="0" borderId="28" xfId="9" applyFont="1" applyBorder="1" applyAlignment="1">
      <alignment vertical="center" wrapText="1"/>
    </xf>
    <xf numFmtId="0" fontId="36" fillId="0" borderId="0" xfId="9" applyFont="1" applyAlignment="1">
      <alignment horizontal="left" vertical="center"/>
    </xf>
    <xf numFmtId="0" fontId="7" fillId="7" borderId="7" xfId="9" applyFill="1" applyBorder="1" applyAlignment="1">
      <alignment horizontal="center" vertical="center"/>
    </xf>
    <xf numFmtId="0" fontId="42" fillId="0" borderId="0" xfId="9" applyFont="1" applyAlignment="1">
      <alignment horizontal="center" vertical="center"/>
    </xf>
    <xf numFmtId="0" fontId="7" fillId="0" borderId="7" xfId="9" applyBorder="1" applyAlignment="1">
      <alignment horizontal="center" vertical="center"/>
    </xf>
    <xf numFmtId="0" fontId="40" fillId="0" borderId="0" xfId="9" applyFont="1" applyAlignment="1">
      <alignment horizontal="center" vertical="center"/>
    </xf>
    <xf numFmtId="0" fontId="37" fillId="0" borderId="0" xfId="9" applyFont="1" applyAlignment="1">
      <alignment horizontal="center" vertical="center" wrapText="1"/>
    </xf>
    <xf numFmtId="0" fontId="7" fillId="0" borderId="31" xfId="9" applyBorder="1" applyAlignment="1">
      <alignment horizontal="center" vertical="center"/>
    </xf>
    <xf numFmtId="0" fontId="42" fillId="0" borderId="0" xfId="9" applyFont="1" applyAlignment="1">
      <alignment horizontal="left" vertical="center" wrapText="1"/>
    </xf>
    <xf numFmtId="0" fontId="7" fillId="0" borderId="0" xfId="9" applyAlignment="1">
      <alignment horizontal="left" vertical="center" wrapText="1"/>
    </xf>
    <xf numFmtId="0" fontId="37" fillId="0" borderId="0" xfId="9" applyFont="1" applyAlignment="1">
      <alignment horizontal="left" vertical="center" wrapText="1"/>
    </xf>
    <xf numFmtId="0" fontId="7" fillId="0" borderId="0" xfId="9" applyAlignment="1">
      <alignment horizontal="center" vertical="center"/>
    </xf>
    <xf numFmtId="0" fontId="7" fillId="0" borderId="0" xfId="9" applyAlignment="1">
      <alignment horizontal="center" vertical="center" wrapText="1"/>
    </xf>
    <xf numFmtId="0" fontId="7" fillId="0" borderId="0" xfId="10">
      <alignment vertical="center"/>
    </xf>
    <xf numFmtId="0" fontId="7" fillId="0" borderId="0" xfId="10" applyAlignment="1">
      <alignment horizontal="center" vertical="center"/>
    </xf>
    <xf numFmtId="0" fontId="38" fillId="0" borderId="0" xfId="10" applyFont="1" applyAlignment="1">
      <alignment horizontal="right" vertical="center"/>
    </xf>
    <xf numFmtId="0" fontId="45" fillId="0" borderId="0" xfId="10" applyFont="1" applyAlignment="1">
      <alignment horizontal="center" vertical="center"/>
    </xf>
    <xf numFmtId="0" fontId="42" fillId="0" borderId="0" xfId="10" applyFont="1" applyAlignment="1">
      <alignment horizontal="center" vertical="center" wrapText="1"/>
    </xf>
    <xf numFmtId="0" fontId="0" fillId="9" borderId="90" xfId="10" applyFont="1" applyFill="1" applyBorder="1" applyAlignment="1">
      <alignment horizontal="center" vertical="center"/>
    </xf>
    <xf numFmtId="0" fontId="0" fillId="9" borderId="91" xfId="10" applyFont="1" applyFill="1" applyBorder="1" applyAlignment="1">
      <alignment horizontal="center" vertical="center"/>
    </xf>
    <xf numFmtId="0" fontId="0" fillId="9" borderId="92" xfId="10" applyFont="1" applyFill="1" applyBorder="1" applyAlignment="1">
      <alignment horizontal="center" vertical="center" wrapText="1"/>
    </xf>
    <xf numFmtId="0" fontId="7" fillId="9" borderId="92" xfId="10" applyFill="1" applyBorder="1" applyAlignment="1">
      <alignment horizontal="center" vertical="center" wrapText="1"/>
    </xf>
    <xf numFmtId="0" fontId="0" fillId="9" borderId="93" xfId="10" applyFont="1" applyFill="1" applyBorder="1" applyAlignment="1">
      <alignment horizontal="center" vertical="center"/>
    </xf>
    <xf numFmtId="0" fontId="7" fillId="9" borderId="90" xfId="10" applyFill="1" applyBorder="1" applyAlignment="1">
      <alignment horizontal="center" vertical="center"/>
    </xf>
    <xf numFmtId="0" fontId="7" fillId="4" borderId="0" xfId="10" applyFill="1" applyAlignment="1">
      <alignment horizontal="center" vertical="center"/>
    </xf>
    <xf numFmtId="0" fontId="7" fillId="9" borderId="94" xfId="10" applyFill="1" applyBorder="1" applyAlignment="1">
      <alignment horizontal="center" vertical="center"/>
    </xf>
    <xf numFmtId="0" fontId="0" fillId="9" borderId="90" xfId="10" applyFont="1" applyFill="1" applyBorder="1" applyAlignment="1">
      <alignment horizontal="center" vertical="center" wrapText="1"/>
    </xf>
    <xf numFmtId="0" fontId="47" fillId="0" borderId="0" xfId="10" applyFont="1" applyAlignment="1">
      <alignment horizontal="center" vertical="center" wrapText="1"/>
    </xf>
    <xf numFmtId="0" fontId="47" fillId="9" borderId="95" xfId="10" applyFont="1" applyFill="1" applyBorder="1" applyAlignment="1">
      <alignment horizontal="center" vertical="center" wrapText="1"/>
    </xf>
    <xf numFmtId="0" fontId="47" fillId="9" borderId="26" xfId="10" applyFont="1" applyFill="1" applyBorder="1" applyAlignment="1">
      <alignment horizontal="center" vertical="center" wrapText="1"/>
    </xf>
    <xf numFmtId="0" fontId="47" fillId="9" borderId="96" xfId="10" applyFont="1" applyFill="1" applyBorder="1" applyAlignment="1">
      <alignment horizontal="center" vertical="center" wrapText="1"/>
    </xf>
    <xf numFmtId="0" fontId="47" fillId="9" borderId="97" xfId="10" applyFont="1" applyFill="1" applyBorder="1" applyAlignment="1">
      <alignment horizontal="center" vertical="center" wrapText="1"/>
    </xf>
    <xf numFmtId="0" fontId="47" fillId="4" borderId="0" xfId="10" applyFont="1" applyFill="1" applyAlignment="1">
      <alignment horizontal="center" vertical="center" wrapText="1"/>
    </xf>
    <xf numFmtId="0" fontId="48" fillId="0" borderId="0" xfId="10" applyFont="1" applyAlignment="1">
      <alignment vertical="center" wrapText="1"/>
    </xf>
    <xf numFmtId="0" fontId="47" fillId="9" borderId="98" xfId="10" applyFont="1" applyFill="1" applyBorder="1" applyAlignment="1">
      <alignment horizontal="center" vertical="center" wrapText="1"/>
    </xf>
    <xf numFmtId="0" fontId="49" fillId="0" borderId="0" xfId="10" applyFont="1">
      <alignment vertical="center"/>
    </xf>
    <xf numFmtId="0" fontId="7" fillId="0" borderId="99" xfId="10" applyBorder="1" applyAlignment="1">
      <alignment horizontal="center" vertical="center"/>
    </xf>
    <xf numFmtId="0" fontId="0" fillId="0" borderId="65" xfId="10" applyFont="1" applyBorder="1" applyAlignment="1">
      <alignment horizontal="left" vertical="center" wrapText="1"/>
    </xf>
    <xf numFmtId="0" fontId="0" fillId="0" borderId="41" xfId="10" applyFont="1" applyBorder="1" applyAlignment="1">
      <alignment horizontal="left" vertical="center" wrapText="1"/>
    </xf>
    <xf numFmtId="0" fontId="45" fillId="0" borderId="80" xfId="10" applyFont="1" applyBorder="1" applyAlignment="1">
      <alignment horizontal="left" vertical="center" wrapText="1"/>
    </xf>
    <xf numFmtId="38" fontId="7" fillId="0" borderId="41" xfId="8" applyFont="1" applyBorder="1">
      <alignment vertical="center"/>
    </xf>
    <xf numFmtId="38" fontId="7" fillId="4" borderId="41" xfId="8" applyFont="1" applyFill="1" applyBorder="1" applyAlignment="1">
      <alignment horizontal="right" vertical="center"/>
    </xf>
    <xf numFmtId="38" fontId="7" fillId="4" borderId="99" xfId="8" applyFont="1" applyFill="1" applyBorder="1" applyAlignment="1">
      <alignment horizontal="left" vertical="center" wrapText="1"/>
    </xf>
    <xf numFmtId="38" fontId="7" fillId="4" borderId="0" xfId="8" applyFont="1" applyFill="1" applyBorder="1" applyAlignment="1">
      <alignment horizontal="left" vertical="center" wrapText="1"/>
    </xf>
    <xf numFmtId="0" fontId="7" fillId="0" borderId="100" xfId="10" applyBorder="1" applyAlignment="1">
      <alignment horizontal="center" vertical="center"/>
    </xf>
    <xf numFmtId="0" fontId="0" fillId="0" borderId="14" xfId="10" applyFont="1" applyBorder="1" applyAlignment="1">
      <alignment horizontal="left" vertical="center" wrapText="1"/>
    </xf>
    <xf numFmtId="0" fontId="0" fillId="0" borderId="7" xfId="10" applyFont="1" applyBorder="1" applyAlignment="1">
      <alignment horizontal="left" vertical="center" wrapText="1"/>
    </xf>
    <xf numFmtId="0" fontId="45" fillId="0" borderId="41" xfId="10" applyFont="1" applyBorder="1" applyAlignment="1">
      <alignment horizontal="left" vertical="center" wrapText="1"/>
    </xf>
    <xf numFmtId="38" fontId="7" fillId="0" borderId="7" xfId="8" applyFont="1" applyBorder="1">
      <alignment vertical="center"/>
    </xf>
    <xf numFmtId="38" fontId="7" fillId="4" borderId="7" xfId="8" applyFont="1" applyFill="1" applyBorder="1" applyAlignment="1">
      <alignment horizontal="right" vertical="center"/>
    </xf>
    <xf numFmtId="38" fontId="7" fillId="4" borderId="100" xfId="8" applyFont="1" applyFill="1" applyBorder="1" applyAlignment="1">
      <alignment horizontal="left" vertical="center" wrapText="1"/>
    </xf>
    <xf numFmtId="0" fontId="7" fillId="0" borderId="14" xfId="10" applyBorder="1" applyAlignment="1">
      <alignment horizontal="left" vertical="center" wrapText="1"/>
    </xf>
    <xf numFmtId="0" fontId="7" fillId="0" borderId="7" xfId="10" applyBorder="1" applyAlignment="1">
      <alignment horizontal="left" vertical="center" wrapText="1"/>
    </xf>
    <xf numFmtId="0" fontId="7" fillId="0" borderId="102" xfId="10" applyBorder="1" applyAlignment="1">
      <alignment horizontal="center" vertical="center"/>
    </xf>
    <xf numFmtId="0" fontId="7" fillId="0" borderId="54" xfId="10" applyBorder="1" applyAlignment="1">
      <alignment horizontal="left" vertical="center" wrapText="1"/>
    </xf>
    <xf numFmtId="0" fontId="7" fillId="0" borderId="88" xfId="10" applyBorder="1" applyAlignment="1">
      <alignment horizontal="left" vertical="center" wrapText="1"/>
    </xf>
    <xf numFmtId="0" fontId="45" fillId="0" borderId="96" xfId="10" applyFont="1" applyBorder="1" applyAlignment="1">
      <alignment horizontal="left" vertical="center" wrapText="1"/>
    </xf>
    <xf numFmtId="38" fontId="7" fillId="0" borderId="88" xfId="8" applyFont="1" applyBorder="1">
      <alignment vertical="center"/>
    </xf>
    <xf numFmtId="38" fontId="7" fillId="4" borderId="88" xfId="8" applyFont="1" applyFill="1" applyBorder="1" applyAlignment="1">
      <alignment horizontal="right" vertical="center"/>
    </xf>
    <xf numFmtId="38" fontId="7" fillId="4" borderId="102" xfId="8" applyFont="1" applyFill="1" applyBorder="1" applyAlignment="1">
      <alignment horizontal="left" vertical="center" wrapText="1"/>
    </xf>
    <xf numFmtId="0" fontId="50" fillId="0" borderId="0" xfId="10" applyFont="1" applyAlignment="1">
      <alignment horizontal="distributed" vertical="center" justifyLastLine="1"/>
    </xf>
    <xf numFmtId="38" fontId="7" fillId="0" borderId="0" xfId="10" applyNumberFormat="1">
      <alignment vertical="center"/>
    </xf>
    <xf numFmtId="0" fontId="42" fillId="0" borderId="0" xfId="10" applyFont="1" applyAlignment="1">
      <alignment vertical="top"/>
    </xf>
    <xf numFmtId="0" fontId="42" fillId="0" borderId="0" xfId="10" applyFont="1" applyAlignment="1">
      <alignment horizontal="center" vertical="top"/>
    </xf>
    <xf numFmtId="0" fontId="51" fillId="0" borderId="0" xfId="10" applyFont="1" applyAlignment="1">
      <alignment horizontal="distributed" vertical="top" justifyLastLine="1"/>
    </xf>
    <xf numFmtId="38" fontId="42" fillId="0" borderId="0" xfId="10" applyNumberFormat="1" applyFont="1" applyAlignment="1">
      <alignment vertical="top"/>
    </xf>
    <xf numFmtId="0" fontId="45" fillId="0" borderId="0" xfId="10" applyFont="1" applyAlignment="1">
      <alignment horizontal="center"/>
    </xf>
    <xf numFmtId="0" fontId="46" fillId="0" borderId="0" xfId="10" applyFont="1" applyAlignment="1">
      <alignment horizontal="center"/>
    </xf>
    <xf numFmtId="38" fontId="0" fillId="10" borderId="103" xfId="8" applyFont="1" applyFill="1" applyBorder="1" applyAlignment="1">
      <alignment horizontal="right" vertical="center"/>
    </xf>
    <xf numFmtId="0" fontId="0" fillId="0" borderId="0" xfId="10" applyFont="1">
      <alignment vertical="center"/>
    </xf>
    <xf numFmtId="0" fontId="42" fillId="8" borderId="7" xfId="10" applyFont="1" applyFill="1" applyBorder="1" applyAlignment="1">
      <alignment horizontal="center" vertical="center"/>
    </xf>
    <xf numFmtId="0" fontId="37" fillId="8" borderId="7" xfId="10" applyFont="1" applyFill="1" applyBorder="1" applyAlignment="1">
      <alignment horizontal="center" vertical="center"/>
    </xf>
    <xf numFmtId="10" fontId="7" fillId="0" borderId="7" xfId="10" applyNumberFormat="1" applyBorder="1">
      <alignment vertical="center"/>
    </xf>
    <xf numFmtId="0" fontId="19" fillId="0" borderId="0" xfId="0" applyFont="1" applyAlignment="1">
      <alignment horizontal="right" vertical="center"/>
    </xf>
    <xf numFmtId="0" fontId="12" fillId="0" borderId="3" xfId="0" applyFont="1" applyBorder="1" applyAlignment="1">
      <alignment horizontal="distributed" vertical="center" justifyLastLine="1"/>
    </xf>
    <xf numFmtId="0" fontId="19" fillId="0" borderId="71" xfId="0" applyFont="1" applyBorder="1" applyAlignment="1">
      <alignment horizontal="distributed" vertical="center"/>
    </xf>
    <xf numFmtId="0" fontId="19" fillId="0" borderId="4" xfId="0" applyFont="1" applyBorder="1" applyAlignment="1">
      <alignment horizontal="distributed" vertical="center" wrapText="1" justifyLastLine="1"/>
    </xf>
    <xf numFmtId="0" fontId="19" fillId="0" borderId="105" xfId="0" applyFont="1" applyBorder="1" applyAlignment="1">
      <alignment horizontal="distributed" vertical="center" justifyLastLine="1"/>
    </xf>
    <xf numFmtId="0" fontId="19" fillId="0" borderId="6" xfId="0" applyFont="1" applyBorder="1" applyAlignment="1">
      <alignment horizontal="distributed" vertical="center" justifyLastLine="1"/>
    </xf>
    <xf numFmtId="0" fontId="19" fillId="0" borderId="34" xfId="0" applyFont="1" applyBorder="1" applyAlignment="1">
      <alignment horizontal="distributed" vertical="center" justifyLastLine="1"/>
    </xf>
    <xf numFmtId="178" fontId="19" fillId="0" borderId="14" xfId="0" applyNumberFormat="1" applyFont="1" applyBorder="1" applyAlignment="1">
      <alignment horizontal="right" vertical="center" shrinkToFit="1"/>
    </xf>
    <xf numFmtId="0" fontId="19" fillId="0" borderId="39" xfId="0" applyFont="1" applyBorder="1" applyAlignment="1">
      <alignment horizontal="left" vertical="center"/>
    </xf>
    <xf numFmtId="0" fontId="19" fillId="0" borderId="51" xfId="0" applyFont="1" applyBorder="1" applyAlignment="1">
      <alignment horizontal="distributed" vertical="center" justifyLastLine="1"/>
    </xf>
    <xf numFmtId="178" fontId="19" fillId="0" borderId="22" xfId="0" applyNumberFormat="1" applyFont="1" applyBorder="1" applyAlignment="1">
      <alignment horizontal="right" vertical="center" shrinkToFit="1"/>
    </xf>
    <xf numFmtId="0" fontId="19" fillId="0" borderId="24" xfId="0" applyFont="1" applyBorder="1" applyAlignment="1">
      <alignment horizontal="left" vertical="center"/>
    </xf>
    <xf numFmtId="0" fontId="19" fillId="0" borderId="106" xfId="0" applyFont="1" applyBorder="1">
      <alignment vertical="center"/>
    </xf>
    <xf numFmtId="0" fontId="19" fillId="0" borderId="28" xfId="0" applyFont="1" applyBorder="1">
      <alignment vertical="center"/>
    </xf>
    <xf numFmtId="177" fontId="19" fillId="0" borderId="0" xfId="0" applyNumberFormat="1" applyFont="1" applyAlignment="1">
      <alignment horizontal="right" vertical="center"/>
    </xf>
    <xf numFmtId="181" fontId="19" fillId="0" borderId="0" xfId="0" applyNumberFormat="1" applyFont="1">
      <alignment vertical="center"/>
    </xf>
    <xf numFmtId="182" fontId="19" fillId="0" borderId="0" xfId="0" applyNumberFormat="1" applyFont="1">
      <alignment vertical="center"/>
    </xf>
    <xf numFmtId="0" fontId="19" fillId="0" borderId="1" xfId="0" applyFont="1" applyBorder="1" applyAlignment="1">
      <alignment horizontal="left" vertical="center"/>
    </xf>
    <xf numFmtId="0" fontId="19" fillId="0" borderId="0" xfId="0" applyFont="1" applyAlignment="1">
      <alignment horizontal="left" vertical="center"/>
    </xf>
    <xf numFmtId="180" fontId="7" fillId="0" borderId="0" xfId="10" applyNumberFormat="1">
      <alignment vertical="center"/>
    </xf>
    <xf numFmtId="0" fontId="50" fillId="0" borderId="0" xfId="10" applyFont="1" applyAlignment="1">
      <alignment horizontal="right" vertical="center"/>
    </xf>
    <xf numFmtId="0" fontId="35" fillId="0" borderId="0" xfId="10" applyFont="1">
      <alignment vertical="center"/>
    </xf>
    <xf numFmtId="0" fontId="33" fillId="0" borderId="0" xfId="10" applyFont="1" applyAlignment="1">
      <alignment horizontal="center" vertical="center"/>
    </xf>
    <xf numFmtId="0" fontId="63" fillId="8" borderId="7" xfId="10" applyFont="1" applyFill="1" applyBorder="1" applyAlignment="1">
      <alignment horizontal="center" vertical="center"/>
    </xf>
    <xf numFmtId="0" fontId="58" fillId="0" borderId="0" xfId="10" applyFont="1">
      <alignment vertical="center"/>
    </xf>
    <xf numFmtId="0" fontId="7" fillId="0" borderId="7" xfId="10" applyBorder="1" applyAlignment="1">
      <alignment horizontal="center" vertical="center"/>
    </xf>
    <xf numFmtId="0" fontId="64" fillId="4" borderId="0" xfId="0" applyFont="1" applyFill="1">
      <alignment vertical="center"/>
    </xf>
    <xf numFmtId="0" fontId="64" fillId="4" borderId="0" xfId="0" applyFont="1" applyFill="1" applyAlignment="1">
      <alignment horizontal="left" vertical="center" wrapText="1"/>
    </xf>
    <xf numFmtId="0" fontId="64" fillId="4" borderId="0" xfId="0" applyFont="1" applyFill="1" applyAlignment="1">
      <alignment vertical="center" wrapText="1"/>
    </xf>
    <xf numFmtId="0" fontId="65" fillId="0" borderId="0" xfId="0" applyFont="1" applyAlignment="1">
      <alignment vertical="center" wrapText="1"/>
    </xf>
    <xf numFmtId="0" fontId="9" fillId="0" borderId="0" xfId="0" applyFont="1" applyAlignment="1">
      <alignment vertical="center" wrapText="1"/>
    </xf>
    <xf numFmtId="0" fontId="65" fillId="4" borderId="0" xfId="0" applyFont="1" applyFill="1"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wrapText="1"/>
    </xf>
    <xf numFmtId="49" fontId="0" fillId="4" borderId="0" xfId="0" applyNumberFormat="1" applyFill="1" applyAlignment="1">
      <alignment horizontal="center" vertical="center" wrapText="1"/>
    </xf>
    <xf numFmtId="0" fontId="9" fillId="4" borderId="0" xfId="0" applyFont="1" applyFill="1" applyAlignment="1">
      <alignment horizontal="left" vertical="center" wrapText="1"/>
    </xf>
    <xf numFmtId="0" fontId="9" fillId="4" borderId="0" xfId="0" applyFont="1" applyFill="1" applyAlignment="1">
      <alignment vertical="center" wrapText="1"/>
    </xf>
    <xf numFmtId="0" fontId="0" fillId="4" borderId="0" xfId="0" applyFill="1" applyAlignment="1">
      <alignment horizontal="left" vertical="center" wrapText="1"/>
    </xf>
    <xf numFmtId="0" fontId="9" fillId="11" borderId="0" xfId="0" applyFont="1" applyFill="1" applyAlignment="1">
      <alignment vertical="center" wrapText="1"/>
    </xf>
    <xf numFmtId="0" fontId="67" fillId="11" borderId="0" xfId="0" applyFont="1" applyFill="1">
      <alignment vertical="center"/>
    </xf>
    <xf numFmtId="0" fontId="29" fillId="11" borderId="0" xfId="0" applyFont="1" applyFill="1" applyAlignment="1">
      <alignment vertical="center" wrapText="1"/>
    </xf>
    <xf numFmtId="0" fontId="9" fillId="11" borderId="0" xfId="0" applyFont="1" applyFill="1" applyAlignment="1">
      <alignment horizontal="center" vertical="center" wrapText="1"/>
    </xf>
    <xf numFmtId="0" fontId="0" fillId="11" borderId="0" xfId="0" applyFill="1" applyAlignment="1">
      <alignment horizontal="left" vertical="center" wrapText="1"/>
    </xf>
    <xf numFmtId="0" fontId="9" fillId="11" borderId="0" xfId="0" applyFont="1" applyFill="1" applyAlignment="1">
      <alignment horizontal="left" vertical="center" wrapText="1"/>
    </xf>
    <xf numFmtId="0" fontId="69" fillId="11" borderId="0" xfId="0" applyFont="1" applyFill="1">
      <alignment vertical="center"/>
    </xf>
    <xf numFmtId="0" fontId="59" fillId="11" borderId="0" xfId="0" applyFont="1" applyFill="1" applyAlignment="1">
      <alignment horizontal="left" vertical="center" wrapText="1"/>
    </xf>
    <xf numFmtId="0" fontId="0" fillId="11" borderId="0" xfId="0" applyFill="1" applyAlignment="1">
      <alignment vertical="center" wrapText="1"/>
    </xf>
    <xf numFmtId="0" fontId="9" fillId="0" borderId="28" xfId="0" applyFont="1" applyBorder="1" applyAlignment="1">
      <alignment vertical="center" wrapText="1"/>
    </xf>
    <xf numFmtId="0" fontId="0" fillId="0" borderId="28" xfId="0" applyBorder="1" applyAlignment="1">
      <alignment horizontal="right" vertical="center" wrapText="1"/>
    </xf>
    <xf numFmtId="0" fontId="0" fillId="0" borderId="44" xfId="0" applyBorder="1" applyAlignment="1">
      <alignment horizontal="center" vertical="center" wrapText="1"/>
    </xf>
    <xf numFmtId="0" fontId="0" fillId="0" borderId="71" xfId="0" applyBorder="1" applyAlignment="1">
      <alignment horizontal="center" vertical="center" wrapText="1"/>
    </xf>
    <xf numFmtId="0" fontId="0" fillId="0" borderId="127" xfId="0" applyBorder="1" applyAlignment="1">
      <alignment horizontal="center" vertical="center" wrapText="1"/>
    </xf>
    <xf numFmtId="0" fontId="0" fillId="0" borderId="128" xfId="0" applyBorder="1" applyAlignment="1">
      <alignment horizontal="center" vertical="center" wrapText="1"/>
    </xf>
    <xf numFmtId="0" fontId="0" fillId="0" borderId="70" xfId="0" applyBorder="1" applyAlignment="1">
      <alignment horizontal="center" vertical="center" wrapText="1"/>
    </xf>
    <xf numFmtId="0" fontId="0" fillId="0" borderId="45" xfId="0" applyBorder="1" applyAlignment="1">
      <alignment horizontal="center" vertical="center" wrapText="1"/>
    </xf>
    <xf numFmtId="0" fontId="29" fillId="0" borderId="95" xfId="0" applyFont="1" applyBorder="1" applyAlignment="1">
      <alignment horizontal="right" vertical="center" wrapText="1"/>
    </xf>
    <xf numFmtId="0" fontId="29" fillId="0" borderId="121" xfId="0" applyFont="1" applyBorder="1" applyAlignment="1">
      <alignment horizontal="right" vertical="center" wrapText="1"/>
    </xf>
    <xf numFmtId="0" fontId="29" fillId="0" borderId="110" xfId="0" applyFont="1" applyBorder="1" applyAlignment="1">
      <alignment horizontal="right" vertical="center" wrapText="1"/>
    </xf>
    <xf numFmtId="0" fontId="29" fillId="0" borderId="111" xfId="0" applyFont="1" applyBorder="1" applyAlignment="1">
      <alignment horizontal="right" vertical="center" wrapText="1"/>
    </xf>
    <xf numFmtId="0" fontId="29" fillId="0" borderId="131" xfId="0" applyFont="1" applyBorder="1" applyAlignment="1">
      <alignment horizontal="right" vertical="center" wrapText="1"/>
    </xf>
    <xf numFmtId="0" fontId="29" fillId="0" borderId="132" xfId="0" applyFont="1" applyBorder="1" applyAlignment="1">
      <alignment horizontal="right" vertical="center" wrapText="1"/>
    </xf>
    <xf numFmtId="0" fontId="29" fillId="0" borderId="133" xfId="0" applyFont="1" applyBorder="1" applyAlignment="1">
      <alignment horizontal="right" vertical="center" wrapText="1"/>
    </xf>
    <xf numFmtId="0" fontId="29" fillId="0" borderId="97" xfId="0" applyFont="1" applyBorder="1" applyAlignment="1">
      <alignment horizontal="right" vertical="center" wrapText="1"/>
    </xf>
    <xf numFmtId="0" fontId="29" fillId="0" borderId="126" xfId="0" applyFont="1" applyBorder="1" applyAlignment="1">
      <alignment horizontal="right" vertical="center" wrapText="1"/>
    </xf>
    <xf numFmtId="0" fontId="29" fillId="3" borderId="136" xfId="0" applyFont="1" applyFill="1" applyBorder="1" applyAlignment="1" applyProtection="1">
      <alignment horizontal="center" vertical="center" wrapText="1"/>
      <protection locked="0"/>
    </xf>
    <xf numFmtId="183" fontId="29" fillId="2" borderId="136" xfId="8" applyNumberFormat="1" applyFont="1" applyFill="1" applyBorder="1" applyAlignment="1" applyProtection="1">
      <alignment vertical="center" wrapText="1"/>
      <protection locked="0"/>
    </xf>
    <xf numFmtId="183" fontId="29" fillId="12" borderId="136" xfId="8" applyNumberFormat="1" applyFont="1" applyFill="1" applyBorder="1" applyAlignment="1">
      <alignment vertical="center" wrapText="1"/>
    </xf>
    <xf numFmtId="183" fontId="29" fillId="2" borderId="137" xfId="8" applyNumberFormat="1" applyFont="1" applyFill="1" applyBorder="1" applyAlignment="1" applyProtection="1">
      <alignment vertical="center" wrapText="1"/>
      <protection locked="0"/>
    </xf>
    <xf numFmtId="183" fontId="29" fillId="13" borderId="48" xfId="8" applyNumberFormat="1" applyFont="1" applyFill="1" applyBorder="1" applyAlignment="1">
      <alignment vertical="center" wrapText="1"/>
    </xf>
    <xf numFmtId="183" fontId="29" fillId="2" borderId="44" xfId="8" applyNumberFormat="1" applyFont="1" applyFill="1" applyBorder="1" applyAlignment="1" applyProtection="1">
      <alignment vertical="center" wrapText="1"/>
      <protection locked="0"/>
    </xf>
    <xf numFmtId="183" fontId="29" fillId="2" borderId="71" xfId="8" applyNumberFormat="1" applyFont="1" applyFill="1" applyBorder="1" applyAlignment="1" applyProtection="1">
      <alignment vertical="center" wrapText="1"/>
      <protection locked="0"/>
    </xf>
    <xf numFmtId="183" fontId="29" fillId="2" borderId="127" xfId="8" applyNumberFormat="1" applyFont="1" applyFill="1" applyBorder="1" applyAlignment="1" applyProtection="1">
      <alignment vertical="center" wrapText="1"/>
      <protection locked="0"/>
    </xf>
    <xf numFmtId="183" fontId="29" fillId="2" borderId="128" xfId="8" applyNumberFormat="1" applyFont="1" applyFill="1" applyBorder="1" applyAlignment="1" applyProtection="1">
      <alignment vertical="center" wrapText="1"/>
      <protection locked="0"/>
    </xf>
    <xf numFmtId="183" fontId="29" fillId="2" borderId="70" xfId="8" applyNumberFormat="1" applyFont="1" applyFill="1" applyBorder="1" applyAlignment="1" applyProtection="1">
      <alignment vertical="center" wrapText="1"/>
      <protection locked="0"/>
    </xf>
    <xf numFmtId="183" fontId="29" fillId="2" borderId="45" xfId="8" applyNumberFormat="1" applyFont="1" applyFill="1" applyBorder="1" applyAlignment="1" applyProtection="1">
      <alignment vertical="center" wrapText="1"/>
      <protection locked="0"/>
    </xf>
    <xf numFmtId="183" fontId="29" fillId="13" borderId="138" xfId="8" applyNumberFormat="1" applyFont="1" applyFill="1" applyBorder="1" applyAlignment="1">
      <alignment vertical="center" wrapText="1"/>
    </xf>
    <xf numFmtId="0" fontId="9" fillId="0" borderId="7" xfId="0" applyFont="1" applyBorder="1" applyAlignment="1">
      <alignment vertical="center" wrapText="1"/>
    </xf>
    <xf numFmtId="0" fontId="29" fillId="3" borderId="100" xfId="0" applyFont="1" applyFill="1" applyBorder="1" applyAlignment="1" applyProtection="1">
      <alignment horizontal="center" vertical="center" wrapText="1"/>
      <protection locked="0"/>
    </xf>
    <xf numFmtId="183" fontId="29" fillId="2" borderId="100" xfId="8" applyNumberFormat="1" applyFont="1" applyFill="1" applyBorder="1" applyAlignment="1" applyProtection="1">
      <alignment vertical="center" wrapText="1"/>
      <protection locked="0"/>
    </xf>
    <xf numFmtId="183" fontId="29" fillId="12" borderId="100" xfId="8" applyNumberFormat="1" applyFont="1" applyFill="1" applyBorder="1" applyAlignment="1">
      <alignment vertical="center" wrapText="1"/>
    </xf>
    <xf numFmtId="183" fontId="29" fillId="13" borderId="14" xfId="8" applyNumberFormat="1" applyFont="1" applyFill="1" applyBorder="1" applyAlignment="1">
      <alignment vertical="center" wrapText="1"/>
    </xf>
    <xf numFmtId="183" fontId="29" fillId="2" borderId="6" xfId="8" applyNumberFormat="1" applyFont="1" applyFill="1" applyBorder="1" applyAlignment="1" applyProtection="1">
      <alignment vertical="center" wrapText="1"/>
      <protection locked="0"/>
    </xf>
    <xf numFmtId="183" fontId="29" fillId="2" borderId="34" xfId="8" applyNumberFormat="1" applyFont="1" applyFill="1" applyBorder="1" applyAlignment="1" applyProtection="1">
      <alignment vertical="center" wrapText="1"/>
      <protection locked="0"/>
    </xf>
    <xf numFmtId="183" fontId="29" fillId="2" borderId="140" xfId="8" applyNumberFormat="1" applyFont="1" applyFill="1" applyBorder="1" applyAlignment="1" applyProtection="1">
      <alignment vertical="center" wrapText="1"/>
      <protection locked="0"/>
    </xf>
    <xf numFmtId="183" fontId="29" fillId="2" borderId="141" xfId="8" applyNumberFormat="1" applyFont="1" applyFill="1" applyBorder="1" applyAlignment="1" applyProtection="1">
      <alignment vertical="center" wrapText="1"/>
      <protection locked="0"/>
    </xf>
    <xf numFmtId="183" fontId="29" fillId="2" borderId="52" xfId="8" applyNumberFormat="1" applyFont="1" applyFill="1" applyBorder="1" applyAlignment="1" applyProtection="1">
      <alignment vertical="center" wrapText="1"/>
      <protection locked="0"/>
    </xf>
    <xf numFmtId="183" fontId="29" fillId="2" borderId="35" xfId="8" applyNumberFormat="1" applyFont="1" applyFill="1" applyBorder="1" applyAlignment="1" applyProtection="1">
      <alignment vertical="center" wrapText="1"/>
      <protection locked="0"/>
    </xf>
    <xf numFmtId="183" fontId="29" fillId="13" borderId="142" xfId="8" applyNumberFormat="1" applyFont="1" applyFill="1" applyBorder="1" applyAlignment="1">
      <alignment vertical="center" wrapText="1"/>
    </xf>
    <xf numFmtId="0" fontId="29" fillId="3" borderId="102" xfId="0" applyFont="1" applyFill="1" applyBorder="1" applyAlignment="1" applyProtection="1">
      <alignment horizontal="center" vertical="center" wrapText="1"/>
      <protection locked="0"/>
    </xf>
    <xf numFmtId="183" fontId="29" fillId="2" borderId="95" xfId="8" applyNumberFormat="1" applyFont="1" applyFill="1" applyBorder="1" applyAlignment="1" applyProtection="1">
      <alignment vertical="center" wrapText="1"/>
      <protection locked="0"/>
    </xf>
    <xf numFmtId="183" fontId="29" fillId="12" borderId="95" xfId="8" applyNumberFormat="1" applyFont="1" applyFill="1" applyBorder="1" applyAlignment="1">
      <alignment vertical="center" wrapText="1"/>
    </xf>
    <xf numFmtId="183" fontId="29" fillId="2" borderId="102" xfId="8" applyNumberFormat="1" applyFont="1" applyFill="1" applyBorder="1" applyAlignment="1" applyProtection="1">
      <alignment vertical="center" wrapText="1"/>
      <protection locked="0"/>
    </xf>
    <xf numFmtId="183" fontId="29" fillId="13" borderId="54" xfId="8" applyNumberFormat="1" applyFont="1" applyFill="1" applyBorder="1" applyAlignment="1">
      <alignment vertical="center" wrapText="1"/>
    </xf>
    <xf numFmtId="183" fontId="29" fillId="2" borderId="110" xfId="8" applyNumberFormat="1" applyFont="1" applyFill="1" applyBorder="1" applyAlignment="1" applyProtection="1">
      <alignment vertical="center" wrapText="1"/>
      <protection locked="0"/>
    </xf>
    <xf numFmtId="183" fontId="29" fillId="2" borderId="111" xfId="8" applyNumberFormat="1" applyFont="1" applyFill="1" applyBorder="1" applyAlignment="1" applyProtection="1">
      <alignment vertical="center" wrapText="1"/>
      <protection locked="0"/>
    </xf>
    <xf numFmtId="183" fontId="29" fillId="2" borderId="131" xfId="8" applyNumberFormat="1" applyFont="1" applyFill="1" applyBorder="1" applyAlignment="1" applyProtection="1">
      <alignment vertical="center" wrapText="1"/>
      <protection locked="0"/>
    </xf>
    <xf numFmtId="183" fontId="29" fillId="2" borderId="132" xfId="8" applyNumberFormat="1" applyFont="1" applyFill="1" applyBorder="1" applyAlignment="1" applyProtection="1">
      <alignment vertical="center" wrapText="1"/>
      <protection locked="0"/>
    </xf>
    <xf numFmtId="183" fontId="29" fillId="2" borderId="133" xfId="8" applyNumberFormat="1" applyFont="1" applyFill="1" applyBorder="1" applyAlignment="1" applyProtection="1">
      <alignment vertical="center" wrapText="1"/>
      <protection locked="0"/>
    </xf>
    <xf numFmtId="183" fontId="29" fillId="2" borderId="97" xfId="8" applyNumberFormat="1" applyFont="1" applyFill="1" applyBorder="1" applyAlignment="1" applyProtection="1">
      <alignment vertical="center" wrapText="1"/>
      <protection locked="0"/>
    </xf>
    <xf numFmtId="183" fontId="29" fillId="13" borderId="144" xfId="8" applyNumberFormat="1" applyFont="1" applyFill="1" applyBorder="1" applyAlignment="1">
      <alignment vertical="center" wrapText="1"/>
    </xf>
    <xf numFmtId="0" fontId="29" fillId="0" borderId="112" xfId="0" applyFont="1" applyBorder="1" applyAlignment="1">
      <alignment horizontal="center" vertical="center" wrapText="1"/>
    </xf>
    <xf numFmtId="183" fontId="29" fillId="13" borderId="146" xfId="8" applyNumberFormat="1" applyFont="1" applyFill="1" applyBorder="1" applyAlignment="1">
      <alignment vertical="center" wrapText="1"/>
    </xf>
    <xf numFmtId="183" fontId="29" fillId="13" borderId="112" xfId="8" applyNumberFormat="1" applyFont="1" applyFill="1" applyBorder="1" applyAlignment="1">
      <alignment vertical="center" wrapText="1"/>
    </xf>
    <xf numFmtId="183" fontId="29" fillId="13" borderId="147" xfId="8" applyNumberFormat="1" applyFont="1" applyFill="1" applyBorder="1" applyAlignment="1">
      <alignment vertical="center" wrapText="1"/>
    </xf>
    <xf numFmtId="183" fontId="29" fillId="13" borderId="148" xfId="8" applyNumberFormat="1" applyFont="1" applyFill="1" applyBorder="1" applyAlignment="1">
      <alignment vertical="center" wrapText="1"/>
    </xf>
    <xf numFmtId="183" fontId="29" fillId="13" borderId="149" xfId="8" applyNumberFormat="1" applyFont="1" applyFill="1" applyBorder="1" applyAlignment="1">
      <alignment vertical="center" wrapText="1"/>
    </xf>
    <xf numFmtId="183" fontId="29" fillId="13" borderId="150" xfId="8" applyNumberFormat="1" applyFont="1" applyFill="1" applyBorder="1" applyAlignment="1">
      <alignment vertical="center" wrapText="1"/>
    </xf>
    <xf numFmtId="183" fontId="29" fillId="13" borderId="151" xfId="8" applyNumberFormat="1" applyFont="1" applyFill="1" applyBorder="1" applyAlignment="1">
      <alignment vertical="center" wrapText="1"/>
    </xf>
    <xf numFmtId="183" fontId="29" fillId="13" borderId="152" xfId="8" applyNumberFormat="1" applyFont="1" applyFill="1" applyBorder="1" applyAlignment="1">
      <alignment vertical="center" wrapText="1"/>
    </xf>
    <xf numFmtId="183" fontId="29" fillId="13" borderId="153" xfId="8" applyNumberFormat="1" applyFont="1" applyFill="1" applyBorder="1" applyAlignment="1">
      <alignment vertical="center" wrapText="1"/>
    </xf>
    <xf numFmtId="0" fontId="29" fillId="11" borderId="0" xfId="0" applyFont="1" applyFill="1" applyAlignment="1">
      <alignment horizontal="center" vertical="center" wrapText="1"/>
    </xf>
    <xf numFmtId="38" fontId="29" fillId="11" borderId="0" xfId="8" applyFont="1" applyFill="1" applyBorder="1" applyAlignment="1">
      <alignment vertical="center" wrapText="1"/>
    </xf>
    <xf numFmtId="38" fontId="29" fillId="11" borderId="154" xfId="8" applyFont="1" applyFill="1" applyBorder="1" applyAlignment="1">
      <alignment vertical="center" wrapText="1"/>
    </xf>
    <xf numFmtId="38" fontId="29" fillId="11" borderId="155" xfId="8" applyFont="1" applyFill="1" applyBorder="1" applyAlignment="1">
      <alignment vertical="center" wrapText="1"/>
    </xf>
    <xf numFmtId="38" fontId="29" fillId="11" borderId="156" xfId="8" applyFont="1" applyFill="1" applyBorder="1" applyAlignment="1">
      <alignment vertical="center" wrapText="1"/>
    </xf>
    <xf numFmtId="38" fontId="29" fillId="11" borderId="157" xfId="8" applyFont="1" applyFill="1" applyBorder="1" applyAlignment="1">
      <alignment vertical="center" wrapText="1"/>
    </xf>
    <xf numFmtId="38" fontId="29" fillId="0" borderId="158" xfId="8" applyFont="1" applyFill="1" applyBorder="1" applyAlignment="1">
      <alignment vertical="center" wrapText="1"/>
    </xf>
    <xf numFmtId="38" fontId="29" fillId="0" borderId="161" xfId="8" applyFont="1" applyFill="1" applyBorder="1" applyAlignment="1">
      <alignment horizontal="center" vertical="center" wrapText="1"/>
    </xf>
    <xf numFmtId="38" fontId="29" fillId="0" borderId="162" xfId="8" applyFont="1" applyFill="1" applyBorder="1" applyAlignment="1">
      <alignment horizontal="center" vertical="center" wrapText="1"/>
    </xf>
    <xf numFmtId="0" fontId="65" fillId="11" borderId="0" xfId="0" applyFont="1" applyFill="1" applyAlignment="1">
      <alignment vertical="center" wrapText="1"/>
    </xf>
    <xf numFmtId="0" fontId="76" fillId="11" borderId="0" xfId="0" applyFont="1" applyFill="1">
      <alignment vertical="center"/>
    </xf>
    <xf numFmtId="0" fontId="78" fillId="11" borderId="0" xfId="0" applyFont="1" applyFill="1">
      <alignment vertical="center"/>
    </xf>
    <xf numFmtId="0" fontId="29" fillId="11" borderId="112" xfId="0" applyFont="1" applyFill="1" applyBorder="1" applyAlignment="1">
      <alignment wrapText="1"/>
    </xf>
    <xf numFmtId="0" fontId="29" fillId="11" borderId="112" xfId="0" applyFont="1" applyFill="1" applyBorder="1" applyAlignment="1">
      <alignment horizontal="right" wrapText="1"/>
    </xf>
    <xf numFmtId="0" fontId="29" fillId="12" borderId="136" xfId="0" applyFont="1" applyFill="1" applyBorder="1" applyAlignment="1">
      <alignment horizontal="center" vertical="center" wrapText="1"/>
    </xf>
    <xf numFmtId="0" fontId="29" fillId="12" borderId="100" xfId="0" applyFont="1" applyFill="1" applyBorder="1" applyAlignment="1">
      <alignment horizontal="center" vertical="center" wrapText="1"/>
    </xf>
    <xf numFmtId="0" fontId="29" fillId="12" borderId="102" xfId="0" applyFont="1" applyFill="1" applyBorder="1" applyAlignment="1">
      <alignment horizontal="center" vertical="center" wrapText="1"/>
    </xf>
    <xf numFmtId="0" fontId="59" fillId="11" borderId="0" xfId="0" applyFont="1" applyFill="1">
      <alignment vertical="center"/>
    </xf>
    <xf numFmtId="0" fontId="79" fillId="11" borderId="0" xfId="0" applyFont="1" applyFill="1" applyAlignment="1">
      <alignment vertical="center" wrapText="1"/>
    </xf>
    <xf numFmtId="0" fontId="80" fillId="11" borderId="112" xfId="0" applyFont="1" applyFill="1" applyBorder="1">
      <alignment vertical="center"/>
    </xf>
    <xf numFmtId="0" fontId="69" fillId="11" borderId="112" xfId="0" applyFont="1" applyFill="1" applyBorder="1">
      <alignment vertical="center"/>
    </xf>
    <xf numFmtId="0" fontId="9" fillId="0" borderId="28" xfId="0" applyFont="1" applyBorder="1" applyAlignment="1">
      <alignment vertical="center" shrinkToFit="1"/>
    </xf>
    <xf numFmtId="0" fontId="9" fillId="0" borderId="28" xfId="0" applyFont="1" applyBorder="1" applyAlignment="1">
      <alignment horizontal="right"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29" fillId="12" borderId="137" xfId="0" applyFont="1" applyFill="1" applyBorder="1" applyAlignment="1">
      <alignment horizontal="center" vertical="center" wrapText="1"/>
    </xf>
    <xf numFmtId="184" fontId="29" fillId="2" borderId="136" xfId="8" applyNumberFormat="1" applyFont="1" applyFill="1" applyBorder="1" applyAlignment="1" applyProtection="1">
      <alignment vertical="center" shrinkToFit="1"/>
      <protection locked="0"/>
    </xf>
    <xf numFmtId="184" fontId="29" fillId="12" borderId="136" xfId="8" applyNumberFormat="1" applyFont="1" applyFill="1" applyBorder="1" applyAlignment="1">
      <alignment vertical="center" shrinkToFit="1"/>
    </xf>
    <xf numFmtId="184" fontId="29" fillId="2" borderId="137" xfId="8" applyNumberFormat="1" applyFont="1" applyFill="1" applyBorder="1" applyAlignment="1" applyProtection="1">
      <alignment vertical="center" shrinkToFit="1"/>
      <protection locked="0"/>
    </xf>
    <xf numFmtId="184" fontId="29" fillId="13" borderId="0" xfId="8" applyNumberFormat="1" applyFont="1" applyFill="1" applyBorder="1" applyAlignment="1">
      <alignment vertical="center" shrinkToFit="1"/>
    </xf>
    <xf numFmtId="184" fontId="29" fillId="2" borderId="44" xfId="8" applyNumberFormat="1" applyFont="1" applyFill="1" applyBorder="1" applyAlignment="1" applyProtection="1">
      <alignment vertical="center" shrinkToFit="1"/>
      <protection locked="0"/>
    </xf>
    <xf numFmtId="184" fontId="29" fillId="2" borderId="45" xfId="8" applyNumberFormat="1" applyFont="1" applyFill="1" applyBorder="1" applyAlignment="1" applyProtection="1">
      <alignment vertical="center" shrinkToFit="1"/>
      <protection locked="0"/>
    </xf>
    <xf numFmtId="184" fontId="29" fillId="13" borderId="138" xfId="8" applyNumberFormat="1" applyFont="1" applyFill="1" applyBorder="1" applyAlignment="1">
      <alignment vertical="center" shrinkToFit="1"/>
    </xf>
    <xf numFmtId="0" fontId="29" fillId="12" borderId="99" xfId="0" applyFont="1" applyFill="1" applyBorder="1" applyAlignment="1">
      <alignment horizontal="center" vertical="center" wrapText="1"/>
    </xf>
    <xf numFmtId="184" fontId="29" fillId="2" borderId="100" xfId="8" applyNumberFormat="1" applyFont="1" applyFill="1" applyBorder="1" applyAlignment="1" applyProtection="1">
      <alignment vertical="center" shrinkToFit="1"/>
      <protection locked="0"/>
    </xf>
    <xf numFmtId="184" fontId="29" fillId="12" borderId="100" xfId="8" applyNumberFormat="1" applyFont="1" applyFill="1" applyBorder="1" applyAlignment="1">
      <alignment vertical="center" shrinkToFit="1"/>
    </xf>
    <xf numFmtId="184" fontId="29" fillId="13" borderId="14" xfId="8" applyNumberFormat="1" applyFont="1" applyFill="1" applyBorder="1" applyAlignment="1">
      <alignment vertical="center" shrinkToFit="1"/>
    </xf>
    <xf numFmtId="184" fontId="29" fillId="2" borderId="6" xfId="8" applyNumberFormat="1" applyFont="1" applyFill="1" applyBorder="1" applyAlignment="1" applyProtection="1">
      <alignment vertical="center" shrinkToFit="1"/>
      <protection locked="0"/>
    </xf>
    <xf numFmtId="184" fontId="29" fillId="2" borderId="35" xfId="8" applyNumberFormat="1" applyFont="1" applyFill="1" applyBorder="1" applyAlignment="1" applyProtection="1">
      <alignment vertical="center" shrinkToFit="1"/>
      <protection locked="0"/>
    </xf>
    <xf numFmtId="184" fontId="29" fillId="13" borderId="142" xfId="8" applyNumberFormat="1" applyFont="1" applyFill="1" applyBorder="1" applyAlignment="1">
      <alignment vertical="center" shrinkToFit="1"/>
    </xf>
    <xf numFmtId="0" fontId="29" fillId="12" borderId="95" xfId="0" applyFont="1" applyFill="1" applyBorder="1" applyAlignment="1">
      <alignment horizontal="center" vertical="center" wrapText="1"/>
    </xf>
    <xf numFmtId="184" fontId="29" fillId="2" borderId="102" xfId="8" applyNumberFormat="1" applyFont="1" applyFill="1" applyBorder="1" applyAlignment="1" applyProtection="1">
      <alignment vertical="center" shrinkToFit="1"/>
      <protection locked="0"/>
    </xf>
    <xf numFmtId="184" fontId="29" fillId="12" borderId="102" xfId="8" applyNumberFormat="1" applyFont="1" applyFill="1" applyBorder="1" applyAlignment="1">
      <alignment vertical="center" shrinkToFit="1"/>
    </xf>
    <xf numFmtId="184" fontId="29" fillId="13" borderId="54" xfId="8" applyNumberFormat="1" applyFont="1" applyFill="1" applyBorder="1" applyAlignment="1">
      <alignment vertical="center" shrinkToFit="1"/>
    </xf>
    <xf numFmtId="184" fontId="29" fillId="2" borderId="25" xfId="8" applyNumberFormat="1" applyFont="1" applyFill="1" applyBorder="1" applyAlignment="1" applyProtection="1">
      <alignment vertical="center" shrinkToFit="1"/>
      <protection locked="0"/>
    </xf>
    <xf numFmtId="184" fontId="29" fillId="2" borderId="38" xfId="8" applyNumberFormat="1" applyFont="1" applyFill="1" applyBorder="1" applyAlignment="1" applyProtection="1">
      <alignment vertical="center" shrinkToFit="1"/>
      <protection locked="0"/>
    </xf>
    <xf numFmtId="184" fontId="29" fillId="13" borderId="163" xfId="8" applyNumberFormat="1" applyFont="1" applyFill="1" applyBorder="1" applyAlignment="1">
      <alignment vertical="center" shrinkToFit="1"/>
    </xf>
    <xf numFmtId="184" fontId="29" fillId="12" borderId="146" xfId="8" applyNumberFormat="1" applyFont="1" applyFill="1" applyBorder="1" applyAlignment="1">
      <alignment vertical="center" shrinkToFit="1"/>
    </xf>
    <xf numFmtId="184" fontId="29" fillId="12" borderId="112" xfId="8" applyNumberFormat="1" applyFont="1" applyFill="1" applyBorder="1" applyAlignment="1">
      <alignment vertical="center" shrinkToFit="1"/>
    </xf>
    <xf numFmtId="184" fontId="29" fillId="12" borderId="147" xfId="8" applyNumberFormat="1" applyFont="1" applyFill="1" applyBorder="1" applyAlignment="1">
      <alignment vertical="center" shrinkToFit="1"/>
    </xf>
    <xf numFmtId="184" fontId="29" fillId="12" borderId="148" xfId="8" applyNumberFormat="1" applyFont="1" applyFill="1" applyBorder="1" applyAlignment="1">
      <alignment vertical="center" shrinkToFit="1"/>
    </xf>
    <xf numFmtId="184" fontId="29" fillId="12" borderId="152" xfId="8" applyNumberFormat="1" applyFont="1" applyFill="1" applyBorder="1" applyAlignment="1">
      <alignment vertical="center" shrinkToFit="1"/>
    </xf>
    <xf numFmtId="184" fontId="29" fillId="12" borderId="153" xfId="8" applyNumberFormat="1" applyFont="1" applyFill="1" applyBorder="1" applyAlignment="1">
      <alignment vertical="center" shrinkToFit="1"/>
    </xf>
    <xf numFmtId="0" fontId="83" fillId="11" borderId="0" xfId="0" applyFont="1" applyFill="1" applyAlignment="1">
      <alignment vertical="center" wrapText="1"/>
    </xf>
    <xf numFmtId="0" fontId="84" fillId="11" borderId="0" xfId="0" applyFont="1" applyFill="1" applyAlignment="1">
      <alignment horizontal="left" vertical="center"/>
    </xf>
    <xf numFmtId="0" fontId="29" fillId="11" borderId="0" xfId="0" applyFont="1" applyFill="1" applyAlignment="1"/>
    <xf numFmtId="0" fontId="87" fillId="11" borderId="0" xfId="0" applyFont="1" applyFill="1">
      <alignment vertical="center"/>
    </xf>
    <xf numFmtId="0" fontId="29" fillId="0" borderId="0" xfId="0" applyFont="1" applyAlignment="1">
      <alignment horizontal="center" vertical="center" wrapText="1"/>
    </xf>
    <xf numFmtId="38" fontId="29" fillId="0" borderId="0" xfId="8" applyFont="1" applyFill="1" applyBorder="1" applyAlignment="1">
      <alignment vertical="center" wrapText="1"/>
    </xf>
    <xf numFmtId="0" fontId="9" fillId="8" borderId="0" xfId="0" applyFont="1" applyFill="1" applyAlignment="1">
      <alignment vertical="center" wrapText="1"/>
    </xf>
    <xf numFmtId="0" fontId="88" fillId="8" borderId="0" xfId="0" applyFont="1" applyFill="1">
      <alignment vertical="center"/>
    </xf>
    <xf numFmtId="0" fontId="29" fillId="8" borderId="0" xfId="0" applyFont="1" applyFill="1" applyAlignment="1">
      <alignment vertical="center" wrapText="1"/>
    </xf>
    <xf numFmtId="0" fontId="9" fillId="8" borderId="0" xfId="0" applyFont="1" applyFill="1" applyAlignment="1">
      <alignment horizontal="center" vertical="center" wrapText="1"/>
    </xf>
    <xf numFmtId="0" fontId="79" fillId="8" borderId="0" xfId="0" applyFont="1" applyFill="1" applyAlignment="1">
      <alignment vertical="center" wrapText="1"/>
    </xf>
    <xf numFmtId="0" fontId="69" fillId="8" borderId="26" xfId="0" applyFont="1" applyFill="1" applyBorder="1" applyAlignment="1">
      <alignment horizontal="left" vertical="center"/>
    </xf>
    <xf numFmtId="0" fontId="59" fillId="8" borderId="0" xfId="0" applyFont="1" applyFill="1" applyAlignment="1">
      <alignment horizontal="left" vertical="center" wrapText="1"/>
    </xf>
    <xf numFmtId="0" fontId="9" fillId="0" borderId="71" xfId="0" applyFont="1" applyBorder="1" applyAlignment="1">
      <alignment horizontal="center" vertical="center" wrapText="1"/>
    </xf>
    <xf numFmtId="0" fontId="9" fillId="0" borderId="127" xfId="0" applyFont="1" applyBorder="1" applyAlignment="1">
      <alignment horizontal="center" vertical="center" wrapText="1"/>
    </xf>
    <xf numFmtId="0" fontId="9" fillId="0" borderId="128" xfId="0" applyFont="1" applyBorder="1" applyAlignment="1">
      <alignment horizontal="center" vertical="center" wrapText="1"/>
    </xf>
    <xf numFmtId="0" fontId="9" fillId="0" borderId="70" xfId="0" applyFont="1" applyBorder="1" applyAlignment="1">
      <alignment horizontal="center" vertical="center" wrapText="1"/>
    </xf>
    <xf numFmtId="183" fontId="29" fillId="13" borderId="137" xfId="8" applyNumberFormat="1" applyFont="1" applyFill="1" applyBorder="1" applyAlignment="1">
      <alignment vertical="center" wrapText="1"/>
    </xf>
    <xf numFmtId="183" fontId="29" fillId="13" borderId="99" xfId="8" applyNumberFormat="1" applyFont="1" applyFill="1" applyBorder="1" applyAlignment="1">
      <alignment vertical="center" wrapText="1"/>
    </xf>
    <xf numFmtId="0" fontId="29" fillId="3" borderId="95" xfId="0" applyFont="1" applyFill="1" applyBorder="1" applyAlignment="1" applyProtection="1">
      <alignment horizontal="center" vertical="center" wrapText="1"/>
      <protection locked="0"/>
    </xf>
    <xf numFmtId="183" fontId="29" fillId="13" borderId="95" xfId="8" applyNumberFormat="1" applyFont="1" applyFill="1" applyBorder="1" applyAlignment="1">
      <alignment vertical="center" wrapText="1"/>
    </xf>
    <xf numFmtId="0" fontId="29" fillId="0" borderId="26" xfId="0" applyFont="1" applyBorder="1" applyAlignment="1">
      <alignment horizontal="center" vertical="center" wrapText="1"/>
    </xf>
    <xf numFmtId="183" fontId="29" fillId="13" borderId="26" xfId="8" applyNumberFormat="1" applyFont="1" applyFill="1" applyBorder="1" applyAlignment="1">
      <alignment vertical="center" wrapText="1"/>
    </xf>
    <xf numFmtId="183" fontId="29" fillId="13" borderId="110" xfId="8" applyNumberFormat="1" applyFont="1" applyFill="1" applyBorder="1" applyAlignment="1">
      <alignment vertical="center" wrapText="1"/>
    </xf>
    <xf numFmtId="183" fontId="29" fillId="13" borderId="111" xfId="8" applyNumberFormat="1" applyFont="1" applyFill="1" applyBorder="1" applyAlignment="1">
      <alignment vertical="center" wrapText="1"/>
    </xf>
    <xf numFmtId="183" fontId="29" fillId="13" borderId="131" xfId="8" applyNumberFormat="1" applyFont="1" applyFill="1" applyBorder="1" applyAlignment="1">
      <alignment vertical="center" wrapText="1"/>
    </xf>
    <xf numFmtId="183" fontId="29" fillId="13" borderId="132" xfId="8" applyNumberFormat="1" applyFont="1" applyFill="1" applyBorder="1" applyAlignment="1">
      <alignment vertical="center" wrapText="1"/>
    </xf>
    <xf numFmtId="183" fontId="29" fillId="13" borderId="133" xfId="8" applyNumberFormat="1" applyFont="1" applyFill="1" applyBorder="1" applyAlignment="1">
      <alignment vertical="center" wrapText="1"/>
    </xf>
    <xf numFmtId="183" fontId="29" fillId="13" borderId="97" xfId="8" applyNumberFormat="1" applyFont="1" applyFill="1" applyBorder="1" applyAlignment="1">
      <alignment vertical="center" wrapText="1"/>
    </xf>
    <xf numFmtId="0" fontId="29" fillId="8" borderId="154" xfId="0" applyFont="1" applyFill="1" applyBorder="1" applyAlignment="1">
      <alignment vertical="center" wrapText="1"/>
    </xf>
    <xf numFmtId="0" fontId="29" fillId="8" borderId="155" xfId="0" applyFont="1" applyFill="1" applyBorder="1" applyAlignment="1">
      <alignment vertical="center" wrapText="1"/>
    </xf>
    <xf numFmtId="0" fontId="29" fillId="8" borderId="0" xfId="0" applyFont="1" applyFill="1" applyAlignment="1">
      <alignment horizontal="center" vertical="center" wrapText="1"/>
    </xf>
    <xf numFmtId="38" fontId="29" fillId="8" borderId="0" xfId="8" applyFont="1" applyFill="1" applyBorder="1" applyAlignment="1">
      <alignment vertical="center" wrapText="1"/>
    </xf>
    <xf numFmtId="38" fontId="29" fillId="8" borderId="156" xfId="8" applyFont="1" applyFill="1" applyBorder="1" applyAlignment="1">
      <alignment vertical="center" wrapText="1"/>
    </xf>
    <xf numFmtId="38" fontId="29" fillId="8" borderId="157" xfId="8" applyFont="1" applyFill="1" applyBorder="1" applyAlignment="1">
      <alignment vertical="center" wrapText="1"/>
    </xf>
    <xf numFmtId="38" fontId="29" fillId="0" borderId="168" xfId="8" applyFont="1" applyFill="1" applyBorder="1" applyAlignment="1">
      <alignment vertical="center" wrapText="1"/>
    </xf>
    <xf numFmtId="38" fontId="29" fillId="0" borderId="100" xfId="8" applyFont="1" applyFill="1" applyBorder="1" applyAlignment="1">
      <alignment horizontal="center" vertical="center" wrapText="1"/>
    </xf>
    <xf numFmtId="38" fontId="29" fillId="0" borderId="102" xfId="8" applyFont="1" applyFill="1" applyBorder="1" applyAlignment="1">
      <alignment horizontal="center" vertical="center" wrapText="1"/>
    </xf>
    <xf numFmtId="0" fontId="65" fillId="8" borderId="0" xfId="0" applyFont="1" applyFill="1" applyAlignment="1">
      <alignment vertical="center" wrapText="1"/>
    </xf>
    <xf numFmtId="0" fontId="76" fillId="8" borderId="0" xfId="0" applyFont="1" applyFill="1">
      <alignment vertical="center"/>
    </xf>
    <xf numFmtId="0" fontId="78" fillId="8" borderId="0" xfId="0" applyFont="1" applyFill="1">
      <alignment vertical="center"/>
    </xf>
    <xf numFmtId="0" fontId="29" fillId="8" borderId="26" xfId="0" applyFont="1" applyFill="1" applyBorder="1" applyAlignment="1">
      <alignment horizontal="right" wrapText="1"/>
    </xf>
    <xf numFmtId="0" fontId="80" fillId="8" borderId="26" xfId="0" applyFont="1" applyFill="1" applyBorder="1">
      <alignment vertical="center"/>
    </xf>
    <xf numFmtId="0" fontId="13" fillId="8" borderId="26" xfId="0" applyFont="1" applyFill="1" applyBorder="1">
      <alignment vertical="center"/>
    </xf>
    <xf numFmtId="0" fontId="29" fillId="8" borderId="0" xfId="0" applyFont="1" applyFill="1" applyAlignment="1">
      <alignment horizontal="right" vertical="center" wrapText="1"/>
    </xf>
    <xf numFmtId="0" fontId="9" fillId="8" borderId="0" xfId="0" applyFont="1" applyFill="1" applyAlignment="1">
      <alignment vertical="center" shrinkToFit="1"/>
    </xf>
    <xf numFmtId="0" fontId="9" fillId="0" borderId="0" xfId="0" applyFont="1" applyAlignment="1">
      <alignment vertical="center" shrinkToFit="1"/>
    </xf>
    <xf numFmtId="184" fontId="29" fillId="13" borderId="137" xfId="8" applyNumberFormat="1" applyFont="1" applyFill="1" applyBorder="1" applyAlignment="1">
      <alignment vertical="center" shrinkToFit="1"/>
    </xf>
    <xf numFmtId="184" fontId="29" fillId="13" borderId="99" xfId="8" applyNumberFormat="1" applyFont="1" applyFill="1" applyBorder="1" applyAlignment="1">
      <alignment vertical="center" shrinkToFit="1"/>
    </xf>
    <xf numFmtId="184" fontId="29" fillId="13" borderId="102" xfId="8" applyNumberFormat="1" applyFont="1" applyFill="1" applyBorder="1" applyAlignment="1">
      <alignment vertical="center" shrinkToFit="1"/>
    </xf>
    <xf numFmtId="184" fontId="29" fillId="12" borderId="95" xfId="8" applyNumberFormat="1" applyFont="1" applyFill="1" applyBorder="1" applyAlignment="1">
      <alignment vertical="center" shrinkToFit="1"/>
    </xf>
    <xf numFmtId="184" fontId="29" fillId="12" borderId="26" xfId="8" applyNumberFormat="1" applyFont="1" applyFill="1" applyBorder="1" applyAlignment="1">
      <alignment vertical="center" shrinkToFit="1"/>
    </xf>
    <xf numFmtId="184" fontId="29" fillId="12" borderId="110" xfId="8" applyNumberFormat="1" applyFont="1" applyFill="1" applyBorder="1" applyAlignment="1">
      <alignment vertical="center" shrinkToFit="1"/>
    </xf>
    <xf numFmtId="184" fontId="29" fillId="12" borderId="111" xfId="8" applyNumberFormat="1" applyFont="1" applyFill="1" applyBorder="1" applyAlignment="1">
      <alignment vertical="center" shrinkToFit="1"/>
    </xf>
    <xf numFmtId="184" fontId="29" fillId="12" borderId="97" xfId="8" applyNumberFormat="1" applyFont="1" applyFill="1" applyBorder="1" applyAlignment="1">
      <alignment vertical="center" shrinkToFit="1"/>
    </xf>
    <xf numFmtId="0" fontId="0" fillId="8" borderId="0" xfId="0" applyFill="1" applyAlignment="1">
      <alignment vertical="center" wrapText="1"/>
    </xf>
    <xf numFmtId="0" fontId="84" fillId="8" borderId="0" xfId="0" applyFont="1" applyFill="1">
      <alignment vertical="center"/>
    </xf>
    <xf numFmtId="0" fontId="29" fillId="8" borderId="0" xfId="0" applyFont="1" applyFill="1" applyAlignment="1"/>
    <xf numFmtId="0" fontId="29" fillId="8" borderId="0" xfId="0" applyFont="1" applyFill="1" applyAlignment="1">
      <alignment horizontal="right"/>
    </xf>
    <xf numFmtId="0" fontId="87" fillId="8" borderId="0" xfId="0" applyFont="1" applyFill="1">
      <alignment vertical="center"/>
    </xf>
    <xf numFmtId="0" fontId="29" fillId="8" borderId="26" xfId="0" applyFont="1" applyFill="1" applyBorder="1" applyAlignment="1">
      <alignment horizontal="right"/>
    </xf>
    <xf numFmtId="0" fontId="29" fillId="12" borderId="62" xfId="0" applyFont="1" applyFill="1" applyBorder="1" applyAlignment="1">
      <alignment horizontal="center" vertical="center" wrapText="1"/>
    </xf>
    <xf numFmtId="0" fontId="83" fillId="8" borderId="0" xfId="0" applyFont="1" applyFill="1" applyAlignment="1">
      <alignment vertical="center" wrapText="1"/>
    </xf>
    <xf numFmtId="0" fontId="29" fillId="9" borderId="0" xfId="0" applyFont="1" applyFill="1" applyAlignment="1">
      <alignment vertical="center" wrapText="1"/>
    </xf>
    <xf numFmtId="0" fontId="29" fillId="0" borderId="0" xfId="0" applyFont="1" applyAlignment="1">
      <alignment vertical="center" wrapText="1"/>
    </xf>
    <xf numFmtId="0" fontId="29" fillId="0" borderId="26" xfId="0" applyFont="1" applyBorder="1" applyAlignment="1">
      <alignment vertical="center" wrapText="1"/>
    </xf>
    <xf numFmtId="0" fontId="79" fillId="0" borderId="0" xfId="0" applyFont="1" applyAlignment="1">
      <alignment vertical="center" wrapText="1"/>
    </xf>
    <xf numFmtId="10" fontId="9" fillId="12" borderId="95" xfId="12" applyNumberFormat="1" applyFont="1" applyFill="1" applyBorder="1" applyAlignment="1">
      <alignment vertical="center" wrapText="1"/>
    </xf>
    <xf numFmtId="38" fontId="90" fillId="4" borderId="0" xfId="8" applyFont="1" applyFill="1" applyBorder="1" applyAlignment="1">
      <alignment vertical="center" wrapText="1"/>
    </xf>
    <xf numFmtId="0" fontId="0" fillId="0" borderId="0" xfId="0" applyAlignment="1">
      <alignment vertical="center" wrapText="1"/>
    </xf>
    <xf numFmtId="0" fontId="0" fillId="0" borderId="122" xfId="0" applyBorder="1" applyAlignment="1">
      <alignment horizontal="center" vertical="center" wrapText="1"/>
    </xf>
    <xf numFmtId="0" fontId="9" fillId="0" borderId="0" xfId="0" applyFont="1" applyAlignment="1">
      <alignment horizontal="center" vertical="center" wrapText="1"/>
    </xf>
    <xf numFmtId="0" fontId="29" fillId="12" borderId="122" xfId="0" applyFont="1" applyFill="1" applyBorder="1" applyAlignment="1">
      <alignment horizontal="right" vertical="center" wrapText="1"/>
    </xf>
    <xf numFmtId="0" fontId="29" fillId="12" borderId="136" xfId="8" applyNumberFormat="1" applyFont="1" applyFill="1" applyBorder="1" applyAlignment="1">
      <alignment horizontal="right" vertical="center" wrapText="1"/>
    </xf>
    <xf numFmtId="0" fontId="29" fillId="12" borderId="72" xfId="8" applyNumberFormat="1" applyFont="1" applyFill="1" applyBorder="1" applyAlignment="1">
      <alignment horizontal="right" vertical="center" wrapText="1"/>
    </xf>
    <xf numFmtId="0" fontId="29" fillId="12" borderId="137" xfId="8" applyNumberFormat="1" applyFont="1" applyFill="1" applyBorder="1" applyAlignment="1">
      <alignment horizontal="right" vertical="center" wrapText="1"/>
    </xf>
    <xf numFmtId="0" fontId="29" fillId="12" borderId="136" xfId="8" applyNumberFormat="1" applyFont="1" applyFill="1" applyBorder="1" applyAlignment="1">
      <alignment horizontal="center" vertical="center" wrapText="1"/>
    </xf>
    <xf numFmtId="0" fontId="29" fillId="12" borderId="100" xfId="0" applyFont="1" applyFill="1" applyBorder="1" applyAlignment="1">
      <alignment horizontal="right" vertical="center" wrapText="1"/>
    </xf>
    <xf numFmtId="0" fontId="29" fillId="12" borderId="100" xfId="8" applyNumberFormat="1" applyFont="1" applyFill="1" applyBorder="1" applyAlignment="1">
      <alignment horizontal="right" vertical="center" wrapText="1"/>
    </xf>
    <xf numFmtId="0" fontId="29" fillId="12" borderId="14" xfId="8" applyNumberFormat="1" applyFont="1" applyFill="1" applyBorder="1" applyAlignment="1">
      <alignment horizontal="right" vertical="center" wrapText="1"/>
    </xf>
    <xf numFmtId="0" fontId="29" fillId="12" borderId="169" xfId="8" applyNumberFormat="1" applyFont="1" applyFill="1" applyBorder="1" applyAlignment="1">
      <alignment horizontal="right" vertical="center" wrapText="1"/>
    </xf>
    <xf numFmtId="0" fontId="29" fillId="12" borderId="100" xfId="8" applyNumberFormat="1" applyFont="1" applyFill="1" applyBorder="1" applyAlignment="1">
      <alignment horizontal="center" vertical="center" wrapText="1"/>
    </xf>
    <xf numFmtId="0" fontId="29" fillId="12" borderId="98" xfId="0" applyFont="1" applyFill="1" applyBorder="1" applyAlignment="1">
      <alignment horizontal="right" vertical="center" wrapText="1"/>
    </xf>
    <xf numFmtId="0" fontId="29" fillId="12" borderId="95" xfId="8" applyNumberFormat="1" applyFont="1" applyFill="1" applyBorder="1" applyAlignment="1">
      <alignment horizontal="right" vertical="center" wrapText="1"/>
    </xf>
    <xf numFmtId="0" fontId="29" fillId="12" borderId="26" xfId="8" applyNumberFormat="1" applyFont="1" applyFill="1" applyBorder="1" applyAlignment="1">
      <alignment horizontal="right" vertical="center" wrapText="1"/>
    </xf>
    <xf numFmtId="0" fontId="29" fillId="12" borderId="102" xfId="8" applyNumberFormat="1" applyFont="1" applyFill="1" applyBorder="1" applyAlignment="1">
      <alignment horizontal="right" vertical="center" wrapText="1"/>
    </xf>
    <xf numFmtId="0" fontId="29" fillId="12" borderId="95" xfId="8" applyNumberFormat="1" applyFont="1" applyFill="1" applyBorder="1" applyAlignment="1">
      <alignment horizontal="center" vertical="center" wrapText="1"/>
    </xf>
    <xf numFmtId="0" fontId="29" fillId="12" borderId="95" xfId="0" applyFont="1" applyFill="1" applyBorder="1" applyAlignment="1">
      <alignment horizontal="right" vertical="center" wrapText="1"/>
    </xf>
    <xf numFmtId="38" fontId="29" fillId="12" borderId="95" xfId="8" applyFont="1" applyFill="1" applyBorder="1" applyAlignment="1">
      <alignment horizontal="right" vertical="center" wrapText="1"/>
    </xf>
    <xf numFmtId="38" fontId="29" fillId="13" borderId="95" xfId="8" applyFont="1" applyFill="1" applyBorder="1" applyAlignment="1">
      <alignment horizontal="right" vertical="center" wrapText="1"/>
    </xf>
    <xf numFmtId="38" fontId="29" fillId="13" borderId="26" xfId="8" applyFont="1" applyFill="1" applyBorder="1" applyAlignment="1">
      <alignment horizontal="right" vertical="center" wrapText="1"/>
    </xf>
    <xf numFmtId="38" fontId="29" fillId="13" borderId="110" xfId="8" applyFont="1" applyFill="1" applyBorder="1" applyAlignment="1">
      <alignment horizontal="right" vertical="center" wrapText="1"/>
    </xf>
    <xf numFmtId="0" fontId="29" fillId="4" borderId="0" xfId="0" applyFont="1" applyFill="1" applyAlignment="1">
      <alignment horizontal="right" vertical="center" wrapText="1"/>
    </xf>
    <xf numFmtId="38" fontId="29" fillId="4" borderId="0" xfId="8" applyFont="1" applyFill="1" applyBorder="1" applyAlignment="1">
      <alignment horizontal="right" vertical="center" wrapText="1"/>
    </xf>
    <xf numFmtId="38" fontId="29" fillId="4" borderId="0" xfId="8" applyFont="1" applyFill="1" applyBorder="1" applyAlignment="1">
      <alignment horizontal="center" vertical="center" wrapText="1"/>
    </xf>
    <xf numFmtId="0" fontId="29" fillId="12" borderId="104" xfId="8" applyNumberFormat="1" applyFont="1" applyFill="1" applyBorder="1" applyAlignment="1">
      <alignment horizontal="center" vertical="center" wrapText="1"/>
    </xf>
    <xf numFmtId="0" fontId="29" fillId="12" borderId="121" xfId="8" applyNumberFormat="1" applyFont="1" applyFill="1" applyBorder="1" applyAlignment="1">
      <alignment horizontal="right" vertical="center" wrapText="1"/>
    </xf>
    <xf numFmtId="0" fontId="29" fillId="12" borderId="39" xfId="8" applyNumberFormat="1" applyFont="1" applyFill="1" applyBorder="1" applyAlignment="1">
      <alignment horizontal="center" vertical="center" wrapText="1"/>
    </xf>
    <xf numFmtId="0" fontId="29" fillId="12" borderId="169" xfId="0" applyFont="1" applyFill="1" applyBorder="1" applyAlignment="1">
      <alignment horizontal="center" vertical="center" wrapText="1"/>
    </xf>
    <xf numFmtId="0" fontId="29" fillId="12" borderId="109" xfId="8" applyNumberFormat="1" applyFont="1" applyFill="1" applyBorder="1" applyAlignment="1">
      <alignment horizontal="center" vertical="center" wrapText="1"/>
    </xf>
    <xf numFmtId="0" fontId="29" fillId="0" borderId="40" xfId="0" applyFont="1" applyBorder="1" applyAlignment="1">
      <alignment horizontal="center" vertical="center" wrapText="1"/>
    </xf>
    <xf numFmtId="38" fontId="29" fillId="13" borderId="103" xfId="8" applyFont="1" applyFill="1" applyBorder="1" applyAlignment="1">
      <alignment horizontal="right" vertical="center" wrapText="1"/>
    </xf>
    <xf numFmtId="0" fontId="29" fillId="12" borderId="103" xfId="0" applyFont="1" applyFill="1" applyBorder="1" applyAlignment="1">
      <alignment horizontal="right" vertical="center" wrapText="1"/>
    </xf>
    <xf numFmtId="38" fontId="29" fillId="12" borderId="103" xfId="8" applyFont="1" applyFill="1" applyBorder="1" applyAlignment="1">
      <alignment horizontal="right" vertical="center" wrapText="1"/>
    </xf>
    <xf numFmtId="38" fontId="29" fillId="13" borderId="47" xfId="8" applyFont="1" applyFill="1" applyBorder="1" applyAlignment="1">
      <alignment horizontal="right" vertical="center" wrapText="1"/>
    </xf>
    <xf numFmtId="185" fontId="9" fillId="12" borderId="103" xfId="12" applyNumberFormat="1" applyFont="1" applyFill="1" applyBorder="1" applyAlignment="1">
      <alignment vertical="center" wrapText="1"/>
    </xf>
    <xf numFmtId="0" fontId="9" fillId="8" borderId="28" xfId="0" applyFont="1" applyFill="1" applyBorder="1" applyAlignment="1">
      <alignment vertical="center" shrinkToFit="1"/>
    </xf>
    <xf numFmtId="0" fontId="9" fillId="8" borderId="28" xfId="0" applyFont="1" applyFill="1" applyBorder="1" applyAlignment="1">
      <alignment horizontal="right" vertical="center" wrapText="1"/>
    </xf>
    <xf numFmtId="0" fontId="0" fillId="8" borderId="44" xfId="0" applyFill="1" applyBorder="1" applyAlignment="1">
      <alignment horizontal="center" vertical="center" wrapText="1"/>
    </xf>
    <xf numFmtId="0" fontId="0" fillId="8" borderId="45" xfId="0" applyFill="1" applyBorder="1" applyAlignment="1">
      <alignment horizontal="center" vertical="center" wrapText="1"/>
    </xf>
    <xf numFmtId="0" fontId="9" fillId="8" borderId="44" xfId="0" applyFont="1" applyFill="1" applyBorder="1" applyAlignment="1">
      <alignment horizontal="center" vertical="center" wrapText="1"/>
    </xf>
    <xf numFmtId="0" fontId="9" fillId="8" borderId="45" xfId="0" applyFont="1" applyFill="1" applyBorder="1" applyAlignment="1">
      <alignment horizontal="center" vertical="center" wrapText="1"/>
    </xf>
    <xf numFmtId="0" fontId="29" fillId="8" borderId="95" xfId="0" applyFont="1" applyFill="1" applyBorder="1" applyAlignment="1">
      <alignment horizontal="right" vertical="center" wrapText="1"/>
    </xf>
    <xf numFmtId="0" fontId="29" fillId="8" borderId="121" xfId="0" applyFont="1" applyFill="1" applyBorder="1" applyAlignment="1">
      <alignment horizontal="right" vertical="center" wrapText="1"/>
    </xf>
    <xf numFmtId="0" fontId="29" fillId="8" borderId="110" xfId="0" applyFont="1" applyFill="1" applyBorder="1" applyAlignment="1">
      <alignment horizontal="right" vertical="center" wrapText="1"/>
    </xf>
    <xf numFmtId="0" fontId="29" fillId="8" borderId="97" xfId="0" applyFont="1" applyFill="1" applyBorder="1" applyAlignment="1">
      <alignment horizontal="right" vertical="center" wrapText="1"/>
    </xf>
    <xf numFmtId="0" fontId="29" fillId="8" borderId="137" xfId="0" applyFont="1" applyFill="1" applyBorder="1" applyAlignment="1">
      <alignment horizontal="center" vertical="center" wrapText="1"/>
    </xf>
    <xf numFmtId="10" fontId="9" fillId="8" borderId="121" xfId="12" applyNumberFormat="1" applyFont="1" applyFill="1" applyBorder="1" applyAlignment="1">
      <alignment vertical="center" wrapText="1"/>
    </xf>
    <xf numFmtId="0" fontId="29" fillId="8" borderId="100" xfId="0" applyFont="1" applyFill="1" applyBorder="1" applyAlignment="1">
      <alignment horizontal="center" vertical="center" wrapText="1"/>
    </xf>
    <xf numFmtId="10" fontId="9" fillId="8" borderId="169" xfId="12" applyNumberFormat="1" applyFont="1" applyFill="1" applyBorder="1" applyAlignment="1">
      <alignment vertical="center" wrapText="1"/>
    </xf>
    <xf numFmtId="0" fontId="29" fillId="8" borderId="95" xfId="0" applyFont="1" applyFill="1" applyBorder="1" applyAlignment="1">
      <alignment horizontal="center" vertical="center" wrapText="1"/>
    </xf>
    <xf numFmtId="10" fontId="9" fillId="8" borderId="102" xfId="12" applyNumberFormat="1" applyFont="1" applyFill="1" applyBorder="1" applyAlignment="1">
      <alignment vertical="center" wrapText="1"/>
    </xf>
    <xf numFmtId="0" fontId="29" fillId="8" borderId="26" xfId="0" applyFont="1" applyFill="1" applyBorder="1" applyAlignment="1">
      <alignment horizontal="center" vertical="center" wrapText="1"/>
    </xf>
    <xf numFmtId="10" fontId="9" fillId="8" borderId="95" xfId="12" applyNumberFormat="1" applyFont="1" applyFill="1" applyBorder="1" applyAlignment="1">
      <alignment vertical="center" wrapText="1"/>
    </xf>
    <xf numFmtId="10" fontId="9" fillId="8" borderId="136" xfId="12" applyNumberFormat="1" applyFont="1" applyFill="1" applyBorder="1" applyAlignment="1">
      <alignment vertical="center" wrapText="1"/>
    </xf>
    <xf numFmtId="10" fontId="9" fillId="8" borderId="100" xfId="12" applyNumberFormat="1" applyFont="1" applyFill="1" applyBorder="1" applyAlignment="1">
      <alignment vertical="center" wrapText="1"/>
    </xf>
    <xf numFmtId="0" fontId="7" fillId="8" borderId="14" xfId="10" applyFill="1" applyBorder="1" applyAlignment="1">
      <alignment horizontal="left" vertical="center"/>
    </xf>
    <xf numFmtId="0" fontId="40" fillId="0" borderId="0" xfId="10" applyFont="1" applyAlignment="1">
      <alignment horizontal="center" vertical="center"/>
    </xf>
    <xf numFmtId="0" fontId="36" fillId="0" borderId="0" xfId="9" applyFont="1" applyAlignment="1">
      <alignment horizontal="left" vertical="center" wrapText="1" indent="1"/>
    </xf>
    <xf numFmtId="0" fontId="95" fillId="0" borderId="0" xfId="0" applyFont="1">
      <alignment vertical="center"/>
    </xf>
    <xf numFmtId="0" fontId="22" fillId="0" borderId="64" xfId="0" applyFont="1" applyBorder="1" applyAlignment="1">
      <alignment horizontal="right" vertical="center"/>
    </xf>
    <xf numFmtId="0" fontId="19" fillId="0" borderId="7" xfId="0" applyFont="1" applyBorder="1" applyAlignment="1">
      <alignment horizontal="center" vertical="distributed" textRotation="255" justifyLastLine="1"/>
    </xf>
    <xf numFmtId="0" fontId="9" fillId="0" borderId="7" xfId="0" applyFont="1" applyBorder="1">
      <alignment vertical="center"/>
    </xf>
    <xf numFmtId="177" fontId="21" fillId="0" borderId="7" xfId="0" applyNumberFormat="1" applyFont="1" applyBorder="1" applyAlignment="1">
      <alignment vertical="center" shrinkToFit="1"/>
    </xf>
    <xf numFmtId="0" fontId="22" fillId="0" borderId="41" xfId="0" applyFont="1" applyBorder="1" applyAlignment="1">
      <alignment horizontal="right" vertical="center"/>
    </xf>
    <xf numFmtId="0" fontId="19" fillId="0" borderId="65" xfId="0" applyFont="1" applyBorder="1">
      <alignment vertical="center"/>
    </xf>
    <xf numFmtId="0" fontId="9" fillId="0" borderId="64" xfId="0" applyFont="1" applyBorder="1">
      <alignment vertical="center"/>
    </xf>
    <xf numFmtId="177" fontId="21" fillId="0" borderId="64" xfId="0" applyNumberFormat="1" applyFont="1" applyBorder="1" applyAlignment="1">
      <alignment vertical="center" shrinkToFit="1"/>
    </xf>
    <xf numFmtId="0" fontId="19" fillId="0" borderId="42" xfId="0" applyFont="1" applyBorder="1">
      <alignment vertical="center"/>
    </xf>
    <xf numFmtId="0" fontId="22" fillId="0" borderId="110" xfId="0" applyFont="1" applyBorder="1" applyAlignment="1">
      <alignment horizontal="right" vertical="center"/>
    </xf>
    <xf numFmtId="0" fontId="19" fillId="0" borderId="7" xfId="0" applyFont="1" applyBorder="1">
      <alignment vertical="center"/>
    </xf>
    <xf numFmtId="0" fontId="22" fillId="0" borderId="7" xfId="0" applyFont="1" applyBorder="1" applyAlignment="1">
      <alignment horizontal="right" vertical="center"/>
    </xf>
    <xf numFmtId="177" fontId="23" fillId="0" borderId="7" xfId="0" applyNumberFormat="1" applyFont="1" applyBorder="1" applyAlignment="1">
      <alignment vertical="center" shrinkToFit="1"/>
    </xf>
    <xf numFmtId="0" fontId="22" fillId="0" borderId="67" xfId="0" applyFont="1" applyBorder="1" applyAlignment="1">
      <alignment horizontal="right" vertical="center"/>
    </xf>
    <xf numFmtId="178" fontId="19" fillId="0" borderId="7" xfId="0" applyNumberFormat="1" applyFont="1" applyBorder="1">
      <alignment vertical="center"/>
    </xf>
    <xf numFmtId="0" fontId="24" fillId="0" borderId="41" xfId="0" applyFont="1" applyBorder="1">
      <alignment vertical="center"/>
    </xf>
    <xf numFmtId="0" fontId="9" fillId="0" borderId="41" xfId="0" applyFont="1" applyBorder="1">
      <alignment vertical="center"/>
    </xf>
    <xf numFmtId="0" fontId="4" fillId="9" borderId="92" xfId="10" applyFont="1" applyFill="1" applyBorder="1" applyAlignment="1">
      <alignment horizontal="center" vertical="center"/>
    </xf>
    <xf numFmtId="0" fontId="47" fillId="3" borderId="96" xfId="10" applyFont="1" applyFill="1" applyBorder="1" applyAlignment="1">
      <alignment horizontal="center" vertical="center" wrapText="1"/>
    </xf>
    <xf numFmtId="0" fontId="0" fillId="0" borderId="73" xfId="10" applyFont="1" applyBorder="1" applyAlignment="1">
      <alignment horizontal="center" vertical="center"/>
    </xf>
    <xf numFmtId="0" fontId="0" fillId="0" borderId="2" xfId="10" applyFont="1" applyBorder="1" applyAlignment="1">
      <alignment horizontal="center" vertical="center"/>
    </xf>
    <xf numFmtId="0" fontId="0" fillId="14" borderId="27" xfId="10" applyFont="1" applyFill="1" applyBorder="1" applyAlignment="1">
      <alignment horizontal="center" vertical="center" wrapText="1"/>
    </xf>
    <xf numFmtId="0" fontId="36" fillId="14" borderId="7" xfId="9" applyFont="1" applyFill="1" applyBorder="1" applyAlignment="1">
      <alignment horizontal="center" vertical="center"/>
    </xf>
    <xf numFmtId="0" fontId="36" fillId="14" borderId="0" xfId="9" applyFont="1" applyFill="1" applyAlignment="1">
      <alignment horizontal="center" vertical="center"/>
    </xf>
    <xf numFmtId="177" fontId="14" fillId="14" borderId="11" xfId="0" applyNumberFormat="1" applyFont="1" applyFill="1" applyBorder="1">
      <alignment vertical="center"/>
    </xf>
    <xf numFmtId="177" fontId="14" fillId="14" borderId="17" xfId="0" applyNumberFormat="1" applyFont="1" applyFill="1" applyBorder="1">
      <alignment vertical="center"/>
    </xf>
    <xf numFmtId="177" fontId="14" fillId="14" borderId="22" xfId="0" applyNumberFormat="1" applyFont="1" applyFill="1" applyBorder="1">
      <alignment vertical="center"/>
    </xf>
    <xf numFmtId="177" fontId="14" fillId="14" borderId="11" xfId="0" applyNumberFormat="1" applyFont="1" applyFill="1" applyBorder="1" applyAlignment="1">
      <alignment horizontal="right" vertical="center"/>
    </xf>
    <xf numFmtId="177" fontId="14" fillId="14" borderId="19" xfId="0" applyNumberFormat="1" applyFont="1" applyFill="1" applyBorder="1">
      <alignment vertical="center"/>
    </xf>
    <xf numFmtId="177" fontId="14" fillId="14" borderId="14" xfId="0" applyNumberFormat="1" applyFont="1" applyFill="1" applyBorder="1">
      <alignment vertical="center"/>
    </xf>
    <xf numFmtId="0" fontId="9" fillId="14" borderId="7" xfId="0" applyFont="1" applyFill="1" applyBorder="1">
      <alignment vertical="center"/>
    </xf>
    <xf numFmtId="177" fontId="21" fillId="14" borderId="7" xfId="0" applyNumberFormat="1" applyFont="1" applyFill="1" applyBorder="1" applyAlignment="1">
      <alignment vertical="center" shrinkToFit="1"/>
    </xf>
    <xf numFmtId="177" fontId="23" fillId="14" borderId="81" xfId="0" applyNumberFormat="1" applyFont="1" applyFill="1" applyBorder="1" applyAlignment="1">
      <alignment vertical="center" shrinkToFit="1"/>
    </xf>
    <xf numFmtId="177" fontId="23" fillId="14" borderId="109" xfId="0" applyNumberFormat="1" applyFont="1" applyFill="1" applyBorder="1" applyAlignment="1">
      <alignment vertical="center" shrinkToFit="1"/>
    </xf>
    <xf numFmtId="0" fontId="24" fillId="14" borderId="7" xfId="0" applyFont="1" applyFill="1" applyBorder="1">
      <alignment vertical="center"/>
    </xf>
    <xf numFmtId="177" fontId="23" fillId="14" borderId="33" xfId="0" applyNumberFormat="1" applyFont="1" applyFill="1" applyBorder="1" applyAlignment="1">
      <alignment vertical="center" shrinkToFit="1"/>
    </xf>
    <xf numFmtId="177" fontId="23" fillId="14" borderId="78" xfId="0" applyNumberFormat="1" applyFont="1" applyFill="1" applyBorder="1" applyAlignment="1">
      <alignment vertical="center" justifyLastLine="1" shrinkToFit="1"/>
    </xf>
    <xf numFmtId="0" fontId="12" fillId="14" borderId="27" xfId="0" applyFont="1" applyFill="1" applyBorder="1" applyAlignment="1">
      <alignment horizontal="center" vertical="center" shrinkToFit="1"/>
    </xf>
    <xf numFmtId="0" fontId="29" fillId="14" borderId="88" xfId="0" applyFont="1" applyFill="1" applyBorder="1">
      <alignment vertical="center"/>
    </xf>
    <xf numFmtId="38" fontId="7" fillId="14" borderId="41" xfId="8" applyFont="1" applyFill="1" applyBorder="1" applyAlignment="1">
      <alignment horizontal="right" vertical="center"/>
    </xf>
    <xf numFmtId="38" fontId="7" fillId="14" borderId="96" xfId="8" applyFont="1" applyFill="1" applyBorder="1" applyAlignment="1">
      <alignment horizontal="right" vertical="center"/>
    </xf>
    <xf numFmtId="38" fontId="7" fillId="14" borderId="81" xfId="8" applyFont="1" applyFill="1" applyBorder="1">
      <alignment vertical="center"/>
    </xf>
    <xf numFmtId="38" fontId="7" fillId="14" borderId="97" xfId="8" applyFont="1" applyFill="1" applyBorder="1">
      <alignment vertical="center"/>
    </xf>
    <xf numFmtId="38" fontId="7" fillId="14" borderId="87" xfId="8" applyFont="1" applyFill="1" applyBorder="1" applyAlignment="1">
      <alignment horizontal="right" vertical="center"/>
    </xf>
    <xf numFmtId="38" fontId="7" fillId="14" borderId="99" xfId="10" applyNumberFormat="1" applyFill="1" applyBorder="1">
      <alignment vertical="center"/>
    </xf>
    <xf numFmtId="38" fontId="7" fillId="14" borderId="101" xfId="8" applyFont="1" applyFill="1" applyBorder="1" applyAlignment="1">
      <alignment horizontal="right" vertical="center"/>
    </xf>
    <xf numFmtId="38" fontId="7" fillId="14" borderId="100" xfId="10" applyNumberFormat="1" applyFill="1" applyBorder="1">
      <alignment vertical="center"/>
    </xf>
    <xf numFmtId="38" fontId="7" fillId="14" borderId="98" xfId="8" applyFont="1" applyFill="1" applyBorder="1" applyAlignment="1">
      <alignment horizontal="right" vertical="center"/>
    </xf>
    <xf numFmtId="38" fontId="7" fillId="14" borderId="102" xfId="10" applyNumberFormat="1" applyFill="1" applyBorder="1">
      <alignment vertical="center"/>
    </xf>
    <xf numFmtId="179" fontId="7" fillId="14" borderId="103" xfId="8" applyNumberFormat="1" applyFont="1" applyFill="1" applyBorder="1" applyAlignment="1">
      <alignment horizontal="right" vertical="center" wrapText="1"/>
    </xf>
    <xf numFmtId="10" fontId="0" fillId="14" borderId="73" xfId="10" applyNumberFormat="1" applyFont="1" applyFill="1" applyBorder="1" applyAlignment="1">
      <alignment horizontal="right" vertical="center" wrapText="1"/>
    </xf>
    <xf numFmtId="10" fontId="0" fillId="14" borderId="103" xfId="10" applyNumberFormat="1" applyFont="1" applyFill="1" applyBorder="1" applyAlignment="1">
      <alignment horizontal="right" vertical="center" wrapText="1"/>
    </xf>
    <xf numFmtId="179" fontId="0" fillId="14" borderId="73" xfId="10" applyNumberFormat="1" applyFont="1" applyFill="1" applyBorder="1" applyAlignment="1">
      <alignment horizontal="right" vertical="center" wrapText="1"/>
    </xf>
    <xf numFmtId="179" fontId="0" fillId="14" borderId="103" xfId="10" applyNumberFormat="1" applyFont="1" applyFill="1" applyBorder="1" applyAlignment="1">
      <alignment horizontal="right" vertical="center" wrapText="1"/>
    </xf>
    <xf numFmtId="38" fontId="0" fillId="14" borderId="98" xfId="10" applyNumberFormat="1" applyFont="1" applyFill="1" applyBorder="1" applyAlignment="1">
      <alignment horizontal="right" vertical="center" wrapText="1"/>
    </xf>
    <xf numFmtId="38" fontId="0" fillId="14" borderId="95" xfId="10" applyNumberFormat="1" applyFont="1" applyFill="1" applyBorder="1" applyAlignment="1">
      <alignment horizontal="right" vertical="center" wrapText="1"/>
    </xf>
    <xf numFmtId="178" fontId="7" fillId="14" borderId="73" xfId="10" applyNumberFormat="1" applyFill="1" applyBorder="1" applyAlignment="1">
      <alignment horizontal="right" vertical="center" wrapText="1"/>
    </xf>
    <xf numFmtId="178" fontId="7" fillId="14" borderId="103" xfId="10" applyNumberFormat="1" applyFill="1" applyBorder="1" applyAlignment="1">
      <alignment horizontal="right" vertical="center" wrapText="1"/>
    </xf>
    <xf numFmtId="38" fontId="0" fillId="14" borderId="103" xfId="8" applyFont="1" applyFill="1" applyBorder="1" applyAlignment="1">
      <alignment horizontal="right" vertical="center"/>
    </xf>
    <xf numFmtId="38" fontId="7" fillId="14" borderId="103" xfId="10" applyNumberFormat="1" applyFill="1" applyBorder="1">
      <alignment vertical="center"/>
    </xf>
    <xf numFmtId="178" fontId="7" fillId="14" borderId="7" xfId="10" applyNumberFormat="1" applyFill="1" applyBorder="1">
      <alignment vertical="center"/>
    </xf>
    <xf numFmtId="0" fontId="7" fillId="14" borderId="0" xfId="10" applyFill="1">
      <alignment vertical="center"/>
    </xf>
    <xf numFmtId="0" fontId="57" fillId="14" borderId="7" xfId="10" applyFont="1" applyFill="1" applyBorder="1" applyAlignment="1">
      <alignment horizontal="center" vertical="center" wrapText="1"/>
    </xf>
    <xf numFmtId="177" fontId="19" fillId="0" borderId="42" xfId="0" applyNumberFormat="1" applyFont="1" applyBorder="1" applyAlignment="1">
      <alignment horizontal="center" vertical="center" justifyLastLine="1"/>
    </xf>
    <xf numFmtId="0" fontId="7" fillId="14" borderId="65" xfId="10" applyFill="1" applyBorder="1" applyAlignment="1">
      <alignment horizontal="left" vertical="center" wrapText="1" shrinkToFit="1"/>
    </xf>
    <xf numFmtId="0" fontId="7" fillId="14" borderId="41" xfId="10" applyFill="1" applyBorder="1" applyAlignment="1">
      <alignment horizontal="center" vertical="center" shrinkToFit="1"/>
    </xf>
    <xf numFmtId="0" fontId="12" fillId="4" borderId="43" xfId="0" applyFont="1" applyFill="1" applyBorder="1" applyAlignment="1">
      <alignment horizontal="distributed" vertical="center" wrapText="1" justifyLastLine="1"/>
    </xf>
    <xf numFmtId="0" fontId="12" fillId="0" borderId="80" xfId="0" applyFont="1" applyBorder="1" applyAlignment="1">
      <alignment horizontal="distributed" vertical="center" justifyLastLine="1"/>
    </xf>
    <xf numFmtId="0" fontId="2" fillId="0" borderId="7" xfId="10" applyFont="1" applyBorder="1" applyAlignment="1">
      <alignment horizontal="center" vertical="center"/>
    </xf>
    <xf numFmtId="0" fontId="38" fillId="5" borderId="48" xfId="9" applyFont="1" applyFill="1" applyBorder="1" applyAlignment="1">
      <alignment horizontal="center" vertical="center"/>
    </xf>
    <xf numFmtId="0" fontId="33" fillId="0" borderId="0" xfId="9" applyFont="1" applyAlignment="1">
      <alignment horizontal="center" vertical="center"/>
    </xf>
    <xf numFmtId="0" fontId="36" fillId="0" borderId="65" xfId="9" applyFont="1" applyBorder="1" applyAlignment="1">
      <alignment horizontal="center" vertical="center"/>
    </xf>
    <xf numFmtId="0" fontId="38" fillId="0" borderId="34" xfId="9" applyFont="1" applyBorder="1" applyAlignment="1">
      <alignment horizontal="center" vertical="center"/>
    </xf>
    <xf numFmtId="0" fontId="38" fillId="0" borderId="52" xfId="9" applyFont="1" applyBorder="1" applyAlignment="1">
      <alignment horizontal="center" vertical="center"/>
    </xf>
    <xf numFmtId="0" fontId="7" fillId="8" borderId="34" xfId="9" applyFill="1" applyBorder="1" applyAlignment="1">
      <alignment horizontal="left" vertical="center" wrapText="1"/>
    </xf>
    <xf numFmtId="0" fontId="7" fillId="8" borderId="14" xfId="9" applyFill="1" applyBorder="1" applyAlignment="1">
      <alignment horizontal="left" vertical="center"/>
    </xf>
    <xf numFmtId="0" fontId="36" fillId="6" borderId="89" xfId="9" applyFont="1" applyFill="1" applyBorder="1" applyAlignment="1">
      <alignment horizontal="left" vertical="center" wrapText="1" indent="1"/>
    </xf>
    <xf numFmtId="0" fontId="36" fillId="6" borderId="54" xfId="9" applyFont="1" applyFill="1" applyBorder="1" applyAlignment="1">
      <alignment horizontal="left" vertical="center" wrapText="1" indent="1"/>
    </xf>
    <xf numFmtId="0" fontId="36" fillId="6" borderId="55" xfId="9" applyFont="1" applyFill="1" applyBorder="1" applyAlignment="1">
      <alignment horizontal="left" vertical="center" wrapText="1" indent="1"/>
    </xf>
    <xf numFmtId="0" fontId="38" fillId="0" borderId="65" xfId="9" applyFont="1" applyBorder="1" applyAlignment="1">
      <alignment horizontal="center" vertical="center"/>
    </xf>
    <xf numFmtId="0" fontId="7" fillId="7" borderId="34" xfId="9" applyFill="1" applyBorder="1" applyAlignment="1">
      <alignment horizontal="center" vertical="center"/>
    </xf>
    <xf numFmtId="0" fontId="7" fillId="7" borderId="14" xfId="9" applyFill="1" applyBorder="1" applyAlignment="1">
      <alignment horizontal="center" vertical="center"/>
    </xf>
    <xf numFmtId="0" fontId="36" fillId="8" borderId="34" xfId="9" applyFont="1" applyFill="1" applyBorder="1" applyAlignment="1">
      <alignment horizontal="left" vertical="center" wrapText="1"/>
    </xf>
    <xf numFmtId="0" fontId="7" fillId="8" borderId="14" xfId="9" applyFill="1" applyBorder="1" applyAlignment="1">
      <alignment horizontal="left" vertical="center" wrapText="1"/>
    </xf>
    <xf numFmtId="0" fontId="5" fillId="8" borderId="34" xfId="9" applyFont="1" applyFill="1" applyBorder="1" applyAlignment="1">
      <alignment horizontal="left" vertical="center"/>
    </xf>
    <xf numFmtId="0" fontId="7" fillId="0" borderId="7" xfId="9" applyBorder="1" applyAlignment="1">
      <alignment horizontal="center" vertical="center"/>
    </xf>
    <xf numFmtId="0" fontId="7" fillId="8" borderId="52" xfId="9" applyFill="1" applyBorder="1" applyAlignment="1">
      <alignment horizontal="left" vertical="center" wrapText="1"/>
    </xf>
    <xf numFmtId="0" fontId="7" fillId="8" borderId="34" xfId="9" applyFill="1" applyBorder="1" applyAlignment="1">
      <alignment horizontal="left" vertical="center"/>
    </xf>
    <xf numFmtId="0" fontId="7" fillId="8" borderId="52" xfId="9" applyFill="1" applyBorder="1" applyAlignment="1">
      <alignment horizontal="left" vertical="center"/>
    </xf>
    <xf numFmtId="0" fontId="5" fillId="8" borderId="34" xfId="9" applyFont="1" applyFill="1" applyBorder="1" applyAlignment="1">
      <alignment horizontal="left" vertical="center" wrapText="1"/>
    </xf>
    <xf numFmtId="0" fontId="3" fillId="8" borderId="34" xfId="9" applyFont="1" applyFill="1" applyBorder="1" applyAlignment="1">
      <alignment horizontal="left" vertical="center"/>
    </xf>
    <xf numFmtId="0" fontId="7" fillId="7" borderId="52" xfId="9" applyFill="1" applyBorder="1" applyAlignment="1">
      <alignment horizontal="center" vertical="center"/>
    </xf>
    <xf numFmtId="0" fontId="3" fillId="7" borderId="34" xfId="9" applyFont="1" applyFill="1" applyBorder="1" applyAlignment="1">
      <alignment horizontal="center" vertical="center"/>
    </xf>
    <xf numFmtId="0" fontId="3" fillId="8" borderId="14" xfId="10" applyFont="1" applyFill="1" applyBorder="1" applyAlignment="1">
      <alignment horizontal="left" vertical="center" wrapText="1"/>
    </xf>
    <xf numFmtId="0" fontId="7" fillId="8" borderId="14" xfId="10" applyFill="1" applyBorder="1" applyAlignment="1">
      <alignment horizontal="left" vertical="center" wrapText="1"/>
    </xf>
    <xf numFmtId="0" fontId="7" fillId="8" borderId="52" xfId="10" applyFill="1" applyBorder="1" applyAlignment="1">
      <alignment horizontal="left" vertical="center" wrapText="1"/>
    </xf>
    <xf numFmtId="0" fontId="12" fillId="0" borderId="71" xfId="0" applyFont="1" applyBorder="1" applyAlignment="1">
      <alignment horizontal="center" vertical="center" shrinkToFit="1"/>
    </xf>
    <xf numFmtId="0" fontId="12" fillId="0" borderId="72" xfId="0" applyFont="1" applyBorder="1" applyAlignment="1">
      <alignment horizontal="center" vertical="center" shrinkToFit="1"/>
    </xf>
    <xf numFmtId="0" fontId="12" fillId="0" borderId="70" xfId="0" applyFont="1" applyBorder="1" applyAlignment="1">
      <alignment horizontal="center" vertical="center" shrinkToFit="1"/>
    </xf>
    <xf numFmtId="0" fontId="12" fillId="0" borderId="79" xfId="0" applyFont="1" applyBorder="1" applyAlignment="1">
      <alignment horizontal="center" vertical="center" shrinkToFit="1"/>
    </xf>
    <xf numFmtId="0" fontId="12" fillId="0" borderId="45" xfId="0" applyFont="1" applyBorder="1" applyAlignment="1">
      <alignment horizontal="center" vertical="center" shrinkToFit="1"/>
    </xf>
    <xf numFmtId="0" fontId="12" fillId="0" borderId="50"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14" xfId="0" applyFont="1" applyBorder="1" applyAlignment="1">
      <alignment horizontal="center" vertical="center" shrinkToFit="1"/>
    </xf>
    <xf numFmtId="0" fontId="0" fillId="0" borderId="14" xfId="0" applyBorder="1" applyAlignment="1">
      <alignment vertical="center" shrinkToFit="1"/>
    </xf>
    <xf numFmtId="0" fontId="0" fillId="0" borderId="39" xfId="0" applyBorder="1" applyAlignment="1">
      <alignment vertical="center" shrinkToFit="1"/>
    </xf>
    <xf numFmtId="0" fontId="12" fillId="0" borderId="7" xfId="0" applyFont="1" applyBorder="1" applyAlignment="1">
      <alignment horizontal="center" vertical="center" shrinkToFit="1"/>
    </xf>
    <xf numFmtId="0" fontId="11" fillId="0" borderId="0" xfId="0" applyFont="1" applyAlignment="1">
      <alignment horizontal="center" vertical="center"/>
    </xf>
    <xf numFmtId="0" fontId="12" fillId="0" borderId="46" xfId="0" applyFont="1" applyBorder="1" applyAlignment="1">
      <alignment horizontal="center" vertical="center" shrinkToFit="1"/>
    </xf>
    <xf numFmtId="0" fontId="12" fillId="0" borderId="47" xfId="0" applyFont="1" applyBorder="1" applyAlignment="1">
      <alignment horizontal="center" vertical="center" shrinkToFit="1"/>
    </xf>
    <xf numFmtId="0" fontId="12" fillId="0" borderId="40" xfId="0" applyFont="1" applyBorder="1" applyAlignment="1">
      <alignment horizontal="center" vertical="center" shrinkToFit="1"/>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0" fillId="0" borderId="0" xfId="0" applyAlignment="1">
      <alignment horizontal="right" vertical="center"/>
    </xf>
    <xf numFmtId="176" fontId="0" fillId="0" borderId="26" xfId="0" applyNumberFormat="1" applyBorder="1" applyAlignment="1">
      <alignment horizontal="center" vertical="center"/>
    </xf>
    <xf numFmtId="0" fontId="12" fillId="0" borderId="50" xfId="0" applyFont="1" applyBorder="1" applyAlignment="1">
      <alignment horizontal="left" vertical="center" wrapText="1" justifyLastLine="1"/>
    </xf>
    <xf numFmtId="0" fontId="12" fillId="0" borderId="19" xfId="0" applyFont="1" applyBorder="1" applyAlignment="1">
      <alignment horizontal="left" vertical="center" wrapText="1" justifyLastLine="1"/>
    </xf>
    <xf numFmtId="0" fontId="12" fillId="0" borderId="21" xfId="0" applyFont="1" applyBorder="1" applyAlignment="1">
      <alignment horizontal="left" vertical="center" wrapText="1" justifyLastLine="1"/>
    </xf>
    <xf numFmtId="0" fontId="12" fillId="0" borderId="37" xfId="0" applyFont="1" applyBorder="1" applyAlignment="1">
      <alignment horizontal="left" vertical="center" justifyLastLine="1"/>
    </xf>
    <xf numFmtId="0" fontId="12" fillId="0" borderId="54" xfId="0" applyFont="1" applyBorder="1" applyAlignment="1">
      <alignment horizontal="left" vertical="center" justifyLastLine="1"/>
    </xf>
    <xf numFmtId="0" fontId="12" fillId="0" borderId="55" xfId="0" applyFont="1" applyBorder="1" applyAlignment="1">
      <alignment horizontal="left" vertical="center" justifyLastLine="1"/>
    </xf>
    <xf numFmtId="12" fontId="12" fillId="14" borderId="56" xfId="0" applyNumberFormat="1" applyFont="1" applyFill="1" applyBorder="1" applyAlignment="1">
      <alignment horizontal="right" vertical="center" shrinkToFit="1"/>
    </xf>
    <xf numFmtId="12" fontId="12" fillId="14" borderId="57" xfId="0" applyNumberFormat="1" applyFont="1" applyFill="1" applyBorder="1" applyAlignment="1">
      <alignment horizontal="right" vertical="center" shrinkToFit="1"/>
    </xf>
    <xf numFmtId="12" fontId="12" fillId="0" borderId="57" xfId="0" applyNumberFormat="1" applyFont="1" applyBorder="1" applyAlignment="1">
      <alignment horizontal="center" vertical="center" shrinkToFit="1"/>
    </xf>
    <xf numFmtId="12" fontId="12" fillId="0" borderId="58" xfId="0" applyNumberFormat="1" applyFont="1" applyBorder="1" applyAlignment="1">
      <alignment horizontal="center" vertical="center" shrinkToFit="1"/>
    </xf>
    <xf numFmtId="12" fontId="12" fillId="0" borderId="59" xfId="0" applyNumberFormat="1" applyFont="1" applyBorder="1" applyAlignment="1">
      <alignment horizontal="center" vertical="center" shrinkToFit="1"/>
    </xf>
    <xf numFmtId="12" fontId="12" fillId="0" borderId="60" xfId="0" applyNumberFormat="1" applyFont="1" applyBorder="1" applyAlignment="1">
      <alignment horizontal="center" vertical="center" shrinkToFit="1"/>
    </xf>
    <xf numFmtId="0" fontId="12" fillId="0" borderId="50" xfId="0" applyFont="1" applyBorder="1" applyAlignment="1">
      <alignment horizontal="distributed" vertical="center" justifyLastLine="1"/>
    </xf>
    <xf numFmtId="0" fontId="12" fillId="0" borderId="19" xfId="0" applyFont="1" applyBorder="1" applyAlignment="1">
      <alignment horizontal="distributed" vertical="center" justifyLastLine="1"/>
    </xf>
    <xf numFmtId="0" fontId="12" fillId="0" borderId="20" xfId="0" applyFont="1" applyBorder="1" applyAlignment="1">
      <alignment horizontal="distributed" vertical="center" justifyLastLine="1"/>
    </xf>
    <xf numFmtId="0" fontId="12" fillId="0" borderId="21" xfId="0" applyFont="1" applyBorder="1" applyAlignment="1">
      <alignment horizontal="distributed" vertical="center" justifyLastLine="1"/>
    </xf>
    <xf numFmtId="176" fontId="12" fillId="0" borderId="8" xfId="0" applyNumberFormat="1" applyFont="1" applyBorder="1" applyAlignment="1">
      <alignment horizontal="left" vertical="center" shrinkToFit="1"/>
    </xf>
    <xf numFmtId="176" fontId="12" fillId="0" borderId="53" xfId="0" applyNumberFormat="1" applyFont="1" applyBorder="1" applyAlignment="1">
      <alignment horizontal="left" vertical="center" shrinkToFit="1"/>
    </xf>
    <xf numFmtId="176" fontId="12" fillId="0" borderId="34" xfId="0" applyNumberFormat="1" applyFont="1" applyBorder="1" applyAlignment="1">
      <alignment horizontal="center" vertical="center" shrinkToFit="1"/>
    </xf>
    <xf numFmtId="176" fontId="12" fillId="0" borderId="14" xfId="0" applyNumberFormat="1" applyFont="1" applyBorder="1" applyAlignment="1">
      <alignment horizontal="center" vertical="center" shrinkToFit="1"/>
    </xf>
    <xf numFmtId="176" fontId="12" fillId="0" borderId="52" xfId="0" applyNumberFormat="1" applyFont="1" applyBorder="1" applyAlignment="1">
      <alignment horizontal="center" vertical="center" shrinkToFit="1"/>
    </xf>
    <xf numFmtId="0" fontId="12" fillId="0" borderId="34" xfId="0" applyFont="1" applyBorder="1" applyAlignment="1">
      <alignment horizontal="center" vertical="center"/>
    </xf>
    <xf numFmtId="0" fontId="12" fillId="0" borderId="14" xfId="0" applyFont="1" applyBorder="1" applyAlignment="1">
      <alignment horizontal="center" vertical="center"/>
    </xf>
    <xf numFmtId="0" fontId="12" fillId="0" borderId="39" xfId="0" applyFont="1" applyBorder="1" applyAlignment="1">
      <alignment horizontal="center" vertical="center"/>
    </xf>
    <xf numFmtId="177" fontId="12" fillId="0" borderId="22" xfId="0" applyNumberFormat="1" applyFont="1" applyBorder="1" applyAlignment="1">
      <alignment horizontal="distributed" vertical="center" justifyLastLine="1"/>
    </xf>
    <xf numFmtId="177" fontId="12" fillId="0" borderId="23" xfId="0" applyNumberFormat="1" applyFont="1" applyBorder="1" applyAlignment="1">
      <alignment horizontal="distributed" vertical="center" justifyLastLine="1"/>
    </xf>
    <xf numFmtId="0" fontId="97" fillId="3" borderId="174" xfId="0" applyFont="1" applyFill="1" applyBorder="1" applyAlignment="1">
      <alignment horizontal="center" vertical="center"/>
    </xf>
    <xf numFmtId="0" fontId="97" fillId="3" borderId="175" xfId="0" applyFont="1" applyFill="1" applyBorder="1" applyAlignment="1">
      <alignment horizontal="center" vertical="center"/>
    </xf>
    <xf numFmtId="0" fontId="19" fillId="14" borderId="7" xfId="0" applyFont="1" applyFill="1" applyBorder="1" applyAlignment="1">
      <alignment horizontal="left" vertical="center"/>
    </xf>
    <xf numFmtId="0" fontId="19" fillId="0" borderId="64" xfId="0" applyFont="1" applyBorder="1">
      <alignment vertical="center"/>
    </xf>
    <xf numFmtId="0" fontId="19" fillId="0" borderId="65" xfId="0" applyFont="1" applyBorder="1">
      <alignment vertical="center"/>
    </xf>
    <xf numFmtId="0" fontId="19" fillId="0" borderId="66" xfId="0" applyFont="1" applyBorder="1">
      <alignment vertical="center"/>
    </xf>
    <xf numFmtId="0" fontId="17" fillId="0" borderId="0" xfId="0" applyFont="1" applyAlignment="1">
      <alignment horizontal="center" vertical="center"/>
    </xf>
    <xf numFmtId="0" fontId="20" fillId="0" borderId="73" xfId="0" applyFont="1" applyBorder="1" applyAlignment="1">
      <alignment horizontal="center" vertical="center" justifyLastLine="1"/>
    </xf>
    <xf numFmtId="0" fontId="20" fillId="0" borderId="47" xfId="0" applyFont="1" applyBorder="1" applyAlignment="1">
      <alignment horizontal="center" vertical="center" justifyLastLine="1"/>
    </xf>
    <xf numFmtId="0" fontId="20" fillId="0" borderId="61" xfId="0" applyFont="1" applyBorder="1" applyAlignment="1">
      <alignment horizontal="center" vertical="center" justifyLastLine="1"/>
    </xf>
    <xf numFmtId="0" fontId="19" fillId="14" borderId="46" xfId="0" applyFont="1" applyFill="1" applyBorder="1" applyAlignment="1">
      <alignment horizontal="center" vertical="center"/>
    </xf>
    <xf numFmtId="0" fontId="19" fillId="14" borderId="47" xfId="0" applyFont="1" applyFill="1" applyBorder="1" applyAlignment="1">
      <alignment horizontal="center" vertical="center"/>
    </xf>
    <xf numFmtId="0" fontId="19" fillId="14" borderId="40" xfId="0" applyFont="1" applyFill="1" applyBorder="1" applyAlignment="1">
      <alignment horizontal="center" vertical="center"/>
    </xf>
    <xf numFmtId="0" fontId="19" fillId="0" borderId="3" xfId="0" applyFont="1" applyBorder="1" applyAlignment="1">
      <alignment horizontal="center" vertical="distributed" textRotation="255" justifyLastLine="1"/>
    </xf>
    <xf numFmtId="0" fontId="19" fillId="0" borderId="6" xfId="0" applyFont="1" applyBorder="1" applyAlignment="1">
      <alignment horizontal="center" vertical="distributed" textRotation="255" justifyLastLine="1"/>
    </xf>
    <xf numFmtId="0" fontId="19" fillId="0" borderId="62" xfId="0" applyFont="1" applyBorder="1" applyAlignment="1">
      <alignment horizontal="center" vertical="distributed" textRotation="255" justifyLastLine="1"/>
    </xf>
    <xf numFmtId="0" fontId="19" fillId="0" borderId="31" xfId="0" applyFont="1" applyBorder="1" applyAlignment="1">
      <alignment horizontal="center" vertical="distributed" textRotation="255" justifyLastLine="1"/>
    </xf>
    <xf numFmtId="0" fontId="19" fillId="0" borderId="32" xfId="0" applyFont="1" applyBorder="1" applyAlignment="1">
      <alignment horizontal="center" vertical="distributed" textRotation="255" justifyLastLine="1"/>
    </xf>
    <xf numFmtId="0" fontId="19" fillId="0" borderId="41" xfId="0" applyFont="1" applyBorder="1" applyAlignment="1">
      <alignment horizontal="center" vertical="distributed" textRotation="255" justifyLastLine="1"/>
    </xf>
    <xf numFmtId="0" fontId="19" fillId="0" borderId="7" xfId="0" applyFont="1" applyBorder="1">
      <alignment vertical="center"/>
    </xf>
    <xf numFmtId="0" fontId="19" fillId="0" borderId="63" xfId="0" applyFont="1" applyBorder="1" applyAlignment="1">
      <alignment horizontal="left" vertical="center"/>
    </xf>
    <xf numFmtId="0" fontId="19" fillId="0" borderId="0" xfId="0" applyFont="1" applyAlignment="1">
      <alignment horizontal="left" vertical="center"/>
    </xf>
    <xf numFmtId="0" fontId="19" fillId="0" borderId="43" xfId="0" applyFont="1" applyBorder="1" applyAlignment="1">
      <alignment horizontal="left" vertical="center"/>
    </xf>
    <xf numFmtId="0" fontId="19" fillId="0" borderId="48" xfId="0" applyFont="1" applyBorder="1" applyAlignment="1">
      <alignment horizontal="center" vertical="center" justifyLastLine="1"/>
    </xf>
    <xf numFmtId="0" fontId="19" fillId="0" borderId="49" xfId="0" applyFont="1" applyBorder="1" applyAlignment="1">
      <alignment horizontal="center" vertical="center" justifyLastLine="1"/>
    </xf>
    <xf numFmtId="0" fontId="19" fillId="0" borderId="34" xfId="0" applyFont="1" applyBorder="1" applyAlignment="1">
      <alignment horizontal="left" vertical="center"/>
    </xf>
    <xf numFmtId="0" fontId="19" fillId="0" borderId="14" xfId="0" applyFont="1" applyBorder="1" applyAlignment="1">
      <alignment horizontal="left" vertical="center"/>
    </xf>
    <xf numFmtId="0" fontId="19" fillId="0" borderId="52" xfId="0" applyFont="1" applyBorder="1" applyAlignment="1">
      <alignment horizontal="left" vertical="center"/>
    </xf>
    <xf numFmtId="0" fontId="19" fillId="0" borderId="74" xfId="0" applyFont="1" applyBorder="1" applyAlignment="1">
      <alignment horizontal="center" vertical="center"/>
    </xf>
    <xf numFmtId="0" fontId="19" fillId="0" borderId="75" xfId="0" applyFont="1" applyBorder="1" applyAlignment="1">
      <alignment horizontal="center" vertical="center"/>
    </xf>
    <xf numFmtId="0" fontId="19" fillId="0" borderId="76" xfId="0" applyFont="1" applyBorder="1" applyAlignment="1">
      <alignment horizontal="center" vertical="center"/>
    </xf>
    <xf numFmtId="0" fontId="19" fillId="0" borderId="7" xfId="0" applyFont="1" applyBorder="1" applyAlignment="1">
      <alignment horizontal="left" vertical="center"/>
    </xf>
    <xf numFmtId="0" fontId="0" fillId="0" borderId="64" xfId="0" applyBorder="1">
      <alignment vertical="center"/>
    </xf>
    <xf numFmtId="0" fontId="0" fillId="0" borderId="66" xfId="0" applyBorder="1">
      <alignment vertical="center"/>
    </xf>
    <xf numFmtId="0" fontId="19" fillId="0" borderId="68" xfId="0" applyFont="1" applyBorder="1" applyAlignment="1">
      <alignment horizontal="left" vertical="center"/>
    </xf>
    <xf numFmtId="0" fontId="19" fillId="0" borderId="69" xfId="0" applyFont="1" applyBorder="1" applyAlignment="1">
      <alignment horizontal="left" vertical="center"/>
    </xf>
    <xf numFmtId="0" fontId="19" fillId="0" borderId="67" xfId="0" applyFont="1" applyBorder="1" applyAlignment="1">
      <alignment horizontal="center" vertical="distributed" textRotation="255" justifyLastLine="1"/>
    </xf>
    <xf numFmtId="0" fontId="19" fillId="0" borderId="28" xfId="0" applyFont="1" applyBorder="1" applyAlignment="1">
      <alignment horizontal="center" vertical="distributed" textRotation="255" justifyLastLine="1"/>
    </xf>
    <xf numFmtId="0" fontId="19" fillId="0" borderId="64" xfId="0" applyFont="1" applyBorder="1" applyAlignment="1">
      <alignment horizontal="center" vertical="center" justifyLastLine="1"/>
    </xf>
    <xf numFmtId="0" fontId="19" fillId="0" borderId="66" xfId="0" applyFont="1" applyBorder="1" applyAlignment="1">
      <alignment horizontal="center" vertical="center" justifyLastLine="1"/>
    </xf>
    <xf numFmtId="0" fontId="19" fillId="0" borderId="83" xfId="0" applyFont="1" applyBorder="1" applyAlignment="1">
      <alignment horizontal="center" vertical="distributed" textRotation="255" justifyLastLine="1"/>
    </xf>
    <xf numFmtId="0" fontId="19" fillId="0" borderId="84" xfId="0" applyFont="1" applyBorder="1" applyAlignment="1">
      <alignment horizontal="center" vertical="distributed" textRotation="255" justifyLastLine="1"/>
    </xf>
    <xf numFmtId="0" fontId="19" fillId="0" borderId="85" xfId="0" applyFont="1" applyBorder="1" applyAlignment="1">
      <alignment horizontal="center" vertical="distributed" textRotation="255" justifyLastLine="1"/>
    </xf>
    <xf numFmtId="0" fontId="0" fillId="0" borderId="7" xfId="0" applyBorder="1">
      <alignment vertical="center"/>
    </xf>
    <xf numFmtId="0" fontId="0" fillId="0" borderId="0" xfId="0" applyAlignment="1">
      <alignment horizontal="left" vertical="center"/>
    </xf>
    <xf numFmtId="0" fontId="29" fillId="0" borderId="25" xfId="0" applyFont="1" applyBorder="1" applyAlignment="1">
      <alignment horizontal="distributed" vertical="center" justifyLastLine="1"/>
    </xf>
    <xf numFmtId="0" fontId="29" fillId="0" borderId="88" xfId="0" applyFont="1" applyBorder="1" applyAlignment="1">
      <alignment horizontal="distributed" vertical="center" justifyLastLine="1"/>
    </xf>
    <xf numFmtId="0" fontId="0" fillId="0" borderId="72" xfId="0" applyBorder="1" applyAlignment="1">
      <alignment horizontal="center" vertical="center"/>
    </xf>
    <xf numFmtId="0" fontId="11" fillId="0" borderId="0" xfId="0" applyFont="1" applyAlignment="1">
      <alignment horizontal="right" vertical="center"/>
    </xf>
    <xf numFmtId="0" fontId="28" fillId="0" borderId="0" xfId="0" applyFont="1" applyAlignment="1">
      <alignment horizontal="center" vertical="center" wrapText="1" shrinkToFit="1"/>
    </xf>
    <xf numFmtId="0" fontId="28" fillId="0" borderId="0" xfId="0" applyFont="1" applyAlignment="1">
      <alignment horizontal="center" vertical="center" shrinkToFit="1"/>
    </xf>
    <xf numFmtId="0" fontId="29" fillId="0" borderId="87" xfId="0" applyFont="1" applyBorder="1" applyAlignment="1">
      <alignment horizontal="distributed" vertical="center" justifyLastLine="1"/>
    </xf>
    <xf numFmtId="0" fontId="29" fillId="0" borderId="62" xfId="0" applyFont="1" applyBorder="1" applyAlignment="1">
      <alignment horizontal="distributed" vertical="center" justifyLastLine="1"/>
    </xf>
    <xf numFmtId="0" fontId="29" fillId="0" borderId="80" xfId="0" applyFont="1" applyBorder="1" applyAlignment="1">
      <alignment horizontal="distributed" vertical="center" justifyLastLine="1"/>
    </xf>
    <xf numFmtId="0" fontId="29" fillId="0" borderId="7" xfId="0" applyFont="1" applyBorder="1" applyAlignment="1">
      <alignment horizontal="distributed" vertical="center" justifyLastLine="1"/>
    </xf>
    <xf numFmtId="0" fontId="29" fillId="0" borderId="49" xfId="0" applyFont="1" applyBorder="1" applyAlignment="1">
      <alignment horizontal="distributed" vertical="center" justifyLastLine="1"/>
    </xf>
    <xf numFmtId="0" fontId="29" fillId="0" borderId="45" xfId="0" applyFont="1" applyBorder="1" applyAlignment="1">
      <alignment horizontal="distributed" vertical="center" justifyLastLine="1"/>
    </xf>
    <xf numFmtId="0" fontId="29" fillId="0" borderId="81" xfId="0" applyFont="1" applyBorder="1" applyAlignment="1">
      <alignment horizontal="distributed" vertical="center" justifyLastLine="1"/>
    </xf>
    <xf numFmtId="0" fontId="33" fillId="0" borderId="0" xfId="10" applyFont="1" applyAlignment="1">
      <alignment horizontal="center" vertical="center"/>
    </xf>
    <xf numFmtId="0" fontId="0" fillId="14" borderId="47" xfId="10" applyFont="1" applyFill="1" applyBorder="1" applyAlignment="1">
      <alignment horizontal="center" vertical="center"/>
    </xf>
    <xf numFmtId="0" fontId="0" fillId="14" borderId="40" xfId="10" applyFont="1" applyFill="1" applyBorder="1" applyAlignment="1">
      <alignment horizontal="center" vertical="center"/>
    </xf>
    <xf numFmtId="0" fontId="6" fillId="14" borderId="46" xfId="10" applyFont="1" applyFill="1" applyBorder="1" applyAlignment="1">
      <alignment horizontal="center" vertical="center" wrapText="1"/>
    </xf>
    <xf numFmtId="0" fontId="7" fillId="14" borderId="40" xfId="10" applyFill="1" applyBorder="1" applyAlignment="1">
      <alignment horizontal="center" vertical="center" wrapText="1"/>
    </xf>
    <xf numFmtId="0" fontId="0" fillId="14" borderId="46" xfId="10" applyFont="1" applyFill="1" applyBorder="1" applyAlignment="1">
      <alignment horizontal="center" vertical="center" wrapText="1"/>
    </xf>
    <xf numFmtId="0" fontId="0" fillId="14" borderId="47" xfId="10" applyFont="1" applyFill="1" applyBorder="1" applyAlignment="1">
      <alignment horizontal="center" vertical="center" wrapText="1"/>
    </xf>
    <xf numFmtId="0" fontId="0" fillId="14" borderId="40" xfId="10" applyFont="1" applyFill="1" applyBorder="1" applyAlignment="1">
      <alignment horizontal="center" vertical="center" wrapText="1"/>
    </xf>
    <xf numFmtId="0" fontId="52" fillId="0" borderId="0" xfId="10" applyFont="1" applyAlignment="1">
      <alignment horizontal="right" vertical="center"/>
    </xf>
    <xf numFmtId="0" fontId="52" fillId="0" borderId="1" xfId="10" applyFont="1" applyBorder="1" applyAlignment="1">
      <alignment horizontal="right" vertical="center"/>
    </xf>
    <xf numFmtId="0" fontId="7" fillId="0" borderId="43" xfId="10" applyBorder="1" applyAlignment="1">
      <alignment horizontal="left" vertical="center" wrapText="1"/>
    </xf>
    <xf numFmtId="0" fontId="7" fillId="0" borderId="32" xfId="10" applyBorder="1" applyAlignment="1">
      <alignment horizontal="left" vertical="center" wrapText="1"/>
    </xf>
    <xf numFmtId="0" fontId="7" fillId="0" borderId="52" xfId="10" applyBorder="1" applyAlignment="1">
      <alignment horizontal="left" vertical="center" wrapText="1"/>
    </xf>
    <xf numFmtId="0" fontId="7" fillId="0" borderId="7" xfId="10" applyBorder="1" applyAlignment="1">
      <alignment horizontal="left" vertical="center" wrapText="1"/>
    </xf>
    <xf numFmtId="0" fontId="7" fillId="8" borderId="7" xfId="10" applyFill="1" applyBorder="1" applyAlignment="1">
      <alignment horizontal="center" vertical="center"/>
    </xf>
    <xf numFmtId="0" fontId="36" fillId="8" borderId="7" xfId="10" applyFont="1" applyFill="1" applyBorder="1" applyAlignment="1">
      <alignment horizontal="center" vertical="center"/>
    </xf>
    <xf numFmtId="0" fontId="36" fillId="8" borderId="14" xfId="10" applyFont="1" applyFill="1" applyBorder="1" applyAlignment="1">
      <alignment horizontal="center" vertical="center"/>
    </xf>
    <xf numFmtId="0" fontId="36" fillId="8" borderId="13" xfId="10" applyFont="1" applyFill="1" applyBorder="1" applyAlignment="1">
      <alignment horizontal="left" vertical="center" wrapText="1"/>
    </xf>
    <xf numFmtId="0" fontId="36" fillId="8" borderId="11" xfId="10" applyFont="1" applyFill="1" applyBorder="1" applyAlignment="1">
      <alignment horizontal="left" vertical="center" wrapText="1"/>
    </xf>
    <xf numFmtId="0" fontId="36" fillId="8" borderId="12" xfId="10" applyFont="1" applyFill="1" applyBorder="1" applyAlignment="1">
      <alignment horizontal="left" vertical="center" wrapText="1"/>
    </xf>
    <xf numFmtId="0" fontId="36" fillId="8" borderId="64" xfId="10" applyFont="1" applyFill="1" applyBorder="1" applyAlignment="1">
      <alignment horizontal="left" vertical="center" wrapText="1"/>
    </xf>
    <xf numFmtId="0" fontId="36" fillId="8" borderId="65" xfId="10" applyFont="1" applyFill="1" applyBorder="1" applyAlignment="1">
      <alignment horizontal="left" vertical="center" wrapText="1"/>
    </xf>
    <xf numFmtId="0" fontId="36" fillId="8" borderId="66" xfId="10" applyFont="1" applyFill="1" applyBorder="1" applyAlignment="1">
      <alignment horizontal="left" vertical="center" wrapText="1"/>
    </xf>
    <xf numFmtId="0" fontId="63" fillId="8" borderId="7" xfId="10" applyFont="1" applyFill="1" applyBorder="1" applyAlignment="1">
      <alignment horizontal="center" vertical="center"/>
    </xf>
    <xf numFmtId="0" fontId="56" fillId="14" borderId="34" xfId="10" applyFont="1" applyFill="1" applyBorder="1" applyAlignment="1" applyProtection="1">
      <alignment horizontal="center" vertical="center" wrapText="1" shrinkToFit="1"/>
      <protection locked="0"/>
    </xf>
    <xf numFmtId="0" fontId="56" fillId="14" borderId="52" xfId="10" applyFont="1" applyFill="1" applyBorder="1" applyAlignment="1" applyProtection="1">
      <alignment horizontal="center" vertical="center" wrapText="1" shrinkToFit="1"/>
      <protection locked="0"/>
    </xf>
    <xf numFmtId="0" fontId="57" fillId="14" borderId="7" xfId="10" applyFont="1" applyFill="1" applyBorder="1" applyAlignment="1">
      <alignment horizontal="center" vertical="center" wrapText="1"/>
    </xf>
    <xf numFmtId="0" fontId="19" fillId="0" borderId="14" xfId="0" applyFont="1" applyBorder="1" applyAlignment="1">
      <alignment horizontal="center" vertical="center" justifyLastLine="1"/>
    </xf>
    <xf numFmtId="0" fontId="19" fillId="0" borderId="52" xfId="0" applyFont="1" applyBorder="1" applyAlignment="1">
      <alignment horizontal="center" vertical="center" justifyLastLine="1"/>
    </xf>
    <xf numFmtId="0" fontId="59" fillId="0" borderId="0" xfId="0" applyFont="1" applyAlignment="1">
      <alignment horizontal="right" vertical="center"/>
    </xf>
    <xf numFmtId="0" fontId="60" fillId="0" borderId="0" xfId="0" applyFont="1" applyAlignment="1">
      <alignment horizontal="center" vertical="center"/>
    </xf>
    <xf numFmtId="176" fontId="19" fillId="0" borderId="26" xfId="0" applyNumberFormat="1" applyFont="1" applyBorder="1" applyAlignment="1">
      <alignment horizontal="left" vertical="center"/>
    </xf>
    <xf numFmtId="0" fontId="19" fillId="14" borderId="71" xfId="0" applyFont="1" applyFill="1" applyBorder="1" applyAlignment="1">
      <alignment horizontal="center" vertical="center" wrapText="1"/>
    </xf>
    <xf numFmtId="0" fontId="19" fillId="14" borderId="72" xfId="0" applyFont="1" applyFill="1" applyBorder="1" applyAlignment="1">
      <alignment horizontal="center" vertical="center" wrapText="1"/>
    </xf>
    <xf numFmtId="0" fontId="19" fillId="14" borderId="70" xfId="0" applyFont="1" applyFill="1" applyBorder="1" applyAlignment="1">
      <alignment horizontal="center" vertical="center" wrapText="1"/>
    </xf>
    <xf numFmtId="0" fontId="19" fillId="14" borderId="71" xfId="0" applyFont="1" applyFill="1" applyBorder="1" applyAlignment="1">
      <alignment horizontal="center" vertical="center"/>
    </xf>
    <xf numFmtId="0" fontId="19" fillId="14" borderId="72" xfId="0" applyFont="1" applyFill="1" applyBorder="1" applyAlignment="1">
      <alignment horizontal="center" vertical="center"/>
    </xf>
    <xf numFmtId="0" fontId="19" fillId="14" borderId="104" xfId="0" applyFont="1" applyFill="1" applyBorder="1" applyAlignment="1">
      <alignment horizontal="center" vertical="center"/>
    </xf>
    <xf numFmtId="0" fontId="12" fillId="14" borderId="34" xfId="0" applyFont="1" applyFill="1" applyBorder="1" applyAlignment="1">
      <alignment horizontal="center" vertical="center" shrinkToFit="1"/>
    </xf>
    <xf numFmtId="0" fontId="12" fillId="14" borderId="14" xfId="0" applyFont="1" applyFill="1" applyBorder="1" applyAlignment="1">
      <alignment horizontal="center" vertical="center" shrinkToFit="1"/>
    </xf>
    <xf numFmtId="0" fontId="12" fillId="14" borderId="39" xfId="0" applyFont="1" applyFill="1" applyBorder="1" applyAlignment="1">
      <alignment horizontal="center" vertical="center" shrinkToFit="1"/>
    </xf>
    <xf numFmtId="0" fontId="19" fillId="14" borderId="51" xfId="0" applyFont="1" applyFill="1" applyBorder="1" applyAlignment="1">
      <alignment horizontal="center" vertical="center"/>
    </xf>
    <xf numFmtId="0" fontId="19" fillId="14" borderId="22" xfId="0" applyFont="1" applyFill="1" applyBorder="1" applyAlignment="1">
      <alignment horizontal="center" vertical="center"/>
    </xf>
    <xf numFmtId="0" fontId="19" fillId="14" borderId="22" xfId="0" applyFont="1" applyFill="1" applyBorder="1">
      <alignment vertical="center"/>
    </xf>
    <xf numFmtId="0" fontId="19" fillId="14" borderId="24" xfId="0" applyFont="1" applyFill="1" applyBorder="1">
      <alignment vertical="center"/>
    </xf>
    <xf numFmtId="0" fontId="19" fillId="14" borderId="50" xfId="0" applyFont="1" applyFill="1" applyBorder="1" applyAlignment="1">
      <alignment horizontal="center" vertical="center" wrapText="1"/>
    </xf>
    <xf numFmtId="0" fontId="19" fillId="14" borderId="19" xfId="0" applyFont="1" applyFill="1" applyBorder="1" applyAlignment="1">
      <alignment horizontal="center" vertical="center" wrapText="1"/>
    </xf>
    <xf numFmtId="0" fontId="19" fillId="14" borderId="20" xfId="0" applyFont="1" applyFill="1" applyBorder="1" applyAlignment="1">
      <alignment horizontal="center" vertical="center" wrapText="1"/>
    </xf>
    <xf numFmtId="0" fontId="19" fillId="0" borderId="50" xfId="0" applyFont="1" applyBorder="1" applyAlignment="1">
      <alignment horizontal="center" vertical="center" justifyLastLine="1"/>
    </xf>
    <xf numFmtId="0" fontId="19" fillId="0" borderId="20" xfId="0" applyFont="1" applyBorder="1" applyAlignment="1">
      <alignment horizontal="center" vertical="center" justifyLastLine="1"/>
    </xf>
    <xf numFmtId="0" fontId="61" fillId="0" borderId="50" xfId="0" applyFont="1" applyBorder="1" applyAlignment="1">
      <alignment horizontal="center" vertical="center"/>
    </xf>
    <xf numFmtId="0" fontId="61" fillId="0" borderId="19" xfId="0" applyFont="1" applyBorder="1" applyAlignment="1">
      <alignment horizontal="center" vertical="center"/>
    </xf>
    <xf numFmtId="0" fontId="61" fillId="0" borderId="21" xfId="0" applyFont="1" applyBorder="1" applyAlignment="1">
      <alignment horizontal="center" vertical="center"/>
    </xf>
    <xf numFmtId="0" fontId="24" fillId="0" borderId="14" xfId="0" applyFont="1" applyBorder="1" applyAlignment="1">
      <alignment horizontal="center" vertical="center" justifyLastLine="1"/>
    </xf>
    <xf numFmtId="0" fontId="24" fillId="0" borderId="52" xfId="0" applyFont="1" applyBorder="1" applyAlignment="1">
      <alignment horizontal="center" vertical="center" justifyLastLine="1"/>
    </xf>
    <xf numFmtId="0" fontId="19" fillId="0" borderId="108" xfId="0" applyFont="1" applyBorder="1">
      <alignment vertical="center"/>
    </xf>
    <xf numFmtId="0" fontId="9" fillId="0" borderId="11" xfId="0" applyFont="1" applyBorder="1">
      <alignment vertical="center"/>
    </xf>
    <xf numFmtId="0" fontId="9" fillId="0" borderId="15" xfId="0" applyFont="1" applyBorder="1">
      <alignment vertical="center"/>
    </xf>
    <xf numFmtId="0" fontId="19" fillId="0" borderId="28" xfId="0" applyFont="1" applyBorder="1" applyAlignment="1">
      <alignment horizontal="left" vertical="center"/>
    </xf>
    <xf numFmtId="0" fontId="9" fillId="0" borderId="0" xfId="0" applyFont="1">
      <alignment vertical="center"/>
    </xf>
    <xf numFmtId="0" fontId="9" fillId="0" borderId="1" xfId="0" applyFont="1" applyBorder="1">
      <alignment vertical="center"/>
    </xf>
    <xf numFmtId="0" fontId="9" fillId="0" borderId="28" xfId="0" applyFont="1" applyBorder="1">
      <alignment vertical="center"/>
    </xf>
    <xf numFmtId="0" fontId="9" fillId="0" borderId="98" xfId="0" applyFont="1" applyBorder="1">
      <alignment vertical="center"/>
    </xf>
    <xf numFmtId="0" fontId="9" fillId="0" borderId="26" xfId="0" applyFont="1" applyBorder="1">
      <alignment vertical="center"/>
    </xf>
    <xf numFmtId="0" fontId="9" fillId="0" borderId="109" xfId="0" applyFont="1" applyBorder="1">
      <alignment vertical="center"/>
    </xf>
    <xf numFmtId="0" fontId="19" fillId="0" borderId="17" xfId="0" applyFont="1" applyBorder="1" applyAlignment="1">
      <alignment horizontal="center" vertical="center"/>
    </xf>
    <xf numFmtId="0" fontId="19" fillId="0" borderId="107" xfId="0" applyFont="1" applyBorder="1" applyAlignment="1">
      <alignment horizontal="center" vertical="center"/>
    </xf>
    <xf numFmtId="0" fontId="19" fillId="0" borderId="28" xfId="0" applyFont="1" applyBorder="1" applyAlignment="1">
      <alignment horizontal="left" vertical="top"/>
    </xf>
    <xf numFmtId="0" fontId="19" fillId="0" borderId="0" xfId="0" applyFont="1" applyAlignment="1">
      <alignment horizontal="left" vertical="top"/>
    </xf>
    <xf numFmtId="0" fontId="19" fillId="0" borderId="1" xfId="0" applyFont="1" applyBorder="1" applyAlignment="1">
      <alignment horizontal="left" vertical="top"/>
    </xf>
    <xf numFmtId="0" fontId="91" fillId="0" borderId="172" xfId="0" applyFont="1" applyBorder="1" applyAlignment="1">
      <alignment horizontal="center" vertical="center" wrapText="1"/>
    </xf>
    <xf numFmtId="0" fontId="91" fillId="0" borderId="173" xfId="0" applyFont="1" applyBorder="1" applyAlignment="1">
      <alignment horizontal="center" vertical="center" wrapText="1"/>
    </xf>
    <xf numFmtId="0" fontId="91" fillId="0" borderId="154" xfId="0" applyFont="1" applyBorder="1" applyAlignment="1">
      <alignment horizontal="center" vertical="center" wrapText="1"/>
    </xf>
    <xf numFmtId="0" fontId="91" fillId="0" borderId="155" xfId="0" applyFont="1" applyBorder="1" applyAlignment="1">
      <alignment horizontal="center" vertical="center" wrapText="1"/>
    </xf>
    <xf numFmtId="0" fontId="91" fillId="0" borderId="156" xfId="0" applyFont="1" applyBorder="1" applyAlignment="1">
      <alignment horizontal="center" vertical="center" wrapText="1"/>
    </xf>
    <xf numFmtId="0" fontId="91" fillId="0" borderId="157" xfId="0" applyFont="1" applyBorder="1" applyAlignment="1">
      <alignment horizontal="center" vertical="center" wrapText="1"/>
    </xf>
    <xf numFmtId="0" fontId="92" fillId="0" borderId="0" xfId="0" applyFont="1" applyAlignment="1">
      <alignment horizontal="left" vertical="center" wrapText="1"/>
    </xf>
    <xf numFmtId="0" fontId="9" fillId="8" borderId="73" xfId="0" applyFont="1" applyFill="1" applyBorder="1" applyAlignment="1">
      <alignment horizontal="center" vertical="center" shrinkToFit="1"/>
    </xf>
    <xf numFmtId="0" fontId="9" fillId="8" borderId="40" xfId="0" applyFont="1" applyFill="1" applyBorder="1" applyAlignment="1">
      <alignment horizontal="center" vertical="center" shrinkToFit="1"/>
    </xf>
    <xf numFmtId="0" fontId="29" fillId="0" borderId="87" xfId="0" applyFont="1" applyBorder="1" applyAlignment="1">
      <alignment horizontal="center" vertical="center" wrapText="1"/>
    </xf>
    <xf numFmtId="0" fontId="29" fillId="0" borderId="135" xfId="0" applyFont="1" applyBorder="1" applyAlignment="1">
      <alignment horizontal="center" vertical="center" wrapText="1"/>
    </xf>
    <xf numFmtId="0" fontId="29" fillId="0" borderId="62" xfId="0" applyFont="1" applyBorder="1" applyAlignment="1">
      <alignment horizontal="center" vertical="center" wrapText="1"/>
    </xf>
    <xf numFmtId="0" fontId="29" fillId="0" borderId="39"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55" xfId="0" applyFont="1" applyBorder="1" applyAlignment="1">
      <alignment horizontal="center" vertical="center" wrapText="1"/>
    </xf>
    <xf numFmtId="0" fontId="29" fillId="8" borderId="98" xfId="0" applyFont="1" applyFill="1" applyBorder="1" applyAlignment="1">
      <alignment horizontal="center" vertical="center" wrapText="1"/>
    </xf>
    <xf numFmtId="0" fontId="29" fillId="8" borderId="26" xfId="0" applyFont="1" applyFill="1" applyBorder="1" applyAlignment="1">
      <alignment horizontal="center" vertical="center" wrapText="1"/>
    </xf>
    <xf numFmtId="0" fontId="29" fillId="8" borderId="164" xfId="0" applyFont="1" applyFill="1" applyBorder="1" applyAlignment="1">
      <alignment vertical="center" wrapText="1"/>
    </xf>
    <xf numFmtId="0" fontId="29" fillId="8" borderId="165" xfId="0" applyFont="1" applyFill="1" applyBorder="1" applyAlignment="1">
      <alignment vertical="center" wrapText="1"/>
    </xf>
    <xf numFmtId="0" fontId="29" fillId="8" borderId="166" xfId="0" applyFont="1" applyFill="1" applyBorder="1" applyAlignment="1">
      <alignment vertical="center" wrapText="1"/>
    </xf>
    <xf numFmtId="0" fontId="29" fillId="8" borderId="120" xfId="0" applyFont="1" applyFill="1" applyBorder="1" applyAlignment="1">
      <alignment vertical="center" wrapText="1"/>
    </xf>
    <xf numFmtId="0" fontId="29" fillId="8" borderId="167" xfId="0" applyFont="1" applyFill="1" applyBorder="1" applyAlignment="1">
      <alignment vertical="center" wrapText="1"/>
    </xf>
    <xf numFmtId="0" fontId="29" fillId="8" borderId="130" xfId="0" applyFont="1" applyFill="1" applyBorder="1" applyAlignment="1">
      <alignment vertical="center" wrapText="1"/>
    </xf>
    <xf numFmtId="0" fontId="72" fillId="8" borderId="136" xfId="0" applyFont="1" applyFill="1" applyBorder="1" applyAlignment="1">
      <alignment horizontal="center" vertical="center" wrapText="1"/>
    </xf>
    <xf numFmtId="0" fontId="9" fillId="8" borderId="121" xfId="0" applyFont="1" applyFill="1" applyBorder="1" applyAlignment="1">
      <alignment horizontal="center" vertical="center" wrapText="1"/>
    </xf>
    <xf numFmtId="0" fontId="0" fillId="8" borderId="95" xfId="0" applyFill="1" applyBorder="1" applyAlignment="1">
      <alignment vertical="center" wrapText="1"/>
    </xf>
    <xf numFmtId="0" fontId="0" fillId="8" borderId="115" xfId="0" applyFill="1" applyBorder="1" applyAlignment="1">
      <alignment horizontal="center" vertical="center" wrapText="1"/>
    </xf>
    <xf numFmtId="0" fontId="0" fillId="8" borderId="136" xfId="0" applyFill="1" applyBorder="1" applyAlignment="1">
      <alignment horizontal="center" vertical="center" wrapText="1"/>
    </xf>
    <xf numFmtId="0" fontId="0" fillId="8" borderId="121" xfId="0" applyFill="1" applyBorder="1" applyAlignment="1">
      <alignment horizontal="center" vertical="center" wrapText="1"/>
    </xf>
    <xf numFmtId="0" fontId="9" fillId="8" borderId="73" xfId="0" applyFont="1" applyFill="1" applyBorder="1" applyAlignment="1">
      <alignment horizontal="center" vertical="center" wrapText="1"/>
    </xf>
    <xf numFmtId="0" fontId="9" fillId="8" borderId="47" xfId="0" applyFont="1" applyFill="1" applyBorder="1" applyAlignment="1">
      <alignment horizontal="center" vertical="center" wrapText="1"/>
    </xf>
    <xf numFmtId="0" fontId="9" fillId="8" borderId="40" xfId="0" applyFont="1" applyFill="1" applyBorder="1" applyAlignment="1">
      <alignment horizontal="center" vertical="center" wrapText="1"/>
    </xf>
    <xf numFmtId="0" fontId="0" fillId="8" borderId="121" xfId="0" applyFill="1" applyBorder="1" applyAlignment="1">
      <alignment horizontal="center" vertical="center"/>
    </xf>
    <xf numFmtId="0" fontId="9" fillId="8" borderId="28" xfId="0"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1" xfId="0" applyFont="1" applyFill="1" applyBorder="1" applyAlignment="1">
      <alignment horizontal="center" vertical="center" wrapText="1"/>
    </xf>
    <xf numFmtId="0" fontId="29" fillId="8" borderId="26" xfId="0" applyFont="1" applyFill="1" applyBorder="1" applyAlignment="1">
      <alignment horizontal="left" vertical="center" wrapText="1"/>
    </xf>
    <xf numFmtId="0" fontId="29" fillId="8" borderId="26" xfId="0" applyFont="1" applyFill="1" applyBorder="1" applyAlignment="1">
      <alignment horizontal="right" vertical="center" wrapText="1"/>
    </xf>
    <xf numFmtId="0" fontId="59" fillId="0" borderId="26" xfId="0" applyFont="1" applyBorder="1" applyAlignment="1">
      <alignment horizontal="left" vertical="center" wrapText="1"/>
    </xf>
    <xf numFmtId="38" fontId="29" fillId="4" borderId="26" xfId="8" applyFont="1" applyFill="1" applyBorder="1" applyAlignment="1">
      <alignment horizontal="right" vertical="center" wrapText="1"/>
    </xf>
    <xf numFmtId="0" fontId="29" fillId="0" borderId="73" xfId="0" applyFont="1" applyBorder="1" applyAlignment="1">
      <alignment horizontal="center" vertical="center" wrapText="1"/>
    </xf>
    <xf numFmtId="0" fontId="29" fillId="0" borderId="47" xfId="0" applyFont="1" applyBorder="1" applyAlignment="1">
      <alignment horizontal="center" vertical="center" wrapText="1"/>
    </xf>
    <xf numFmtId="9" fontId="9" fillId="12" borderId="136" xfId="12" applyFont="1" applyFill="1" applyBorder="1" applyAlignment="1">
      <alignment vertical="center" wrapText="1"/>
    </xf>
    <xf numFmtId="9" fontId="9" fillId="12" borderId="121" xfId="12" applyFont="1" applyFill="1" applyBorder="1" applyAlignment="1">
      <alignment vertical="center" wrapText="1"/>
    </xf>
    <xf numFmtId="9" fontId="9" fillId="12" borderId="95" xfId="12" applyFont="1" applyFill="1" applyBorder="1" applyAlignment="1">
      <alignment vertical="center" wrapText="1"/>
    </xf>
    <xf numFmtId="0" fontId="29" fillId="0" borderId="98" xfId="0" applyFont="1" applyBorder="1" applyAlignment="1">
      <alignment horizontal="center" vertical="center" wrapText="1"/>
    </xf>
    <xf numFmtId="0" fontId="29" fillId="0" borderId="26" xfId="0" applyFont="1" applyBorder="1" applyAlignment="1">
      <alignment horizontal="center" vertical="center" wrapText="1"/>
    </xf>
    <xf numFmtId="38" fontId="29" fillId="13" borderId="171" xfId="8" applyFont="1" applyFill="1" applyBorder="1" applyAlignment="1">
      <alignment horizontal="center" vertical="center" wrapText="1"/>
    </xf>
    <xf numFmtId="0" fontId="0" fillId="0" borderId="130" xfId="0" applyBorder="1" applyAlignment="1">
      <alignment vertical="center" wrapText="1"/>
    </xf>
    <xf numFmtId="0" fontId="0" fillId="0" borderId="121" xfId="0" applyBorder="1" applyAlignment="1">
      <alignment horizontal="center" vertical="center" wrapText="1"/>
    </xf>
    <xf numFmtId="0" fontId="9" fillId="0" borderId="121" xfId="0" applyFont="1" applyBorder="1" applyAlignment="1">
      <alignment horizontal="center" vertical="center" wrapText="1"/>
    </xf>
    <xf numFmtId="0" fontId="0" fillId="0" borderId="73" xfId="0" applyBorder="1" applyAlignment="1">
      <alignment horizontal="center" vertical="center" wrapText="1"/>
    </xf>
    <xf numFmtId="0" fontId="0" fillId="0" borderId="47" xfId="0" applyBorder="1" applyAlignment="1">
      <alignment horizontal="center" vertical="center" wrapText="1"/>
    </xf>
    <xf numFmtId="0" fontId="0" fillId="0" borderId="136" xfId="0" applyBorder="1" applyAlignment="1">
      <alignment horizontal="center" vertical="center" wrapText="1"/>
    </xf>
    <xf numFmtId="0" fontId="0" fillId="0" borderId="122" xfId="0" applyBorder="1" applyAlignment="1">
      <alignment horizontal="center" vertical="center" wrapText="1"/>
    </xf>
    <xf numFmtId="0" fontId="0" fillId="0" borderId="28" xfId="0" applyBorder="1" applyAlignment="1">
      <alignment horizontal="center" vertical="center"/>
    </xf>
    <xf numFmtId="0" fontId="0" fillId="0" borderId="121" xfId="0" applyBorder="1" applyAlignment="1">
      <alignment horizontal="center" vertical="center"/>
    </xf>
    <xf numFmtId="38" fontId="29" fillId="13" borderId="170" xfId="8" applyFont="1" applyFill="1" applyBorder="1" applyAlignment="1">
      <alignment horizontal="center" vertical="center" wrapText="1"/>
    </xf>
    <xf numFmtId="0" fontId="29" fillId="0" borderId="26" xfId="0" applyFont="1" applyBorder="1" applyAlignment="1">
      <alignment horizontal="right" vertical="center" wrapText="1"/>
    </xf>
    <xf numFmtId="0" fontId="29" fillId="0" borderId="164" xfId="0" applyFont="1" applyBorder="1" applyAlignment="1">
      <alignment vertical="center" wrapText="1"/>
    </xf>
    <xf numFmtId="0" fontId="0" fillId="0" borderId="165" xfId="0" applyBorder="1" applyAlignment="1">
      <alignment vertical="center" wrapText="1"/>
    </xf>
    <xf numFmtId="0" fontId="0" fillId="0" borderId="166" xfId="0" applyBorder="1" applyAlignment="1">
      <alignment vertical="center" wrapText="1"/>
    </xf>
    <xf numFmtId="0" fontId="0" fillId="0" borderId="120" xfId="0" applyBorder="1" applyAlignment="1">
      <alignment vertical="center" wrapText="1"/>
    </xf>
    <xf numFmtId="0" fontId="0" fillId="0" borderId="167" xfId="0" applyBorder="1" applyAlignment="1">
      <alignment vertical="center" wrapText="1"/>
    </xf>
    <xf numFmtId="0" fontId="72" fillId="0" borderId="104" xfId="0" applyFont="1" applyBorder="1" applyAlignment="1">
      <alignment horizontal="center" vertical="center" wrapText="1"/>
    </xf>
    <xf numFmtId="0" fontId="72" fillId="0" borderId="1" xfId="0" applyFont="1" applyBorder="1" applyAlignment="1">
      <alignment horizontal="center" vertical="center" wrapText="1"/>
    </xf>
    <xf numFmtId="0" fontId="72" fillId="0" borderId="109" xfId="0" applyFont="1" applyBorder="1" applyAlignment="1">
      <alignment horizontal="center" vertical="center" wrapText="1"/>
    </xf>
    <xf numFmtId="0" fontId="0" fillId="0" borderId="40" xfId="0" applyBorder="1" applyAlignment="1">
      <alignment horizontal="center" vertical="center" wrapText="1"/>
    </xf>
    <xf numFmtId="0" fontId="0" fillId="0" borderId="121" xfId="0" applyBorder="1" applyAlignment="1">
      <alignment vertical="center" wrapText="1"/>
    </xf>
    <xf numFmtId="0" fontId="0" fillId="0" borderId="95" xfId="0" applyBorder="1" applyAlignment="1">
      <alignment vertical="center" wrapText="1"/>
    </xf>
    <xf numFmtId="0" fontId="29" fillId="0" borderId="166" xfId="0" applyFont="1" applyBorder="1" applyAlignment="1">
      <alignment vertical="center" wrapText="1"/>
    </xf>
    <xf numFmtId="0" fontId="72" fillId="0" borderId="136" xfId="0" applyFont="1" applyBorder="1" applyAlignment="1">
      <alignment horizontal="center" vertical="center" wrapText="1"/>
    </xf>
    <xf numFmtId="0" fontId="72" fillId="0" borderId="121" xfId="0" applyFont="1" applyBorder="1" applyAlignment="1">
      <alignment horizontal="center" vertical="center" wrapText="1"/>
    </xf>
    <xf numFmtId="0" fontId="72" fillId="0" borderId="95" xfId="0" applyFont="1" applyBorder="1" applyAlignment="1">
      <alignment horizontal="center" vertical="center" wrapText="1"/>
    </xf>
    <xf numFmtId="0" fontId="9" fillId="0" borderId="122"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104" xfId="0" applyFont="1" applyBorder="1" applyAlignment="1">
      <alignment horizontal="center" vertical="center" wrapText="1"/>
    </xf>
    <xf numFmtId="0" fontId="9" fillId="0" borderId="136"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40" xfId="0" applyFont="1" applyBorder="1" applyAlignment="1">
      <alignment horizontal="center" vertical="center" wrapText="1"/>
    </xf>
    <xf numFmtId="0" fontId="0" fillId="0" borderId="73" xfId="0" applyBorder="1" applyAlignment="1">
      <alignment horizontal="center" vertical="center" shrinkToFit="1"/>
    </xf>
    <xf numFmtId="0" fontId="9" fillId="0" borderId="40" xfId="0" applyFont="1" applyBorder="1" applyAlignment="1">
      <alignment horizontal="center" vertical="center" shrinkToFit="1"/>
    </xf>
    <xf numFmtId="0" fontId="29" fillId="9" borderId="26" xfId="0" applyFont="1" applyFill="1" applyBorder="1" applyAlignment="1">
      <alignment horizontal="left" vertical="center" wrapText="1"/>
    </xf>
    <xf numFmtId="0" fontId="9" fillId="0" borderId="7" xfId="0" applyFont="1" applyBorder="1" applyAlignment="1">
      <alignment horizontal="center" vertical="center" wrapText="1"/>
    </xf>
    <xf numFmtId="0" fontId="29" fillId="8" borderId="0" xfId="0" applyFont="1" applyFill="1" applyAlignment="1">
      <alignment vertical="center" wrapText="1"/>
    </xf>
    <xf numFmtId="0" fontId="0" fillId="8" borderId="0" xfId="0" applyFill="1" applyAlignment="1">
      <alignment vertical="center" wrapText="1"/>
    </xf>
    <xf numFmtId="0" fontId="0" fillId="0" borderId="7" xfId="0" applyBorder="1" applyAlignment="1">
      <alignment horizontal="center" vertical="center" wrapText="1"/>
    </xf>
    <xf numFmtId="0" fontId="9" fillId="0" borderId="73" xfId="0" applyFont="1" applyBorder="1" applyAlignment="1">
      <alignment horizontal="center" vertical="center" shrinkToFit="1"/>
    </xf>
    <xf numFmtId="0" fontId="72" fillId="0" borderId="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38" fontId="29" fillId="3" borderId="95" xfId="8" applyFont="1" applyFill="1" applyBorder="1" applyAlignment="1">
      <alignment horizontal="center" vertical="center" wrapText="1"/>
    </xf>
    <xf numFmtId="0" fontId="29" fillId="8" borderId="26" xfId="0" applyFont="1" applyFill="1" applyBorder="1" applyAlignment="1">
      <alignment horizontal="right" wrapText="1"/>
    </xf>
    <xf numFmtId="0" fontId="0" fillId="8" borderId="26" xfId="0" applyFill="1" applyBorder="1" applyAlignment="1">
      <alignment horizontal="right" wrapText="1"/>
    </xf>
    <xf numFmtId="0" fontId="29" fillId="0" borderId="165" xfId="0" applyFont="1" applyBorder="1" applyAlignment="1">
      <alignment vertical="center" wrapText="1"/>
    </xf>
    <xf numFmtId="0" fontId="29" fillId="0" borderId="120" xfId="0" applyFont="1" applyBorder="1" applyAlignment="1">
      <alignment vertical="center" wrapText="1"/>
    </xf>
    <xf numFmtId="0" fontId="29" fillId="0" borderId="167" xfId="0" applyFont="1" applyBorder="1" applyAlignment="1">
      <alignment vertical="center" wrapText="1"/>
    </xf>
    <xf numFmtId="0" fontId="29" fillId="0" borderId="130" xfId="0" applyFont="1" applyBorder="1" applyAlignment="1">
      <alignment vertical="center" wrapText="1"/>
    </xf>
    <xf numFmtId="0" fontId="9" fillId="0" borderId="47" xfId="0" applyFont="1" applyBorder="1" applyAlignment="1">
      <alignment horizontal="center" vertical="center" wrapText="1"/>
    </xf>
    <xf numFmtId="38" fontId="29" fillId="8" borderId="0" xfId="8" applyFont="1" applyFill="1" applyBorder="1" applyAlignment="1">
      <alignment horizontal="center" vertical="center" wrapText="1"/>
    </xf>
    <xf numFmtId="38" fontId="29" fillId="0" borderId="103" xfId="8" applyFont="1" applyFill="1" applyBorder="1" applyAlignment="1">
      <alignment horizontal="center" vertical="center" wrapText="1"/>
    </xf>
    <xf numFmtId="38" fontId="29" fillId="3" borderId="99" xfId="8" applyFont="1" applyFill="1" applyBorder="1" applyAlignment="1">
      <alignment horizontal="center" vertical="center" wrapText="1"/>
    </xf>
    <xf numFmtId="38" fontId="74" fillId="8" borderId="0" xfId="8" applyFont="1" applyFill="1" applyBorder="1" applyAlignment="1">
      <alignment horizontal="center" vertical="center" wrapText="1"/>
    </xf>
    <xf numFmtId="0" fontId="9" fillId="0" borderId="47" xfId="0" applyFont="1" applyBorder="1" applyAlignment="1">
      <alignment horizontal="center" vertical="center" shrinkToFit="1"/>
    </xf>
    <xf numFmtId="0" fontId="0" fillId="0" borderId="124" xfId="0" applyBorder="1" applyAlignment="1">
      <alignment horizontal="center" vertical="center" shrinkToFit="1"/>
    </xf>
    <xf numFmtId="0" fontId="9" fillId="0" borderId="125" xfId="0" applyFont="1" applyBorder="1" applyAlignment="1">
      <alignment horizontal="center" vertical="center" shrinkToFit="1"/>
    </xf>
    <xf numFmtId="0" fontId="0" fillId="0" borderId="47" xfId="0" applyBorder="1" applyAlignment="1">
      <alignment horizontal="center" vertical="center" shrinkToFit="1"/>
    </xf>
    <xf numFmtId="0" fontId="29" fillId="0" borderId="134" xfId="0" applyFont="1" applyBorder="1" applyAlignment="1">
      <alignment horizontal="center" vertical="center" wrapText="1"/>
    </xf>
    <xf numFmtId="0" fontId="29" fillId="0" borderId="139" xfId="0" applyFont="1" applyBorder="1" applyAlignment="1">
      <alignment horizontal="center" vertical="center" wrapText="1"/>
    </xf>
    <xf numFmtId="0" fontId="29" fillId="0" borderId="143" xfId="0" applyFont="1" applyBorder="1" applyAlignment="1">
      <alignment horizontal="center" vertical="center" wrapText="1"/>
    </xf>
    <xf numFmtId="0" fontId="29" fillId="0" borderId="145" xfId="0" applyFont="1" applyBorder="1" applyAlignment="1">
      <alignment horizontal="center" vertical="center" wrapText="1"/>
    </xf>
    <xf numFmtId="0" fontId="29" fillId="0" borderId="112" xfId="0" applyFont="1" applyBorder="1" applyAlignment="1">
      <alignment horizontal="center" vertical="center" wrapText="1"/>
    </xf>
    <xf numFmtId="0" fontId="29" fillId="11" borderId="0" xfId="0" applyFont="1" applyFill="1" applyAlignment="1">
      <alignment vertical="center" wrapText="1"/>
    </xf>
    <xf numFmtId="0" fontId="0" fillId="11" borderId="0" xfId="0" applyFill="1" applyAlignment="1">
      <alignment vertical="center" wrapText="1"/>
    </xf>
    <xf numFmtId="0" fontId="9" fillId="0" borderId="123" xfId="0" applyFont="1" applyBorder="1" applyAlignment="1">
      <alignment horizontal="center" vertical="center" wrapText="1"/>
    </xf>
    <xf numFmtId="0" fontId="9" fillId="0" borderId="126" xfId="0" applyFont="1" applyBorder="1" applyAlignment="1">
      <alignment horizontal="center" vertical="center" wrapText="1"/>
    </xf>
    <xf numFmtId="0" fontId="29" fillId="11" borderId="112" xfId="0" applyFont="1" applyFill="1" applyBorder="1" applyAlignment="1">
      <alignment horizontal="right" wrapText="1"/>
    </xf>
    <xf numFmtId="0" fontId="29" fillId="0" borderId="113" xfId="0" applyFont="1" applyBorder="1" applyAlignment="1">
      <alignment vertical="center" wrapText="1"/>
    </xf>
    <xf numFmtId="0" fontId="0" fillId="0" borderId="114" xfId="0" applyBorder="1" applyAlignment="1">
      <alignment vertical="center" wrapText="1"/>
    </xf>
    <xf numFmtId="0" fontId="0" fillId="0" borderId="119" xfId="0" applyBorder="1" applyAlignment="1">
      <alignment vertical="center" wrapText="1"/>
    </xf>
    <xf numFmtId="0" fontId="0" fillId="0" borderId="129" xfId="0" applyBorder="1" applyAlignment="1">
      <alignment vertical="center" wrapText="1"/>
    </xf>
    <xf numFmtId="0" fontId="72" fillId="0" borderId="115" xfId="0" applyFont="1" applyBorder="1" applyAlignment="1">
      <alignment horizontal="center" vertical="center" wrapText="1"/>
    </xf>
    <xf numFmtId="0" fontId="0" fillId="0" borderId="115" xfId="0" applyBorder="1" applyAlignment="1">
      <alignment horizontal="center" vertical="center" wrapText="1"/>
    </xf>
    <xf numFmtId="0" fontId="9" fillId="0" borderId="116" xfId="0" applyFont="1" applyBorder="1" applyAlignment="1">
      <alignment horizontal="center" vertical="center" wrapText="1"/>
    </xf>
    <xf numFmtId="0" fontId="9" fillId="0" borderId="117" xfId="0" applyFont="1" applyBorder="1" applyAlignment="1">
      <alignment horizontal="center" vertical="center" wrapText="1"/>
    </xf>
    <xf numFmtId="0" fontId="9" fillId="0" borderId="118" xfId="0" applyFont="1" applyBorder="1" applyAlignment="1">
      <alignment horizontal="center" vertical="center" wrapText="1"/>
    </xf>
    <xf numFmtId="0" fontId="0" fillId="0" borderId="123" xfId="0" applyBorder="1" applyAlignment="1">
      <alignment horizontal="center" vertical="center" wrapText="1"/>
    </xf>
    <xf numFmtId="38" fontId="29" fillId="3" borderId="146" xfId="8" applyFont="1" applyFill="1" applyBorder="1" applyAlignment="1">
      <alignment horizontal="center" vertical="center" wrapText="1"/>
    </xf>
    <xf numFmtId="38" fontId="29" fillId="3" borderId="153" xfId="8" applyFont="1" applyFill="1" applyBorder="1" applyAlignment="1">
      <alignment horizontal="center" vertical="center" wrapText="1"/>
    </xf>
    <xf numFmtId="0" fontId="0" fillId="11" borderId="112" xfId="0" applyFill="1" applyBorder="1" applyAlignment="1">
      <alignment horizontal="right" wrapText="1"/>
    </xf>
    <xf numFmtId="38" fontId="29" fillId="11" borderId="0" xfId="8" applyFont="1" applyFill="1" applyBorder="1" applyAlignment="1">
      <alignment horizontal="center" vertical="center" wrapText="1"/>
    </xf>
    <xf numFmtId="38" fontId="29" fillId="0" borderId="159" xfId="8" applyFont="1" applyFill="1" applyBorder="1" applyAlignment="1">
      <alignment horizontal="center" vertical="center" wrapText="1"/>
    </xf>
    <xf numFmtId="38" fontId="29" fillId="0" borderId="160" xfId="8" applyFont="1" applyFill="1" applyBorder="1" applyAlignment="1">
      <alignment horizontal="center" vertical="center" wrapText="1"/>
    </xf>
    <xf numFmtId="38" fontId="29" fillId="3" borderId="142" xfId="8" applyFont="1" applyFill="1" applyBorder="1" applyAlignment="1">
      <alignment horizontal="center" vertical="center" wrapText="1"/>
    </xf>
    <xf numFmtId="38" fontId="74" fillId="11" borderId="0" xfId="8" applyFont="1" applyFill="1" applyBorder="1" applyAlignment="1">
      <alignment horizontal="center" vertical="center" wrapText="1"/>
    </xf>
    <xf numFmtId="0" fontId="9" fillId="0" borderId="115" xfId="0" applyFont="1" applyBorder="1" applyAlignment="1">
      <alignment horizontal="center" vertical="center" wrapText="1"/>
    </xf>
    <xf numFmtId="0" fontId="64" fillId="4" borderId="0" xfId="0" applyFont="1" applyFill="1" applyAlignment="1">
      <alignment horizontal="left" vertical="center" wrapText="1"/>
    </xf>
    <xf numFmtId="0" fontId="1" fillId="8" borderId="34" xfId="10" applyFont="1" applyFill="1" applyBorder="1" applyAlignment="1">
      <alignment horizontal="left" vertical="center"/>
    </xf>
  </cellXfs>
  <cellStyles count="14">
    <cellStyle name="パーセント" xfId="12" builtinId="5"/>
    <cellStyle name="パーセント 2" xfId="3" xr:uid="{00000000-0005-0000-0000-000000000000}"/>
    <cellStyle name="桁区切り" xfId="8" builtinId="6"/>
    <cellStyle name="桁区切り 2" xfId="4" xr:uid="{00000000-0005-0000-0000-000001000000}"/>
    <cellStyle name="桁区切り 3" xfId="11" xr:uid="{46C4FBC4-3F13-4C92-A1C7-EB2BC7B75C42}"/>
    <cellStyle name="標準" xfId="0" builtinId="0"/>
    <cellStyle name="標準 2" xfId="5" xr:uid="{00000000-0005-0000-0000-000003000000}"/>
    <cellStyle name="標準 2 2" xfId="1" xr:uid="{00000000-0005-0000-0000-000004000000}"/>
    <cellStyle name="標準 2 3" xfId="2" xr:uid="{00000000-0005-0000-0000-000005000000}"/>
    <cellStyle name="標準 2 4" xfId="10" xr:uid="{DFF43680-9D3E-40FC-8BFD-4F5139188BA6}"/>
    <cellStyle name="標準 3" xfId="6" xr:uid="{00000000-0005-0000-0000-000006000000}"/>
    <cellStyle name="標準 4" xfId="7" xr:uid="{00000000-0005-0000-0000-000007000000}"/>
    <cellStyle name="標準 5" xfId="9" xr:uid="{729ACBD8-B130-499E-BA13-B78D109F0AD0}"/>
    <cellStyle name="標準 6" xfId="13" xr:uid="{8AAF712C-2BE1-479F-AA62-0E442D89A359}"/>
  </cellStyles>
  <dxfs count="12">
    <dxf>
      <font>
        <color rgb="FF9C0006"/>
      </font>
      <fill>
        <patternFill>
          <bgColor rgb="FFFFC7CE"/>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92D050"/>
        </patternFill>
      </fill>
    </dxf>
    <dxf>
      <font>
        <color rgb="FFFF0000"/>
      </font>
    </dxf>
    <dxf>
      <fill>
        <patternFill>
          <bgColor theme="8" tint="0.79998168889431442"/>
        </patternFill>
      </fill>
    </dxf>
    <dxf>
      <font>
        <color rgb="FFFF0000"/>
      </font>
      <fill>
        <patternFill patternType="none">
          <fgColor auto="1"/>
          <bgColor auto="1"/>
        </patternFill>
      </fill>
    </dxf>
    <dxf>
      <font>
        <color rgb="FFFF0000"/>
      </font>
    </dxf>
    <dxf>
      <fill>
        <patternFill>
          <bgColor theme="8" tint="0.79998168889431442"/>
        </patternFill>
      </fill>
    </dxf>
    <dxf>
      <fill>
        <patternFill patternType="none">
          <bgColor auto="1"/>
        </patternFill>
      </fill>
    </dxf>
    <dxf>
      <fill>
        <patternFill>
          <bgColor theme="8" tint="0.79998168889431442"/>
        </patternFill>
      </fill>
    </dxf>
  </dxfs>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5</xdr:col>
      <xdr:colOff>154780</xdr:colOff>
      <xdr:row>8</xdr:row>
      <xdr:rowOff>71439</xdr:rowOff>
    </xdr:to>
    <xdr:sp macro="" textlink="">
      <xdr:nvSpPr>
        <xdr:cNvPr id="2" name="テキスト ボックス 1">
          <a:extLst>
            <a:ext uri="{FF2B5EF4-FFF2-40B4-BE49-F238E27FC236}">
              <a16:creationId xmlns:a16="http://schemas.microsoft.com/office/drawing/2014/main" id="{7A816A8B-CABD-4E56-9A6E-AAC3A64EA8E1}"/>
            </a:ext>
          </a:extLst>
        </xdr:cNvPr>
        <xdr:cNvSpPr txBox="1"/>
      </xdr:nvSpPr>
      <xdr:spPr>
        <a:xfrm>
          <a:off x="285750" y="1654969"/>
          <a:ext cx="7381874" cy="809626"/>
        </a:xfrm>
        <a:prstGeom prst="rect">
          <a:avLst/>
        </a:prstGeom>
        <a:solidFill>
          <a:sysClr val="window" lastClr="FFFFFF"/>
        </a:solidFill>
        <a:ln w="38100" cmpd="sng">
          <a:solidFill>
            <a:srgbClr val="FF0000"/>
          </a:solidFill>
        </a:ln>
        <a:effectLst/>
      </xdr:spPr>
      <xdr:txBody>
        <a:bodyPr vertOverflow="clip" horzOverflow="clip" wrap="square" rtlCol="0" anchor="ctr" anchorCtr="0"/>
        <a:lstStyle/>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作成にあたっては、別添「（参考）共通様式」を参照すること。</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なお、提出にあたってはすべてのシートにおいてコメントを非表示に設定すること。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212911</xdr:colOff>
      <xdr:row>1</xdr:row>
      <xdr:rowOff>67235</xdr:rowOff>
    </xdr:from>
    <xdr:to>
      <xdr:col>13</xdr:col>
      <xdr:colOff>526676</xdr:colOff>
      <xdr:row>5</xdr:row>
      <xdr:rowOff>67234</xdr:rowOff>
    </xdr:to>
    <xdr:sp macro="" textlink="">
      <xdr:nvSpPr>
        <xdr:cNvPr id="2" name="テキスト ボックス 1">
          <a:extLst>
            <a:ext uri="{FF2B5EF4-FFF2-40B4-BE49-F238E27FC236}">
              <a16:creationId xmlns:a16="http://schemas.microsoft.com/office/drawing/2014/main" id="{AA6F1638-CD29-4F41-BA27-85806DEC683B}"/>
            </a:ext>
          </a:extLst>
        </xdr:cNvPr>
        <xdr:cNvSpPr txBox="1"/>
      </xdr:nvSpPr>
      <xdr:spPr>
        <a:xfrm>
          <a:off x="7182970" y="246529"/>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139700</xdr:colOff>
      <xdr:row>0</xdr:row>
      <xdr:rowOff>152400</xdr:rowOff>
    </xdr:from>
    <xdr:to>
      <xdr:col>12</xdr:col>
      <xdr:colOff>123265</xdr:colOff>
      <xdr:row>4</xdr:row>
      <xdr:rowOff>215152</xdr:rowOff>
    </xdr:to>
    <xdr:sp macro="" textlink="">
      <xdr:nvSpPr>
        <xdr:cNvPr id="2" name="テキスト ボックス 1">
          <a:extLst>
            <a:ext uri="{FF2B5EF4-FFF2-40B4-BE49-F238E27FC236}">
              <a16:creationId xmlns:a16="http://schemas.microsoft.com/office/drawing/2014/main" id="{E77B8810-2D11-4084-A739-7B0C5DA2BCA1}"/>
            </a:ext>
          </a:extLst>
        </xdr:cNvPr>
        <xdr:cNvSpPr txBox="1"/>
      </xdr:nvSpPr>
      <xdr:spPr>
        <a:xfrm>
          <a:off x="11379200" y="15240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104775</xdr:colOff>
      <xdr:row>0</xdr:row>
      <xdr:rowOff>152400</xdr:rowOff>
    </xdr:from>
    <xdr:to>
      <xdr:col>9</xdr:col>
      <xdr:colOff>590550</xdr:colOff>
      <xdr:row>2</xdr:row>
      <xdr:rowOff>238125</xdr:rowOff>
    </xdr:to>
    <xdr:sp macro="" textlink="">
      <xdr:nvSpPr>
        <xdr:cNvPr id="2" name="テキスト ボックス 1">
          <a:extLst>
            <a:ext uri="{FF2B5EF4-FFF2-40B4-BE49-F238E27FC236}">
              <a16:creationId xmlns:a16="http://schemas.microsoft.com/office/drawing/2014/main" id="{23DD9E3E-EC93-4641-AB3F-8178E002CBD9}"/>
            </a:ext>
          </a:extLst>
        </xdr:cNvPr>
        <xdr:cNvSpPr txBox="1"/>
      </xdr:nvSpPr>
      <xdr:spPr>
        <a:xfrm>
          <a:off x="7762875" y="152400"/>
          <a:ext cx="2095500" cy="342900"/>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1566522</xdr:colOff>
      <xdr:row>10</xdr:row>
      <xdr:rowOff>1</xdr:rowOff>
    </xdr:from>
    <xdr:to>
      <xdr:col>6</xdr:col>
      <xdr:colOff>1666875</xdr:colOff>
      <xdr:row>12</xdr:row>
      <xdr:rowOff>345282</xdr:rowOff>
    </xdr:to>
    <xdr:sp macro="" textlink="">
      <xdr:nvSpPr>
        <xdr:cNvPr id="2" name="テキスト ボックス 1">
          <a:extLst>
            <a:ext uri="{FF2B5EF4-FFF2-40B4-BE49-F238E27FC236}">
              <a16:creationId xmlns:a16="http://schemas.microsoft.com/office/drawing/2014/main" id="{2F4888D7-8470-450A-BDC3-B13E4615ABE5}"/>
            </a:ext>
          </a:extLst>
        </xdr:cNvPr>
        <xdr:cNvSpPr txBox="1"/>
      </xdr:nvSpPr>
      <xdr:spPr>
        <a:xfrm>
          <a:off x="5100297" y="3429001"/>
          <a:ext cx="4653303" cy="124063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・白色セルに記入すること。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・必要に応じて</a:t>
          </a:r>
          <a:r>
            <a:rPr kumimoji="1" lang="ja-JP" altLang="en-US" sz="120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行の追加・削除をすること</a:t>
          </a:r>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・「番号」欄は「見積書整理表」に記入したものと対応させること。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・別シートの記入例を参考にすること。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1566522</xdr:colOff>
      <xdr:row>10</xdr:row>
      <xdr:rowOff>1</xdr:rowOff>
    </xdr:from>
    <xdr:to>
      <xdr:col>6</xdr:col>
      <xdr:colOff>1666875</xdr:colOff>
      <xdr:row>12</xdr:row>
      <xdr:rowOff>345282</xdr:rowOff>
    </xdr:to>
    <xdr:sp macro="" textlink="">
      <xdr:nvSpPr>
        <xdr:cNvPr id="2" name="テキスト ボックス 1">
          <a:extLst>
            <a:ext uri="{FF2B5EF4-FFF2-40B4-BE49-F238E27FC236}">
              <a16:creationId xmlns:a16="http://schemas.microsoft.com/office/drawing/2014/main" id="{30A78A97-70B5-4B74-B688-95FAE88B9C37}"/>
            </a:ext>
          </a:extLst>
        </xdr:cNvPr>
        <xdr:cNvSpPr txBox="1"/>
      </xdr:nvSpPr>
      <xdr:spPr>
        <a:xfrm>
          <a:off x="5100297" y="3429001"/>
          <a:ext cx="4653303" cy="124063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・白色セルに記入すること。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・必要に応じて</a:t>
          </a:r>
          <a:r>
            <a:rPr kumimoji="1" lang="ja-JP" altLang="en-US" sz="120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行の追加・削除をすること</a:t>
          </a:r>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・「番号」欄は「見積書整理表」に記入したものと対応させること。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・別シートの記入例を参考にすること。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95250</xdr:colOff>
      <xdr:row>0</xdr:row>
      <xdr:rowOff>133350</xdr:rowOff>
    </xdr:from>
    <xdr:to>
      <xdr:col>13</xdr:col>
      <xdr:colOff>637615</xdr:colOff>
      <xdr:row>3</xdr:row>
      <xdr:rowOff>186577</xdr:rowOff>
    </xdr:to>
    <xdr:sp macro="" textlink="">
      <xdr:nvSpPr>
        <xdr:cNvPr id="2" name="テキスト ボックス 1">
          <a:extLst>
            <a:ext uri="{FF2B5EF4-FFF2-40B4-BE49-F238E27FC236}">
              <a16:creationId xmlns:a16="http://schemas.microsoft.com/office/drawing/2014/main" id="{0284239C-E4D2-42B7-B2F1-476A4268AD00}"/>
            </a:ext>
          </a:extLst>
        </xdr:cNvPr>
        <xdr:cNvSpPr txBox="1"/>
      </xdr:nvSpPr>
      <xdr:spPr>
        <a:xfrm>
          <a:off x="7972425" y="13335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238125</xdr:colOff>
      <xdr:row>196</xdr:row>
      <xdr:rowOff>202407</xdr:rowOff>
    </xdr:from>
    <xdr:to>
      <xdr:col>2</xdr:col>
      <xdr:colOff>607219</xdr:colOff>
      <xdr:row>198</xdr:row>
      <xdr:rowOff>272143</xdr:rowOff>
    </xdr:to>
    <xdr:sp macro="" textlink="">
      <xdr:nvSpPr>
        <xdr:cNvPr id="2" name="テキスト ボックス 1">
          <a:extLst>
            <a:ext uri="{FF2B5EF4-FFF2-40B4-BE49-F238E27FC236}">
              <a16:creationId xmlns:a16="http://schemas.microsoft.com/office/drawing/2014/main" id="{CD812127-F7EC-4FA9-ACD3-41BB873BE928}"/>
            </a:ext>
          </a:extLst>
        </xdr:cNvPr>
        <xdr:cNvSpPr txBox="1"/>
      </xdr:nvSpPr>
      <xdr:spPr>
        <a:xfrm>
          <a:off x="371475"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250032</xdr:colOff>
      <xdr:row>173</xdr:row>
      <xdr:rowOff>130969</xdr:rowOff>
    </xdr:from>
    <xdr:to>
      <xdr:col>2</xdr:col>
      <xdr:colOff>619126</xdr:colOff>
      <xdr:row>174</xdr:row>
      <xdr:rowOff>95250</xdr:rowOff>
    </xdr:to>
    <xdr:sp macro="" textlink="">
      <xdr:nvSpPr>
        <xdr:cNvPr id="3" name="テキスト ボックス 2">
          <a:extLst>
            <a:ext uri="{FF2B5EF4-FFF2-40B4-BE49-F238E27FC236}">
              <a16:creationId xmlns:a16="http://schemas.microsoft.com/office/drawing/2014/main" id="{8C4609C7-AB27-4A0B-ACAE-85E1DC2FEC91}"/>
            </a:ext>
          </a:extLst>
        </xdr:cNvPr>
        <xdr:cNvSpPr txBox="1"/>
      </xdr:nvSpPr>
      <xdr:spPr>
        <a:xfrm>
          <a:off x="383382"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250030</xdr:colOff>
      <xdr:row>151</xdr:row>
      <xdr:rowOff>0</xdr:rowOff>
    </xdr:from>
    <xdr:to>
      <xdr:col>2</xdr:col>
      <xdr:colOff>619124</xdr:colOff>
      <xdr:row>152</xdr:row>
      <xdr:rowOff>321467</xdr:rowOff>
    </xdr:to>
    <xdr:sp macro="" textlink="">
      <xdr:nvSpPr>
        <xdr:cNvPr id="4" name="テキスト ボックス 3">
          <a:extLst>
            <a:ext uri="{FF2B5EF4-FFF2-40B4-BE49-F238E27FC236}">
              <a16:creationId xmlns:a16="http://schemas.microsoft.com/office/drawing/2014/main" id="{06B89F79-2E9A-437B-94B5-81223928B6CC}"/>
            </a:ext>
          </a:extLst>
        </xdr:cNvPr>
        <xdr:cNvSpPr txBox="1"/>
      </xdr:nvSpPr>
      <xdr:spPr>
        <a:xfrm>
          <a:off x="383380"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0</xdr:col>
      <xdr:colOff>47625</xdr:colOff>
      <xdr:row>3</xdr:row>
      <xdr:rowOff>107156</xdr:rowOff>
    </xdr:from>
    <xdr:to>
      <xdr:col>15</xdr:col>
      <xdr:colOff>762000</xdr:colOff>
      <xdr:row>17</xdr:row>
      <xdr:rowOff>122465</xdr:rowOff>
    </xdr:to>
    <xdr:sp macro="" textlink="">
      <xdr:nvSpPr>
        <xdr:cNvPr id="5" name="テキスト ボックス 4">
          <a:extLst>
            <a:ext uri="{FF2B5EF4-FFF2-40B4-BE49-F238E27FC236}">
              <a16:creationId xmlns:a16="http://schemas.microsoft.com/office/drawing/2014/main" id="{57F47188-8AF7-460F-87BE-F88EB89CBEAD}"/>
            </a:ext>
          </a:extLst>
        </xdr:cNvPr>
        <xdr:cNvSpPr txBox="1"/>
      </xdr:nvSpPr>
      <xdr:spPr>
        <a:xfrm>
          <a:off x="47625" y="802481"/>
          <a:ext cx="13763625" cy="241560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記入要領</a:t>
          </a: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p>
        <a:p>
          <a:pPr>
            <a:lnSpc>
              <a:spcPts val="1200"/>
            </a:lnSpc>
          </a:pP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黄色セル内に回答を記載（半角数字）、水色セル内はドロップダウンリストから選択すること。灰色セルは入力不要。</a:t>
          </a:r>
          <a:r>
            <a:rPr kumimoji="1" lang="ja-JP" altLang="en-US" sz="1100" b="1" u="none">
              <a:solidFill>
                <a:srgbClr val="0070C0"/>
              </a:solidFill>
              <a:latin typeface="ＭＳ ゴシック" panose="020B0609070205080204" pitchFamily="49" charset="-128"/>
              <a:ea typeface="ＭＳ ゴシック" panose="020B0609070205080204" pitchFamily="49" charset="-128"/>
            </a:rPr>
            <a:t>　</a:t>
          </a:r>
          <a:r>
            <a:rPr kumimoji="1" lang="ja-JP" altLang="en-US" sz="1100" b="1" u="none" baseline="0">
              <a:solidFill>
                <a:srgbClr val="0070C0"/>
              </a:solidFill>
              <a:latin typeface="ＭＳ ゴシック" panose="020B0609070205080204" pitchFamily="49" charset="-128"/>
              <a:ea typeface="ＭＳ ゴシック" panose="020B0609070205080204" pitchFamily="49" charset="-128"/>
            </a:rPr>
            <a:t>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baseline="0">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避難所指定を受けている学校は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139D2A"/>
              </a:solidFill>
              <a:effectLst/>
              <a:latin typeface="ＭＳ ゴシック" panose="020B0609070205080204" pitchFamily="49" charset="-128"/>
              <a:ea typeface="ＭＳ ゴシック" panose="020B0609070205080204" pitchFamily="49" charset="-128"/>
              <a:cs typeface="+mn-cs"/>
            </a:rPr>
            <a:t>緑色の範囲</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の表へ回答すること。</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避難所指定を受けていない学校は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FF0066"/>
              </a:solidFill>
              <a:effectLst/>
              <a:latin typeface="ＭＳ ゴシック" panose="020B0609070205080204" pitchFamily="49" charset="-128"/>
              <a:ea typeface="ＭＳ ゴシック" panose="020B0609070205080204" pitchFamily="49" charset="-128"/>
              <a:cs typeface="+mn-cs"/>
            </a:rPr>
            <a:t>ピンク色の範囲</a:t>
          </a:r>
          <a:r>
            <a:rPr kumimoji="1" lang="ja-JP" altLang="ja-JP" sz="1100" b="0">
              <a:solidFill>
                <a:schemeClr val="dk1"/>
              </a:solidFill>
              <a:effectLst/>
              <a:latin typeface="ＭＳ ゴシック" panose="020B0609070205080204" pitchFamily="49" charset="-128"/>
              <a:ea typeface="ＭＳ ゴシック" panose="020B0609070205080204" pitchFamily="49" charset="-128"/>
              <a:cs typeface="+mn-cs"/>
            </a:rPr>
            <a:t>の</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表へ回答すること。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と</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のいずれの表についても、必ず回答を記載（又は入力）すること。なお、</a:t>
          </a:r>
          <a:r>
            <a:rPr kumimoji="1" lang="ja-JP" altLang="ja-JP" sz="1100">
              <a:solidFill>
                <a:srgbClr val="FF0000"/>
              </a:solidFill>
              <a:effectLst/>
              <a:latin typeface="ＭＳ ゴシック" panose="020B0609070205080204" pitchFamily="49" charset="-128"/>
              <a:ea typeface="ＭＳ ゴシック" panose="020B0609070205080204" pitchFamily="49" charset="-128"/>
              <a:cs typeface="+mn-cs"/>
            </a:rPr>
            <a:t>「棟数で入力」</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先に回答すること。</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表へ回答した建物の保有面積を</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表へ回答すること（回答の整合性を取ること）。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について、専門課程と高等課程など、複数の課程の生徒が使用する建物については、当該建物を利用する生徒数が一番多い課程にのみ計上し、重複しないようにすること。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例</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専門課程の生徒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50</a:t>
          </a:r>
          <a:r>
            <a:rPr kumimoji="1" lang="ja-JP" altLang="en-US" sz="1100">
              <a:solidFill>
                <a:srgbClr val="002060"/>
              </a:solidFill>
              <a:latin typeface="ＭＳ ゴシック" panose="020B0609070205080204" pitchFamily="49" charset="-128"/>
              <a:ea typeface="ＭＳ ゴシック" panose="020B0609070205080204" pitchFamily="49" charset="-128"/>
            </a:rPr>
            <a:t>人、高等課程の生徒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100</a:t>
          </a:r>
          <a:r>
            <a:rPr kumimoji="1" lang="ja-JP" altLang="en-US" sz="1100">
              <a:solidFill>
                <a:srgbClr val="002060"/>
              </a:solidFill>
              <a:latin typeface="ＭＳ ゴシック" panose="020B0609070205080204" pitchFamily="49" charset="-128"/>
              <a:ea typeface="ＭＳ ゴシック" panose="020B0609070205080204" pitchFamily="49" charset="-128"/>
            </a:rPr>
            <a:t>人がＡ棟を利用する場合、当該建物は高等課程へ計上する。</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について、一つの建物に複数の学校が入居している場合には、回答が重複しても構わないので、各学校毎に回答すること。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について、一つの建物に複数の学校が入居している場合には、専有面積を回答すること。なお、共有面積がある場合には、生徒数等により案分して計上すること。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baseline="0">
              <a:solidFill>
                <a:schemeClr val="tx1"/>
              </a:solidFill>
              <a:latin typeface="ＭＳ ゴシック" panose="020B0609070205080204" pitchFamily="49" charset="-128"/>
              <a:ea typeface="ＭＳ ゴシック" panose="020B0609070205080204" pitchFamily="49" charset="-128"/>
            </a:rPr>
            <a:t>8</a:t>
          </a:r>
          <a:r>
            <a:rPr kumimoji="1" lang="ja-JP" altLang="en-US" sz="1100" b="0">
              <a:solidFill>
                <a:schemeClr val="tx1"/>
              </a:solidFill>
              <a:latin typeface="ＭＳ ゴシック" panose="020B0609070205080204" pitchFamily="49" charset="-128"/>
              <a:ea typeface="ＭＳ ゴシック" panose="020B0609070205080204" pitchFamily="49" charset="-128"/>
            </a:rPr>
            <a:t>）</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IS</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値については、測定された数値のうち、回答した棟ごとの最小値</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を基に記載</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すること。なお、Ｉｓ値の算出に当たっては、設置地域における地震地域係数（Ｚ）を考慮することができ</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る</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100">
            <a:effectLst/>
            <a:latin typeface="ＭＳ ゴシック" panose="020B0609070205080204" pitchFamily="49" charset="-128"/>
            <a:ea typeface="ＭＳ ゴシック" panose="020B0609070205080204" pitchFamily="49" charset="-128"/>
          </a:endParaRPr>
        </a:p>
        <a:p>
          <a:r>
            <a:rPr lang="ja-JP" altLang="en-US" sz="1100" u="non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例</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Ａ棟のＩｓ値（最小値）が</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0.45</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で</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改修予定が</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有る</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場合、表中のＨ欄へ計上する。　</a:t>
          </a:r>
          <a:endPar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endParaRPr>
        </a:p>
        <a:p>
          <a:r>
            <a:rPr kumimoji="1" lang="en-US" altLang="ja-JP" sz="1100" b="0" baseline="0">
              <a:solidFill>
                <a:sysClr val="windowText" lastClr="000000"/>
              </a:solidFill>
              <a:latin typeface="ＭＳ ゴシック" panose="020B0609070205080204" pitchFamily="49" charset="-128"/>
              <a:ea typeface="ＭＳ ゴシック" panose="020B0609070205080204" pitchFamily="49" charset="-128"/>
            </a:rPr>
            <a:t>9</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表下欄外の□枠内が「</a:t>
          </a:r>
          <a:r>
            <a:rPr kumimoji="1" lang="en-US" altLang="ja-JP" sz="1100" b="1" u="sng">
              <a:solidFill>
                <a:sysClr val="windowText" lastClr="000000"/>
              </a:solidFill>
              <a:latin typeface="ＭＳ ゴシック" panose="020B0609070205080204" pitchFamily="49" charset="-128"/>
              <a:ea typeface="ＭＳ ゴシック" panose="020B0609070205080204" pitchFamily="49" charset="-128"/>
            </a:rPr>
            <a:t>OK</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」となった表を提出</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すること。「エラー」であれば、右欄外の確認チェック欄で「エラー」が出ている箇所を確認し、表を修正すること</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rgbClr val="FF0000"/>
              </a:solidFill>
              <a:latin typeface="ＭＳ ゴシック" panose="020B0609070205080204" pitchFamily="49" charset="-128"/>
              <a:ea typeface="ＭＳ ゴシック" panose="020B0609070205080204" pitchFamily="49" charset="-128"/>
            </a:rPr>
            <a:t>本様式は設置者が所有する建物に関する調査票</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になります。</a:t>
          </a:r>
          <a:r>
            <a:rPr kumimoji="1" lang="ja-JP" altLang="en-US" sz="1100" b="0" u="sng">
              <a:solidFill>
                <a:sysClr val="windowText" lastClr="000000"/>
              </a:solidFill>
              <a:latin typeface="ＭＳ ゴシック" panose="020B0609070205080204" pitchFamily="49" charset="-128"/>
              <a:ea typeface="ＭＳ ゴシック" panose="020B0609070205080204" pitchFamily="49" charset="-128"/>
            </a:rPr>
            <a:t>借用の場合には、回答の必要はありません。</a:t>
          </a:r>
          <a:endParaRPr kumimoji="1" lang="en-US" altLang="ja-JP" sz="1100" b="0"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250032</xdr:colOff>
      <xdr:row>184</xdr:row>
      <xdr:rowOff>166687</xdr:rowOff>
    </xdr:from>
    <xdr:to>
      <xdr:col>2</xdr:col>
      <xdr:colOff>619126</xdr:colOff>
      <xdr:row>185</xdr:row>
      <xdr:rowOff>107157</xdr:rowOff>
    </xdr:to>
    <xdr:sp macro="" textlink="">
      <xdr:nvSpPr>
        <xdr:cNvPr id="6" name="テキスト ボックス 5">
          <a:extLst>
            <a:ext uri="{FF2B5EF4-FFF2-40B4-BE49-F238E27FC236}">
              <a16:creationId xmlns:a16="http://schemas.microsoft.com/office/drawing/2014/main" id="{918CF82B-466F-4B33-BAC0-28E0A22AC496}"/>
            </a:ext>
          </a:extLst>
        </xdr:cNvPr>
        <xdr:cNvSpPr txBox="1"/>
      </xdr:nvSpPr>
      <xdr:spPr>
        <a:xfrm>
          <a:off x="383382"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8</xdr:col>
      <xdr:colOff>297656</xdr:colOff>
      <xdr:row>0</xdr:row>
      <xdr:rowOff>166687</xdr:rowOff>
    </xdr:from>
    <xdr:to>
      <xdr:col>15</xdr:col>
      <xdr:colOff>476250</xdr:colOff>
      <xdr:row>2</xdr:row>
      <xdr:rowOff>83342</xdr:rowOff>
    </xdr:to>
    <xdr:sp macro="" textlink="">
      <xdr:nvSpPr>
        <xdr:cNvPr id="7" name="テキスト ボックス 6">
          <a:extLst>
            <a:ext uri="{FF2B5EF4-FFF2-40B4-BE49-F238E27FC236}">
              <a16:creationId xmlns:a16="http://schemas.microsoft.com/office/drawing/2014/main" id="{87009BDC-8348-4440-8C49-8D6FB0484F1C}"/>
            </a:ext>
          </a:extLst>
        </xdr:cNvPr>
        <xdr:cNvSpPr txBox="1"/>
      </xdr:nvSpPr>
      <xdr:spPr>
        <a:xfrm>
          <a:off x="6612731" y="166687"/>
          <a:ext cx="6912769" cy="392905"/>
        </a:xfrm>
        <a:prstGeom prst="rect">
          <a:avLst/>
        </a:prstGeom>
        <a:noFill/>
        <a:ln w="31750" cap="sq" cmpd="sng">
          <a:solidFill>
            <a:srgbClr val="0070C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solidFill>
                <a:srgbClr val="0070C0"/>
              </a:solidFill>
            </a:rPr>
            <a:t>※</a:t>
          </a:r>
          <a:r>
            <a:rPr kumimoji="1" lang="ja-JP" altLang="en-US" sz="1600" b="1">
              <a:solidFill>
                <a:srgbClr val="0070C0"/>
              </a:solidFill>
            </a:rPr>
            <a:t>　回答の際、行・列の追加・削除、セルの結合・分割はしないこと。</a:t>
          </a:r>
          <a:endParaRPr kumimoji="1" lang="en-US" altLang="ja-JP" sz="1600" b="1">
            <a:solidFill>
              <a:srgbClr val="0070C0"/>
            </a:solidFill>
          </a:endParaRPr>
        </a:p>
      </xdr:txBody>
    </xdr:sp>
    <xdr:clientData/>
  </xdr:twoCellAnchor>
  <xdr:twoCellAnchor>
    <xdr:from>
      <xdr:col>1</xdr:col>
      <xdr:colOff>238124</xdr:colOff>
      <xdr:row>161</xdr:row>
      <xdr:rowOff>107157</xdr:rowOff>
    </xdr:from>
    <xdr:to>
      <xdr:col>2</xdr:col>
      <xdr:colOff>607218</xdr:colOff>
      <xdr:row>163</xdr:row>
      <xdr:rowOff>250030</xdr:rowOff>
    </xdr:to>
    <xdr:sp macro="" textlink="">
      <xdr:nvSpPr>
        <xdr:cNvPr id="8" name="テキスト ボックス 7">
          <a:extLst>
            <a:ext uri="{FF2B5EF4-FFF2-40B4-BE49-F238E27FC236}">
              <a16:creationId xmlns:a16="http://schemas.microsoft.com/office/drawing/2014/main" id="{E930A9AB-70EC-4413-80A7-6F42C0845F26}"/>
            </a:ext>
          </a:extLst>
        </xdr:cNvPr>
        <xdr:cNvSpPr txBox="1"/>
      </xdr:nvSpPr>
      <xdr:spPr>
        <a:xfrm>
          <a:off x="371474"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238125</xdr:colOff>
      <xdr:row>208</xdr:row>
      <xdr:rowOff>3743</xdr:rowOff>
    </xdr:from>
    <xdr:to>
      <xdr:col>2</xdr:col>
      <xdr:colOff>607219</xdr:colOff>
      <xdr:row>209</xdr:row>
      <xdr:rowOff>231322</xdr:rowOff>
    </xdr:to>
    <xdr:sp macro="" textlink="">
      <xdr:nvSpPr>
        <xdr:cNvPr id="9" name="テキスト ボックス 8">
          <a:extLst>
            <a:ext uri="{FF2B5EF4-FFF2-40B4-BE49-F238E27FC236}">
              <a16:creationId xmlns:a16="http://schemas.microsoft.com/office/drawing/2014/main" id="{B9B2F5C9-6437-4BFA-B26A-59EC14DEA6BD}"/>
            </a:ext>
          </a:extLst>
        </xdr:cNvPr>
        <xdr:cNvSpPr txBox="1"/>
      </xdr:nvSpPr>
      <xdr:spPr>
        <a:xfrm>
          <a:off x="371475"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5</xdr:col>
      <xdr:colOff>408213</xdr:colOff>
      <xdr:row>26</xdr:row>
      <xdr:rowOff>47622</xdr:rowOff>
    </xdr:from>
    <xdr:to>
      <xdr:col>11</xdr:col>
      <xdr:colOff>462642</xdr:colOff>
      <xdr:row>37</xdr:row>
      <xdr:rowOff>47625</xdr:rowOff>
    </xdr:to>
    <xdr:sp macro="" textlink="">
      <xdr:nvSpPr>
        <xdr:cNvPr id="10" name="テキスト ボックス 9">
          <a:extLst>
            <a:ext uri="{FF2B5EF4-FFF2-40B4-BE49-F238E27FC236}">
              <a16:creationId xmlns:a16="http://schemas.microsoft.com/office/drawing/2014/main" id="{1F5BEFB5-9F88-4B3D-AF60-48263012249B}"/>
            </a:ext>
          </a:extLst>
        </xdr:cNvPr>
        <xdr:cNvSpPr txBox="1"/>
      </xdr:nvSpPr>
      <xdr:spPr>
        <a:xfrm>
          <a:off x="3837213" y="5762622"/>
          <a:ext cx="5826579" cy="2076453"/>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「令和５年度私立高等学校等の実態調査」にてご回答いただいた本様式のシートを添付、またはデータを本シートにコピーすること。</a:t>
          </a:r>
          <a:r>
            <a:rPr kumimoji="1" lang="ja-JP" altLang="en-US" sz="1400" b="1" i="0" u="none" strike="noStrike" kern="0" cap="none" spc="0" normalizeH="0" baseline="0" noProof="0">
              <a:ln>
                <a:noFill/>
              </a:ln>
              <a:solidFill>
                <a:srgbClr val="FF0000"/>
              </a:solidFill>
              <a:effectLst/>
              <a:uLnTx/>
              <a:uFillTx/>
              <a:latin typeface="+mn-lt"/>
              <a:ea typeface="+mn-ea"/>
              <a:cs typeface="+mn-cs"/>
            </a:rPr>
            <a:t>なお、当該シートにはマクロが組み込まれているので、コピーする際にはデータの写し間違い等に留意すること。（シートごとコピーする場合、マクロは削除した状態で構わない。）</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回答していない場合は、本シートの</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または</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に令和４年５月１日時点の状況を入力すること。</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その場合、</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）表については回答不用。</a:t>
          </a:r>
        </a:p>
        <a:p>
          <a:endParaRPr kumimoji="1" lang="en-US" altLang="ja-JP" sz="14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9;&#20418;\H28&#27096;&#24335;&#65299;&#65293;&#65298;&#12304;&#23554;&#20462;&#23398;&#26657;&#12305;(&#35079;&#25968;&#12471;&#12540;&#12488;)ver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２－１（学校基本情報）"/>
      <sheetName val="様式３－２－２"/>
      <sheetName val="様式３－２－３"/>
      <sheetName val="様式３－２－４"/>
      <sheetName val="様式３－２－５"/>
      <sheetName val="様式３－２－６－１"/>
      <sheetName val="様式３－２－６－２"/>
      <sheetName val="様式３－２－７－１"/>
      <sheetName val="様式３－２－７－２"/>
      <sheetName val="様式３－２－７（項目定義）"/>
      <sheetName val="様式３－２－８"/>
      <sheetName val="Sheet2"/>
      <sheetName val="H28様式３－２【専修学校】(複数シート)ver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61456-F350-44E4-B7C2-E54F85454928}">
  <sheetPr codeName="Sheet1">
    <tabColor rgb="FFFFFF00"/>
  </sheetPr>
  <dimension ref="A1:G50"/>
  <sheetViews>
    <sheetView view="pageBreakPreview" topLeftCell="A32" zoomScale="80" zoomScaleNormal="100" zoomScaleSheetLayoutView="80" zoomScalePageLayoutView="110" workbookViewId="0">
      <selection activeCell="J32" sqref="J32"/>
    </sheetView>
  </sheetViews>
  <sheetFormatPr defaultColWidth="9" defaultRowHeight="13.2"/>
  <cols>
    <col min="1" max="1" width="3.77734375" style="101" customWidth="1"/>
    <col min="2" max="2" width="5" style="101" customWidth="1"/>
    <col min="3" max="3" width="5.6640625" style="101" customWidth="1"/>
    <col min="4" max="4" width="13.21875" style="101" customWidth="1"/>
    <col min="5" max="5" width="70.88671875" style="101" customWidth="1"/>
    <col min="6" max="6" width="10.109375" style="76" customWidth="1"/>
    <col min="7" max="7" width="5.21875" style="76" customWidth="1"/>
    <col min="8" max="16384" width="9" style="76"/>
  </cols>
  <sheetData>
    <row r="1" spans="1:7" ht="48" customHeight="1">
      <c r="A1" s="526" t="s">
        <v>119</v>
      </c>
      <c r="B1" s="526"/>
      <c r="C1" s="526"/>
      <c r="D1" s="526"/>
      <c r="E1" s="526"/>
      <c r="F1" s="526"/>
      <c r="G1" s="75"/>
    </row>
    <row r="2" spans="1:7" ht="15" customHeight="1">
      <c r="A2" s="77"/>
      <c r="B2" s="77"/>
      <c r="C2" s="527"/>
      <c r="D2" s="527"/>
      <c r="E2" s="527"/>
      <c r="F2" s="77"/>
      <c r="G2" s="75"/>
    </row>
    <row r="3" spans="1:7" s="81" customFormat="1" ht="22.5" customHeight="1">
      <c r="A3" s="78"/>
      <c r="B3" s="79"/>
      <c r="C3" s="528" t="s">
        <v>120</v>
      </c>
      <c r="D3" s="529"/>
      <c r="E3" s="478">
        <f>'02_様式7-1'!B7</f>
        <v>0</v>
      </c>
      <c r="F3" s="78"/>
    </row>
    <row r="4" spans="1:7" s="81" customFormat="1" ht="22.5" customHeight="1">
      <c r="A4" s="78"/>
      <c r="B4" s="79"/>
      <c r="C4" s="528" t="s">
        <v>121</v>
      </c>
      <c r="D4" s="529"/>
      <c r="E4" s="478">
        <f>'02_様式7-1'!G7</f>
        <v>0</v>
      </c>
      <c r="F4" s="78"/>
    </row>
    <row r="5" spans="1:7" s="81" customFormat="1" ht="22.5" customHeight="1">
      <c r="A5" s="78"/>
      <c r="B5" s="79"/>
      <c r="C5" s="528" t="s">
        <v>122</v>
      </c>
      <c r="D5" s="529"/>
      <c r="E5" s="478">
        <f>'02_様式7-1'!B8</f>
        <v>0</v>
      </c>
      <c r="F5" s="78"/>
    </row>
    <row r="6" spans="1:7" s="81" customFormat="1" ht="16.5" customHeight="1">
      <c r="A6" s="78"/>
      <c r="B6" s="79"/>
      <c r="C6" s="82"/>
      <c r="D6" s="82"/>
      <c r="E6" s="479"/>
      <c r="F6" s="78"/>
    </row>
    <row r="7" spans="1:7" s="81" customFormat="1" ht="15" customHeight="1" thickBot="1">
      <c r="A7" s="78"/>
      <c r="B7" s="79"/>
      <c r="C7" s="83"/>
      <c r="D7" s="83"/>
      <c r="E7" s="84"/>
      <c r="F7" s="78"/>
    </row>
    <row r="8" spans="1:7" s="81" customFormat="1" ht="26.25" customHeight="1">
      <c r="A8" s="85"/>
      <c r="B8" s="86"/>
      <c r="C8" s="525" t="s">
        <v>123</v>
      </c>
      <c r="D8" s="525"/>
      <c r="E8" s="525"/>
      <c r="F8" s="87"/>
    </row>
    <row r="9" spans="1:7" ht="70.5" customHeight="1" thickBot="1">
      <c r="A9" s="88"/>
      <c r="B9" s="89"/>
      <c r="C9" s="532" t="s">
        <v>315</v>
      </c>
      <c r="D9" s="533"/>
      <c r="E9" s="534"/>
      <c r="F9" s="90"/>
    </row>
    <row r="10" spans="1:7" ht="13.5" customHeight="1">
      <c r="A10" s="88"/>
      <c r="B10" s="88"/>
      <c r="C10" s="454"/>
      <c r="D10" s="454"/>
      <c r="E10" s="454"/>
      <c r="F10" s="88"/>
    </row>
    <row r="11" spans="1:7" s="81" customFormat="1" ht="9" customHeight="1">
      <c r="A11" s="78"/>
      <c r="B11" s="91"/>
      <c r="C11" s="91"/>
      <c r="D11" s="91"/>
      <c r="E11" s="91"/>
      <c r="F11" s="78"/>
    </row>
    <row r="12" spans="1:7" ht="30" customHeight="1">
      <c r="A12" s="535" t="s">
        <v>124</v>
      </c>
      <c r="B12" s="535"/>
      <c r="C12" s="535"/>
      <c r="D12" s="535"/>
      <c r="E12" s="535"/>
      <c r="F12" s="535"/>
    </row>
    <row r="13" spans="1:7" ht="20.25" customHeight="1">
      <c r="A13" s="536" t="s">
        <v>125</v>
      </c>
      <c r="B13" s="537"/>
      <c r="C13" s="537"/>
      <c r="D13" s="537"/>
      <c r="E13" s="537"/>
      <c r="F13" s="92" t="s">
        <v>126</v>
      </c>
      <c r="G13" s="93" t="s">
        <v>127</v>
      </c>
    </row>
    <row r="14" spans="1:7" ht="127.5" customHeight="1">
      <c r="A14" s="94">
        <v>1</v>
      </c>
      <c r="B14" s="538" t="s">
        <v>128</v>
      </c>
      <c r="C14" s="539"/>
      <c r="D14" s="539"/>
      <c r="E14" s="539"/>
      <c r="F14" s="94"/>
      <c r="G14" s="95" t="str">
        <f t="shared" ref="G14:G15" si="0">IF(F14="○","ＯＫ","ＮＧ")</f>
        <v>ＮＧ</v>
      </c>
    </row>
    <row r="15" spans="1:7" ht="23.25" customHeight="1">
      <c r="A15" s="94">
        <v>2</v>
      </c>
      <c r="B15" s="540" t="s">
        <v>314</v>
      </c>
      <c r="C15" s="531"/>
      <c r="D15" s="531"/>
      <c r="E15" s="531"/>
      <c r="F15" s="188"/>
      <c r="G15" s="95" t="str">
        <f t="shared" si="0"/>
        <v>ＮＧ</v>
      </c>
    </row>
    <row r="16" spans="1:7" ht="39.75" customHeight="1">
      <c r="A16" s="94">
        <v>3</v>
      </c>
      <c r="B16" s="530" t="s">
        <v>129</v>
      </c>
      <c r="C16" s="539"/>
      <c r="D16" s="539"/>
      <c r="E16" s="539"/>
      <c r="F16" s="94"/>
      <c r="G16" s="95" t="str">
        <f>IF(F16="○","ＯＫ","ＮＧ")</f>
        <v>ＮＧ</v>
      </c>
    </row>
    <row r="17" spans="1:7" ht="23.25" customHeight="1">
      <c r="A17" s="94">
        <v>4</v>
      </c>
      <c r="B17" s="530" t="s">
        <v>130</v>
      </c>
      <c r="C17" s="539"/>
      <c r="D17" s="539"/>
      <c r="E17" s="539"/>
      <c r="F17" s="94"/>
      <c r="G17" s="95" t="str">
        <f>IF(F17="○","ＯＫ","ＮＧ")</f>
        <v>ＮＧ</v>
      </c>
    </row>
    <row r="18" spans="1:7" ht="57.75" customHeight="1">
      <c r="A18" s="94">
        <v>5</v>
      </c>
      <c r="B18" s="530" t="s">
        <v>131</v>
      </c>
      <c r="C18" s="539"/>
      <c r="D18" s="539"/>
      <c r="E18" s="539"/>
      <c r="F18" s="94"/>
      <c r="G18" s="95" t="str">
        <f>IF(F18="○","ＯＫ","ＮＧ")</f>
        <v>ＮＧ</v>
      </c>
    </row>
    <row r="19" spans="1:7" ht="12.75" customHeight="1">
      <c r="A19" s="96"/>
      <c r="B19" s="96"/>
      <c r="C19" s="96"/>
      <c r="D19" s="96"/>
      <c r="E19" s="96"/>
      <c r="F19" s="96"/>
    </row>
    <row r="20" spans="1:7" ht="30" customHeight="1">
      <c r="A20" s="535" t="s">
        <v>132</v>
      </c>
      <c r="B20" s="535"/>
      <c r="C20" s="535"/>
      <c r="D20" s="535"/>
      <c r="E20" s="535"/>
      <c r="F20" s="535"/>
      <c r="G20" s="95"/>
    </row>
    <row r="21" spans="1:7" ht="20.25" customHeight="1">
      <c r="A21" s="536" t="s">
        <v>125</v>
      </c>
      <c r="B21" s="537"/>
      <c r="C21" s="537"/>
      <c r="D21" s="537"/>
      <c r="E21" s="537"/>
      <c r="F21" s="92" t="s">
        <v>126</v>
      </c>
      <c r="G21" s="81" t="s">
        <v>127</v>
      </c>
    </row>
    <row r="22" spans="1:7" ht="25.5" customHeight="1">
      <c r="A22" s="94">
        <v>1</v>
      </c>
      <c r="B22" s="530" t="s">
        <v>133</v>
      </c>
      <c r="C22" s="531"/>
      <c r="D22" s="531"/>
      <c r="E22" s="531"/>
      <c r="F22" s="94"/>
      <c r="G22" s="95" t="str">
        <f t="shared" ref="G22:G36" si="1">IF(F22="○","ＯＫ","ＮＧ")</f>
        <v>ＮＧ</v>
      </c>
    </row>
    <row r="23" spans="1:7" ht="25.5" customHeight="1">
      <c r="A23" s="94">
        <v>2</v>
      </c>
      <c r="B23" s="530" t="s">
        <v>134</v>
      </c>
      <c r="C23" s="531"/>
      <c r="D23" s="531"/>
      <c r="E23" s="531"/>
      <c r="F23" s="94"/>
      <c r="G23" s="95" t="str">
        <f t="shared" si="1"/>
        <v>ＮＧ</v>
      </c>
    </row>
    <row r="24" spans="1:7" ht="25.5" customHeight="1">
      <c r="A24" s="94">
        <v>3</v>
      </c>
      <c r="B24" s="543" t="s">
        <v>135</v>
      </c>
      <c r="C24" s="531"/>
      <c r="D24" s="531"/>
      <c r="E24" s="531"/>
      <c r="F24" s="94"/>
      <c r="G24" s="95" t="str">
        <f t="shared" si="1"/>
        <v>ＮＧ</v>
      </c>
    </row>
    <row r="25" spans="1:7" ht="25.5" customHeight="1">
      <c r="A25" s="94">
        <v>4</v>
      </c>
      <c r="B25" s="543" t="s">
        <v>136</v>
      </c>
      <c r="C25" s="531"/>
      <c r="D25" s="531"/>
      <c r="E25" s="531"/>
      <c r="F25" s="94"/>
      <c r="G25" s="95" t="str">
        <f>IF(F25="○","ＯＫ","ＮＧ")</f>
        <v>ＮＧ</v>
      </c>
    </row>
    <row r="26" spans="1:7" ht="54" customHeight="1">
      <c r="A26" s="94">
        <v>5</v>
      </c>
      <c r="B26" s="545" t="s">
        <v>316</v>
      </c>
      <c r="C26" s="531"/>
      <c r="D26" s="531"/>
      <c r="E26" s="531"/>
      <c r="F26" s="94"/>
      <c r="G26" s="95" t="str">
        <f>IF(F26="○","ＯＫ","ＮＧ")</f>
        <v>ＮＧ</v>
      </c>
    </row>
    <row r="27" spans="1:7" ht="21" customHeight="1">
      <c r="A27" s="94">
        <v>6</v>
      </c>
      <c r="B27" s="543" t="s">
        <v>137</v>
      </c>
      <c r="C27" s="531"/>
      <c r="D27" s="531"/>
      <c r="E27" s="531"/>
      <c r="F27" s="94"/>
      <c r="G27" s="95" t="str">
        <f t="shared" ref="G27:G28" si="2">IF(F27="○","ＯＫ","ＮＧ")</f>
        <v>ＮＧ</v>
      </c>
    </row>
    <row r="28" spans="1:7" ht="21" customHeight="1">
      <c r="A28" s="94">
        <v>7</v>
      </c>
      <c r="B28" s="543" t="s">
        <v>138</v>
      </c>
      <c r="C28" s="531"/>
      <c r="D28" s="531"/>
      <c r="E28" s="531"/>
      <c r="F28" s="94"/>
      <c r="G28" s="95" t="str">
        <f t="shared" si="2"/>
        <v>ＮＧ</v>
      </c>
    </row>
    <row r="29" spans="1:7" ht="21" customHeight="1">
      <c r="A29" s="541">
        <v>8</v>
      </c>
      <c r="B29" s="530" t="s">
        <v>139</v>
      </c>
      <c r="C29" s="539"/>
      <c r="D29" s="539"/>
      <c r="E29" s="539"/>
      <c r="F29" s="542"/>
      <c r="G29" s="95"/>
    </row>
    <row r="30" spans="1:7" ht="21" customHeight="1">
      <c r="A30" s="541"/>
      <c r="B30" s="80" t="s">
        <v>140</v>
      </c>
      <c r="C30" s="543" t="s">
        <v>141</v>
      </c>
      <c r="D30" s="531"/>
      <c r="E30" s="544"/>
      <c r="F30" s="94"/>
      <c r="G30" s="95" t="str">
        <f t="shared" si="1"/>
        <v>ＮＧ</v>
      </c>
    </row>
    <row r="31" spans="1:7" ht="62.25" customHeight="1">
      <c r="A31" s="541"/>
      <c r="B31" s="80" t="s">
        <v>142</v>
      </c>
      <c r="C31" s="530" t="s">
        <v>143</v>
      </c>
      <c r="D31" s="539"/>
      <c r="E31" s="542"/>
      <c r="F31" s="94"/>
      <c r="G31" s="95" t="str">
        <f t="shared" si="1"/>
        <v>ＮＧ</v>
      </c>
    </row>
    <row r="32" spans="1:7" ht="82.5" customHeight="1">
      <c r="A32" s="541"/>
      <c r="B32" s="80" t="s">
        <v>144</v>
      </c>
      <c r="C32" s="530" t="s">
        <v>145</v>
      </c>
      <c r="D32" s="539"/>
      <c r="E32" s="542"/>
      <c r="F32" s="188"/>
      <c r="G32" s="95" t="str">
        <f>IF(F32="　","NG","OK")</f>
        <v>OK</v>
      </c>
    </row>
    <row r="33" spans="1:7" ht="23.25" customHeight="1">
      <c r="A33" s="94">
        <v>9</v>
      </c>
      <c r="B33" s="546" t="s">
        <v>323</v>
      </c>
      <c r="C33" s="531"/>
      <c r="D33" s="531"/>
      <c r="E33" s="531"/>
      <c r="F33" s="97"/>
      <c r="G33" s="95" t="str">
        <f t="shared" si="1"/>
        <v>ＮＧ</v>
      </c>
    </row>
    <row r="34" spans="1:7" ht="23.25" customHeight="1">
      <c r="A34" s="94">
        <v>10</v>
      </c>
      <c r="B34" s="543" t="s">
        <v>146</v>
      </c>
      <c r="C34" s="531"/>
      <c r="D34" s="531"/>
      <c r="E34" s="531"/>
      <c r="F34" s="97"/>
      <c r="G34" s="95" t="str">
        <f t="shared" si="1"/>
        <v>ＮＧ</v>
      </c>
    </row>
    <row r="35" spans="1:7" ht="23.25" customHeight="1">
      <c r="A35" s="94">
        <v>11</v>
      </c>
      <c r="B35" s="543" t="s">
        <v>147</v>
      </c>
      <c r="C35" s="531"/>
      <c r="D35" s="531"/>
      <c r="E35" s="531"/>
      <c r="F35" s="97"/>
      <c r="G35" s="95" t="str">
        <f t="shared" si="1"/>
        <v>ＮＧ</v>
      </c>
    </row>
    <row r="36" spans="1:7" s="103" customFormat="1" ht="22.5" customHeight="1">
      <c r="A36" s="94">
        <v>12</v>
      </c>
      <c r="B36" s="865" t="s">
        <v>339</v>
      </c>
      <c r="C36" s="452"/>
      <c r="D36" s="452"/>
      <c r="E36" s="452"/>
      <c r="F36" s="188"/>
      <c r="G36" s="453" t="str">
        <f t="shared" si="1"/>
        <v>ＮＧ</v>
      </c>
    </row>
    <row r="37" spans="1:7" ht="23.25" customHeight="1">
      <c r="A37" s="94">
        <v>13</v>
      </c>
      <c r="B37" s="543" t="s">
        <v>148</v>
      </c>
      <c r="C37" s="531"/>
      <c r="D37" s="531"/>
      <c r="E37" s="531"/>
      <c r="F37" s="188"/>
      <c r="G37" s="95" t="str">
        <f>IF(F37="　","ＮＧ","ＯＫ")</f>
        <v>ＯＫ</v>
      </c>
    </row>
    <row r="38" spans="1:7" ht="9.75" customHeight="1">
      <c r="A38" s="98"/>
      <c r="B38" s="99"/>
      <c r="C38" s="99"/>
      <c r="D38" s="99"/>
      <c r="E38" s="99"/>
      <c r="F38" s="100"/>
    </row>
    <row r="39" spans="1:7" ht="30" customHeight="1">
      <c r="A39" s="535" t="s">
        <v>149</v>
      </c>
      <c r="B39" s="535"/>
      <c r="C39" s="535"/>
      <c r="D39" s="535"/>
      <c r="E39" s="535"/>
      <c r="F39" s="535"/>
    </row>
    <row r="40" spans="1:7" ht="20.25" customHeight="1">
      <c r="A40" s="536" t="s">
        <v>150</v>
      </c>
      <c r="B40" s="537"/>
      <c r="C40" s="537"/>
      <c r="D40" s="537"/>
      <c r="E40" s="537"/>
      <c r="F40" s="92" t="s">
        <v>126</v>
      </c>
      <c r="G40" s="78" t="s">
        <v>127</v>
      </c>
    </row>
    <row r="41" spans="1:7" ht="41.25" customHeight="1">
      <c r="A41" s="94">
        <v>1</v>
      </c>
      <c r="B41" s="530" t="s">
        <v>151</v>
      </c>
      <c r="C41" s="539"/>
      <c r="D41" s="539"/>
      <c r="E41" s="539"/>
      <c r="F41" s="94"/>
      <c r="G41" s="95" t="str">
        <f t="shared" ref="G41" si="3">IF(F41="○","ＯＫ","ＮＧ")</f>
        <v>ＮＧ</v>
      </c>
    </row>
    <row r="42" spans="1:7" ht="20.25" customHeight="1">
      <c r="A42" s="536" t="s">
        <v>152</v>
      </c>
      <c r="B42" s="537"/>
      <c r="C42" s="537"/>
      <c r="D42" s="537"/>
      <c r="E42" s="537"/>
      <c r="F42" s="92" t="s">
        <v>126</v>
      </c>
    </row>
    <row r="43" spans="1:7" ht="68.25" customHeight="1">
      <c r="A43" s="94">
        <v>2</v>
      </c>
      <c r="B43" s="530" t="s">
        <v>153</v>
      </c>
      <c r="C43" s="539"/>
      <c r="D43" s="539"/>
      <c r="E43" s="539"/>
      <c r="F43" s="94"/>
      <c r="G43" s="95" t="str">
        <f t="shared" ref="G43" si="4">IF(F43="○","ＯＫ","ＮＧ")</f>
        <v>ＮＧ</v>
      </c>
    </row>
    <row r="44" spans="1:7" ht="20.25" customHeight="1">
      <c r="A44" s="548" t="s">
        <v>324</v>
      </c>
      <c r="B44" s="537"/>
      <c r="C44" s="537"/>
      <c r="D44" s="537"/>
      <c r="E44" s="547"/>
      <c r="F44" s="92" t="s">
        <v>126</v>
      </c>
      <c r="G44" s="78"/>
    </row>
    <row r="45" spans="1:7" s="103" customFormat="1" ht="63" customHeight="1">
      <c r="A45" s="94">
        <v>3</v>
      </c>
      <c r="B45" s="549" t="s">
        <v>325</v>
      </c>
      <c r="C45" s="550"/>
      <c r="D45" s="550"/>
      <c r="E45" s="551"/>
      <c r="F45" s="188"/>
      <c r="G45" s="95" t="str">
        <f t="shared" ref="G45" si="5">IF(F45="○","ＯＫ","ＮＧ")</f>
        <v>ＮＧ</v>
      </c>
    </row>
    <row r="46" spans="1:7" ht="20.25" customHeight="1">
      <c r="A46" s="536" t="s">
        <v>154</v>
      </c>
      <c r="B46" s="537"/>
      <c r="C46" s="537"/>
      <c r="D46" s="537"/>
      <c r="E46" s="547"/>
      <c r="F46" s="92" t="s">
        <v>126</v>
      </c>
      <c r="G46" s="78"/>
    </row>
    <row r="47" spans="1:7" ht="68.25" customHeight="1">
      <c r="A47" s="94">
        <v>4</v>
      </c>
      <c r="B47" s="530" t="s">
        <v>155</v>
      </c>
      <c r="C47" s="539"/>
      <c r="D47" s="539"/>
      <c r="E47" s="539"/>
      <c r="F47" s="94"/>
      <c r="G47" s="95" t="str">
        <f t="shared" ref="G47:G48" si="6">IF(F47="○","ＯＫ","ＮＧ")</f>
        <v>ＮＧ</v>
      </c>
    </row>
    <row r="48" spans="1:7" ht="69" customHeight="1">
      <c r="A48" s="94">
        <v>5</v>
      </c>
      <c r="B48" s="545" t="s">
        <v>320</v>
      </c>
      <c r="C48" s="539"/>
      <c r="D48" s="539"/>
      <c r="E48" s="539"/>
      <c r="F48" s="94"/>
      <c r="G48" s="95" t="str">
        <f t="shared" si="6"/>
        <v>ＮＧ</v>
      </c>
    </row>
    <row r="50" spans="2:2">
      <c r="B50" s="102"/>
    </row>
  </sheetData>
  <mergeCells count="42">
    <mergeCell ref="A46:E46"/>
    <mergeCell ref="B47:E47"/>
    <mergeCell ref="B48:E48"/>
    <mergeCell ref="A39:F39"/>
    <mergeCell ref="A40:E40"/>
    <mergeCell ref="B41:E41"/>
    <mergeCell ref="A42:E42"/>
    <mergeCell ref="B43:E43"/>
    <mergeCell ref="A44:E44"/>
    <mergeCell ref="B45:E45"/>
    <mergeCell ref="B37:E37"/>
    <mergeCell ref="B24:E24"/>
    <mergeCell ref="B25:E25"/>
    <mergeCell ref="B26:E26"/>
    <mergeCell ref="B27:E27"/>
    <mergeCell ref="B28:E28"/>
    <mergeCell ref="B33:E33"/>
    <mergeCell ref="B34:E34"/>
    <mergeCell ref="B35:E35"/>
    <mergeCell ref="A29:A32"/>
    <mergeCell ref="B29:F29"/>
    <mergeCell ref="C30:E30"/>
    <mergeCell ref="C31:E31"/>
    <mergeCell ref="C32:E32"/>
    <mergeCell ref="B23:E23"/>
    <mergeCell ref="C9:E9"/>
    <mergeCell ref="A12:F12"/>
    <mergeCell ref="A13:E13"/>
    <mergeCell ref="B14:E14"/>
    <mergeCell ref="B15:E15"/>
    <mergeCell ref="B16:E16"/>
    <mergeCell ref="B17:E17"/>
    <mergeCell ref="B18:E18"/>
    <mergeCell ref="A20:F20"/>
    <mergeCell ref="A21:E21"/>
    <mergeCell ref="B22:E22"/>
    <mergeCell ref="C8:E8"/>
    <mergeCell ref="A1:F1"/>
    <mergeCell ref="C2:E2"/>
    <mergeCell ref="C3:D3"/>
    <mergeCell ref="C4:D4"/>
    <mergeCell ref="C5:D5"/>
  </mergeCells>
  <phoneticPr fontId="10"/>
  <conditionalFormatting sqref="F14:F18 F22:F28 F30:F37 F41 F43 F45 F47:F48">
    <cfRule type="cellIs" dxfId="11" priority="1" operator="equal">
      <formula>""</formula>
    </cfRule>
  </conditionalFormatting>
  <dataValidations count="2">
    <dataValidation type="list" showErrorMessage="1" prompt="_x000a__x000a_" sqref="F22:F28 F41 F30:F31 F43 F47:F48 F14 F16:F18 F33:F35" xr:uid="{BBD54642-70DC-41E6-9191-3D650348B2E0}">
      <formula1>"○,×,　,"</formula1>
    </dataValidation>
    <dataValidation type="list" showInputMessage="1" showErrorMessage="1" sqref="F45 F36:F37 F32 F15" xr:uid="{0E1B52CD-97BB-4D7A-9A07-E1E7D6E78FAE}">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&amp;R&amp;"-,太字"&amp;10&amp;K000000様式７関係資料［学校法人作成］</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2:C49"/>
  <sheetViews>
    <sheetView zoomScaleNormal="100" workbookViewId="0">
      <selection activeCell="C4" sqref="C4"/>
    </sheetView>
  </sheetViews>
  <sheetFormatPr defaultColWidth="9" defaultRowHeight="13.2"/>
  <cols>
    <col min="1" max="1" width="10.44140625" style="64" bestFit="1" customWidth="1"/>
    <col min="2" max="16384" width="9" style="63"/>
  </cols>
  <sheetData>
    <row r="2" spans="1:3" ht="14.4">
      <c r="A2" s="62" t="s">
        <v>71</v>
      </c>
      <c r="C2" s="72">
        <v>0.5</v>
      </c>
    </row>
    <row r="3" spans="1:3">
      <c r="A3" s="64" t="s">
        <v>72</v>
      </c>
      <c r="C3" s="72">
        <v>0.33333333333333331</v>
      </c>
    </row>
    <row r="4" spans="1:3">
      <c r="A4" s="64" t="s">
        <v>73</v>
      </c>
    </row>
    <row r="5" spans="1:3">
      <c r="A5" s="64" t="s">
        <v>74</v>
      </c>
    </row>
    <row r="6" spans="1:3">
      <c r="A6" s="64" t="s">
        <v>75</v>
      </c>
    </row>
    <row r="7" spans="1:3">
      <c r="A7" s="64" t="s">
        <v>76</v>
      </c>
    </row>
    <row r="8" spans="1:3">
      <c r="A8" s="64" t="s">
        <v>77</v>
      </c>
    </row>
    <row r="9" spans="1:3">
      <c r="A9" s="64" t="s">
        <v>78</v>
      </c>
    </row>
    <row r="10" spans="1:3">
      <c r="A10" s="64" t="s">
        <v>79</v>
      </c>
    </row>
    <row r="11" spans="1:3">
      <c r="A11" s="64" t="s">
        <v>80</v>
      </c>
    </row>
    <row r="12" spans="1:3">
      <c r="A12" s="64" t="s">
        <v>81</v>
      </c>
    </row>
    <row r="13" spans="1:3">
      <c r="A13" s="64" t="s">
        <v>82</v>
      </c>
    </row>
    <row r="14" spans="1:3">
      <c r="A14" s="64" t="s">
        <v>83</v>
      </c>
    </row>
    <row r="15" spans="1:3">
      <c r="A15" s="64" t="s">
        <v>84</v>
      </c>
    </row>
    <row r="16" spans="1:3">
      <c r="A16" s="64" t="s">
        <v>85</v>
      </c>
    </row>
    <row r="17" spans="1:1">
      <c r="A17" s="64" t="s">
        <v>86</v>
      </c>
    </row>
    <row r="18" spans="1:1">
      <c r="A18" s="64" t="s">
        <v>87</v>
      </c>
    </row>
    <row r="19" spans="1:1">
      <c r="A19" s="64" t="s">
        <v>88</v>
      </c>
    </row>
    <row r="20" spans="1:1">
      <c r="A20" s="64" t="s">
        <v>89</v>
      </c>
    </row>
    <row r="21" spans="1:1">
      <c r="A21" s="64" t="s">
        <v>90</v>
      </c>
    </row>
    <row r="22" spans="1:1">
      <c r="A22" s="64" t="s">
        <v>91</v>
      </c>
    </row>
    <row r="23" spans="1:1">
      <c r="A23" s="64" t="s">
        <v>92</v>
      </c>
    </row>
    <row r="24" spans="1:1">
      <c r="A24" s="64" t="s">
        <v>93</v>
      </c>
    </row>
    <row r="25" spans="1:1">
      <c r="A25" s="64" t="s">
        <v>94</v>
      </c>
    </row>
    <row r="26" spans="1:1">
      <c r="A26" s="64" t="s">
        <v>95</v>
      </c>
    </row>
    <row r="27" spans="1:1">
      <c r="A27" s="64" t="s">
        <v>96</v>
      </c>
    </row>
    <row r="28" spans="1:1">
      <c r="A28" s="64" t="s">
        <v>97</v>
      </c>
    </row>
    <row r="29" spans="1:1">
      <c r="A29" s="64" t="s">
        <v>98</v>
      </c>
    </row>
    <row r="30" spans="1:1">
      <c r="A30" s="64" t="s">
        <v>99</v>
      </c>
    </row>
    <row r="31" spans="1:1">
      <c r="A31" s="64" t="s">
        <v>100</v>
      </c>
    </row>
    <row r="32" spans="1:1">
      <c r="A32" s="64" t="s">
        <v>101</v>
      </c>
    </row>
    <row r="33" spans="1:1">
      <c r="A33" s="64" t="s">
        <v>102</v>
      </c>
    </row>
    <row r="34" spans="1:1">
      <c r="A34" s="64" t="s">
        <v>103</v>
      </c>
    </row>
    <row r="35" spans="1:1">
      <c r="A35" s="64" t="s">
        <v>104</v>
      </c>
    </row>
    <row r="36" spans="1:1">
      <c r="A36" s="64" t="s">
        <v>105</v>
      </c>
    </row>
    <row r="37" spans="1:1">
      <c r="A37" s="64" t="s">
        <v>106</v>
      </c>
    </row>
    <row r="38" spans="1:1">
      <c r="A38" s="64" t="s">
        <v>107</v>
      </c>
    </row>
    <row r="39" spans="1:1">
      <c r="A39" s="64" t="s">
        <v>108</v>
      </c>
    </row>
    <row r="40" spans="1:1">
      <c r="A40" s="64" t="s">
        <v>109</v>
      </c>
    </row>
    <row r="41" spans="1:1">
      <c r="A41" s="64" t="s">
        <v>110</v>
      </c>
    </row>
    <row r="42" spans="1:1">
      <c r="A42" s="64" t="s">
        <v>111</v>
      </c>
    </row>
    <row r="43" spans="1:1">
      <c r="A43" s="64" t="s">
        <v>112</v>
      </c>
    </row>
    <row r="44" spans="1:1">
      <c r="A44" s="64" t="s">
        <v>113</v>
      </c>
    </row>
    <row r="45" spans="1:1">
      <c r="A45" s="64" t="s">
        <v>114</v>
      </c>
    </row>
    <row r="46" spans="1:1">
      <c r="A46" s="64" t="s">
        <v>115</v>
      </c>
    </row>
    <row r="47" spans="1:1">
      <c r="A47" s="64" t="s">
        <v>116</v>
      </c>
    </row>
    <row r="48" spans="1:1">
      <c r="A48" s="64" t="s">
        <v>117</v>
      </c>
    </row>
    <row r="49" spans="1:1">
      <c r="A49" s="64" t="s">
        <v>118</v>
      </c>
    </row>
  </sheetData>
  <phoneticPr fontId="10"/>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FF"/>
    <pageSetUpPr fitToPage="1"/>
  </sheetPr>
  <dimension ref="A1:K21"/>
  <sheetViews>
    <sheetView view="pageBreakPreview" zoomScale="85" zoomScaleNormal="100" zoomScaleSheetLayoutView="85" workbookViewId="0">
      <selection activeCell="N9" sqref="N9"/>
    </sheetView>
  </sheetViews>
  <sheetFormatPr defaultRowHeight="13.2"/>
  <cols>
    <col min="1" max="1" width="17.109375" customWidth="1"/>
    <col min="2" max="2" width="3.44140625" bestFit="1" customWidth="1"/>
    <col min="3" max="3" width="17.109375" customWidth="1"/>
    <col min="4" max="4" width="4.21875" bestFit="1" customWidth="1"/>
    <col min="5" max="5" width="3.44140625" customWidth="1"/>
    <col min="6" max="6" width="17.109375" customWidth="1"/>
    <col min="7" max="7" width="4.21875" bestFit="1" customWidth="1"/>
    <col min="8" max="8" width="3.44140625" customWidth="1"/>
    <col min="9" max="9" width="17.109375" customWidth="1"/>
    <col min="10" max="10" width="4.109375" bestFit="1" customWidth="1"/>
    <col min="11" max="11" width="12.109375" bestFit="1" customWidth="1"/>
  </cols>
  <sheetData>
    <row r="1" spans="1:10" ht="13.8" thickBot="1">
      <c r="H1" s="565" t="s">
        <v>0</v>
      </c>
      <c r="I1" s="565"/>
      <c r="J1" s="565"/>
    </row>
    <row r="2" spans="1:10" ht="18" customHeight="1" thickBot="1">
      <c r="B2" s="1"/>
      <c r="C2" s="1"/>
      <c r="D2" s="1"/>
      <c r="E2" s="2"/>
      <c r="F2" s="3" t="s">
        <v>1</v>
      </c>
      <c r="G2" s="566"/>
      <c r="H2" s="567"/>
      <c r="I2" s="567"/>
      <c r="J2" s="568"/>
    </row>
    <row r="3" spans="1:10" ht="6.75" customHeight="1"/>
    <row r="4" spans="1:10" ht="38.25" customHeight="1">
      <c r="A4" s="569" t="s">
        <v>338</v>
      </c>
      <c r="B4" s="570"/>
      <c r="C4" s="570"/>
      <c r="D4" s="570"/>
      <c r="E4" s="570"/>
      <c r="F4" s="570"/>
      <c r="G4" s="570"/>
      <c r="H4" s="570"/>
      <c r="I4" s="570"/>
      <c r="J4" s="570"/>
    </row>
    <row r="5" spans="1:10" s="5" customFormat="1" ht="5.25" customHeight="1">
      <c r="A5" s="4"/>
      <c r="B5" s="4"/>
      <c r="C5" s="4"/>
      <c r="D5" s="4"/>
      <c r="E5" s="4"/>
      <c r="F5" s="4"/>
      <c r="G5" s="4"/>
      <c r="H5" s="4"/>
      <c r="I5" s="4"/>
      <c r="J5" s="4"/>
    </row>
    <row r="6" spans="1:10" ht="13.8" thickBot="1">
      <c r="F6" s="571" t="s">
        <v>2</v>
      </c>
      <c r="G6" s="571"/>
      <c r="H6" s="572"/>
      <c r="I6" s="572"/>
      <c r="J6" s="572"/>
    </row>
    <row r="7" spans="1:10" ht="37.5" customHeight="1">
      <c r="A7" s="55" t="s">
        <v>3</v>
      </c>
      <c r="B7" s="552"/>
      <c r="C7" s="553"/>
      <c r="D7" s="553"/>
      <c r="E7" s="554"/>
      <c r="F7" s="523" t="s">
        <v>4</v>
      </c>
      <c r="G7" s="555"/>
      <c r="H7" s="555"/>
      <c r="I7" s="555"/>
      <c r="J7" s="556"/>
    </row>
    <row r="8" spans="1:10" ht="31.5" customHeight="1">
      <c r="A8" s="54" t="s">
        <v>5</v>
      </c>
      <c r="B8" s="564"/>
      <c r="C8" s="564"/>
      <c r="D8" s="564"/>
      <c r="E8" s="564"/>
      <c r="F8" s="522" t="s">
        <v>326</v>
      </c>
      <c r="G8" s="564"/>
      <c r="H8" s="564"/>
      <c r="I8" s="564"/>
      <c r="J8" s="564"/>
    </row>
    <row r="9" spans="1:10" ht="31.5" customHeight="1" thickBot="1">
      <c r="A9" s="6" t="s">
        <v>6</v>
      </c>
      <c r="B9" s="564"/>
      <c r="C9" s="564"/>
      <c r="D9" s="564"/>
      <c r="E9" s="564"/>
      <c r="F9" s="54"/>
      <c r="G9" s="564"/>
      <c r="H9" s="564"/>
      <c r="I9" s="564"/>
      <c r="J9" s="564"/>
    </row>
    <row r="10" spans="1:10" ht="37.5" customHeight="1" thickTop="1">
      <c r="A10" s="7" t="s">
        <v>7</v>
      </c>
      <c r="B10" s="557"/>
      <c r="C10" s="558"/>
      <c r="D10" s="558"/>
      <c r="E10" s="558"/>
      <c r="F10" s="558"/>
      <c r="G10" s="558"/>
      <c r="H10" s="558"/>
      <c r="I10" s="558"/>
      <c r="J10" s="559"/>
    </row>
    <row r="11" spans="1:10" ht="37.5" customHeight="1">
      <c r="A11" s="8" t="s">
        <v>8</v>
      </c>
      <c r="B11" s="560"/>
      <c r="C11" s="561"/>
      <c r="D11" s="561"/>
      <c r="E11" s="561"/>
      <c r="F11" s="562"/>
      <c r="G11" s="562"/>
      <c r="H11" s="562"/>
      <c r="I11" s="562"/>
      <c r="J11" s="563"/>
    </row>
    <row r="12" spans="1:10" ht="37.5" customHeight="1">
      <c r="A12" s="8" t="s">
        <v>9</v>
      </c>
      <c r="B12" s="591"/>
      <c r="C12" s="592"/>
      <c r="D12" s="592"/>
      <c r="E12" s="593"/>
      <c r="F12" s="9" t="s">
        <v>10</v>
      </c>
      <c r="G12" s="594"/>
      <c r="H12" s="595"/>
      <c r="I12" s="595"/>
      <c r="J12" s="596"/>
    </row>
    <row r="13" spans="1:10" ht="37.5" customHeight="1" thickBot="1">
      <c r="A13" s="10" t="s">
        <v>328</v>
      </c>
      <c r="B13" s="599" t="s">
        <v>327</v>
      </c>
      <c r="C13" s="600"/>
      <c r="D13" s="599"/>
      <c r="E13" s="600"/>
      <c r="F13" s="11" t="s">
        <v>329</v>
      </c>
      <c r="G13" s="589"/>
      <c r="H13" s="589"/>
      <c r="I13" s="589"/>
      <c r="J13" s="590"/>
    </row>
    <row r="14" spans="1:10" ht="37.5" customHeight="1" thickTop="1" thickBot="1">
      <c r="A14" s="12" t="s">
        <v>11</v>
      </c>
      <c r="B14" s="579">
        <f>IF(G2="専門課程",1/2,1/3)</f>
        <v>0.33333333333333331</v>
      </c>
      <c r="C14" s="580"/>
      <c r="D14" s="581" t="s">
        <v>12</v>
      </c>
      <c r="E14" s="581"/>
      <c r="F14" s="582"/>
      <c r="G14" s="583"/>
      <c r="H14" s="583"/>
      <c r="I14" s="583"/>
      <c r="J14" s="584"/>
    </row>
    <row r="15" spans="1:10" ht="37.5" customHeight="1" thickTop="1">
      <c r="A15" s="7" t="s">
        <v>13</v>
      </c>
      <c r="B15" s="585" t="s">
        <v>14</v>
      </c>
      <c r="C15" s="586"/>
      <c r="D15" s="587"/>
      <c r="E15" s="585" t="s">
        <v>15</v>
      </c>
      <c r="F15" s="586"/>
      <c r="G15" s="587"/>
      <c r="H15" s="585" t="s">
        <v>16</v>
      </c>
      <c r="I15" s="586"/>
      <c r="J15" s="588"/>
    </row>
    <row r="16" spans="1:10" ht="38.25" customHeight="1">
      <c r="A16" s="13" t="s">
        <v>17</v>
      </c>
      <c r="B16" s="14" t="s">
        <v>18</v>
      </c>
      <c r="C16" s="480">
        <f>'03_様式7-2'!H12</f>
        <v>0</v>
      </c>
      <c r="D16" s="15" t="s">
        <v>19</v>
      </c>
      <c r="E16" s="16" t="s">
        <v>20</v>
      </c>
      <c r="F16" s="483">
        <f>'03_様式7-2'!H17</f>
        <v>0</v>
      </c>
      <c r="G16" s="17" t="s">
        <v>19</v>
      </c>
      <c r="H16" s="16" t="s">
        <v>21</v>
      </c>
      <c r="I16" s="485">
        <f>C16+F16</f>
        <v>0</v>
      </c>
      <c r="J16" s="18" t="s">
        <v>19</v>
      </c>
    </row>
    <row r="17" spans="1:11" ht="37.5" customHeight="1" thickBot="1">
      <c r="A17" s="13" t="s">
        <v>22</v>
      </c>
      <c r="B17" s="14" t="s">
        <v>23</v>
      </c>
      <c r="C17" s="480">
        <f>'03_様式7-2'!H30</f>
        <v>0</v>
      </c>
      <c r="D17" s="15" t="s">
        <v>19</v>
      </c>
      <c r="E17" s="19" t="s">
        <v>24</v>
      </c>
      <c r="F17" s="480">
        <f>'03_様式7-2'!H37</f>
        <v>0</v>
      </c>
      <c r="G17" s="15" t="s">
        <v>19</v>
      </c>
      <c r="H17" s="19" t="s">
        <v>25</v>
      </c>
      <c r="I17" s="480">
        <f>C17+F17</f>
        <v>0</v>
      </c>
      <c r="J17" s="20" t="s">
        <v>19</v>
      </c>
    </row>
    <row r="18" spans="1:11" ht="37.5" customHeight="1" thickTop="1">
      <c r="A18" s="21" t="s">
        <v>26</v>
      </c>
      <c r="B18" s="22" t="s">
        <v>27</v>
      </c>
      <c r="C18" s="481">
        <f>SUM(C16:C17)</f>
        <v>0</v>
      </c>
      <c r="D18" s="23" t="s">
        <v>19</v>
      </c>
      <c r="E18" s="24" t="s">
        <v>28</v>
      </c>
      <c r="F18" s="484">
        <f>I18-C18</f>
        <v>0</v>
      </c>
      <c r="G18" s="25" t="s">
        <v>19</v>
      </c>
      <c r="H18" s="24" t="s">
        <v>29</v>
      </c>
      <c r="I18" s="484">
        <f>'03_様式7-2'!H39</f>
        <v>0</v>
      </c>
      <c r="J18" s="26" t="s">
        <v>19</v>
      </c>
      <c r="K18" s="455" t="s">
        <v>319</v>
      </c>
    </row>
    <row r="19" spans="1:11" ht="37.5" customHeight="1" thickBot="1">
      <c r="A19" s="10" t="s">
        <v>30</v>
      </c>
      <c r="B19" s="27" t="s">
        <v>31</v>
      </c>
      <c r="C19" s="482">
        <f>ROUNDDOWN(C18*B14,-3)</f>
        <v>0</v>
      </c>
      <c r="D19" s="28" t="s">
        <v>19</v>
      </c>
      <c r="E19" s="29"/>
      <c r="F19" s="597" t="s">
        <v>32</v>
      </c>
      <c r="G19" s="598"/>
      <c r="H19" s="30" t="s">
        <v>33</v>
      </c>
      <c r="I19" s="482">
        <f>I18-C19</f>
        <v>0</v>
      </c>
      <c r="J19" s="31" t="s">
        <v>19</v>
      </c>
      <c r="K19" t="s">
        <v>318</v>
      </c>
    </row>
    <row r="20" spans="1:11" ht="117.75" customHeight="1" thickTop="1">
      <c r="A20" s="32" t="s">
        <v>34</v>
      </c>
      <c r="B20" s="573"/>
      <c r="C20" s="574"/>
      <c r="D20" s="574"/>
      <c r="E20" s="574"/>
      <c r="F20" s="574"/>
      <c r="G20" s="574"/>
      <c r="H20" s="574"/>
      <c r="I20" s="574"/>
      <c r="J20" s="575"/>
    </row>
    <row r="21" spans="1:11" ht="91.5" customHeight="1" thickBot="1">
      <c r="A21" s="33" t="s">
        <v>35</v>
      </c>
      <c r="B21" s="576"/>
      <c r="C21" s="577"/>
      <c r="D21" s="577"/>
      <c r="E21" s="577"/>
      <c r="F21" s="577"/>
      <c r="G21" s="577"/>
      <c r="H21" s="577"/>
      <c r="I21" s="577"/>
      <c r="J21" s="578"/>
    </row>
  </sheetData>
  <mergeCells count="27">
    <mergeCell ref="G13:J13"/>
    <mergeCell ref="B12:E12"/>
    <mergeCell ref="G12:J12"/>
    <mergeCell ref="F19:G19"/>
    <mergeCell ref="B13:C13"/>
    <mergeCell ref="D13:E13"/>
    <mergeCell ref="B20:J20"/>
    <mergeCell ref="B21:J21"/>
    <mergeCell ref="B14:C14"/>
    <mergeCell ref="D14:E14"/>
    <mergeCell ref="F14:J14"/>
    <mergeCell ref="B15:D15"/>
    <mergeCell ref="E15:G15"/>
    <mergeCell ref="H15:J15"/>
    <mergeCell ref="H1:J1"/>
    <mergeCell ref="G2:J2"/>
    <mergeCell ref="A4:J4"/>
    <mergeCell ref="F6:G6"/>
    <mergeCell ref="H6:J6"/>
    <mergeCell ref="B7:E7"/>
    <mergeCell ref="G7:J7"/>
    <mergeCell ref="B10:J10"/>
    <mergeCell ref="B11:J11"/>
    <mergeCell ref="B8:E8"/>
    <mergeCell ref="G8:J8"/>
    <mergeCell ref="B9:E9"/>
    <mergeCell ref="G9:J9"/>
  </mergeCells>
  <phoneticPr fontId="10"/>
  <conditionalFormatting sqref="D13:E13">
    <cfRule type="expression" dxfId="10" priority="1">
      <formula>$E$28&lt;&gt;""</formula>
    </cfRule>
  </conditionalFormatting>
  <conditionalFormatting sqref="G2:J2 H6:J6 G7:J8 B7:E9 B10:J11 B12:E12 G12:J13 B20:J20">
    <cfRule type="cellIs" dxfId="9" priority="2" operator="equal">
      <formula>""</formula>
    </cfRule>
  </conditionalFormatting>
  <conditionalFormatting sqref="K19">
    <cfRule type="expression" dxfId="7" priority="4">
      <formula>C19&gt;=3000000</formula>
    </cfRule>
  </conditionalFormatting>
  <dataValidations count="3">
    <dataValidation type="list" allowBlank="1" showInputMessage="1" showErrorMessage="1" sqref="G12:J12" xr:uid="{00000000-0002-0000-0000-000001000000}">
      <formula1>"SRC,RC,S,W"</formula1>
    </dataValidation>
    <dataValidation type="list" allowBlank="1" showInputMessage="1" showErrorMessage="1" sqref="G2:J2" xr:uid="{62EBE08F-8B3C-48B0-A096-66AB43AA1DF1}">
      <formula1>"専門課程,高等課程"</formula1>
    </dataValidation>
    <dataValidation type="list" allowBlank="1" showInputMessage="1" showErrorMessage="1" sqref="D13:E13" xr:uid="{DF0A9E5C-1220-44ED-8DDE-955E9E1FB718}">
      <formula1>"上旬,中旬,下旬"</formula1>
    </dataValidation>
  </dataValidations>
  <printOptions horizontalCentered="1"/>
  <pageMargins left="0.78740157480314965" right="0.59055118110236227" top="0.78740157480314965" bottom="0.78740157480314965" header="0.51181102362204722" footer="0.51181102362204722"/>
  <pageSetup paperSize="9" scale="98"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72E99C33-FE40-4E56-8BB9-16398A45B9B8}">
            <xm:f>'05_見積書整理表'!O63</xm:f>
            <x14:dxf>
              <font>
                <color rgb="FFFF0000"/>
              </font>
            </x14:dxf>
          </x14:cfRule>
          <xm:sqref>K18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Sheet4!$A$3:$A$49</xm:f>
          </x14:formula1>
          <xm:sqref>B7:E7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FF"/>
    <pageSetUpPr fitToPage="1"/>
  </sheetPr>
  <dimension ref="A1:K41"/>
  <sheetViews>
    <sheetView view="pageBreakPreview" zoomScale="75" zoomScaleNormal="75" zoomScaleSheetLayoutView="75" workbookViewId="0">
      <selection activeCell="N10" sqref="N10"/>
    </sheetView>
  </sheetViews>
  <sheetFormatPr defaultColWidth="9" defaultRowHeight="13.2"/>
  <cols>
    <col min="1" max="3" width="4.44140625" style="36" customWidth="1"/>
    <col min="4" max="6" width="26.88671875" style="36" customWidth="1"/>
    <col min="7" max="7" width="31" style="36" bestFit="1" customWidth="1"/>
    <col min="8" max="8" width="22.44140625" style="51" customWidth="1"/>
    <col min="9" max="9" width="7.33203125" style="36" customWidth="1"/>
    <col min="10" max="16384" width="9" style="36"/>
  </cols>
  <sheetData>
    <row r="1" spans="1:11" customFormat="1" ht="16.8" thickBot="1">
      <c r="G1" s="34"/>
      <c r="H1" s="61" t="s">
        <v>36</v>
      </c>
      <c r="I1" s="565"/>
      <c r="J1" s="565"/>
      <c r="K1" s="565"/>
    </row>
    <row r="2" spans="1:11" customFormat="1" ht="18" customHeight="1" thickBot="1">
      <c r="B2" s="1"/>
      <c r="C2" s="1"/>
      <c r="D2" s="1"/>
      <c r="E2" s="1"/>
      <c r="F2" s="2"/>
      <c r="G2" s="3" t="s">
        <v>1</v>
      </c>
      <c r="H2" s="493">
        <f>'02_様式7-1'!G2</f>
        <v>0</v>
      </c>
    </row>
    <row r="3" spans="1:11" customFormat="1" ht="6.75" customHeight="1"/>
    <row r="4" spans="1:11" ht="19.8" thickBot="1">
      <c r="A4" s="605" t="s">
        <v>37</v>
      </c>
      <c r="B4" s="605"/>
      <c r="C4" s="605"/>
      <c r="D4" s="605"/>
      <c r="E4" s="605"/>
      <c r="F4" s="605"/>
      <c r="G4" s="605"/>
      <c r="H4" s="605"/>
      <c r="I4" s="35"/>
      <c r="J4" s="35"/>
      <c r="K4" s="35"/>
    </row>
    <row r="5" spans="1:11" ht="31.5" customHeight="1" thickBot="1">
      <c r="A5" s="606" t="s">
        <v>7</v>
      </c>
      <c r="B5" s="607"/>
      <c r="C5" s="607"/>
      <c r="D5" s="607"/>
      <c r="E5" s="608"/>
      <c r="F5" s="609">
        <f>'02_様式7-1'!B10</f>
        <v>0</v>
      </c>
      <c r="G5" s="610"/>
      <c r="H5" s="611"/>
      <c r="I5" s="52"/>
    </row>
    <row r="6" spans="1:11" ht="25.5" customHeight="1">
      <c r="A6" s="612" t="s">
        <v>38</v>
      </c>
      <c r="B6" s="66"/>
      <c r="C6" s="67" t="s">
        <v>39</v>
      </c>
      <c r="D6" s="622" t="s">
        <v>40</v>
      </c>
      <c r="E6" s="622"/>
      <c r="F6" s="623"/>
      <c r="G6" s="37" t="s">
        <v>41</v>
      </c>
      <c r="H6" s="38" t="s">
        <v>42</v>
      </c>
    </row>
    <row r="7" spans="1:11" ht="25.5" customHeight="1">
      <c r="A7" s="613"/>
      <c r="B7" s="615" t="s">
        <v>43</v>
      </c>
      <c r="C7" s="457">
        <v>1</v>
      </c>
      <c r="D7" s="601" t="str">
        <f>_xlfn.XLOOKUP(C7,'05_見積書整理表'!B:B,'05_見積書整理表'!D:D,"")</f>
        <v/>
      </c>
      <c r="E7" s="601"/>
      <c r="F7" s="601"/>
      <c r="G7" s="486" t="str">
        <f>_xlfn.XLOOKUP(C7,'05_見積書整理表'!B:B,'05_見積書整理表'!G:G,"")</f>
        <v/>
      </c>
      <c r="H7" s="487" t="str">
        <f>_xlfn.XLOOKUP(C7,'05_見積書整理表'!B:B,'05_見積書整理表'!O:O,"")</f>
        <v/>
      </c>
    </row>
    <row r="8" spans="1:11" ht="25.5" customHeight="1">
      <c r="A8" s="613"/>
      <c r="B8" s="616"/>
      <c r="C8" s="457">
        <v>2</v>
      </c>
      <c r="D8" s="601" t="str">
        <f>_xlfn.XLOOKUP(C8,'05_見積書整理表'!B:B,'05_見積書整理表'!D:D,"")</f>
        <v/>
      </c>
      <c r="E8" s="601"/>
      <c r="F8" s="601"/>
      <c r="G8" s="486" t="str">
        <f>_xlfn.XLOOKUP(C8,'05_見積書整理表'!B:B,'05_見積書整理表'!G:G,"")</f>
        <v/>
      </c>
      <c r="H8" s="487" t="str">
        <f>_xlfn.XLOOKUP(C8,'05_見積書整理表'!B:B,'05_見積書整理表'!O:O,"")</f>
        <v/>
      </c>
    </row>
    <row r="9" spans="1:11" ht="25.5" customHeight="1">
      <c r="A9" s="613"/>
      <c r="B9" s="616"/>
      <c r="C9" s="457">
        <v>3</v>
      </c>
      <c r="D9" s="601" t="str">
        <f>_xlfn.XLOOKUP(C9,'05_見積書整理表'!B:B,'05_見積書整理表'!D:D,"")</f>
        <v/>
      </c>
      <c r="E9" s="601"/>
      <c r="F9" s="601"/>
      <c r="G9" s="486" t="str">
        <f>_xlfn.XLOOKUP(C9,'05_見積書整理表'!B:B,'05_見積書整理表'!G:G,"")</f>
        <v/>
      </c>
      <c r="H9" s="487" t="str">
        <f>_xlfn.XLOOKUP(C9,'05_見積書整理表'!B:B,'05_見積書整理表'!O:O,"")</f>
        <v/>
      </c>
    </row>
    <row r="10" spans="1:11" ht="25.5" customHeight="1">
      <c r="A10" s="613"/>
      <c r="B10" s="616"/>
      <c r="C10" s="457">
        <v>4</v>
      </c>
      <c r="D10" s="601" t="str">
        <f>_xlfn.XLOOKUP(C10,'05_見積書整理表'!B:B,'05_見積書整理表'!D:D,"")</f>
        <v/>
      </c>
      <c r="E10" s="601"/>
      <c r="F10" s="601"/>
      <c r="G10" s="486" t="str">
        <f>_xlfn.XLOOKUP(C10,'05_見積書整理表'!B:B,'05_見積書整理表'!G:G,"")</f>
        <v/>
      </c>
      <c r="H10" s="487" t="str">
        <f>_xlfn.XLOOKUP(C10,'05_見積書整理表'!B:B,'05_見積書整理表'!O:O,"")</f>
        <v/>
      </c>
      <c r="J10" s="41"/>
    </row>
    <row r="11" spans="1:11" ht="25.5" customHeight="1">
      <c r="A11" s="613"/>
      <c r="B11" s="616"/>
      <c r="C11" s="65"/>
      <c r="D11" s="624" t="s">
        <v>321</v>
      </c>
      <c r="E11" s="625"/>
      <c r="F11" s="626"/>
      <c r="G11" s="462"/>
      <c r="H11" s="463"/>
      <c r="J11" s="41"/>
    </row>
    <row r="12" spans="1:11" ht="25.5" customHeight="1">
      <c r="A12" s="613"/>
      <c r="B12" s="617"/>
      <c r="C12" s="65"/>
      <c r="D12" s="602"/>
      <c r="E12" s="603"/>
      <c r="F12" s="604"/>
      <c r="G12" s="456" t="s">
        <v>44</v>
      </c>
      <c r="H12" s="488">
        <f>SUM(H7:H11)</f>
        <v>0</v>
      </c>
    </row>
    <row r="13" spans="1:11" ht="25.5" customHeight="1">
      <c r="A13" s="613"/>
      <c r="B13" s="616" t="s">
        <v>45</v>
      </c>
      <c r="C13" s="639"/>
      <c r="D13" s="619"/>
      <c r="E13" s="620"/>
      <c r="F13" s="621"/>
      <c r="G13" s="39"/>
      <c r="H13" s="42"/>
    </row>
    <row r="14" spans="1:11" ht="25.5" customHeight="1">
      <c r="A14" s="613"/>
      <c r="B14" s="616"/>
      <c r="C14" s="640"/>
      <c r="D14" s="619"/>
      <c r="E14" s="620"/>
      <c r="F14" s="621"/>
      <c r="G14" s="39"/>
      <c r="H14" s="40"/>
    </row>
    <row r="15" spans="1:11" ht="25.5" customHeight="1">
      <c r="A15" s="613"/>
      <c r="B15" s="616"/>
      <c r="C15" s="640"/>
      <c r="D15" s="619"/>
      <c r="E15" s="620"/>
      <c r="F15" s="621"/>
      <c r="G15" s="39"/>
      <c r="H15" s="40"/>
    </row>
    <row r="16" spans="1:11" ht="25.5" customHeight="1">
      <c r="A16" s="613"/>
      <c r="B16" s="616"/>
      <c r="C16" s="640"/>
      <c r="D16" s="630" t="s">
        <v>321</v>
      </c>
      <c r="E16" s="630"/>
      <c r="F16" s="630"/>
      <c r="G16" s="458"/>
      <c r="H16" s="459"/>
    </row>
    <row r="17" spans="1:8" ht="25.5" customHeight="1">
      <c r="A17" s="613"/>
      <c r="B17" s="617"/>
      <c r="C17" s="641"/>
      <c r="D17" s="618"/>
      <c r="E17" s="618"/>
      <c r="F17" s="618"/>
      <c r="G17" s="467" t="s">
        <v>46</v>
      </c>
      <c r="H17" s="468"/>
    </row>
    <row r="18" spans="1:8" ht="25.5" customHeight="1" thickBot="1">
      <c r="A18" s="614"/>
      <c r="B18" s="43"/>
      <c r="C18" s="43"/>
      <c r="D18" s="461"/>
      <c r="E18" s="461"/>
      <c r="F18" s="464"/>
      <c r="G18" s="465" t="s">
        <v>47</v>
      </c>
      <c r="H18" s="489">
        <f>H12+H17</f>
        <v>0</v>
      </c>
    </row>
    <row r="19" spans="1:8" ht="25.5" customHeight="1">
      <c r="A19" s="635" t="s">
        <v>22</v>
      </c>
      <c r="B19" s="68"/>
      <c r="C19" s="9" t="s">
        <v>39</v>
      </c>
      <c r="D19" s="69" t="s">
        <v>48</v>
      </c>
      <c r="E19" s="637" t="s">
        <v>49</v>
      </c>
      <c r="F19" s="638"/>
      <c r="G19" s="44" t="s">
        <v>50</v>
      </c>
      <c r="H19" s="519" t="s">
        <v>42</v>
      </c>
    </row>
    <row r="20" spans="1:8" ht="25.5" customHeight="1">
      <c r="A20" s="635"/>
      <c r="B20" s="615" t="s">
        <v>43</v>
      </c>
      <c r="C20" s="457" t="s">
        <v>18</v>
      </c>
      <c r="D20" s="490" t="str">
        <f>_xlfn.XLOOKUP(C20,'05_見積書整理表'!B:B,'05_見積書整理表'!D:D,"")</f>
        <v/>
      </c>
      <c r="E20" s="630"/>
      <c r="F20" s="630"/>
      <c r="G20" s="486" t="str">
        <f>_xlfn.XLOOKUP(C20,'05_見積書整理表'!B:B,'05_見積書整理表'!G:G,"")</f>
        <v/>
      </c>
      <c r="H20" s="487" t="str">
        <f>_xlfn.XLOOKUP(C20,'05_見積書整理表'!B:B,'05_見積書整理表'!O:O,"")</f>
        <v/>
      </c>
    </row>
    <row r="21" spans="1:8" ht="25.5" customHeight="1">
      <c r="A21" s="635"/>
      <c r="B21" s="616"/>
      <c r="C21" s="457" t="s">
        <v>20</v>
      </c>
      <c r="D21" s="490" t="str">
        <f>_xlfn.XLOOKUP(C21,'05_見積書整理表'!B:B,'05_見積書整理表'!D:D,"")</f>
        <v/>
      </c>
      <c r="E21" s="630"/>
      <c r="F21" s="630"/>
      <c r="G21" s="486" t="str">
        <f>_xlfn.XLOOKUP(C21,'05_見積書整理表'!B:B,'05_見積書整理表'!G:G,"")</f>
        <v/>
      </c>
      <c r="H21" s="487" t="str">
        <f>_xlfn.XLOOKUP(C21,'05_見積書整理表'!B:B,'05_見積書整理表'!O:O,"")</f>
        <v/>
      </c>
    </row>
    <row r="22" spans="1:8" ht="25.5" customHeight="1">
      <c r="A22" s="635"/>
      <c r="B22" s="616"/>
      <c r="C22" s="457" t="s">
        <v>21</v>
      </c>
      <c r="D22" s="490" t="str">
        <f>_xlfn.XLOOKUP(C22,'05_見積書整理表'!B:B,'05_見積書整理表'!D:D,"")</f>
        <v/>
      </c>
      <c r="E22" s="630"/>
      <c r="F22" s="630"/>
      <c r="G22" s="486" t="str">
        <f>_xlfn.XLOOKUP(C22,'05_見積書整理表'!B:B,'05_見積書整理表'!G:G,"")</f>
        <v/>
      </c>
      <c r="H22" s="487" t="str">
        <f>_xlfn.XLOOKUP(C22,'05_見積書整理表'!B:B,'05_見積書整理表'!O:O,"")</f>
        <v/>
      </c>
    </row>
    <row r="23" spans="1:8" ht="25.5" customHeight="1">
      <c r="A23" s="635"/>
      <c r="B23" s="616"/>
      <c r="C23" s="457" t="s">
        <v>23</v>
      </c>
      <c r="D23" s="490" t="str">
        <f>_xlfn.XLOOKUP(C23,'05_見積書整理表'!B:B,'05_見積書整理表'!D:D,"")</f>
        <v/>
      </c>
      <c r="E23" s="630"/>
      <c r="F23" s="630"/>
      <c r="G23" s="486" t="str">
        <f>_xlfn.XLOOKUP(C23,'05_見積書整理表'!B:B,'05_見積書整理表'!G:G,"")</f>
        <v/>
      </c>
      <c r="H23" s="487" t="str">
        <f>_xlfn.XLOOKUP(C23,'05_見積書整理表'!B:B,'05_見積書整理表'!O:O,"")</f>
        <v/>
      </c>
    </row>
    <row r="24" spans="1:8" ht="25.5" customHeight="1">
      <c r="A24" s="635"/>
      <c r="B24" s="616"/>
      <c r="C24" s="457" t="s">
        <v>24</v>
      </c>
      <c r="D24" s="490" t="str">
        <f>_xlfn.XLOOKUP(C24,'05_見積書整理表'!B:B,'05_見積書整理表'!D:D,"")</f>
        <v/>
      </c>
      <c r="E24" s="630"/>
      <c r="F24" s="630"/>
      <c r="G24" s="486" t="str">
        <f>_xlfn.XLOOKUP(C24,'05_見積書整理表'!B:B,'05_見積書整理表'!G:G,"")</f>
        <v/>
      </c>
      <c r="H24" s="487" t="str">
        <f>_xlfn.XLOOKUP(C24,'05_見積書整理表'!B:B,'05_見積書整理表'!O:O,"")</f>
        <v/>
      </c>
    </row>
    <row r="25" spans="1:8" ht="25.5" customHeight="1">
      <c r="A25" s="635"/>
      <c r="B25" s="616"/>
      <c r="C25" s="457" t="s">
        <v>25</v>
      </c>
      <c r="D25" s="490" t="str">
        <f>_xlfn.XLOOKUP(C25,'05_見積書整理表'!B:B,'05_見積書整理表'!D:D,"")</f>
        <v/>
      </c>
      <c r="E25" s="630"/>
      <c r="F25" s="630"/>
      <c r="G25" s="486" t="str">
        <f>_xlfn.XLOOKUP(C25,'05_見積書整理表'!B:B,'05_見積書整理表'!G:G,"")</f>
        <v/>
      </c>
      <c r="H25" s="487" t="str">
        <f>_xlfn.XLOOKUP(C25,'05_見積書整理表'!B:B,'05_見積書整理表'!O:O,"")</f>
        <v/>
      </c>
    </row>
    <row r="26" spans="1:8" ht="25.5" customHeight="1">
      <c r="A26" s="635"/>
      <c r="B26" s="616"/>
      <c r="C26" s="457" t="s">
        <v>27</v>
      </c>
      <c r="D26" s="490" t="str">
        <f>_xlfn.XLOOKUP(C26,'05_見積書整理表'!B:B,'05_見積書整理表'!D:D,"")</f>
        <v/>
      </c>
      <c r="E26" s="630"/>
      <c r="F26" s="630"/>
      <c r="G26" s="486" t="str">
        <f>_xlfn.XLOOKUP(C26,'05_見積書整理表'!B:B,'05_見積書整理表'!G:G,"")</f>
        <v/>
      </c>
      <c r="H26" s="487" t="str">
        <f>_xlfn.XLOOKUP(C26,'05_見積書整理表'!B:B,'05_見積書整理表'!O:O,"")</f>
        <v/>
      </c>
    </row>
    <row r="27" spans="1:8" ht="25.5" customHeight="1">
      <c r="A27" s="635"/>
      <c r="B27" s="616"/>
      <c r="C27" s="457" t="s">
        <v>28</v>
      </c>
      <c r="D27" s="490" t="str">
        <f>_xlfn.XLOOKUP(C27,'05_見積書整理表'!B:B,'05_見積書整理表'!D:D,"")</f>
        <v/>
      </c>
      <c r="E27" s="630"/>
      <c r="F27" s="630"/>
      <c r="G27" s="486" t="str">
        <f>_xlfn.XLOOKUP(C27,'05_見積書整理表'!B:B,'05_見積書整理表'!G:G,"")</f>
        <v/>
      </c>
      <c r="H27" s="487" t="str">
        <f>_xlfn.XLOOKUP(C27,'05_見積書整理表'!B:B,'05_見積書整理表'!O:O,"")</f>
        <v/>
      </c>
    </row>
    <row r="28" spans="1:8" ht="25.5" customHeight="1">
      <c r="A28" s="635"/>
      <c r="B28" s="616"/>
      <c r="C28" s="457" t="s">
        <v>29</v>
      </c>
      <c r="D28" s="490" t="str">
        <f>_xlfn.XLOOKUP(C28,'05_見積書整理表'!B:B,'05_見積書整理表'!D:D,"")</f>
        <v/>
      </c>
      <c r="E28" s="630"/>
      <c r="F28" s="630"/>
      <c r="G28" s="486" t="str">
        <f>_xlfn.XLOOKUP(C28,'05_見積書整理表'!B:B,'05_見積書整理表'!G:G,"")</f>
        <v/>
      </c>
      <c r="H28" s="487" t="str">
        <f>_xlfn.XLOOKUP(C28,'05_見積書整理表'!B:B,'05_見積書整理表'!O:O,"")</f>
        <v/>
      </c>
    </row>
    <row r="29" spans="1:8" ht="25.5" customHeight="1">
      <c r="A29" s="635"/>
      <c r="B29" s="616"/>
      <c r="C29" s="73"/>
      <c r="D29" s="471"/>
      <c r="E29" s="624" t="s">
        <v>321</v>
      </c>
      <c r="F29" s="626"/>
      <c r="G29" s="472"/>
      <c r="H29" s="463"/>
    </row>
    <row r="30" spans="1:8" ht="25.5" customHeight="1">
      <c r="A30" s="635"/>
      <c r="B30" s="617"/>
      <c r="C30" s="73"/>
      <c r="D30" s="47"/>
      <c r="E30" s="631"/>
      <c r="F30" s="632"/>
      <c r="G30" s="460" t="s">
        <v>51</v>
      </c>
      <c r="H30" s="488">
        <f>SUM(H20:H29)</f>
        <v>0</v>
      </c>
    </row>
    <row r="31" spans="1:8" ht="25.5" customHeight="1">
      <c r="A31" s="635"/>
      <c r="B31" s="616" t="s">
        <v>45</v>
      </c>
      <c r="C31" s="639"/>
      <c r="D31" s="45"/>
      <c r="E31" s="633"/>
      <c r="F31" s="634"/>
      <c r="G31" s="48"/>
      <c r="H31" s="40"/>
    </row>
    <row r="32" spans="1:8" ht="25.5" customHeight="1">
      <c r="A32" s="635"/>
      <c r="B32" s="616"/>
      <c r="C32" s="640"/>
      <c r="D32" s="45"/>
      <c r="E32" s="619"/>
      <c r="F32" s="621"/>
      <c r="G32" s="46"/>
      <c r="H32" s="40"/>
    </row>
    <row r="33" spans="1:9" ht="25.5" customHeight="1">
      <c r="A33" s="635"/>
      <c r="B33" s="616"/>
      <c r="C33" s="640"/>
      <c r="D33" s="45"/>
      <c r="E33" s="619"/>
      <c r="F33" s="621"/>
      <c r="G33" s="46"/>
      <c r="H33" s="40"/>
    </row>
    <row r="34" spans="1:9" ht="25.5" customHeight="1">
      <c r="A34" s="635"/>
      <c r="B34" s="616"/>
      <c r="C34" s="640"/>
      <c r="D34" s="45"/>
      <c r="E34" s="619"/>
      <c r="F34" s="621"/>
      <c r="G34" s="46"/>
      <c r="H34" s="40"/>
    </row>
    <row r="35" spans="1:9" ht="25.5" customHeight="1">
      <c r="A35" s="635"/>
      <c r="B35" s="616"/>
      <c r="C35" s="640"/>
      <c r="D35" s="45"/>
      <c r="E35" s="619"/>
      <c r="F35" s="621"/>
      <c r="G35" s="46"/>
      <c r="H35" s="40"/>
    </row>
    <row r="36" spans="1:9" ht="25.5" customHeight="1">
      <c r="A36" s="635"/>
      <c r="B36" s="616"/>
      <c r="C36" s="640"/>
      <c r="D36" s="466"/>
      <c r="E36" s="624" t="s">
        <v>321</v>
      </c>
      <c r="F36" s="626"/>
      <c r="G36" s="470"/>
      <c r="H36" s="459"/>
    </row>
    <row r="37" spans="1:9" ht="25.5" customHeight="1">
      <c r="A37" s="635"/>
      <c r="B37" s="617"/>
      <c r="C37" s="641"/>
      <c r="D37" s="466"/>
      <c r="E37" s="642"/>
      <c r="F37" s="642"/>
      <c r="G37" s="467" t="s">
        <v>52</v>
      </c>
      <c r="H37" s="468"/>
    </row>
    <row r="38" spans="1:9" ht="25.5" customHeight="1" thickBot="1">
      <c r="A38" s="636"/>
      <c r="B38" s="49"/>
      <c r="C38" s="49"/>
      <c r="G38" s="469" t="s">
        <v>53</v>
      </c>
      <c r="H38" s="491">
        <f>H30+H37</f>
        <v>0</v>
      </c>
    </row>
    <row r="39" spans="1:9" ht="25.5" customHeight="1" thickTop="1" thickBot="1">
      <c r="A39" s="627"/>
      <c r="B39" s="628"/>
      <c r="C39" s="628"/>
      <c r="D39" s="628"/>
      <c r="E39" s="628"/>
      <c r="F39" s="629"/>
      <c r="G39" s="53" t="s">
        <v>54</v>
      </c>
      <c r="H39" s="492">
        <f>H18+H38</f>
        <v>0</v>
      </c>
      <c r="I39" t="s">
        <v>317</v>
      </c>
    </row>
    <row r="40" spans="1:9" ht="25.5" customHeight="1">
      <c r="H40" s="50"/>
    </row>
    <row r="41" spans="1:9">
      <c r="H41" s="50"/>
    </row>
  </sheetData>
  <mergeCells count="44">
    <mergeCell ref="E29:F29"/>
    <mergeCell ref="C13:C17"/>
    <mergeCell ref="C31:C37"/>
    <mergeCell ref="E25:F25"/>
    <mergeCell ref="D14:F14"/>
    <mergeCell ref="D16:F16"/>
    <mergeCell ref="E36:F36"/>
    <mergeCell ref="E37:F37"/>
    <mergeCell ref="E22:F22"/>
    <mergeCell ref="E23:F23"/>
    <mergeCell ref="E24:F24"/>
    <mergeCell ref="D15:F15"/>
    <mergeCell ref="A39:F39"/>
    <mergeCell ref="E26:F26"/>
    <mergeCell ref="E27:F27"/>
    <mergeCell ref="E28:F28"/>
    <mergeCell ref="E30:F30"/>
    <mergeCell ref="B31:B37"/>
    <mergeCell ref="E31:F31"/>
    <mergeCell ref="E32:F32"/>
    <mergeCell ref="E33:F33"/>
    <mergeCell ref="E35:F35"/>
    <mergeCell ref="A19:A38"/>
    <mergeCell ref="E19:F19"/>
    <mergeCell ref="B20:B30"/>
    <mergeCell ref="E20:F20"/>
    <mergeCell ref="E21:F21"/>
    <mergeCell ref="E34:F34"/>
    <mergeCell ref="D10:F10"/>
    <mergeCell ref="D12:F12"/>
    <mergeCell ref="I1:K1"/>
    <mergeCell ref="A4:H4"/>
    <mergeCell ref="A5:E5"/>
    <mergeCell ref="F5:H5"/>
    <mergeCell ref="A6:A18"/>
    <mergeCell ref="B7:B12"/>
    <mergeCell ref="D7:F7"/>
    <mergeCell ref="D8:F8"/>
    <mergeCell ref="B13:B17"/>
    <mergeCell ref="D9:F9"/>
    <mergeCell ref="D17:F17"/>
    <mergeCell ref="D13:F13"/>
    <mergeCell ref="D6:F6"/>
    <mergeCell ref="D11:F11"/>
  </mergeCells>
  <phoneticPr fontId="10"/>
  <conditionalFormatting sqref="H17 H37">
    <cfRule type="cellIs" dxfId="6" priority="1" operator="equal">
      <formula>""</formula>
    </cfRule>
  </conditionalFormatting>
  <dataValidations count="1">
    <dataValidation showInputMessage="1" showErrorMessage="1" sqref="H2" xr:uid="{00000000-0002-0000-0100-000000000000}"/>
  </dataValidations>
  <printOptions horizontalCentered="1"/>
  <pageMargins left="0.59055118110236227" right="0.39370078740157483" top="0.74803149606299213" bottom="0.55118110236220474" header="0.51181102362204722" footer="0.19685039370078741"/>
  <pageSetup paperSize="9" scale="63"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44B1BBC3-0AEF-4623-B3FB-B4A0F615DED5}">
            <xm:f>H39='05_見積書整理表'!K66</xm:f>
            <x14:dxf>
              <font>
                <color rgb="FFFF0000"/>
              </font>
            </x14:dxf>
          </x14:cfRule>
          <xm:sqref>I39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33"/>
    <pageSetUpPr fitToPage="1"/>
  </sheetPr>
  <dimension ref="A1:G28"/>
  <sheetViews>
    <sheetView view="pageBreakPreview" zoomScaleNormal="85" zoomScaleSheetLayoutView="100" workbookViewId="0">
      <selection activeCell="A4" sqref="A4"/>
    </sheetView>
  </sheetViews>
  <sheetFormatPr defaultRowHeight="13.2"/>
  <cols>
    <col min="1" max="2" width="20.6640625" customWidth="1"/>
    <col min="3" max="6" width="8.33203125" customWidth="1"/>
    <col min="7" max="7" width="25.77734375" customWidth="1"/>
    <col min="8" max="8" width="12.109375" bestFit="1" customWidth="1"/>
  </cols>
  <sheetData>
    <row r="1" spans="1:7">
      <c r="F1" s="647" t="s">
        <v>55</v>
      </c>
      <c r="G1" s="647"/>
    </row>
    <row r="2" spans="1:7" ht="6.75" customHeight="1"/>
    <row r="3" spans="1:7" ht="28.5" customHeight="1">
      <c r="A3" s="648" t="s">
        <v>340</v>
      </c>
      <c r="B3" s="649"/>
      <c r="C3" s="649"/>
      <c r="D3" s="649"/>
      <c r="E3" s="649"/>
      <c r="F3" s="649"/>
      <c r="G3" s="649"/>
    </row>
    <row r="4" spans="1:7" s="5" customFormat="1" ht="5.25" customHeight="1">
      <c r="A4" s="4"/>
      <c r="B4" s="4"/>
      <c r="C4" s="4"/>
      <c r="D4" s="4"/>
      <c r="E4" s="4"/>
      <c r="F4" s="4"/>
      <c r="G4" s="4"/>
    </row>
    <row r="5" spans="1:7" ht="13.8" thickBot="1">
      <c r="F5" s="56" t="s">
        <v>56</v>
      </c>
      <c r="G5" s="56">
        <f>'02_様式7-1'!B8</f>
        <v>0</v>
      </c>
    </row>
    <row r="6" spans="1:7" ht="29.25" customHeight="1">
      <c r="A6" s="650" t="s">
        <v>57</v>
      </c>
      <c r="B6" s="652" t="s">
        <v>58</v>
      </c>
      <c r="C6" s="654" t="s">
        <v>59</v>
      </c>
      <c r="D6" s="652"/>
      <c r="E6" s="652" t="s">
        <v>60</v>
      </c>
      <c r="F6" s="652"/>
      <c r="G6" s="655" t="s">
        <v>61</v>
      </c>
    </row>
    <row r="7" spans="1:7" ht="29.25" customHeight="1">
      <c r="A7" s="651"/>
      <c r="B7" s="653"/>
      <c r="C7" s="57" t="s">
        <v>62</v>
      </c>
      <c r="D7" s="74" t="s">
        <v>63</v>
      </c>
      <c r="E7" s="74" t="s">
        <v>64</v>
      </c>
      <c r="F7" s="74" t="s">
        <v>65</v>
      </c>
      <c r="G7" s="656"/>
    </row>
    <row r="8" spans="1:7" ht="20.25" customHeight="1">
      <c r="A8" s="70"/>
      <c r="B8" s="58"/>
      <c r="D8" s="59"/>
      <c r="F8" s="59"/>
      <c r="G8" s="60"/>
    </row>
    <row r="9" spans="1:7" ht="20.25" customHeight="1">
      <c r="A9" s="70"/>
      <c r="B9" s="58"/>
      <c r="D9" s="58"/>
      <c r="F9" s="58"/>
      <c r="G9" s="60"/>
    </row>
    <row r="10" spans="1:7" ht="20.25" customHeight="1">
      <c r="A10" s="70"/>
      <c r="B10" s="58"/>
      <c r="D10" s="58"/>
      <c r="F10" s="58"/>
      <c r="G10" s="60"/>
    </row>
    <row r="11" spans="1:7" ht="20.25" customHeight="1">
      <c r="A11" s="70"/>
      <c r="B11" s="58"/>
      <c r="D11" s="58"/>
      <c r="F11" s="58"/>
      <c r="G11" s="60"/>
    </row>
    <row r="12" spans="1:7" ht="20.25" customHeight="1">
      <c r="A12" s="70"/>
      <c r="B12" s="58"/>
      <c r="D12" s="58"/>
      <c r="F12" s="58"/>
      <c r="G12" s="60"/>
    </row>
    <row r="13" spans="1:7" ht="20.25" customHeight="1">
      <c r="A13" s="70"/>
      <c r="B13" s="58"/>
      <c r="D13" s="58"/>
      <c r="F13" s="58"/>
      <c r="G13" s="60"/>
    </row>
    <row r="14" spans="1:7" ht="20.25" customHeight="1">
      <c r="A14" s="70"/>
      <c r="B14" s="58"/>
      <c r="D14" s="58"/>
      <c r="F14" s="58"/>
      <c r="G14" s="60"/>
    </row>
    <row r="15" spans="1:7" ht="20.25" customHeight="1">
      <c r="A15" s="70"/>
      <c r="B15" s="58"/>
      <c r="D15" s="58"/>
      <c r="F15" s="58"/>
      <c r="G15" s="60"/>
    </row>
    <row r="16" spans="1:7" ht="20.25" customHeight="1">
      <c r="A16" s="70"/>
      <c r="B16" s="58"/>
      <c r="D16" s="58"/>
      <c r="F16" s="58"/>
      <c r="G16" s="60"/>
    </row>
    <row r="17" spans="1:7" ht="20.25" customHeight="1">
      <c r="A17" s="70"/>
      <c r="B17" s="58"/>
      <c r="D17" s="58"/>
      <c r="F17" s="58"/>
      <c r="G17" s="60"/>
    </row>
    <row r="18" spans="1:7" ht="20.25" customHeight="1">
      <c r="A18" s="70"/>
      <c r="B18" s="58"/>
      <c r="D18" s="58"/>
      <c r="F18" s="58"/>
      <c r="G18" s="60"/>
    </row>
    <row r="19" spans="1:7" ht="20.25" customHeight="1">
      <c r="A19" s="70" t="s">
        <v>66</v>
      </c>
      <c r="B19" s="58"/>
      <c r="D19" s="58"/>
      <c r="F19" s="58"/>
      <c r="G19" s="60"/>
    </row>
    <row r="20" spans="1:7" ht="20.25" customHeight="1">
      <c r="A20" s="70"/>
      <c r="B20" s="58"/>
      <c r="D20" s="58"/>
      <c r="F20" s="58"/>
      <c r="G20" s="60"/>
    </row>
    <row r="21" spans="1:7" ht="20.25" customHeight="1">
      <c r="A21" s="70"/>
      <c r="B21" s="58"/>
      <c r="D21" s="58"/>
      <c r="F21" s="58"/>
      <c r="G21" s="60"/>
    </row>
    <row r="22" spans="1:7" ht="20.25" customHeight="1">
      <c r="A22" s="70"/>
      <c r="B22" s="58"/>
      <c r="D22" s="58"/>
      <c r="F22" s="58"/>
      <c r="G22" s="60"/>
    </row>
    <row r="23" spans="1:7" ht="20.25" customHeight="1">
      <c r="A23" s="70"/>
      <c r="B23" s="58"/>
      <c r="D23" s="58"/>
      <c r="F23" s="58"/>
      <c r="G23" s="60"/>
    </row>
    <row r="24" spans="1:7" ht="29.25" customHeight="1" thickBot="1">
      <c r="A24" s="644" t="s">
        <v>67</v>
      </c>
      <c r="B24" s="645"/>
      <c r="C24" s="494">
        <f>SUM(C8:C23)</f>
        <v>0</v>
      </c>
      <c r="D24" s="494">
        <f>SUM(D8:D23)</f>
        <v>0</v>
      </c>
      <c r="E24" s="494">
        <f>SUM(E8:E23)</f>
        <v>0</v>
      </c>
      <c r="F24" s="494">
        <f>SUM(F8:F23)</f>
        <v>0</v>
      </c>
      <c r="G24" s="71"/>
    </row>
    <row r="25" spans="1:7" ht="5.25" customHeight="1">
      <c r="A25" s="646"/>
      <c r="B25" s="646"/>
      <c r="C25" s="646"/>
      <c r="D25" s="646"/>
      <c r="E25" s="646"/>
      <c r="F25" s="646"/>
      <c r="G25" s="646"/>
    </row>
    <row r="26" spans="1:7">
      <c r="A26" s="643" t="s">
        <v>68</v>
      </c>
      <c r="B26" s="643"/>
      <c r="C26" s="643"/>
      <c r="D26" s="643"/>
      <c r="E26" s="643"/>
      <c r="F26" s="643"/>
      <c r="G26" s="643"/>
    </row>
    <row r="27" spans="1:7">
      <c r="A27" s="643" t="s">
        <v>69</v>
      </c>
      <c r="B27" s="643"/>
      <c r="C27" s="643"/>
      <c r="D27" s="643"/>
      <c r="E27" s="643"/>
      <c r="F27" s="643"/>
      <c r="G27" s="643"/>
    </row>
    <row r="28" spans="1:7">
      <c r="A28" s="643" t="s">
        <v>70</v>
      </c>
      <c r="B28" s="643"/>
      <c r="C28" s="643"/>
      <c r="D28" s="643"/>
      <c r="E28" s="643"/>
      <c r="F28" s="643"/>
      <c r="G28" s="643"/>
    </row>
  </sheetData>
  <dataConsolidate/>
  <mergeCells count="12">
    <mergeCell ref="F1:G1"/>
    <mergeCell ref="A3:G3"/>
    <mergeCell ref="A6:A7"/>
    <mergeCell ref="B6:B7"/>
    <mergeCell ref="C6:D6"/>
    <mergeCell ref="E6:F6"/>
    <mergeCell ref="G6:G7"/>
    <mergeCell ref="A26:G26"/>
    <mergeCell ref="A27:G27"/>
    <mergeCell ref="A28:G28"/>
    <mergeCell ref="A24:B24"/>
    <mergeCell ref="A25:G25"/>
  </mergeCells>
  <phoneticPr fontId="10"/>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9FBCB-C971-487F-85DB-1F18ED735E59}">
  <sheetPr codeName="Sheet5">
    <tabColor rgb="FF00B0F0"/>
    <pageSetUpPr fitToPage="1"/>
  </sheetPr>
  <dimension ref="A1:Q69"/>
  <sheetViews>
    <sheetView view="pageBreakPreview" zoomScale="80" zoomScaleNormal="90" zoomScaleSheetLayoutView="80" workbookViewId="0">
      <selection activeCell="L62" sqref="L62"/>
    </sheetView>
  </sheetViews>
  <sheetFormatPr defaultColWidth="9" defaultRowHeight="13.2"/>
  <cols>
    <col min="1" max="1" width="5.44140625" style="103" customWidth="1"/>
    <col min="2" max="2" width="7.44140625" style="104" customWidth="1"/>
    <col min="3" max="3" width="11.109375" style="103" customWidth="1"/>
    <col min="4" max="4" width="16.44140625" style="103" customWidth="1"/>
    <col min="5" max="5" width="16.6640625" style="103" customWidth="1"/>
    <col min="6" max="6" width="11.33203125" style="103" customWidth="1"/>
    <col min="7" max="8" width="9.109375" style="103" customWidth="1"/>
    <col min="9" max="9" width="14.44140625" style="103" customWidth="1"/>
    <col min="10" max="10" width="15.44140625" style="103" customWidth="1"/>
    <col min="11" max="11" width="12.77734375" style="103" customWidth="1"/>
    <col min="12" max="12" width="10.44140625" style="103" customWidth="1"/>
    <col min="13" max="13" width="6.44140625" style="103" customWidth="1"/>
    <col min="14" max="14" width="13.44140625" style="103" customWidth="1"/>
    <col min="15" max="15" width="13" style="103" customWidth="1"/>
    <col min="16" max="16" width="11.77734375" style="103" customWidth="1"/>
    <col min="17" max="17" width="16" style="103" customWidth="1"/>
    <col min="18" max="16384" width="9" style="103"/>
  </cols>
  <sheetData>
    <row r="1" spans="1:17">
      <c r="Q1" s="105" t="s">
        <v>156</v>
      </c>
    </row>
    <row r="4" spans="1:17" ht="21.75" customHeight="1">
      <c r="B4" s="657" t="s">
        <v>157</v>
      </c>
      <c r="C4" s="657"/>
      <c r="D4" s="657"/>
      <c r="E4" s="657"/>
      <c r="F4" s="657"/>
      <c r="G4" s="657"/>
      <c r="H4" s="657"/>
      <c r="I4" s="657"/>
      <c r="J4" s="657"/>
      <c r="K4" s="657"/>
      <c r="L4" s="657"/>
      <c r="M4" s="657"/>
      <c r="N4" s="657"/>
      <c r="O4" s="657"/>
      <c r="P4" s="657"/>
      <c r="Q4" s="657"/>
    </row>
    <row r="5" spans="1:17" ht="13.8" thickBot="1"/>
    <row r="6" spans="1:17" ht="27" customHeight="1" thickBot="1">
      <c r="C6" s="475" t="s">
        <v>121</v>
      </c>
      <c r="D6" s="477">
        <f>'02_様式7-1'!G7</f>
        <v>0</v>
      </c>
      <c r="E6" s="476" t="s">
        <v>158</v>
      </c>
      <c r="F6" s="658">
        <f>'02_様式7-1'!B8</f>
        <v>0</v>
      </c>
      <c r="G6" s="658"/>
      <c r="H6" s="659"/>
      <c r="I6" s="475" t="s">
        <v>159</v>
      </c>
      <c r="J6" s="660" t="s">
        <v>219</v>
      </c>
      <c r="K6" s="661"/>
      <c r="L6" s="476" t="s">
        <v>160</v>
      </c>
      <c r="M6" s="662">
        <f>'02_様式7-1'!B10</f>
        <v>0</v>
      </c>
      <c r="N6" s="663"/>
      <c r="O6" s="663"/>
      <c r="P6" s="663"/>
      <c r="Q6" s="664"/>
    </row>
    <row r="8" spans="1:17" ht="13.8" thickBot="1">
      <c r="F8" s="106" t="s">
        <v>161</v>
      </c>
      <c r="I8" s="106" t="s">
        <v>161</v>
      </c>
      <c r="J8" s="106" t="s">
        <v>161</v>
      </c>
      <c r="K8" s="106" t="s">
        <v>161</v>
      </c>
    </row>
    <row r="9" spans="1:17" ht="56.25" customHeight="1">
      <c r="A9" s="107" t="s">
        <v>162</v>
      </c>
      <c r="B9" s="108" t="s">
        <v>39</v>
      </c>
      <c r="C9" s="109" t="s">
        <v>163</v>
      </c>
      <c r="D9" s="473" t="s">
        <v>322</v>
      </c>
      <c r="E9" s="110" t="s">
        <v>164</v>
      </c>
      <c r="F9" s="110" t="s">
        <v>165</v>
      </c>
      <c r="G9" s="111" t="s">
        <v>166</v>
      </c>
      <c r="H9" s="110" t="s">
        <v>167</v>
      </c>
      <c r="I9" s="110" t="s">
        <v>168</v>
      </c>
      <c r="J9" s="110" t="s">
        <v>169</v>
      </c>
      <c r="K9" s="112" t="s">
        <v>170</v>
      </c>
      <c r="L9" s="113" t="s">
        <v>171</v>
      </c>
      <c r="M9" s="114"/>
      <c r="O9" s="115" t="s">
        <v>172</v>
      </c>
      <c r="P9" s="115" t="s">
        <v>173</v>
      </c>
      <c r="Q9" s="116" t="s">
        <v>174</v>
      </c>
    </row>
    <row r="10" spans="1:17" s="125" customFormat="1" ht="63" customHeight="1" thickBot="1">
      <c r="A10" s="117" t="s">
        <v>175</v>
      </c>
      <c r="B10" s="118" t="s">
        <v>176</v>
      </c>
      <c r="C10" s="119" t="s">
        <v>177</v>
      </c>
      <c r="D10" s="474" t="s">
        <v>178</v>
      </c>
      <c r="E10" s="120" t="s">
        <v>179</v>
      </c>
      <c r="F10" s="120" t="s">
        <v>180</v>
      </c>
      <c r="G10" s="474" t="s">
        <v>178</v>
      </c>
      <c r="H10" s="474" t="s">
        <v>178</v>
      </c>
      <c r="I10" s="474" t="s">
        <v>178</v>
      </c>
      <c r="J10" s="120" t="s">
        <v>177</v>
      </c>
      <c r="K10" s="121" t="s">
        <v>180</v>
      </c>
      <c r="L10" s="118" t="s">
        <v>177</v>
      </c>
      <c r="M10" s="122"/>
      <c r="N10" s="123"/>
      <c r="O10" s="124" t="s">
        <v>180</v>
      </c>
      <c r="P10" s="124" t="s">
        <v>180</v>
      </c>
      <c r="Q10" s="118" t="s">
        <v>181</v>
      </c>
    </row>
    <row r="11" spans="1:17">
      <c r="A11" s="104">
        <v>1</v>
      </c>
      <c r="B11" s="126"/>
      <c r="C11" s="127"/>
      <c r="D11" s="128"/>
      <c r="E11" s="129"/>
      <c r="F11" s="495" t="str">
        <f t="shared" ref="F11:F55" si="0">IFERROR(I11/(G11+H11),"0")</f>
        <v>0</v>
      </c>
      <c r="G11" s="130"/>
      <c r="H11" s="130"/>
      <c r="I11" s="131"/>
      <c r="J11" s="130"/>
      <c r="K11" s="497">
        <f t="shared" ref="K11:K55" si="1">IFERROR(I11+J11,"0")</f>
        <v>0</v>
      </c>
      <c r="L11" s="132"/>
      <c r="M11" s="133"/>
      <c r="O11" s="499" t="str">
        <f t="shared" ref="O11:O55" si="2">IFERROR(F11*G11+J11/(G11+H11)*G11,"0")</f>
        <v>0</v>
      </c>
      <c r="P11" s="499" t="str">
        <f t="shared" ref="P11:P55" si="3">IFERROR(F11*H11+J11/(G11+H11)*H11,"0")</f>
        <v>0</v>
      </c>
      <c r="Q11" s="500">
        <f t="shared" ref="Q11:Q55" si="4">IF(AND(ABS(J11)&gt;=0,OR(E11="（イ）複数項目に係る経費",E11="（ア）全体に係る経費")),J11,0)</f>
        <v>0</v>
      </c>
    </row>
    <row r="12" spans="1:17">
      <c r="A12" s="104">
        <v>2</v>
      </c>
      <c r="B12" s="134"/>
      <c r="C12" s="135"/>
      <c r="D12" s="136"/>
      <c r="E12" s="137"/>
      <c r="F12" s="495" t="str">
        <f t="shared" si="0"/>
        <v>0</v>
      </c>
      <c r="G12" s="138"/>
      <c r="H12" s="138"/>
      <c r="I12" s="139"/>
      <c r="J12" s="138"/>
      <c r="K12" s="497">
        <f t="shared" si="1"/>
        <v>0</v>
      </c>
      <c r="L12" s="140"/>
      <c r="M12" s="133"/>
      <c r="O12" s="501" t="str">
        <f t="shared" si="2"/>
        <v>0</v>
      </c>
      <c r="P12" s="501" t="str">
        <f t="shared" si="3"/>
        <v>0</v>
      </c>
      <c r="Q12" s="502">
        <f t="shared" si="4"/>
        <v>0</v>
      </c>
    </row>
    <row r="13" spans="1:17">
      <c r="A13" s="104">
        <v>3</v>
      </c>
      <c r="B13" s="134"/>
      <c r="C13" s="135"/>
      <c r="D13" s="136"/>
      <c r="E13" s="137"/>
      <c r="F13" s="495" t="str">
        <f t="shared" si="0"/>
        <v>0</v>
      </c>
      <c r="G13" s="138"/>
      <c r="H13" s="138"/>
      <c r="I13" s="139"/>
      <c r="J13" s="138"/>
      <c r="K13" s="497">
        <f t="shared" si="1"/>
        <v>0</v>
      </c>
      <c r="L13" s="140"/>
      <c r="M13" s="133"/>
      <c r="O13" s="501" t="str">
        <f t="shared" si="2"/>
        <v>0</v>
      </c>
      <c r="P13" s="501" t="str">
        <f t="shared" si="3"/>
        <v>0</v>
      </c>
      <c r="Q13" s="502">
        <f t="shared" si="4"/>
        <v>0</v>
      </c>
    </row>
    <row r="14" spans="1:17">
      <c r="A14" s="104">
        <v>4</v>
      </c>
      <c r="B14" s="134"/>
      <c r="C14" s="135"/>
      <c r="D14" s="136"/>
      <c r="E14" s="137"/>
      <c r="F14" s="495" t="str">
        <f t="shared" si="0"/>
        <v>0</v>
      </c>
      <c r="G14" s="138"/>
      <c r="H14" s="138"/>
      <c r="I14" s="139"/>
      <c r="J14" s="138"/>
      <c r="K14" s="497">
        <f t="shared" si="1"/>
        <v>0</v>
      </c>
      <c r="L14" s="140"/>
      <c r="M14" s="133"/>
      <c r="O14" s="501" t="str">
        <f t="shared" si="2"/>
        <v>0</v>
      </c>
      <c r="P14" s="501" t="str">
        <f t="shared" si="3"/>
        <v>0</v>
      </c>
      <c r="Q14" s="502">
        <f t="shared" si="4"/>
        <v>0</v>
      </c>
    </row>
    <row r="15" spans="1:17">
      <c r="A15" s="104">
        <v>5</v>
      </c>
      <c r="B15" s="134"/>
      <c r="C15" s="135"/>
      <c r="D15" s="136"/>
      <c r="E15" s="137"/>
      <c r="F15" s="495" t="str">
        <f t="shared" si="0"/>
        <v>0</v>
      </c>
      <c r="G15" s="138"/>
      <c r="H15" s="138"/>
      <c r="I15" s="139"/>
      <c r="J15" s="138"/>
      <c r="K15" s="497">
        <f t="shared" si="1"/>
        <v>0</v>
      </c>
      <c r="L15" s="140"/>
      <c r="M15" s="133"/>
      <c r="O15" s="501" t="str">
        <f t="shared" si="2"/>
        <v>0</v>
      </c>
      <c r="P15" s="501" t="str">
        <f t="shared" si="3"/>
        <v>0</v>
      </c>
      <c r="Q15" s="502">
        <f t="shared" si="4"/>
        <v>0</v>
      </c>
    </row>
    <row r="16" spans="1:17">
      <c r="A16" s="104">
        <v>6</v>
      </c>
      <c r="B16" s="134"/>
      <c r="C16" s="135"/>
      <c r="D16" s="136"/>
      <c r="E16" s="137"/>
      <c r="F16" s="495" t="str">
        <f t="shared" si="0"/>
        <v>0</v>
      </c>
      <c r="G16" s="138"/>
      <c r="H16" s="138"/>
      <c r="I16" s="139"/>
      <c r="J16" s="138"/>
      <c r="K16" s="497">
        <f t="shared" si="1"/>
        <v>0</v>
      </c>
      <c r="L16" s="140"/>
      <c r="M16" s="133"/>
      <c r="O16" s="501" t="str">
        <f t="shared" si="2"/>
        <v>0</v>
      </c>
      <c r="P16" s="501" t="str">
        <f t="shared" si="3"/>
        <v>0</v>
      </c>
      <c r="Q16" s="502">
        <f t="shared" si="4"/>
        <v>0</v>
      </c>
    </row>
    <row r="17" spans="1:17">
      <c r="A17" s="104">
        <v>7</v>
      </c>
      <c r="B17" s="134"/>
      <c r="C17" s="135"/>
      <c r="D17" s="136"/>
      <c r="E17" s="137"/>
      <c r="F17" s="495" t="str">
        <f t="shared" si="0"/>
        <v>0</v>
      </c>
      <c r="G17" s="138"/>
      <c r="H17" s="138"/>
      <c r="I17" s="139"/>
      <c r="J17" s="138"/>
      <c r="K17" s="497">
        <f t="shared" si="1"/>
        <v>0</v>
      </c>
      <c r="L17" s="140"/>
      <c r="M17" s="133"/>
      <c r="O17" s="501" t="str">
        <f t="shared" si="2"/>
        <v>0</v>
      </c>
      <c r="P17" s="501" t="str">
        <f t="shared" si="3"/>
        <v>0</v>
      </c>
      <c r="Q17" s="502">
        <f t="shared" si="4"/>
        <v>0</v>
      </c>
    </row>
    <row r="18" spans="1:17">
      <c r="A18" s="104">
        <v>8</v>
      </c>
      <c r="B18" s="134"/>
      <c r="C18" s="135"/>
      <c r="D18" s="136"/>
      <c r="E18" s="137"/>
      <c r="F18" s="495" t="str">
        <f t="shared" si="0"/>
        <v>0</v>
      </c>
      <c r="G18" s="138"/>
      <c r="H18" s="138"/>
      <c r="I18" s="139"/>
      <c r="J18" s="138"/>
      <c r="K18" s="497">
        <f t="shared" si="1"/>
        <v>0</v>
      </c>
      <c r="L18" s="140"/>
      <c r="M18" s="133"/>
      <c r="O18" s="501" t="str">
        <f t="shared" si="2"/>
        <v>0</v>
      </c>
      <c r="P18" s="501" t="str">
        <f t="shared" si="3"/>
        <v>0</v>
      </c>
      <c r="Q18" s="502">
        <f t="shared" si="4"/>
        <v>0</v>
      </c>
    </row>
    <row r="19" spans="1:17">
      <c r="A19" s="104">
        <v>9</v>
      </c>
      <c r="B19" s="134"/>
      <c r="C19" s="135"/>
      <c r="D19" s="136"/>
      <c r="E19" s="137"/>
      <c r="F19" s="495" t="str">
        <f t="shared" si="0"/>
        <v>0</v>
      </c>
      <c r="G19" s="138"/>
      <c r="H19" s="138"/>
      <c r="I19" s="139"/>
      <c r="J19" s="138"/>
      <c r="K19" s="497">
        <f t="shared" si="1"/>
        <v>0</v>
      </c>
      <c r="L19" s="140"/>
      <c r="M19" s="133"/>
      <c r="O19" s="501" t="str">
        <f t="shared" si="2"/>
        <v>0</v>
      </c>
      <c r="P19" s="501" t="str">
        <f t="shared" si="3"/>
        <v>0</v>
      </c>
      <c r="Q19" s="502">
        <f t="shared" si="4"/>
        <v>0</v>
      </c>
    </row>
    <row r="20" spans="1:17">
      <c r="A20" s="104">
        <v>10</v>
      </c>
      <c r="B20" s="134"/>
      <c r="C20" s="135"/>
      <c r="D20" s="136"/>
      <c r="E20" s="137"/>
      <c r="F20" s="495" t="str">
        <f t="shared" si="0"/>
        <v>0</v>
      </c>
      <c r="G20" s="138"/>
      <c r="H20" s="138"/>
      <c r="I20" s="139"/>
      <c r="J20" s="138"/>
      <c r="K20" s="497">
        <f t="shared" si="1"/>
        <v>0</v>
      </c>
      <c r="L20" s="140"/>
      <c r="M20" s="133"/>
      <c r="O20" s="501" t="str">
        <f t="shared" si="2"/>
        <v>0</v>
      </c>
      <c r="P20" s="501" t="str">
        <f t="shared" si="3"/>
        <v>0</v>
      </c>
      <c r="Q20" s="502">
        <f t="shared" si="4"/>
        <v>0</v>
      </c>
    </row>
    <row r="21" spans="1:17">
      <c r="A21" s="104">
        <v>11</v>
      </c>
      <c r="B21" s="134"/>
      <c r="C21" s="135"/>
      <c r="D21" s="136"/>
      <c r="E21" s="137"/>
      <c r="F21" s="495" t="str">
        <f t="shared" si="0"/>
        <v>0</v>
      </c>
      <c r="G21" s="138"/>
      <c r="H21" s="138"/>
      <c r="I21" s="139"/>
      <c r="J21" s="138"/>
      <c r="K21" s="497">
        <f t="shared" si="1"/>
        <v>0</v>
      </c>
      <c r="L21" s="140"/>
      <c r="M21" s="133"/>
      <c r="O21" s="501" t="str">
        <f t="shared" si="2"/>
        <v>0</v>
      </c>
      <c r="P21" s="501" t="str">
        <f t="shared" si="3"/>
        <v>0</v>
      </c>
      <c r="Q21" s="502">
        <f t="shared" si="4"/>
        <v>0</v>
      </c>
    </row>
    <row r="22" spans="1:17">
      <c r="A22" s="104">
        <v>12</v>
      </c>
      <c r="B22" s="134"/>
      <c r="C22" s="135"/>
      <c r="D22" s="136"/>
      <c r="E22" s="137"/>
      <c r="F22" s="495" t="str">
        <f t="shared" si="0"/>
        <v>0</v>
      </c>
      <c r="G22" s="138"/>
      <c r="H22" s="138"/>
      <c r="I22" s="139"/>
      <c r="J22" s="138"/>
      <c r="K22" s="497">
        <f t="shared" si="1"/>
        <v>0</v>
      </c>
      <c r="L22" s="140"/>
      <c r="M22" s="133"/>
      <c r="O22" s="501" t="str">
        <f t="shared" si="2"/>
        <v>0</v>
      </c>
      <c r="P22" s="501" t="str">
        <f t="shared" si="3"/>
        <v>0</v>
      </c>
      <c r="Q22" s="502">
        <f t="shared" si="4"/>
        <v>0</v>
      </c>
    </row>
    <row r="23" spans="1:17">
      <c r="A23" s="104">
        <v>13</v>
      </c>
      <c r="B23" s="134"/>
      <c r="C23" s="135"/>
      <c r="D23" s="136"/>
      <c r="E23" s="137"/>
      <c r="F23" s="495" t="str">
        <f t="shared" si="0"/>
        <v>0</v>
      </c>
      <c r="G23" s="138"/>
      <c r="H23" s="138"/>
      <c r="I23" s="139"/>
      <c r="J23" s="138"/>
      <c r="K23" s="497">
        <f t="shared" si="1"/>
        <v>0</v>
      </c>
      <c r="L23" s="140"/>
      <c r="M23" s="133"/>
      <c r="O23" s="501" t="str">
        <f t="shared" si="2"/>
        <v>0</v>
      </c>
      <c r="P23" s="501" t="str">
        <f t="shared" si="3"/>
        <v>0</v>
      </c>
      <c r="Q23" s="502">
        <f t="shared" si="4"/>
        <v>0</v>
      </c>
    </row>
    <row r="24" spans="1:17">
      <c r="A24" s="104">
        <v>14</v>
      </c>
      <c r="B24" s="134"/>
      <c r="C24" s="135"/>
      <c r="D24" s="136"/>
      <c r="E24" s="137"/>
      <c r="F24" s="495" t="str">
        <f t="shared" si="0"/>
        <v>0</v>
      </c>
      <c r="G24" s="138"/>
      <c r="H24" s="138"/>
      <c r="I24" s="139"/>
      <c r="J24" s="138"/>
      <c r="K24" s="497">
        <f t="shared" si="1"/>
        <v>0</v>
      </c>
      <c r="L24" s="140"/>
      <c r="M24" s="133"/>
      <c r="O24" s="501" t="str">
        <f t="shared" si="2"/>
        <v>0</v>
      </c>
      <c r="P24" s="501" t="str">
        <f t="shared" si="3"/>
        <v>0</v>
      </c>
      <c r="Q24" s="502">
        <f t="shared" si="4"/>
        <v>0</v>
      </c>
    </row>
    <row r="25" spans="1:17">
      <c r="A25" s="104">
        <v>15</v>
      </c>
      <c r="B25" s="134"/>
      <c r="C25" s="135"/>
      <c r="D25" s="136"/>
      <c r="E25" s="137"/>
      <c r="F25" s="495" t="str">
        <f t="shared" si="0"/>
        <v>0</v>
      </c>
      <c r="G25" s="138"/>
      <c r="H25" s="138"/>
      <c r="I25" s="139"/>
      <c r="J25" s="138"/>
      <c r="K25" s="497">
        <f t="shared" si="1"/>
        <v>0</v>
      </c>
      <c r="L25" s="140"/>
      <c r="M25" s="133"/>
      <c r="O25" s="501" t="str">
        <f t="shared" si="2"/>
        <v>0</v>
      </c>
      <c r="P25" s="501" t="str">
        <f t="shared" si="3"/>
        <v>0</v>
      </c>
      <c r="Q25" s="502">
        <f t="shared" si="4"/>
        <v>0</v>
      </c>
    </row>
    <row r="26" spans="1:17">
      <c r="A26" s="104">
        <v>16</v>
      </c>
      <c r="B26" s="134"/>
      <c r="C26" s="135"/>
      <c r="D26" s="136"/>
      <c r="E26" s="137"/>
      <c r="F26" s="495" t="str">
        <f t="shared" si="0"/>
        <v>0</v>
      </c>
      <c r="G26" s="138"/>
      <c r="H26" s="138"/>
      <c r="I26" s="139"/>
      <c r="J26" s="138"/>
      <c r="K26" s="497">
        <f t="shared" si="1"/>
        <v>0</v>
      </c>
      <c r="L26" s="140"/>
      <c r="M26" s="133"/>
      <c r="O26" s="501" t="str">
        <f t="shared" si="2"/>
        <v>0</v>
      </c>
      <c r="P26" s="501" t="str">
        <f t="shared" si="3"/>
        <v>0</v>
      </c>
      <c r="Q26" s="502">
        <f t="shared" si="4"/>
        <v>0</v>
      </c>
    </row>
    <row r="27" spans="1:17">
      <c r="A27" s="104">
        <v>17</v>
      </c>
      <c r="B27" s="134"/>
      <c r="C27" s="135"/>
      <c r="D27" s="136"/>
      <c r="E27" s="137"/>
      <c r="F27" s="495" t="str">
        <f t="shared" si="0"/>
        <v>0</v>
      </c>
      <c r="G27" s="138"/>
      <c r="H27" s="138"/>
      <c r="I27" s="139"/>
      <c r="J27" s="138"/>
      <c r="K27" s="497">
        <f t="shared" si="1"/>
        <v>0</v>
      </c>
      <c r="L27" s="140"/>
      <c r="M27" s="133"/>
      <c r="O27" s="501" t="str">
        <f t="shared" si="2"/>
        <v>0</v>
      </c>
      <c r="P27" s="501" t="str">
        <f t="shared" si="3"/>
        <v>0</v>
      </c>
      <c r="Q27" s="502">
        <f t="shared" si="4"/>
        <v>0</v>
      </c>
    </row>
    <row r="28" spans="1:17">
      <c r="A28" s="104">
        <v>18</v>
      </c>
      <c r="B28" s="134"/>
      <c r="C28" s="135"/>
      <c r="D28" s="136"/>
      <c r="E28" s="137"/>
      <c r="F28" s="495" t="str">
        <f t="shared" si="0"/>
        <v>0</v>
      </c>
      <c r="G28" s="138"/>
      <c r="H28" s="138"/>
      <c r="I28" s="139"/>
      <c r="J28" s="138"/>
      <c r="K28" s="497">
        <f t="shared" si="1"/>
        <v>0</v>
      </c>
      <c r="L28" s="140"/>
      <c r="M28" s="133"/>
      <c r="O28" s="501" t="str">
        <f t="shared" si="2"/>
        <v>0</v>
      </c>
      <c r="P28" s="501" t="str">
        <f t="shared" si="3"/>
        <v>0</v>
      </c>
      <c r="Q28" s="502">
        <f t="shared" si="4"/>
        <v>0</v>
      </c>
    </row>
    <row r="29" spans="1:17">
      <c r="A29" s="104">
        <v>19</v>
      </c>
      <c r="B29" s="134"/>
      <c r="C29" s="135"/>
      <c r="D29" s="136"/>
      <c r="E29" s="137"/>
      <c r="F29" s="495" t="str">
        <f t="shared" si="0"/>
        <v>0</v>
      </c>
      <c r="G29" s="138"/>
      <c r="H29" s="138"/>
      <c r="I29" s="139"/>
      <c r="J29" s="138"/>
      <c r="K29" s="497">
        <f t="shared" si="1"/>
        <v>0</v>
      </c>
      <c r="L29" s="140"/>
      <c r="M29" s="133"/>
      <c r="O29" s="501" t="str">
        <f t="shared" si="2"/>
        <v>0</v>
      </c>
      <c r="P29" s="501" t="str">
        <f t="shared" si="3"/>
        <v>0</v>
      </c>
      <c r="Q29" s="502">
        <f t="shared" si="4"/>
        <v>0</v>
      </c>
    </row>
    <row r="30" spans="1:17">
      <c r="A30" s="104">
        <v>20</v>
      </c>
      <c r="B30" s="134"/>
      <c r="C30" s="135"/>
      <c r="D30" s="136"/>
      <c r="E30" s="137"/>
      <c r="F30" s="495" t="str">
        <f t="shared" si="0"/>
        <v>0</v>
      </c>
      <c r="G30" s="138"/>
      <c r="H30" s="138"/>
      <c r="I30" s="139"/>
      <c r="J30" s="138"/>
      <c r="K30" s="497">
        <f t="shared" si="1"/>
        <v>0</v>
      </c>
      <c r="L30" s="140"/>
      <c r="M30" s="133"/>
      <c r="O30" s="501" t="str">
        <f t="shared" si="2"/>
        <v>0</v>
      </c>
      <c r="P30" s="501" t="str">
        <f t="shared" si="3"/>
        <v>0</v>
      </c>
      <c r="Q30" s="502">
        <f t="shared" si="4"/>
        <v>0</v>
      </c>
    </row>
    <row r="31" spans="1:17">
      <c r="A31" s="104">
        <v>21</v>
      </c>
      <c r="B31" s="134"/>
      <c r="C31" s="135"/>
      <c r="D31" s="136"/>
      <c r="E31" s="137"/>
      <c r="F31" s="495" t="str">
        <f t="shared" si="0"/>
        <v>0</v>
      </c>
      <c r="G31" s="138"/>
      <c r="H31" s="138"/>
      <c r="I31" s="139"/>
      <c r="J31" s="138"/>
      <c r="K31" s="497">
        <f t="shared" si="1"/>
        <v>0</v>
      </c>
      <c r="L31" s="140"/>
      <c r="M31" s="133"/>
      <c r="O31" s="501" t="str">
        <f t="shared" si="2"/>
        <v>0</v>
      </c>
      <c r="P31" s="501" t="str">
        <f t="shared" si="3"/>
        <v>0</v>
      </c>
      <c r="Q31" s="502">
        <f t="shared" si="4"/>
        <v>0</v>
      </c>
    </row>
    <row r="32" spans="1:17">
      <c r="A32" s="104">
        <v>22</v>
      </c>
      <c r="B32" s="134"/>
      <c r="C32" s="135"/>
      <c r="D32" s="136"/>
      <c r="E32" s="137"/>
      <c r="F32" s="495" t="str">
        <f t="shared" si="0"/>
        <v>0</v>
      </c>
      <c r="G32" s="138"/>
      <c r="H32" s="138"/>
      <c r="I32" s="139"/>
      <c r="J32" s="138"/>
      <c r="K32" s="497">
        <f t="shared" si="1"/>
        <v>0</v>
      </c>
      <c r="L32" s="140"/>
      <c r="M32" s="133"/>
      <c r="O32" s="501" t="str">
        <f t="shared" si="2"/>
        <v>0</v>
      </c>
      <c r="P32" s="501" t="str">
        <f t="shared" si="3"/>
        <v>0</v>
      </c>
      <c r="Q32" s="502">
        <f t="shared" si="4"/>
        <v>0</v>
      </c>
    </row>
    <row r="33" spans="1:17">
      <c r="A33" s="104">
        <v>23</v>
      </c>
      <c r="B33" s="134"/>
      <c r="C33" s="135"/>
      <c r="D33" s="136"/>
      <c r="E33" s="137"/>
      <c r="F33" s="495" t="str">
        <f t="shared" si="0"/>
        <v>0</v>
      </c>
      <c r="G33" s="138"/>
      <c r="H33" s="138"/>
      <c r="I33" s="139"/>
      <c r="J33" s="138"/>
      <c r="K33" s="497">
        <f t="shared" si="1"/>
        <v>0</v>
      </c>
      <c r="L33" s="140"/>
      <c r="M33" s="133"/>
      <c r="O33" s="501" t="str">
        <f t="shared" si="2"/>
        <v>0</v>
      </c>
      <c r="P33" s="501" t="str">
        <f t="shared" si="3"/>
        <v>0</v>
      </c>
      <c r="Q33" s="502">
        <f t="shared" si="4"/>
        <v>0</v>
      </c>
    </row>
    <row r="34" spans="1:17">
      <c r="A34" s="104">
        <v>24</v>
      </c>
      <c r="B34" s="134"/>
      <c r="C34" s="135"/>
      <c r="D34" s="136"/>
      <c r="E34" s="137"/>
      <c r="F34" s="495" t="str">
        <f t="shared" si="0"/>
        <v>0</v>
      </c>
      <c r="G34" s="138"/>
      <c r="H34" s="138"/>
      <c r="I34" s="139"/>
      <c r="J34" s="138"/>
      <c r="K34" s="497">
        <f t="shared" si="1"/>
        <v>0</v>
      </c>
      <c r="L34" s="140"/>
      <c r="M34" s="133"/>
      <c r="O34" s="501" t="str">
        <f t="shared" si="2"/>
        <v>0</v>
      </c>
      <c r="P34" s="501" t="str">
        <f t="shared" si="3"/>
        <v>0</v>
      </c>
      <c r="Q34" s="502">
        <f t="shared" si="4"/>
        <v>0</v>
      </c>
    </row>
    <row r="35" spans="1:17">
      <c r="A35" s="104">
        <v>25</v>
      </c>
      <c r="B35" s="134"/>
      <c r="C35" s="135"/>
      <c r="D35" s="136"/>
      <c r="E35" s="137"/>
      <c r="F35" s="495" t="str">
        <f t="shared" si="0"/>
        <v>0</v>
      </c>
      <c r="G35" s="138"/>
      <c r="H35" s="138"/>
      <c r="I35" s="139"/>
      <c r="J35" s="138"/>
      <c r="K35" s="497">
        <f t="shared" si="1"/>
        <v>0</v>
      </c>
      <c r="L35" s="140"/>
      <c r="M35" s="133"/>
      <c r="O35" s="501" t="str">
        <f t="shared" si="2"/>
        <v>0</v>
      </c>
      <c r="P35" s="501" t="str">
        <f t="shared" si="3"/>
        <v>0</v>
      </c>
      <c r="Q35" s="502">
        <f t="shared" si="4"/>
        <v>0</v>
      </c>
    </row>
    <row r="36" spans="1:17">
      <c r="A36" s="104">
        <v>26</v>
      </c>
      <c r="B36" s="134"/>
      <c r="C36" s="135"/>
      <c r="D36" s="136"/>
      <c r="E36" s="137"/>
      <c r="F36" s="495" t="str">
        <f t="shared" si="0"/>
        <v>0</v>
      </c>
      <c r="G36" s="138"/>
      <c r="H36" s="138"/>
      <c r="I36" s="139"/>
      <c r="J36" s="138"/>
      <c r="K36" s="497">
        <f t="shared" si="1"/>
        <v>0</v>
      </c>
      <c r="L36" s="140"/>
      <c r="M36" s="133"/>
      <c r="O36" s="501" t="str">
        <f t="shared" si="2"/>
        <v>0</v>
      </c>
      <c r="P36" s="501" t="str">
        <f t="shared" si="3"/>
        <v>0</v>
      </c>
      <c r="Q36" s="502">
        <f t="shared" si="4"/>
        <v>0</v>
      </c>
    </row>
    <row r="37" spans="1:17">
      <c r="A37" s="104">
        <v>27</v>
      </c>
      <c r="B37" s="134"/>
      <c r="C37" s="135"/>
      <c r="D37" s="136"/>
      <c r="E37" s="137"/>
      <c r="F37" s="495" t="str">
        <f t="shared" si="0"/>
        <v>0</v>
      </c>
      <c r="G37" s="138"/>
      <c r="H37" s="138"/>
      <c r="I37" s="139"/>
      <c r="J37" s="138"/>
      <c r="K37" s="497">
        <f t="shared" si="1"/>
        <v>0</v>
      </c>
      <c r="L37" s="140"/>
      <c r="M37" s="133"/>
      <c r="O37" s="501" t="str">
        <f t="shared" si="2"/>
        <v>0</v>
      </c>
      <c r="P37" s="501" t="str">
        <f t="shared" si="3"/>
        <v>0</v>
      </c>
      <c r="Q37" s="502">
        <f t="shared" si="4"/>
        <v>0</v>
      </c>
    </row>
    <row r="38" spans="1:17">
      <c r="A38" s="104">
        <v>28</v>
      </c>
      <c r="B38" s="134"/>
      <c r="C38" s="135"/>
      <c r="D38" s="136"/>
      <c r="E38" s="137"/>
      <c r="F38" s="495" t="str">
        <f t="shared" si="0"/>
        <v>0</v>
      </c>
      <c r="G38" s="138"/>
      <c r="H38" s="138"/>
      <c r="I38" s="139"/>
      <c r="J38" s="138"/>
      <c r="K38" s="497">
        <f t="shared" si="1"/>
        <v>0</v>
      </c>
      <c r="L38" s="140"/>
      <c r="M38" s="133"/>
      <c r="O38" s="501" t="str">
        <f t="shared" si="2"/>
        <v>0</v>
      </c>
      <c r="P38" s="501" t="str">
        <f t="shared" si="3"/>
        <v>0</v>
      </c>
      <c r="Q38" s="502">
        <f t="shared" si="4"/>
        <v>0</v>
      </c>
    </row>
    <row r="39" spans="1:17">
      <c r="A39" s="104">
        <v>29</v>
      </c>
      <c r="B39" s="134"/>
      <c r="C39" s="135"/>
      <c r="D39" s="136"/>
      <c r="E39" s="137"/>
      <c r="F39" s="495" t="str">
        <f t="shared" si="0"/>
        <v>0</v>
      </c>
      <c r="G39" s="138"/>
      <c r="H39" s="138"/>
      <c r="I39" s="139"/>
      <c r="J39" s="138"/>
      <c r="K39" s="497">
        <f t="shared" si="1"/>
        <v>0</v>
      </c>
      <c r="L39" s="140"/>
      <c r="M39" s="133"/>
      <c r="O39" s="501" t="str">
        <f t="shared" si="2"/>
        <v>0</v>
      </c>
      <c r="P39" s="501" t="str">
        <f t="shared" si="3"/>
        <v>0</v>
      </c>
      <c r="Q39" s="502">
        <f t="shared" si="4"/>
        <v>0</v>
      </c>
    </row>
    <row r="40" spans="1:17">
      <c r="A40" s="104">
        <v>30</v>
      </c>
      <c r="B40" s="134"/>
      <c r="C40" s="135"/>
      <c r="D40" s="136"/>
      <c r="E40" s="137"/>
      <c r="F40" s="495" t="str">
        <f t="shared" si="0"/>
        <v>0</v>
      </c>
      <c r="G40" s="138"/>
      <c r="H40" s="138"/>
      <c r="I40" s="139"/>
      <c r="J40" s="138"/>
      <c r="K40" s="497">
        <f t="shared" si="1"/>
        <v>0</v>
      </c>
      <c r="L40" s="140"/>
      <c r="M40" s="133"/>
      <c r="O40" s="501" t="str">
        <f t="shared" si="2"/>
        <v>0</v>
      </c>
      <c r="P40" s="501" t="str">
        <f t="shared" si="3"/>
        <v>0</v>
      </c>
      <c r="Q40" s="502">
        <f t="shared" si="4"/>
        <v>0</v>
      </c>
    </row>
    <row r="41" spans="1:17">
      <c r="A41" s="104">
        <v>31</v>
      </c>
      <c r="B41" s="134"/>
      <c r="C41" s="135"/>
      <c r="D41" s="136"/>
      <c r="E41" s="137"/>
      <c r="F41" s="495" t="str">
        <f t="shared" si="0"/>
        <v>0</v>
      </c>
      <c r="G41" s="138"/>
      <c r="H41" s="138"/>
      <c r="I41" s="139"/>
      <c r="J41" s="138"/>
      <c r="K41" s="497">
        <f t="shared" si="1"/>
        <v>0</v>
      </c>
      <c r="L41" s="140"/>
      <c r="M41" s="133"/>
      <c r="O41" s="501" t="str">
        <f t="shared" si="2"/>
        <v>0</v>
      </c>
      <c r="P41" s="501" t="str">
        <f t="shared" si="3"/>
        <v>0</v>
      </c>
      <c r="Q41" s="502">
        <f t="shared" si="4"/>
        <v>0</v>
      </c>
    </row>
    <row r="42" spans="1:17">
      <c r="A42" s="104">
        <v>32</v>
      </c>
      <c r="B42" s="134"/>
      <c r="C42" s="135"/>
      <c r="D42" s="136"/>
      <c r="E42" s="137"/>
      <c r="F42" s="495" t="str">
        <f t="shared" si="0"/>
        <v>0</v>
      </c>
      <c r="G42" s="138"/>
      <c r="H42" s="138"/>
      <c r="I42" s="139"/>
      <c r="J42" s="138"/>
      <c r="K42" s="497">
        <f t="shared" si="1"/>
        <v>0</v>
      </c>
      <c r="L42" s="140"/>
      <c r="M42" s="133"/>
      <c r="O42" s="501" t="str">
        <f t="shared" si="2"/>
        <v>0</v>
      </c>
      <c r="P42" s="501" t="str">
        <f t="shared" si="3"/>
        <v>0</v>
      </c>
      <c r="Q42" s="502">
        <f t="shared" si="4"/>
        <v>0</v>
      </c>
    </row>
    <row r="43" spans="1:17">
      <c r="A43" s="104">
        <v>33</v>
      </c>
      <c r="B43" s="134"/>
      <c r="C43" s="135"/>
      <c r="D43" s="136"/>
      <c r="E43" s="137"/>
      <c r="F43" s="495" t="str">
        <f t="shared" si="0"/>
        <v>0</v>
      </c>
      <c r="G43" s="138"/>
      <c r="H43" s="138"/>
      <c r="I43" s="139"/>
      <c r="J43" s="138"/>
      <c r="K43" s="497">
        <f t="shared" si="1"/>
        <v>0</v>
      </c>
      <c r="L43" s="140"/>
      <c r="M43" s="133"/>
      <c r="O43" s="501" t="str">
        <f t="shared" si="2"/>
        <v>0</v>
      </c>
      <c r="P43" s="501" t="str">
        <f t="shared" si="3"/>
        <v>0</v>
      </c>
      <c r="Q43" s="502">
        <f t="shared" si="4"/>
        <v>0</v>
      </c>
    </row>
    <row r="44" spans="1:17">
      <c r="A44" s="104">
        <v>34</v>
      </c>
      <c r="B44" s="134"/>
      <c r="C44" s="135"/>
      <c r="D44" s="136"/>
      <c r="E44" s="137"/>
      <c r="F44" s="495" t="str">
        <f t="shared" si="0"/>
        <v>0</v>
      </c>
      <c r="G44" s="138"/>
      <c r="H44" s="138"/>
      <c r="I44" s="139"/>
      <c r="J44" s="138"/>
      <c r="K44" s="497">
        <f t="shared" si="1"/>
        <v>0</v>
      </c>
      <c r="L44" s="140"/>
      <c r="M44" s="133"/>
      <c r="O44" s="501" t="str">
        <f t="shared" si="2"/>
        <v>0</v>
      </c>
      <c r="P44" s="501" t="str">
        <f t="shared" si="3"/>
        <v>0</v>
      </c>
      <c r="Q44" s="502">
        <f t="shared" si="4"/>
        <v>0</v>
      </c>
    </row>
    <row r="45" spans="1:17">
      <c r="A45" s="104">
        <v>35</v>
      </c>
      <c r="B45" s="134"/>
      <c r="C45" s="135"/>
      <c r="D45" s="136"/>
      <c r="E45" s="137"/>
      <c r="F45" s="495" t="str">
        <f t="shared" si="0"/>
        <v>0</v>
      </c>
      <c r="G45" s="138"/>
      <c r="H45" s="138"/>
      <c r="I45" s="139"/>
      <c r="J45" s="138"/>
      <c r="K45" s="497">
        <f t="shared" si="1"/>
        <v>0</v>
      </c>
      <c r="L45" s="140"/>
      <c r="M45" s="133"/>
      <c r="O45" s="501" t="str">
        <f t="shared" si="2"/>
        <v>0</v>
      </c>
      <c r="P45" s="501" t="str">
        <f t="shared" si="3"/>
        <v>0</v>
      </c>
      <c r="Q45" s="502">
        <f t="shared" si="4"/>
        <v>0</v>
      </c>
    </row>
    <row r="46" spans="1:17">
      <c r="A46" s="104">
        <v>36</v>
      </c>
      <c r="B46" s="134"/>
      <c r="C46" s="135"/>
      <c r="D46" s="136"/>
      <c r="E46" s="137"/>
      <c r="F46" s="495" t="str">
        <f t="shared" si="0"/>
        <v>0</v>
      </c>
      <c r="G46" s="138"/>
      <c r="H46" s="138"/>
      <c r="I46" s="139"/>
      <c r="J46" s="138"/>
      <c r="K46" s="497">
        <f t="shared" si="1"/>
        <v>0</v>
      </c>
      <c r="L46" s="140"/>
      <c r="M46" s="133"/>
      <c r="O46" s="501" t="str">
        <f t="shared" si="2"/>
        <v>0</v>
      </c>
      <c r="P46" s="501" t="str">
        <f t="shared" si="3"/>
        <v>0</v>
      </c>
      <c r="Q46" s="502">
        <f t="shared" si="4"/>
        <v>0</v>
      </c>
    </row>
    <row r="47" spans="1:17">
      <c r="A47" s="104">
        <v>37</v>
      </c>
      <c r="B47" s="134"/>
      <c r="C47" s="135"/>
      <c r="D47" s="136"/>
      <c r="E47" s="137"/>
      <c r="F47" s="495" t="str">
        <f t="shared" si="0"/>
        <v>0</v>
      </c>
      <c r="G47" s="138"/>
      <c r="H47" s="138"/>
      <c r="I47" s="139"/>
      <c r="J47" s="138"/>
      <c r="K47" s="497">
        <f t="shared" si="1"/>
        <v>0</v>
      </c>
      <c r="L47" s="140"/>
      <c r="M47" s="133"/>
      <c r="O47" s="501" t="str">
        <f t="shared" si="2"/>
        <v>0</v>
      </c>
      <c r="P47" s="501" t="str">
        <f t="shared" si="3"/>
        <v>0</v>
      </c>
      <c r="Q47" s="502">
        <f t="shared" si="4"/>
        <v>0</v>
      </c>
    </row>
    <row r="48" spans="1:17">
      <c r="A48" s="104">
        <v>38</v>
      </c>
      <c r="B48" s="134"/>
      <c r="C48" s="135"/>
      <c r="D48" s="136"/>
      <c r="E48" s="137"/>
      <c r="F48" s="495" t="str">
        <f t="shared" si="0"/>
        <v>0</v>
      </c>
      <c r="G48" s="138"/>
      <c r="H48" s="138"/>
      <c r="I48" s="139"/>
      <c r="J48" s="138"/>
      <c r="K48" s="497">
        <f t="shared" si="1"/>
        <v>0</v>
      </c>
      <c r="L48" s="140"/>
      <c r="M48" s="133"/>
      <c r="O48" s="501" t="str">
        <f t="shared" si="2"/>
        <v>0</v>
      </c>
      <c r="P48" s="501" t="str">
        <f t="shared" si="3"/>
        <v>0</v>
      </c>
      <c r="Q48" s="502">
        <f t="shared" si="4"/>
        <v>0</v>
      </c>
    </row>
    <row r="49" spans="1:17">
      <c r="A49" s="104">
        <v>39</v>
      </c>
      <c r="B49" s="134"/>
      <c r="C49" s="135"/>
      <c r="D49" s="136"/>
      <c r="E49" s="137"/>
      <c r="F49" s="495" t="str">
        <f t="shared" si="0"/>
        <v>0</v>
      </c>
      <c r="G49" s="138"/>
      <c r="H49" s="138"/>
      <c r="I49" s="139"/>
      <c r="J49" s="138"/>
      <c r="K49" s="497">
        <f t="shared" si="1"/>
        <v>0</v>
      </c>
      <c r="L49" s="140"/>
      <c r="M49" s="133"/>
      <c r="O49" s="501" t="str">
        <f t="shared" si="2"/>
        <v>0</v>
      </c>
      <c r="P49" s="501" t="str">
        <f t="shared" si="3"/>
        <v>0</v>
      </c>
      <c r="Q49" s="502">
        <f t="shared" si="4"/>
        <v>0</v>
      </c>
    </row>
    <row r="50" spans="1:17">
      <c r="A50" s="104">
        <v>40</v>
      </c>
      <c r="B50" s="134"/>
      <c r="C50" s="135"/>
      <c r="D50" s="136"/>
      <c r="E50" s="137"/>
      <c r="F50" s="495" t="str">
        <f t="shared" si="0"/>
        <v>0</v>
      </c>
      <c r="G50" s="138"/>
      <c r="H50" s="138"/>
      <c r="I50" s="139"/>
      <c r="J50" s="138"/>
      <c r="K50" s="497">
        <f t="shared" si="1"/>
        <v>0</v>
      </c>
      <c r="L50" s="140"/>
      <c r="M50" s="133"/>
      <c r="O50" s="501" t="str">
        <f t="shared" si="2"/>
        <v>0</v>
      </c>
      <c r="P50" s="501" t="str">
        <f t="shared" si="3"/>
        <v>0</v>
      </c>
      <c r="Q50" s="502">
        <f t="shared" si="4"/>
        <v>0</v>
      </c>
    </row>
    <row r="51" spans="1:17">
      <c r="A51" s="104">
        <v>41</v>
      </c>
      <c r="B51" s="134"/>
      <c r="C51" s="135"/>
      <c r="D51" s="136"/>
      <c r="E51" s="137"/>
      <c r="F51" s="495" t="str">
        <f t="shared" si="0"/>
        <v>0</v>
      </c>
      <c r="G51" s="138"/>
      <c r="H51" s="138"/>
      <c r="I51" s="139"/>
      <c r="J51" s="138"/>
      <c r="K51" s="497">
        <f t="shared" si="1"/>
        <v>0</v>
      </c>
      <c r="L51" s="140"/>
      <c r="M51" s="133"/>
      <c r="O51" s="501" t="str">
        <f t="shared" si="2"/>
        <v>0</v>
      </c>
      <c r="P51" s="501" t="str">
        <f t="shared" si="3"/>
        <v>0</v>
      </c>
      <c r="Q51" s="502">
        <f t="shared" si="4"/>
        <v>0</v>
      </c>
    </row>
    <row r="52" spans="1:17">
      <c r="A52" s="104">
        <v>42</v>
      </c>
      <c r="B52" s="134"/>
      <c r="C52" s="135"/>
      <c r="D52" s="136"/>
      <c r="E52" s="137"/>
      <c r="F52" s="495" t="str">
        <f t="shared" si="0"/>
        <v>0</v>
      </c>
      <c r="G52" s="138"/>
      <c r="H52" s="138"/>
      <c r="I52" s="139"/>
      <c r="J52" s="138"/>
      <c r="K52" s="497">
        <f t="shared" si="1"/>
        <v>0</v>
      </c>
      <c r="L52" s="140"/>
      <c r="M52" s="133"/>
      <c r="O52" s="501" t="str">
        <f t="shared" si="2"/>
        <v>0</v>
      </c>
      <c r="P52" s="501" t="str">
        <f t="shared" si="3"/>
        <v>0</v>
      </c>
      <c r="Q52" s="502">
        <f t="shared" si="4"/>
        <v>0</v>
      </c>
    </row>
    <row r="53" spans="1:17" ht="12" customHeight="1">
      <c r="A53" s="104">
        <v>43</v>
      </c>
      <c r="B53" s="134"/>
      <c r="C53" s="135"/>
      <c r="D53" s="136"/>
      <c r="E53" s="137"/>
      <c r="F53" s="495" t="str">
        <f t="shared" si="0"/>
        <v>0</v>
      </c>
      <c r="G53" s="138"/>
      <c r="H53" s="138"/>
      <c r="I53" s="139"/>
      <c r="J53" s="138"/>
      <c r="K53" s="497">
        <f t="shared" si="1"/>
        <v>0</v>
      </c>
      <c r="L53" s="140"/>
      <c r="M53" s="133"/>
      <c r="O53" s="501" t="str">
        <f t="shared" si="2"/>
        <v>0</v>
      </c>
      <c r="P53" s="501" t="str">
        <f t="shared" si="3"/>
        <v>0</v>
      </c>
      <c r="Q53" s="502">
        <f t="shared" si="4"/>
        <v>0</v>
      </c>
    </row>
    <row r="54" spans="1:17">
      <c r="A54" s="104">
        <v>44</v>
      </c>
      <c r="B54" s="134"/>
      <c r="C54" s="141"/>
      <c r="D54" s="142"/>
      <c r="E54" s="137"/>
      <c r="F54" s="495" t="str">
        <f t="shared" si="0"/>
        <v>0</v>
      </c>
      <c r="G54" s="138"/>
      <c r="H54" s="138"/>
      <c r="I54" s="139"/>
      <c r="J54" s="138"/>
      <c r="K54" s="497">
        <f t="shared" si="1"/>
        <v>0</v>
      </c>
      <c r="L54" s="140"/>
      <c r="M54" s="133"/>
      <c r="O54" s="501" t="str">
        <f t="shared" si="2"/>
        <v>0</v>
      </c>
      <c r="P54" s="501" t="str">
        <f t="shared" si="3"/>
        <v>0</v>
      </c>
      <c r="Q54" s="502">
        <f t="shared" si="4"/>
        <v>0</v>
      </c>
    </row>
    <row r="55" spans="1:17" ht="13.8" thickBot="1">
      <c r="A55" s="104">
        <v>45</v>
      </c>
      <c r="B55" s="143"/>
      <c r="C55" s="144"/>
      <c r="D55" s="145"/>
      <c r="E55" s="146"/>
      <c r="F55" s="496" t="str">
        <f t="shared" si="0"/>
        <v>0</v>
      </c>
      <c r="G55" s="147"/>
      <c r="H55" s="147"/>
      <c r="I55" s="148"/>
      <c r="J55" s="147"/>
      <c r="K55" s="498">
        <f t="shared" si="1"/>
        <v>0</v>
      </c>
      <c r="L55" s="149"/>
      <c r="M55" s="133"/>
      <c r="O55" s="503" t="str">
        <f t="shared" si="2"/>
        <v>0</v>
      </c>
      <c r="P55" s="503" t="str">
        <f t="shared" si="3"/>
        <v>0</v>
      </c>
      <c r="Q55" s="504">
        <f t="shared" si="4"/>
        <v>0</v>
      </c>
    </row>
    <row r="56" spans="1:17" ht="13.8" thickBot="1"/>
    <row r="57" spans="1:17" ht="19.5" customHeight="1" thickBot="1">
      <c r="J57" s="150" t="s">
        <v>182</v>
      </c>
      <c r="K57" s="515">
        <f ca="1">SUM(OFFSET(K11,0,0):K55)</f>
        <v>0</v>
      </c>
      <c r="L57" s="151"/>
      <c r="O57" s="505">
        <f ca="1">SUM(OFFSET(O11,0,0):O55)</f>
        <v>0</v>
      </c>
      <c r="P57" s="505">
        <f ca="1">SUM(OFFSET(P11,0,0):P55)</f>
        <v>0</v>
      </c>
      <c r="Q57" s="505">
        <f ca="1">SUM(OFFSET(Q11,0,0):Q55)</f>
        <v>0</v>
      </c>
    </row>
    <row r="58" spans="1:17" s="152" customFormat="1" ht="16.5" customHeight="1" thickBot="1">
      <c r="B58" s="153"/>
      <c r="J58" s="154"/>
      <c r="K58" s="155"/>
      <c r="O58" s="153" t="s">
        <v>183</v>
      </c>
      <c r="P58" s="153" t="s">
        <v>184</v>
      </c>
      <c r="Q58" s="153" t="s">
        <v>185</v>
      </c>
    </row>
    <row r="59" spans="1:17" ht="19.5" customHeight="1" thickBot="1">
      <c r="J59" s="150"/>
      <c r="K59" s="151"/>
      <c r="N59" s="105" t="s">
        <v>186</v>
      </c>
      <c r="O59" s="506">
        <f ca="1">IFERROR(O$57/($O57+$P57),0)</f>
        <v>0</v>
      </c>
      <c r="P59" s="506">
        <f ca="1">IFERROR(P$57/($O57+$P57),0)</f>
        <v>0</v>
      </c>
      <c r="Q59" s="507">
        <f ca="1">SUM($O$59:$P$59)</f>
        <v>0</v>
      </c>
    </row>
    <row r="60" spans="1:17" ht="19.5" customHeight="1" thickBot="1">
      <c r="J60" s="150"/>
      <c r="K60" s="151"/>
      <c r="N60" s="105" t="s">
        <v>187</v>
      </c>
      <c r="O60" s="508">
        <f ca="1">IFERROR($Q$57*O$59,0)</f>
        <v>0</v>
      </c>
      <c r="P60" s="508">
        <f ca="1">IFERROR($Q$57*P$59,0)</f>
        <v>0</v>
      </c>
      <c r="Q60" s="509">
        <f ca="1">SUM($O$60:$P$60)</f>
        <v>0</v>
      </c>
    </row>
    <row r="61" spans="1:17" ht="19.5" customHeight="1" thickBot="1">
      <c r="J61" s="150"/>
      <c r="K61" s="151"/>
      <c r="M61" s="665" t="s">
        <v>188</v>
      </c>
      <c r="N61" s="666"/>
      <c r="O61" s="510">
        <f ca="1">IFERROR(O$57+O$60,0)</f>
        <v>0</v>
      </c>
      <c r="P61" s="510">
        <f ca="1">IFERROR(P$57+P$60,0)</f>
        <v>0</v>
      </c>
      <c r="Q61" s="511">
        <f ca="1">SUM($O$61:$P$61)</f>
        <v>0</v>
      </c>
    </row>
    <row r="62" spans="1:17" ht="19.5" customHeight="1" thickBot="1">
      <c r="J62" s="150" t="s">
        <v>189</v>
      </c>
      <c r="K62" s="515">
        <f ca="1">K57*0.1</f>
        <v>0</v>
      </c>
      <c r="N62" s="105" t="s">
        <v>190</v>
      </c>
      <c r="O62" s="512">
        <f ca="1">IFERROR($K$62*O$59,0)</f>
        <v>0</v>
      </c>
      <c r="P62" s="512">
        <f ca="1">IFERROR($K$62*P$59,0)</f>
        <v>0</v>
      </c>
      <c r="Q62" s="513">
        <f ca="1">SUM($O$62:$P$62)</f>
        <v>0</v>
      </c>
    </row>
    <row r="63" spans="1:17" ht="19.5" customHeight="1" thickBot="1">
      <c r="J63" s="150"/>
      <c r="K63" s="151"/>
      <c r="O63" s="156" t="s">
        <v>191</v>
      </c>
      <c r="P63" s="157" t="s">
        <v>192</v>
      </c>
    </row>
    <row r="64" spans="1:17" ht="19.5" customHeight="1" thickBot="1">
      <c r="J64" s="150" t="s">
        <v>193</v>
      </c>
      <c r="K64" s="514">
        <f ca="1">IFERROR($K$57+$K$62,0)</f>
        <v>0</v>
      </c>
      <c r="N64" s="105" t="s">
        <v>193</v>
      </c>
      <c r="O64" s="158">
        <f ca="1">IFERROR(SUM(O$61:O$62),0)</f>
        <v>0</v>
      </c>
      <c r="P64" s="514">
        <f ca="1">IFERROR(SUM(P$61:P$62),0)</f>
        <v>0</v>
      </c>
      <c r="Q64" s="514">
        <f ca="1">SUM($Q$61:$Q$62)</f>
        <v>0</v>
      </c>
    </row>
    <row r="66" spans="3:15">
      <c r="M66" s="159"/>
      <c r="N66" s="160" t="s">
        <v>194</v>
      </c>
      <c r="O66" s="161" t="s">
        <v>195</v>
      </c>
    </row>
    <row r="67" spans="3:15">
      <c r="C67" s="159"/>
      <c r="M67" s="160" t="s">
        <v>196</v>
      </c>
      <c r="N67" s="162"/>
      <c r="O67" s="516">
        <f ca="1">O64*N67</f>
        <v>0</v>
      </c>
    </row>
    <row r="68" spans="3:15">
      <c r="C68" s="159"/>
      <c r="M68" s="161" t="s">
        <v>197</v>
      </c>
      <c r="N68" s="162"/>
      <c r="O68" s="516">
        <f ca="1">O64*N68</f>
        <v>0</v>
      </c>
    </row>
    <row r="69" spans="3:15">
      <c r="C69" s="159"/>
      <c r="O69" s="517"/>
    </row>
  </sheetData>
  <mergeCells count="5">
    <mergeCell ref="B4:Q4"/>
    <mergeCell ref="F6:H6"/>
    <mergeCell ref="J6:K6"/>
    <mergeCell ref="M6:Q6"/>
    <mergeCell ref="M61:N61"/>
  </mergeCells>
  <phoneticPr fontId="10"/>
  <conditionalFormatting sqref="Q11:Q55">
    <cfRule type="expression" dxfId="4" priority="1">
      <formula>$E11="（イ）複数項目に係る経費"</formula>
    </cfRule>
  </conditionalFormatting>
  <dataValidations count="1">
    <dataValidation type="list" allowBlank="1" showInputMessage="1" showErrorMessage="1" sqref="E11:E55" xr:uid="{DCECE826-F2C0-488D-B312-CAC959B728A0}">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65" fitToHeight="0" orientation="portrait" cellComments="asDisplayed" r:id="rId1"/>
  <headerFooter>
    <oddHeader xml:space="preserve">&amp;L
</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658B4-9024-44D5-BD03-9FC848DC5327}">
  <sheetPr>
    <tabColor rgb="FF00B0F0"/>
    <pageSetUpPr fitToPage="1"/>
  </sheetPr>
  <dimension ref="B1:J24"/>
  <sheetViews>
    <sheetView showGridLines="0" view="pageBreakPreview" zoomScale="80" zoomScaleNormal="100" zoomScaleSheetLayoutView="80" workbookViewId="0">
      <selection activeCell="A25" sqref="A25:XFD29"/>
    </sheetView>
  </sheetViews>
  <sheetFormatPr defaultColWidth="9" defaultRowHeight="13.2"/>
  <cols>
    <col min="1" max="1" width="6.44140625" style="103" customWidth="1"/>
    <col min="2" max="2" width="7.6640625" style="103" customWidth="1"/>
    <col min="3" max="3" width="25.77734375" style="103" customWidth="1"/>
    <col min="4" max="4" width="6.44140625" style="103" customWidth="1"/>
    <col min="5" max="5" width="27.6640625" style="103" customWidth="1"/>
    <col min="6" max="6" width="32.109375" style="182" customWidth="1"/>
    <col min="7" max="7" width="30.44140625" style="182" customWidth="1"/>
    <col min="8" max="9" width="31.21875" style="182" customWidth="1"/>
    <col min="10" max="10" width="5" style="103" customWidth="1"/>
    <col min="11" max="16384" width="9" style="103"/>
  </cols>
  <sheetData>
    <row r="1" spans="2:10" ht="14.4">
      <c r="J1" s="183" t="s">
        <v>330</v>
      </c>
    </row>
    <row r="3" spans="2:10" s="184" customFormat="1" ht="27.75" customHeight="1">
      <c r="B3" s="657" t="s">
        <v>332</v>
      </c>
      <c r="C3" s="657"/>
      <c r="D3" s="657"/>
      <c r="E3" s="657"/>
      <c r="F3" s="657"/>
      <c r="G3" s="657"/>
      <c r="H3" s="657"/>
      <c r="I3" s="657"/>
    </row>
    <row r="4" spans="2:10" s="184" customFormat="1" ht="14.25" customHeight="1">
      <c r="B4" s="185"/>
      <c r="C4" s="185"/>
      <c r="D4" s="185"/>
      <c r="E4" s="185"/>
      <c r="F4" s="185"/>
      <c r="G4" s="185"/>
      <c r="H4" s="185"/>
      <c r="I4" s="185"/>
    </row>
    <row r="5" spans="2:10" s="184" customFormat="1" ht="27.75" customHeight="1">
      <c r="B5" s="680" t="s">
        <v>120</v>
      </c>
      <c r="C5" s="680"/>
      <c r="D5" s="680" t="s">
        <v>121</v>
      </c>
      <c r="E5" s="680"/>
      <c r="F5" s="186" t="s">
        <v>158</v>
      </c>
      <c r="G5" s="186" t="s">
        <v>159</v>
      </c>
      <c r="H5" s="680" t="s">
        <v>160</v>
      </c>
      <c r="I5" s="680"/>
    </row>
    <row r="6" spans="2:10" s="184" customFormat="1" ht="27.75" customHeight="1">
      <c r="B6" s="681">
        <f>'02_様式7-1'!B7</f>
        <v>0</v>
      </c>
      <c r="C6" s="682"/>
      <c r="D6" s="683">
        <f>'02_様式7-1'!G7</f>
        <v>0</v>
      </c>
      <c r="E6" s="683"/>
      <c r="F6" s="518">
        <f>'02_様式7-1'!B8</f>
        <v>0</v>
      </c>
      <c r="G6" s="518" t="s">
        <v>218</v>
      </c>
      <c r="H6" s="683">
        <f>'02_様式7-1'!B10</f>
        <v>0</v>
      </c>
      <c r="I6" s="683"/>
    </row>
    <row r="7" spans="2:10" s="184" customFormat="1" ht="13.5" customHeight="1">
      <c r="B7" s="187"/>
      <c r="C7" s="187"/>
      <c r="D7" s="187"/>
      <c r="E7" s="187"/>
      <c r="F7" s="187"/>
      <c r="G7" s="187"/>
      <c r="H7" s="187"/>
      <c r="I7" s="187"/>
    </row>
    <row r="8" spans="2:10" ht="30" customHeight="1">
      <c r="B8" s="671" t="s">
        <v>198</v>
      </c>
      <c r="C8" s="673" t="s">
        <v>199</v>
      </c>
      <c r="D8" s="672" t="s">
        <v>200</v>
      </c>
      <c r="E8" s="674" t="s">
        <v>331</v>
      </c>
      <c r="F8" s="675"/>
      <c r="G8" s="675"/>
      <c r="H8" s="675"/>
      <c r="I8" s="676"/>
    </row>
    <row r="9" spans="2:10" ht="66" customHeight="1">
      <c r="B9" s="672"/>
      <c r="C9" s="673"/>
      <c r="D9" s="672"/>
      <c r="E9" s="677"/>
      <c r="F9" s="678"/>
      <c r="G9" s="678"/>
      <c r="H9" s="678"/>
      <c r="I9" s="679"/>
    </row>
    <row r="10" spans="2:10" ht="35.25" customHeight="1">
      <c r="B10" s="188">
        <v>1</v>
      </c>
      <c r="C10" s="520" t="str">
        <f>_xlfn.XLOOKUP(B10,'05_見積書整理表'!B:B,'05_見積書整理表'!D:D,"")</f>
        <v/>
      </c>
      <c r="D10" s="521" t="str">
        <f>_xlfn.XLOOKUP(B10,'05_見積書整理表'!B:B,'05_見積書整理表'!G:G,"")</f>
        <v/>
      </c>
      <c r="E10" s="667"/>
      <c r="F10" s="668"/>
      <c r="G10" s="668"/>
      <c r="H10" s="668"/>
      <c r="I10" s="668"/>
    </row>
    <row r="11" spans="2:10" ht="35.25" customHeight="1">
      <c r="B11" s="188">
        <v>2</v>
      </c>
      <c r="C11" s="520" t="str">
        <f>_xlfn.XLOOKUP(B11,'05_見積書整理表'!B:B,'05_見積書整理表'!D:D,"")</f>
        <v/>
      </c>
      <c r="D11" s="521" t="str">
        <f>_xlfn.XLOOKUP(B11,'05_見積書整理表'!B:B,'05_見積書整理表'!G:G,"")</f>
        <v/>
      </c>
      <c r="E11" s="669"/>
      <c r="F11" s="670"/>
      <c r="G11" s="670"/>
      <c r="H11" s="670"/>
      <c r="I11" s="670"/>
    </row>
    <row r="12" spans="2:10" ht="35.25" customHeight="1">
      <c r="B12" s="188">
        <v>3</v>
      </c>
      <c r="C12" s="520" t="str">
        <f>_xlfn.XLOOKUP(B12,'05_見積書整理表'!B:B,'05_見積書整理表'!D:D,"")</f>
        <v/>
      </c>
      <c r="D12" s="521" t="str">
        <f>_xlfn.XLOOKUP(B12,'05_見積書整理表'!B:B,'05_見積書整理表'!G:G,"")</f>
        <v/>
      </c>
      <c r="E12" s="667"/>
      <c r="F12" s="668"/>
      <c r="G12" s="668"/>
      <c r="H12" s="668"/>
      <c r="I12" s="668"/>
    </row>
    <row r="13" spans="2:10" ht="35.25" customHeight="1">
      <c r="B13" s="188">
        <v>4</v>
      </c>
      <c r="C13" s="520" t="str">
        <f>_xlfn.XLOOKUP(B13,'05_見積書整理表'!B:B,'05_見積書整理表'!D:D,"")</f>
        <v/>
      </c>
      <c r="D13" s="521" t="str">
        <f>_xlfn.XLOOKUP(B13,'05_見積書整理表'!B:B,'05_見積書整理表'!G:G,"")</f>
        <v/>
      </c>
      <c r="E13" s="669"/>
      <c r="F13" s="670"/>
      <c r="G13" s="670"/>
      <c r="H13" s="670"/>
      <c r="I13" s="670"/>
    </row>
    <row r="14" spans="2:10" ht="35.25" customHeight="1">
      <c r="B14" s="188">
        <v>5</v>
      </c>
      <c r="C14" s="520" t="str">
        <f>_xlfn.XLOOKUP(B14,'05_見積書整理表'!B:B,'05_見積書整理表'!D:D,"")</f>
        <v/>
      </c>
      <c r="D14" s="521" t="str">
        <f>_xlfn.XLOOKUP(B14,'05_見積書整理表'!B:B,'05_見積書整理表'!G:G,"")</f>
        <v/>
      </c>
      <c r="E14" s="667"/>
      <c r="F14" s="668"/>
      <c r="G14" s="668"/>
      <c r="H14" s="668"/>
      <c r="I14" s="668"/>
    </row>
    <row r="15" spans="2:10" ht="35.25" customHeight="1">
      <c r="B15" s="188">
        <v>6</v>
      </c>
      <c r="C15" s="520" t="str">
        <f>_xlfn.XLOOKUP(B15,'05_見積書整理表'!B:B,'05_見積書整理表'!D:D,"")</f>
        <v/>
      </c>
      <c r="D15" s="521" t="str">
        <f>_xlfn.XLOOKUP(B15,'05_見積書整理表'!B:B,'05_見積書整理表'!G:G,"")</f>
        <v/>
      </c>
      <c r="E15" s="669"/>
      <c r="F15" s="670"/>
      <c r="G15" s="670"/>
      <c r="H15" s="670"/>
      <c r="I15" s="670"/>
    </row>
    <row r="16" spans="2:10" ht="35.25" customHeight="1">
      <c r="B16" s="188">
        <v>7</v>
      </c>
      <c r="C16" s="520" t="str">
        <f>_xlfn.XLOOKUP(B16,'05_見積書整理表'!B:B,'05_見積書整理表'!D:D,"")</f>
        <v/>
      </c>
      <c r="D16" s="521" t="str">
        <f>_xlfn.XLOOKUP(B16,'05_見積書整理表'!B:B,'05_見積書整理表'!G:G,"")</f>
        <v/>
      </c>
      <c r="E16" s="667"/>
      <c r="F16" s="668"/>
      <c r="G16" s="668"/>
      <c r="H16" s="668"/>
      <c r="I16" s="668"/>
    </row>
    <row r="17" spans="2:9" ht="35.25" customHeight="1">
      <c r="B17" s="188">
        <v>8</v>
      </c>
      <c r="C17" s="520" t="str">
        <f>_xlfn.XLOOKUP(B17,'05_見積書整理表'!B:B,'05_見積書整理表'!D:D,"")</f>
        <v/>
      </c>
      <c r="D17" s="521" t="str">
        <f>_xlfn.XLOOKUP(B17,'05_見積書整理表'!B:B,'05_見積書整理表'!G:G,"")</f>
        <v/>
      </c>
      <c r="E17" s="669"/>
      <c r="F17" s="670"/>
      <c r="G17" s="670"/>
      <c r="H17" s="670"/>
      <c r="I17" s="670"/>
    </row>
    <row r="18" spans="2:9" ht="35.25" customHeight="1">
      <c r="B18" s="188">
        <v>9</v>
      </c>
      <c r="C18" s="520" t="str">
        <f>_xlfn.XLOOKUP(B18,'05_見積書整理表'!B:B,'05_見積書整理表'!D:D,"")</f>
        <v/>
      </c>
      <c r="D18" s="521" t="str">
        <f>_xlfn.XLOOKUP(B18,'05_見積書整理表'!B:B,'05_見積書整理表'!G:G,"")</f>
        <v/>
      </c>
      <c r="E18" s="667"/>
      <c r="F18" s="668"/>
      <c r="G18" s="668"/>
      <c r="H18" s="668"/>
      <c r="I18" s="668"/>
    </row>
    <row r="19" spans="2:9" ht="35.25" customHeight="1">
      <c r="B19" s="188">
        <v>10</v>
      </c>
      <c r="C19" s="520" t="str">
        <f>_xlfn.XLOOKUP(B19,'05_見積書整理表'!B:B,'05_見積書整理表'!D:D,"")</f>
        <v/>
      </c>
      <c r="D19" s="521" t="str">
        <f>_xlfn.XLOOKUP(B19,'05_見積書整理表'!B:B,'05_見積書整理表'!G:G,"")</f>
        <v/>
      </c>
      <c r="E19" s="669"/>
      <c r="F19" s="670"/>
      <c r="G19" s="670"/>
      <c r="H19" s="670"/>
      <c r="I19" s="670"/>
    </row>
    <row r="20" spans="2:9" ht="35.25" customHeight="1">
      <c r="B20" s="188">
        <v>11</v>
      </c>
      <c r="C20" s="520" t="str">
        <f>_xlfn.XLOOKUP(B20,'05_見積書整理表'!B:B,'05_見積書整理表'!D:D,"")</f>
        <v/>
      </c>
      <c r="D20" s="521" t="str">
        <f>_xlfn.XLOOKUP(B20,'05_見積書整理表'!B:B,'05_見積書整理表'!G:G,"")</f>
        <v/>
      </c>
      <c r="E20" s="667"/>
      <c r="F20" s="668"/>
      <c r="G20" s="668"/>
      <c r="H20" s="668"/>
      <c r="I20" s="668"/>
    </row>
    <row r="21" spans="2:9" ht="35.25" customHeight="1">
      <c r="B21" s="188">
        <v>12</v>
      </c>
      <c r="C21" s="520" t="str">
        <f>_xlfn.XLOOKUP(B21,'05_見積書整理表'!B:B,'05_見積書整理表'!D:D,"")</f>
        <v/>
      </c>
      <c r="D21" s="521" t="str">
        <f>_xlfn.XLOOKUP(B21,'05_見積書整理表'!B:B,'05_見積書整理表'!G:G,"")</f>
        <v/>
      </c>
      <c r="E21" s="669"/>
      <c r="F21" s="670"/>
      <c r="G21" s="670"/>
      <c r="H21" s="670"/>
      <c r="I21" s="670"/>
    </row>
    <row r="22" spans="2:9" ht="35.25" customHeight="1">
      <c r="B22" s="188">
        <v>13</v>
      </c>
      <c r="C22" s="520" t="str">
        <f>_xlfn.XLOOKUP(B22,'05_見積書整理表'!B:B,'05_見積書整理表'!D:D,"")</f>
        <v/>
      </c>
      <c r="D22" s="521" t="str">
        <f>_xlfn.XLOOKUP(B22,'05_見積書整理表'!B:B,'05_見積書整理表'!G:G,"")</f>
        <v/>
      </c>
      <c r="E22" s="667"/>
      <c r="F22" s="668"/>
      <c r="G22" s="668"/>
      <c r="H22" s="668"/>
      <c r="I22" s="668"/>
    </row>
    <row r="23" spans="2:9" ht="35.25" customHeight="1">
      <c r="B23" s="188">
        <v>14</v>
      </c>
      <c r="C23" s="520" t="str">
        <f>_xlfn.XLOOKUP(B23,'05_見積書整理表'!B:B,'05_見積書整理表'!D:D,"")</f>
        <v/>
      </c>
      <c r="D23" s="521" t="str">
        <f>_xlfn.XLOOKUP(B23,'05_見積書整理表'!B:B,'05_見積書整理表'!G:G,"")</f>
        <v/>
      </c>
      <c r="E23" s="669"/>
      <c r="F23" s="670"/>
      <c r="G23" s="670"/>
      <c r="H23" s="670"/>
      <c r="I23" s="670"/>
    </row>
    <row r="24" spans="2:9" ht="35.25" customHeight="1">
      <c r="B24" s="188">
        <v>15</v>
      </c>
      <c r="C24" s="520" t="str">
        <f>_xlfn.XLOOKUP(B24,'05_見積書整理表'!B:B,'05_見積書整理表'!D:D,"")</f>
        <v/>
      </c>
      <c r="D24" s="521" t="str">
        <f>_xlfn.XLOOKUP(B24,'05_見積書整理表'!B:B,'05_見積書整理表'!G:G,"")</f>
        <v/>
      </c>
      <c r="E24" s="667"/>
      <c r="F24" s="668"/>
      <c r="G24" s="668"/>
      <c r="H24" s="668"/>
      <c r="I24" s="668"/>
    </row>
  </sheetData>
  <mergeCells count="26">
    <mergeCell ref="B3:I3"/>
    <mergeCell ref="B5:C5"/>
    <mergeCell ref="D5:E5"/>
    <mergeCell ref="H5:I5"/>
    <mergeCell ref="B6:C6"/>
    <mergeCell ref="D6:E6"/>
    <mergeCell ref="H6:I6"/>
    <mergeCell ref="E17:I17"/>
    <mergeCell ref="B8:B9"/>
    <mergeCell ref="C8:C9"/>
    <mergeCell ref="D8:D9"/>
    <mergeCell ref="E8:I9"/>
    <mergeCell ref="E10:I10"/>
    <mergeCell ref="E11:I11"/>
    <mergeCell ref="E12:I12"/>
    <mergeCell ref="E13:I13"/>
    <mergeCell ref="E14:I14"/>
    <mergeCell ref="E15:I15"/>
    <mergeCell ref="E16:I16"/>
    <mergeCell ref="E24:I24"/>
    <mergeCell ref="E18:I18"/>
    <mergeCell ref="E19:I19"/>
    <mergeCell ref="E20:I20"/>
    <mergeCell ref="E21:I21"/>
    <mergeCell ref="E22:I22"/>
    <mergeCell ref="E23:I23"/>
  </mergeCells>
  <phoneticPr fontId="10"/>
  <dataValidations count="1">
    <dataValidation showDropDown="1" showInputMessage="1" showErrorMessage="1" sqref="H6:I6" xr:uid="{D1276750-C0AE-40E5-9615-A71C0A9CD925}"/>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AB69F-E409-43E3-87BA-E567E8567CA7}">
  <sheetPr codeName="Sheet6">
    <tabColor rgb="FF00B0F0"/>
    <pageSetUpPr fitToPage="1"/>
  </sheetPr>
  <dimension ref="B1:J24"/>
  <sheetViews>
    <sheetView showGridLines="0" view="pageBreakPreview" zoomScale="80" zoomScaleNormal="100" zoomScaleSheetLayoutView="80" workbookViewId="0">
      <selection activeCell="A25" sqref="A25:XFD29"/>
    </sheetView>
  </sheetViews>
  <sheetFormatPr defaultColWidth="9" defaultRowHeight="13.2"/>
  <cols>
    <col min="1" max="1" width="6.44140625" style="103" customWidth="1"/>
    <col min="2" max="2" width="7.6640625" style="103" customWidth="1"/>
    <col min="3" max="3" width="25.77734375" style="103" customWidth="1"/>
    <col min="4" max="4" width="6.44140625" style="103" customWidth="1"/>
    <col min="5" max="5" width="27.6640625" style="103" customWidth="1"/>
    <col min="6" max="6" width="32.109375" style="182" customWidth="1"/>
    <col min="7" max="7" width="30.44140625" style="182" customWidth="1"/>
    <col min="8" max="9" width="31.21875" style="182" customWidth="1"/>
    <col min="10" max="10" width="5" style="103" customWidth="1"/>
    <col min="11" max="16384" width="9" style="103"/>
  </cols>
  <sheetData>
    <row r="1" spans="2:10" ht="14.4">
      <c r="J1" s="183" t="s">
        <v>330</v>
      </c>
    </row>
    <row r="3" spans="2:10" s="184" customFormat="1" ht="27.75" customHeight="1">
      <c r="B3" s="657" t="s">
        <v>333</v>
      </c>
      <c r="C3" s="657"/>
      <c r="D3" s="657"/>
      <c r="E3" s="657"/>
      <c r="F3" s="657"/>
      <c r="G3" s="657"/>
      <c r="H3" s="657"/>
      <c r="I3" s="657"/>
    </row>
    <row r="4" spans="2:10" s="184" customFormat="1" ht="14.25" customHeight="1">
      <c r="B4" s="185"/>
      <c r="C4" s="185"/>
      <c r="D4" s="185"/>
      <c r="E4" s="185"/>
      <c r="F4" s="185"/>
      <c r="G4" s="185"/>
      <c r="H4" s="185"/>
      <c r="I4" s="185"/>
    </row>
    <row r="5" spans="2:10" s="184" customFormat="1" ht="27.75" customHeight="1">
      <c r="B5" s="680" t="s">
        <v>120</v>
      </c>
      <c r="C5" s="680"/>
      <c r="D5" s="680" t="s">
        <v>121</v>
      </c>
      <c r="E5" s="680"/>
      <c r="F5" s="186" t="s">
        <v>158</v>
      </c>
      <c r="G5" s="186" t="s">
        <v>159</v>
      </c>
      <c r="H5" s="680" t="s">
        <v>160</v>
      </c>
      <c r="I5" s="680"/>
    </row>
    <row r="6" spans="2:10" s="184" customFormat="1" ht="27.75" customHeight="1">
      <c r="B6" s="681">
        <f>'02_様式7-1'!B7</f>
        <v>0</v>
      </c>
      <c r="C6" s="682"/>
      <c r="D6" s="683">
        <f>'02_様式7-1'!G7</f>
        <v>0</v>
      </c>
      <c r="E6" s="683"/>
      <c r="F6" s="518">
        <f>'02_様式7-1'!B8</f>
        <v>0</v>
      </c>
      <c r="G6" s="518" t="s">
        <v>218</v>
      </c>
      <c r="H6" s="683">
        <f>'02_様式7-1'!B10</f>
        <v>0</v>
      </c>
      <c r="I6" s="683"/>
    </row>
    <row r="7" spans="2:10" s="184" customFormat="1" ht="13.5" customHeight="1">
      <c r="B7" s="187"/>
      <c r="C7" s="187"/>
      <c r="D7" s="187"/>
      <c r="E7" s="187"/>
      <c r="F7" s="187"/>
      <c r="G7" s="187"/>
      <c r="H7" s="187"/>
      <c r="I7" s="187"/>
    </row>
    <row r="8" spans="2:10" ht="30" customHeight="1">
      <c r="B8" s="671" t="s">
        <v>198</v>
      </c>
      <c r="C8" s="673" t="s">
        <v>199</v>
      </c>
      <c r="D8" s="672" t="s">
        <v>200</v>
      </c>
      <c r="E8" s="674" t="s">
        <v>331</v>
      </c>
      <c r="F8" s="675"/>
      <c r="G8" s="675"/>
      <c r="H8" s="675"/>
      <c r="I8" s="676"/>
    </row>
    <row r="9" spans="2:10" ht="66" customHeight="1">
      <c r="B9" s="672"/>
      <c r="C9" s="673"/>
      <c r="D9" s="672"/>
      <c r="E9" s="677"/>
      <c r="F9" s="678"/>
      <c r="G9" s="678"/>
      <c r="H9" s="678"/>
      <c r="I9" s="679"/>
    </row>
    <row r="10" spans="2:10" ht="35.25" customHeight="1">
      <c r="B10" s="524" t="s">
        <v>18</v>
      </c>
      <c r="C10" s="520" t="str">
        <f>_xlfn.XLOOKUP(B10,'05_見積書整理表'!B:B,'05_見積書整理表'!D:D,"")</f>
        <v/>
      </c>
      <c r="D10" s="521" t="str">
        <f>_xlfn.XLOOKUP(B10,'05_見積書整理表'!B:B,'05_見積書整理表'!G:G,"")</f>
        <v/>
      </c>
      <c r="E10" s="667"/>
      <c r="F10" s="668"/>
      <c r="G10" s="668"/>
      <c r="H10" s="668"/>
      <c r="I10" s="668"/>
    </row>
    <row r="11" spans="2:10" ht="35.25" customHeight="1">
      <c r="B11" s="524" t="s">
        <v>20</v>
      </c>
      <c r="C11" s="520" t="str">
        <f>_xlfn.XLOOKUP(B11,'05_見積書整理表'!B:B,'05_見積書整理表'!D:D,"")</f>
        <v/>
      </c>
      <c r="D11" s="521" t="str">
        <f>_xlfn.XLOOKUP(B11,'05_見積書整理表'!B:B,'05_見積書整理表'!G:G,"")</f>
        <v/>
      </c>
      <c r="E11" s="669"/>
      <c r="F11" s="670"/>
      <c r="G11" s="670"/>
      <c r="H11" s="670"/>
      <c r="I11" s="670"/>
    </row>
    <row r="12" spans="2:10" ht="35.25" customHeight="1">
      <c r="B12" s="524" t="s">
        <v>21</v>
      </c>
      <c r="C12" s="520" t="str">
        <f>_xlfn.XLOOKUP(B12,'05_見積書整理表'!B:B,'05_見積書整理表'!D:D,"")</f>
        <v/>
      </c>
      <c r="D12" s="521" t="str">
        <f>_xlfn.XLOOKUP(B12,'05_見積書整理表'!B:B,'05_見積書整理表'!G:G,"")</f>
        <v/>
      </c>
      <c r="E12" s="667"/>
      <c r="F12" s="668"/>
      <c r="G12" s="668"/>
      <c r="H12" s="668"/>
      <c r="I12" s="668"/>
    </row>
    <row r="13" spans="2:10" ht="35.25" customHeight="1">
      <c r="B13" s="524" t="s">
        <v>23</v>
      </c>
      <c r="C13" s="520" t="str">
        <f>_xlfn.XLOOKUP(B13,'05_見積書整理表'!B:B,'05_見積書整理表'!D:D,"")</f>
        <v/>
      </c>
      <c r="D13" s="521" t="str">
        <f>_xlfn.XLOOKUP(B13,'05_見積書整理表'!B:B,'05_見積書整理表'!G:G,"")</f>
        <v/>
      </c>
      <c r="E13" s="669"/>
      <c r="F13" s="670"/>
      <c r="G13" s="670"/>
      <c r="H13" s="670"/>
      <c r="I13" s="670"/>
    </row>
    <row r="14" spans="2:10" ht="35.25" customHeight="1">
      <c r="B14" s="524" t="s">
        <v>24</v>
      </c>
      <c r="C14" s="520" t="str">
        <f>_xlfn.XLOOKUP(B14,'05_見積書整理表'!B:B,'05_見積書整理表'!D:D,"")</f>
        <v/>
      </c>
      <c r="D14" s="521" t="str">
        <f>_xlfn.XLOOKUP(B14,'05_見積書整理表'!B:B,'05_見積書整理表'!G:G,"")</f>
        <v/>
      </c>
      <c r="E14" s="667"/>
      <c r="F14" s="668"/>
      <c r="G14" s="668"/>
      <c r="H14" s="668"/>
      <c r="I14" s="668"/>
    </row>
    <row r="15" spans="2:10" ht="35.25" customHeight="1">
      <c r="B15" s="524" t="s">
        <v>25</v>
      </c>
      <c r="C15" s="520" t="str">
        <f>_xlfn.XLOOKUP(B15,'05_見積書整理表'!B:B,'05_見積書整理表'!D:D,"")</f>
        <v/>
      </c>
      <c r="D15" s="521" t="str">
        <f>_xlfn.XLOOKUP(B15,'05_見積書整理表'!B:B,'05_見積書整理表'!G:G,"")</f>
        <v/>
      </c>
      <c r="E15" s="669"/>
      <c r="F15" s="670"/>
      <c r="G15" s="670"/>
      <c r="H15" s="670"/>
      <c r="I15" s="670"/>
    </row>
    <row r="16" spans="2:10" ht="35.25" customHeight="1">
      <c r="B16" s="524" t="s">
        <v>27</v>
      </c>
      <c r="C16" s="520" t="str">
        <f>_xlfn.XLOOKUP(B16,'05_見積書整理表'!B:B,'05_見積書整理表'!D:D,"")</f>
        <v/>
      </c>
      <c r="D16" s="521" t="str">
        <f>_xlfn.XLOOKUP(B16,'05_見積書整理表'!B:B,'05_見積書整理表'!G:G,"")</f>
        <v/>
      </c>
      <c r="E16" s="667"/>
      <c r="F16" s="668"/>
      <c r="G16" s="668"/>
      <c r="H16" s="668"/>
      <c r="I16" s="668"/>
    </row>
    <row r="17" spans="2:9" ht="35.25" customHeight="1">
      <c r="B17" s="524" t="s">
        <v>28</v>
      </c>
      <c r="C17" s="520" t="str">
        <f>_xlfn.XLOOKUP(B17,'05_見積書整理表'!B:B,'05_見積書整理表'!D:D,"")</f>
        <v/>
      </c>
      <c r="D17" s="521" t="str">
        <f>_xlfn.XLOOKUP(B17,'05_見積書整理表'!B:B,'05_見積書整理表'!G:G,"")</f>
        <v/>
      </c>
      <c r="E17" s="669"/>
      <c r="F17" s="670"/>
      <c r="G17" s="670"/>
      <c r="H17" s="670"/>
      <c r="I17" s="670"/>
    </row>
    <row r="18" spans="2:9" ht="35.25" customHeight="1">
      <c r="B18" s="524" t="s">
        <v>29</v>
      </c>
      <c r="C18" s="520" t="str">
        <f>_xlfn.XLOOKUP(B18,'05_見積書整理表'!B:B,'05_見積書整理表'!D:D,"")</f>
        <v/>
      </c>
      <c r="D18" s="521" t="str">
        <f>_xlfn.XLOOKUP(B18,'05_見積書整理表'!B:B,'05_見積書整理表'!G:G,"")</f>
        <v/>
      </c>
      <c r="E18" s="667"/>
      <c r="F18" s="668"/>
      <c r="G18" s="668"/>
      <c r="H18" s="668"/>
      <c r="I18" s="668"/>
    </row>
    <row r="19" spans="2:9" ht="35.25" customHeight="1">
      <c r="B19" s="524" t="s">
        <v>31</v>
      </c>
      <c r="C19" s="520" t="str">
        <f>_xlfn.XLOOKUP(B19,'05_見積書整理表'!B:B,'05_見積書整理表'!D:D,"")</f>
        <v/>
      </c>
      <c r="D19" s="521" t="str">
        <f>_xlfn.XLOOKUP(B19,'05_見積書整理表'!B:B,'05_見積書整理表'!G:G,"")</f>
        <v/>
      </c>
      <c r="E19" s="669"/>
      <c r="F19" s="670"/>
      <c r="G19" s="670"/>
      <c r="H19" s="670"/>
      <c r="I19" s="670"/>
    </row>
    <row r="20" spans="2:9" ht="35.25" customHeight="1">
      <c r="B20" s="524" t="s">
        <v>33</v>
      </c>
      <c r="C20" s="520" t="str">
        <f>_xlfn.XLOOKUP(B20,'05_見積書整理表'!B:B,'05_見積書整理表'!D:D,"")</f>
        <v/>
      </c>
      <c r="D20" s="521" t="str">
        <f>_xlfn.XLOOKUP(B20,'05_見積書整理表'!B:B,'05_見積書整理表'!G:G,"")</f>
        <v/>
      </c>
      <c r="E20" s="667"/>
      <c r="F20" s="668"/>
      <c r="G20" s="668"/>
      <c r="H20" s="668"/>
      <c r="I20" s="668"/>
    </row>
    <row r="21" spans="2:9" ht="35.25" customHeight="1">
      <c r="B21" s="524" t="s">
        <v>334</v>
      </c>
      <c r="C21" s="520" t="str">
        <f>_xlfn.XLOOKUP(B21,'05_見積書整理表'!B:B,'05_見積書整理表'!D:D,"")</f>
        <v/>
      </c>
      <c r="D21" s="521" t="str">
        <f>_xlfn.XLOOKUP(B21,'05_見積書整理表'!B:B,'05_見積書整理表'!G:G,"")</f>
        <v/>
      </c>
      <c r="E21" s="669"/>
      <c r="F21" s="670"/>
      <c r="G21" s="670"/>
      <c r="H21" s="670"/>
      <c r="I21" s="670"/>
    </row>
    <row r="22" spans="2:9" ht="35.25" customHeight="1">
      <c r="B22" s="524" t="s">
        <v>335</v>
      </c>
      <c r="C22" s="520" t="str">
        <f>_xlfn.XLOOKUP(B22,'05_見積書整理表'!B:B,'05_見積書整理表'!D:D,"")</f>
        <v/>
      </c>
      <c r="D22" s="521" t="str">
        <f>_xlfn.XLOOKUP(B22,'05_見積書整理表'!B:B,'05_見積書整理表'!G:G,"")</f>
        <v/>
      </c>
      <c r="E22" s="667"/>
      <c r="F22" s="668"/>
      <c r="G22" s="668"/>
      <c r="H22" s="668"/>
      <c r="I22" s="668"/>
    </row>
    <row r="23" spans="2:9" ht="35.25" customHeight="1">
      <c r="B23" s="524" t="s">
        <v>336</v>
      </c>
      <c r="C23" s="520" t="str">
        <f>_xlfn.XLOOKUP(B23,'05_見積書整理表'!B:B,'05_見積書整理表'!D:D,"")</f>
        <v/>
      </c>
      <c r="D23" s="521" t="str">
        <f>_xlfn.XLOOKUP(B23,'05_見積書整理表'!B:B,'05_見積書整理表'!G:G,"")</f>
        <v/>
      </c>
      <c r="E23" s="669"/>
      <c r="F23" s="670"/>
      <c r="G23" s="670"/>
      <c r="H23" s="670"/>
      <c r="I23" s="670"/>
    </row>
    <row r="24" spans="2:9" ht="35.25" customHeight="1">
      <c r="B24" s="524" t="s">
        <v>337</v>
      </c>
      <c r="C24" s="520" t="str">
        <f>_xlfn.XLOOKUP(B24,'05_見積書整理表'!B:B,'05_見積書整理表'!D:D,"")</f>
        <v/>
      </c>
      <c r="D24" s="521" t="str">
        <f>_xlfn.XLOOKUP(B24,'05_見積書整理表'!B:B,'05_見積書整理表'!G:G,"")</f>
        <v/>
      </c>
      <c r="E24" s="667"/>
      <c r="F24" s="668"/>
      <c r="G24" s="668"/>
      <c r="H24" s="668"/>
      <c r="I24" s="668"/>
    </row>
  </sheetData>
  <mergeCells count="26">
    <mergeCell ref="E23:I23"/>
    <mergeCell ref="E24:I24"/>
    <mergeCell ref="E18:I18"/>
    <mergeCell ref="E19:I19"/>
    <mergeCell ref="E20:I20"/>
    <mergeCell ref="E21:I21"/>
    <mergeCell ref="E22:I22"/>
    <mergeCell ref="E17:I17"/>
    <mergeCell ref="B8:B9"/>
    <mergeCell ref="C8:C9"/>
    <mergeCell ref="D8:D9"/>
    <mergeCell ref="E8:I9"/>
    <mergeCell ref="E10:I10"/>
    <mergeCell ref="E11:I11"/>
    <mergeCell ref="E12:I12"/>
    <mergeCell ref="E13:I13"/>
    <mergeCell ref="E14:I14"/>
    <mergeCell ref="E15:I15"/>
    <mergeCell ref="E16:I16"/>
    <mergeCell ref="B3:I3"/>
    <mergeCell ref="B5:C5"/>
    <mergeCell ref="D5:E5"/>
    <mergeCell ref="H5:I5"/>
    <mergeCell ref="B6:C6"/>
    <mergeCell ref="D6:E6"/>
    <mergeCell ref="H6:I6"/>
  </mergeCells>
  <phoneticPr fontId="10"/>
  <dataValidations count="1">
    <dataValidation showDropDown="1" showInputMessage="1" showErrorMessage="1" sqref="H6:I6" xr:uid="{411F6981-BECE-4B20-BAD5-4E88C8C721A1}"/>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32C45-E148-433A-BBD8-6B62CA7EE9E2}">
  <sheetPr codeName="Sheet7">
    <tabColor rgb="FF00B0F0"/>
    <pageSetUpPr fitToPage="1"/>
  </sheetPr>
  <dimension ref="A1:J33"/>
  <sheetViews>
    <sheetView showZeros="0" view="pageBreakPreview" zoomScaleNormal="85" zoomScaleSheetLayoutView="100" workbookViewId="0">
      <selection activeCell="M13" sqref="M13"/>
    </sheetView>
  </sheetViews>
  <sheetFormatPr defaultColWidth="9" defaultRowHeight="13.2"/>
  <cols>
    <col min="1" max="1" width="15.77734375" style="36" bestFit="1" customWidth="1"/>
    <col min="2" max="2" width="12.44140625" style="36" bestFit="1" customWidth="1"/>
    <col min="3" max="3" width="12.21875" style="36" customWidth="1"/>
    <col min="4" max="4" width="3.77734375" style="36" bestFit="1" customWidth="1"/>
    <col min="5" max="5" width="12.44140625" style="36" bestFit="1" customWidth="1"/>
    <col min="6" max="6" width="12" style="36" customWidth="1"/>
    <col min="7" max="7" width="3.77734375" style="36" bestFit="1" customWidth="1"/>
    <col min="8" max="8" width="10.21875" style="36" bestFit="1" customWidth="1"/>
    <col min="9" max="9" width="17.109375" style="36" customWidth="1"/>
    <col min="10" max="10" width="3.44140625" style="181" bestFit="1" customWidth="1"/>
    <col min="11" max="16384" width="9" style="36"/>
  </cols>
  <sheetData>
    <row r="1" spans="1:10" ht="24.75" customHeight="1">
      <c r="G1" s="686" t="s">
        <v>201</v>
      </c>
      <c r="H1" s="686"/>
      <c r="I1" s="686"/>
      <c r="J1" s="686"/>
    </row>
    <row r="2" spans="1:10" ht="24.75" customHeight="1">
      <c r="A2" s="687" t="s">
        <v>202</v>
      </c>
      <c r="B2" s="687"/>
      <c r="C2" s="687"/>
      <c r="D2" s="687"/>
      <c r="E2" s="687"/>
      <c r="F2" s="687"/>
      <c r="G2" s="687"/>
      <c r="H2" s="687"/>
      <c r="I2" s="687"/>
      <c r="J2" s="687"/>
    </row>
    <row r="3" spans="1:10" ht="13.8" thickBot="1">
      <c r="H3" s="163"/>
      <c r="I3" s="688"/>
      <c r="J3" s="688"/>
    </row>
    <row r="4" spans="1:10" ht="34.5" customHeight="1">
      <c r="A4" s="164" t="s">
        <v>4</v>
      </c>
      <c r="B4" s="689">
        <f>'02_様式7-1'!G7</f>
        <v>0</v>
      </c>
      <c r="C4" s="690"/>
      <c r="D4" s="690"/>
      <c r="E4" s="691"/>
      <c r="F4" s="165" t="s">
        <v>203</v>
      </c>
      <c r="G4" s="692">
        <f>'02_様式7-1'!B8</f>
        <v>0</v>
      </c>
      <c r="H4" s="693"/>
      <c r="I4" s="693"/>
      <c r="J4" s="694"/>
    </row>
    <row r="5" spans="1:10" ht="34.5" customHeight="1">
      <c r="A5" s="8" t="s">
        <v>1</v>
      </c>
      <c r="B5" s="695">
        <f>'02_様式7-1'!G2</f>
        <v>0</v>
      </c>
      <c r="C5" s="696"/>
      <c r="D5" s="696"/>
      <c r="E5" s="696"/>
      <c r="F5" s="696"/>
      <c r="G5" s="696"/>
      <c r="H5" s="696"/>
      <c r="I5" s="696"/>
      <c r="J5" s="697"/>
    </row>
    <row r="6" spans="1:10" ht="34.5" customHeight="1" thickBot="1">
      <c r="A6" s="166" t="s">
        <v>6</v>
      </c>
      <c r="B6" s="698">
        <f>'02_様式7-1'!B9</f>
        <v>0</v>
      </c>
      <c r="C6" s="699"/>
      <c r="D6" s="699"/>
      <c r="E6" s="700"/>
      <c r="F6" s="700"/>
      <c r="G6" s="700"/>
      <c r="H6" s="700"/>
      <c r="I6" s="700"/>
      <c r="J6" s="701"/>
    </row>
    <row r="7" spans="1:10" ht="34.5" customHeight="1" thickTop="1">
      <c r="A7" s="167" t="s">
        <v>7</v>
      </c>
      <c r="B7" s="702">
        <f>'02_様式7-1'!B10</f>
        <v>0</v>
      </c>
      <c r="C7" s="703"/>
      <c r="D7" s="703"/>
      <c r="E7" s="704"/>
      <c r="F7" s="705" t="s">
        <v>204</v>
      </c>
      <c r="G7" s="706"/>
      <c r="H7" s="707"/>
      <c r="I7" s="708"/>
      <c r="J7" s="709"/>
    </row>
    <row r="8" spans="1:10" ht="34.5" customHeight="1">
      <c r="A8" s="168" t="s">
        <v>205</v>
      </c>
      <c r="B8" s="169" t="s">
        <v>206</v>
      </c>
      <c r="C8" s="710"/>
      <c r="D8" s="710"/>
      <c r="E8" s="710"/>
      <c r="F8" s="710"/>
      <c r="G8" s="711"/>
      <c r="H8" s="169" t="s">
        <v>207</v>
      </c>
      <c r="I8" s="170"/>
      <c r="J8" s="171" t="s">
        <v>19</v>
      </c>
    </row>
    <row r="9" spans="1:10" ht="34.5" customHeight="1">
      <c r="A9" s="168" t="s">
        <v>208</v>
      </c>
      <c r="B9" s="169" t="s">
        <v>206</v>
      </c>
      <c r="C9" s="684"/>
      <c r="D9" s="684"/>
      <c r="E9" s="684"/>
      <c r="F9" s="684"/>
      <c r="G9" s="685"/>
      <c r="H9" s="169" t="s">
        <v>207</v>
      </c>
      <c r="I9" s="170"/>
      <c r="J9" s="171" t="s">
        <v>19</v>
      </c>
    </row>
    <row r="10" spans="1:10" ht="34.5" customHeight="1">
      <c r="A10" s="168" t="s">
        <v>209</v>
      </c>
      <c r="B10" s="169" t="s">
        <v>206</v>
      </c>
      <c r="C10" s="684"/>
      <c r="D10" s="684"/>
      <c r="E10" s="684"/>
      <c r="F10" s="684"/>
      <c r="G10" s="685"/>
      <c r="H10" s="169" t="s">
        <v>207</v>
      </c>
      <c r="I10" s="170"/>
      <c r="J10" s="171" t="s">
        <v>19</v>
      </c>
    </row>
    <row r="11" spans="1:10" ht="34.5" customHeight="1">
      <c r="A11" s="168" t="s">
        <v>210</v>
      </c>
      <c r="B11" s="169" t="s">
        <v>206</v>
      </c>
      <c r="C11" s="684"/>
      <c r="D11" s="684"/>
      <c r="E11" s="684"/>
      <c r="F11" s="684"/>
      <c r="G11" s="685"/>
      <c r="H11" s="169" t="s">
        <v>207</v>
      </c>
      <c r="I11" s="170"/>
      <c r="J11" s="171" t="s">
        <v>19</v>
      </c>
    </row>
    <row r="12" spans="1:10" ht="34.5" customHeight="1">
      <c r="A12" s="168" t="s">
        <v>211</v>
      </c>
      <c r="B12" s="169" t="s">
        <v>206</v>
      </c>
      <c r="C12" s="684"/>
      <c r="D12" s="684"/>
      <c r="E12" s="684"/>
      <c r="F12" s="684"/>
      <c r="G12" s="685"/>
      <c r="H12" s="169" t="s">
        <v>207</v>
      </c>
      <c r="I12" s="170"/>
      <c r="J12" s="171" t="s">
        <v>19</v>
      </c>
    </row>
    <row r="13" spans="1:10" ht="35.25" customHeight="1" thickBot="1">
      <c r="A13" s="168" t="s">
        <v>212</v>
      </c>
      <c r="B13" s="172" t="s">
        <v>206</v>
      </c>
      <c r="C13" s="684"/>
      <c r="D13" s="684"/>
      <c r="E13" s="684"/>
      <c r="F13" s="684"/>
      <c r="G13" s="685"/>
      <c r="H13" s="172" t="s">
        <v>207</v>
      </c>
      <c r="I13" s="173"/>
      <c r="J13" s="174" t="s">
        <v>19</v>
      </c>
    </row>
    <row r="14" spans="1:10" ht="35.25" customHeight="1" thickTop="1">
      <c r="A14" s="175" t="s">
        <v>213</v>
      </c>
      <c r="B14" s="722"/>
      <c r="C14" s="722"/>
      <c r="D14" s="722"/>
      <c r="E14" s="722"/>
      <c r="F14" s="722"/>
      <c r="G14" s="722"/>
      <c r="H14" s="722"/>
      <c r="I14" s="722"/>
      <c r="J14" s="723"/>
    </row>
    <row r="15" spans="1:10" ht="34.5" customHeight="1">
      <c r="A15" s="724"/>
      <c r="B15" s="725"/>
      <c r="C15" s="725"/>
      <c r="D15" s="725"/>
      <c r="E15" s="725"/>
      <c r="F15" s="725"/>
      <c r="G15" s="725"/>
      <c r="H15" s="725"/>
      <c r="I15" s="725"/>
      <c r="J15" s="726"/>
    </row>
    <row r="16" spans="1:10" ht="34.5" customHeight="1">
      <c r="A16" s="724"/>
      <c r="B16" s="725"/>
      <c r="C16" s="725"/>
      <c r="D16" s="725"/>
      <c r="E16" s="725"/>
      <c r="F16" s="725"/>
      <c r="G16" s="725"/>
      <c r="H16" s="725"/>
      <c r="I16" s="725"/>
      <c r="J16" s="726"/>
    </row>
    <row r="17" spans="1:10" ht="34.5" customHeight="1">
      <c r="A17" s="724"/>
      <c r="B17" s="725"/>
      <c r="C17" s="725"/>
      <c r="D17" s="725"/>
      <c r="E17" s="725"/>
      <c r="F17" s="725"/>
      <c r="G17" s="725"/>
      <c r="H17" s="725"/>
      <c r="I17" s="725"/>
      <c r="J17" s="726"/>
    </row>
    <row r="18" spans="1:10" ht="34.5" customHeight="1">
      <c r="A18" s="724"/>
      <c r="B18" s="725"/>
      <c r="C18" s="725"/>
      <c r="D18" s="725"/>
      <c r="E18" s="725"/>
      <c r="F18" s="725"/>
      <c r="G18" s="725"/>
      <c r="H18" s="725"/>
      <c r="I18" s="725"/>
      <c r="J18" s="726"/>
    </row>
    <row r="19" spans="1:10" ht="34.5" customHeight="1">
      <c r="A19" s="724"/>
      <c r="B19" s="725"/>
      <c r="C19" s="725"/>
      <c r="D19" s="725"/>
      <c r="E19" s="725"/>
      <c r="F19" s="725"/>
      <c r="G19" s="725"/>
      <c r="H19" s="725"/>
      <c r="I19" s="725"/>
      <c r="J19" s="726"/>
    </row>
    <row r="20" spans="1:10" ht="34.5" customHeight="1">
      <c r="A20" s="724"/>
      <c r="B20" s="725"/>
      <c r="C20" s="725"/>
      <c r="D20" s="725"/>
      <c r="E20" s="725"/>
      <c r="F20" s="725"/>
      <c r="G20" s="725"/>
      <c r="H20" s="725"/>
      <c r="I20" s="725"/>
      <c r="J20" s="726"/>
    </row>
    <row r="21" spans="1:10" ht="35.25" customHeight="1">
      <c r="A21" s="712" t="s">
        <v>214</v>
      </c>
      <c r="B21" s="713"/>
      <c r="C21" s="713"/>
      <c r="D21" s="713"/>
      <c r="E21" s="713"/>
      <c r="F21" s="713"/>
      <c r="G21" s="713"/>
      <c r="H21" s="713"/>
      <c r="I21" s="713"/>
      <c r="J21" s="714"/>
    </row>
    <row r="22" spans="1:10" ht="35.25" customHeight="1">
      <c r="A22" s="176"/>
      <c r="B22" s="163" t="s">
        <v>215</v>
      </c>
      <c r="C22" s="177"/>
      <c r="D22" s="178" t="s">
        <v>19</v>
      </c>
      <c r="E22" s="163" t="s">
        <v>216</v>
      </c>
      <c r="F22" s="51"/>
      <c r="G22" s="178" t="s">
        <v>19</v>
      </c>
      <c r="H22" s="163" t="s">
        <v>217</v>
      </c>
      <c r="I22" s="179">
        <f>F22-C22</f>
        <v>0</v>
      </c>
      <c r="J22" s="180" t="s">
        <v>19</v>
      </c>
    </row>
    <row r="23" spans="1:10" ht="34.5" customHeight="1">
      <c r="A23" s="715"/>
      <c r="B23" s="716"/>
      <c r="C23" s="716"/>
      <c r="D23" s="716"/>
      <c r="E23" s="716"/>
      <c r="F23" s="716"/>
      <c r="G23" s="716"/>
      <c r="H23" s="716"/>
      <c r="I23" s="716"/>
      <c r="J23" s="717"/>
    </row>
    <row r="24" spans="1:10" ht="34.5" customHeight="1">
      <c r="A24" s="718"/>
      <c r="B24" s="716"/>
      <c r="C24" s="716"/>
      <c r="D24" s="716"/>
      <c r="E24" s="716"/>
      <c r="F24" s="716"/>
      <c r="G24" s="716"/>
      <c r="H24" s="716"/>
      <c r="I24" s="716"/>
      <c r="J24" s="717"/>
    </row>
    <row r="25" spans="1:10" ht="34.5" customHeight="1">
      <c r="A25" s="718"/>
      <c r="B25" s="716"/>
      <c r="C25" s="716"/>
      <c r="D25" s="716"/>
      <c r="E25" s="716"/>
      <c r="F25" s="716"/>
      <c r="G25" s="716"/>
      <c r="H25" s="716"/>
      <c r="I25" s="716"/>
      <c r="J25" s="717"/>
    </row>
    <row r="26" spans="1:10" ht="34.5" customHeight="1">
      <c r="A26" s="718"/>
      <c r="B26" s="716"/>
      <c r="C26" s="716"/>
      <c r="D26" s="716"/>
      <c r="E26" s="716"/>
      <c r="F26" s="716"/>
      <c r="G26" s="716"/>
      <c r="H26" s="716"/>
      <c r="I26" s="716"/>
      <c r="J26" s="717"/>
    </row>
    <row r="27" spans="1:10" ht="34.5" customHeight="1">
      <c r="A27" s="718"/>
      <c r="B27" s="716"/>
      <c r="C27" s="716"/>
      <c r="D27" s="716"/>
      <c r="E27" s="716"/>
      <c r="F27" s="716"/>
      <c r="G27" s="716"/>
      <c r="H27" s="716"/>
      <c r="I27" s="716"/>
      <c r="J27" s="717"/>
    </row>
    <row r="28" spans="1:10" ht="34.5" customHeight="1" thickBot="1">
      <c r="A28" s="719"/>
      <c r="B28" s="720"/>
      <c r="C28" s="720"/>
      <c r="D28" s="720"/>
      <c r="E28" s="720"/>
      <c r="F28" s="720"/>
      <c r="G28" s="720"/>
      <c r="H28" s="720"/>
      <c r="I28" s="720"/>
      <c r="J28" s="721"/>
    </row>
    <row r="29" spans="1:10" ht="28.5" customHeight="1"/>
    <row r="30" spans="1:10" ht="28.5" customHeight="1"/>
    <row r="31" spans="1:10" ht="28.5" customHeight="1"/>
    <row r="32" spans="1:10" ht="28.5" customHeight="1"/>
    <row r="33" ht="28.5" customHeight="1"/>
  </sheetData>
  <mergeCells count="20">
    <mergeCell ref="A21:J21"/>
    <mergeCell ref="A23:J28"/>
    <mergeCell ref="C10:G10"/>
    <mergeCell ref="C11:G11"/>
    <mergeCell ref="C12:G12"/>
    <mergeCell ref="C13:G13"/>
    <mergeCell ref="B14:J14"/>
    <mergeCell ref="A15:J20"/>
    <mergeCell ref="C9:G9"/>
    <mergeCell ref="G1:J1"/>
    <mergeCell ref="A2:J2"/>
    <mergeCell ref="I3:J3"/>
    <mergeCell ref="B4:E4"/>
    <mergeCell ref="G4:J4"/>
    <mergeCell ref="B5:J5"/>
    <mergeCell ref="B6:J6"/>
    <mergeCell ref="B7:E7"/>
    <mergeCell ref="F7:G7"/>
    <mergeCell ref="H7:J7"/>
    <mergeCell ref="C8:G8"/>
  </mergeCells>
  <phoneticPr fontId="10"/>
  <conditionalFormatting sqref="A15:J20">
    <cfRule type="cellIs" dxfId="3" priority="2" operator="equal">
      <formula>""</formula>
    </cfRule>
  </conditionalFormatting>
  <conditionalFormatting sqref="C8:G11 I8:I11">
    <cfRule type="cellIs" dxfId="2" priority="1" operator="equal">
      <formula>""</formula>
    </cfRule>
  </conditionalFormatting>
  <conditionalFormatting sqref="H7:J7">
    <cfRule type="cellIs" dxfId="1" priority="3" operator="equal">
      <formula>""</formula>
    </cfRule>
  </conditionalFormatting>
  <dataValidations count="1">
    <dataValidation type="list" allowBlank="1" showInputMessage="1" showErrorMessage="1" sqref="H7:J7" xr:uid="{1F3CA17D-1E3A-4EC5-A88F-497C2170A938}">
      <formula1>"施工業者,設計業者,施工業者・設計業者"</formula1>
    </dataValidation>
  </dataValidations>
  <printOptions horizontalCentered="1"/>
  <pageMargins left="0.59055118110236227" right="0.39370078740157483" top="0.74803149606299213" bottom="0.35433070866141736" header="0.51181102362204722" footer="0.19685039370078741"/>
  <pageSetup paperSize="9" scale="88" orientation="portrait" cellComments="asDisplayed"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E8595-3103-4FBF-8DBB-AE71B2746D63}">
  <sheetPr codeName="Sheet13">
    <tabColor rgb="FF00B0F0"/>
    <pageSetUpPr fitToPage="1"/>
  </sheetPr>
  <dimension ref="A1:W222"/>
  <sheetViews>
    <sheetView tabSelected="1" view="pageBreakPreview" zoomScale="60" zoomScaleNormal="70" workbookViewId="0">
      <selection activeCell="AA21" sqref="AA21"/>
    </sheetView>
  </sheetViews>
  <sheetFormatPr defaultColWidth="9" defaultRowHeight="13.2" outlineLevelRow="1"/>
  <cols>
    <col min="1" max="1" width="1.77734375" style="193" customWidth="1"/>
    <col min="2" max="2" width="5.109375" style="193" customWidth="1"/>
    <col min="3" max="3" width="17.6640625" style="193" customWidth="1"/>
    <col min="4" max="4" width="7.88671875" style="193" customWidth="1"/>
    <col min="5" max="15" width="12.6640625" style="193" customWidth="1"/>
    <col min="16" max="16" width="10.77734375" style="193" customWidth="1"/>
    <col min="17" max="17" width="7.88671875" style="193" customWidth="1"/>
    <col min="18" max="16384" width="9" style="193"/>
  </cols>
  <sheetData>
    <row r="1" spans="2:20" ht="17.25" customHeight="1">
      <c r="B1" s="189" t="s">
        <v>220</v>
      </c>
      <c r="C1" s="189"/>
      <c r="D1" s="190"/>
      <c r="E1" s="191"/>
      <c r="F1" s="191"/>
      <c r="G1" s="191"/>
      <c r="H1" s="191"/>
      <c r="I1" s="192"/>
    </row>
    <row r="2" spans="2:20" ht="20.25" customHeight="1">
      <c r="B2" s="189" t="s">
        <v>221</v>
      </c>
      <c r="C2" s="189"/>
      <c r="D2" s="190"/>
      <c r="E2" s="191"/>
      <c r="F2" s="191"/>
      <c r="G2" s="191"/>
      <c r="H2" s="191"/>
      <c r="I2" s="192"/>
    </row>
    <row r="3" spans="2:20" ht="17.25" customHeight="1">
      <c r="B3" s="864" t="s">
        <v>341</v>
      </c>
      <c r="C3" s="864"/>
      <c r="D3" s="864"/>
      <c r="E3" s="864"/>
      <c r="F3" s="864"/>
      <c r="G3" s="864"/>
      <c r="H3" s="864"/>
      <c r="I3" s="194"/>
    </row>
    <row r="4" spans="2:20" s="199" customFormat="1">
      <c r="B4" s="195"/>
      <c r="C4" s="196"/>
      <c r="D4" s="196"/>
      <c r="E4" s="197"/>
      <c r="F4" s="197"/>
      <c r="G4" s="197"/>
      <c r="H4" s="197"/>
      <c r="I4" s="198"/>
      <c r="R4"/>
      <c r="S4"/>
      <c r="T4"/>
    </row>
    <row r="5" spans="2:20" s="199" customFormat="1">
      <c r="B5" s="195"/>
      <c r="C5" s="196"/>
      <c r="D5" s="196"/>
      <c r="E5" s="197"/>
      <c r="F5" s="197"/>
      <c r="G5" s="197"/>
      <c r="H5" s="197"/>
      <c r="I5" s="198"/>
      <c r="R5"/>
      <c r="S5"/>
      <c r="T5"/>
    </row>
    <row r="6" spans="2:20" s="199" customFormat="1" ht="13.5" customHeight="1">
      <c r="B6" s="195"/>
      <c r="C6" s="196"/>
      <c r="D6" s="196"/>
      <c r="E6" s="197"/>
      <c r="F6" s="197"/>
      <c r="G6" s="197"/>
      <c r="H6" s="197"/>
      <c r="I6" s="198"/>
      <c r="R6"/>
      <c r="S6"/>
      <c r="T6"/>
    </row>
    <row r="7" spans="2:20" s="199" customFormat="1" ht="13.5" customHeight="1">
      <c r="B7" s="195"/>
      <c r="C7" s="196"/>
      <c r="D7" s="196"/>
      <c r="E7" s="197"/>
      <c r="F7" s="197"/>
      <c r="G7" s="197"/>
      <c r="H7" s="197"/>
      <c r="I7" s="198"/>
      <c r="R7"/>
      <c r="S7"/>
      <c r="T7"/>
    </row>
    <row r="8" spans="2:20" s="199" customFormat="1">
      <c r="B8" s="195"/>
      <c r="C8" s="196"/>
      <c r="D8" s="196"/>
      <c r="E8" s="197"/>
      <c r="F8" s="197"/>
      <c r="G8" s="197"/>
      <c r="H8" s="197"/>
      <c r="I8" s="198"/>
      <c r="R8"/>
      <c r="S8"/>
      <c r="T8"/>
    </row>
    <row r="9" spans="2:20" s="199" customFormat="1">
      <c r="B9" s="195"/>
      <c r="C9" s="196"/>
      <c r="D9" s="196"/>
      <c r="E9" s="197"/>
      <c r="F9" s="197"/>
      <c r="G9" s="197"/>
      <c r="H9" s="197"/>
      <c r="I9" s="198"/>
      <c r="R9"/>
      <c r="S9"/>
      <c r="T9"/>
    </row>
    <row r="10" spans="2:20" s="199" customFormat="1">
      <c r="B10" s="195"/>
      <c r="C10" s="196"/>
      <c r="D10" s="196"/>
      <c r="E10" s="197"/>
      <c r="F10" s="197"/>
      <c r="G10" s="197"/>
      <c r="H10" s="197"/>
      <c r="I10" s="198"/>
      <c r="R10"/>
      <c r="S10"/>
      <c r="T10"/>
    </row>
    <row r="11" spans="2:20" s="199" customFormat="1">
      <c r="B11" s="195"/>
      <c r="C11" s="196"/>
      <c r="D11" s="196"/>
      <c r="E11" s="197"/>
      <c r="F11" s="197"/>
      <c r="G11" s="197"/>
      <c r="H11" s="197"/>
      <c r="I11" s="198"/>
      <c r="R11"/>
      <c r="S11"/>
      <c r="T11"/>
    </row>
    <row r="12" spans="2:20" s="199" customFormat="1">
      <c r="B12" s="195"/>
      <c r="C12" s="196"/>
      <c r="D12" s="196"/>
      <c r="E12" s="197"/>
      <c r="F12" s="197"/>
      <c r="G12" s="197"/>
      <c r="H12" s="197"/>
      <c r="I12" s="198"/>
      <c r="R12"/>
      <c r="S12"/>
      <c r="T12"/>
    </row>
    <row r="13" spans="2:20" s="199" customFormat="1">
      <c r="B13" s="195"/>
      <c r="C13" s="196"/>
      <c r="D13" s="196"/>
      <c r="E13" s="197"/>
      <c r="F13" s="197"/>
      <c r="G13" s="197"/>
      <c r="H13" s="197"/>
      <c r="I13" s="198"/>
      <c r="R13"/>
      <c r="S13"/>
      <c r="T13"/>
    </row>
    <row r="14" spans="2:20" s="199" customFormat="1">
      <c r="B14" s="195"/>
      <c r="C14" s="196"/>
      <c r="D14" s="196"/>
      <c r="E14" s="197"/>
      <c r="F14" s="197"/>
      <c r="G14" s="197"/>
      <c r="H14" s="197"/>
      <c r="I14" s="198"/>
    </row>
    <row r="15" spans="2:20" s="199" customFormat="1">
      <c r="B15" s="195"/>
      <c r="C15" s="196"/>
      <c r="D15" s="196"/>
      <c r="E15" s="197"/>
      <c r="F15" s="197"/>
      <c r="G15" s="197"/>
      <c r="H15" s="197"/>
      <c r="I15" s="198"/>
    </row>
    <row r="16" spans="2:20" s="199" customFormat="1">
      <c r="B16" s="200"/>
      <c r="C16" s="198"/>
      <c r="D16" s="198"/>
      <c r="E16" s="200"/>
      <c r="F16" s="200"/>
      <c r="G16" s="198"/>
      <c r="H16" s="198"/>
      <c r="I16" s="198"/>
    </row>
    <row r="17" spans="1:21" s="199" customFormat="1">
      <c r="B17" s="200"/>
      <c r="C17" s="198"/>
      <c r="D17" s="198"/>
      <c r="E17" s="200"/>
      <c r="F17" s="200"/>
      <c r="G17" s="198"/>
      <c r="H17" s="198"/>
      <c r="I17" s="198"/>
    </row>
    <row r="18" spans="1:21" s="199" customFormat="1">
      <c r="B18" s="200"/>
      <c r="C18" s="198"/>
      <c r="D18" s="198"/>
      <c r="E18" s="200"/>
      <c r="F18" s="200"/>
      <c r="G18" s="198"/>
      <c r="H18" s="198"/>
      <c r="I18" s="198"/>
    </row>
    <row r="19" spans="1:21" s="199" customFormat="1" ht="30.9" customHeight="1">
      <c r="A19" s="201"/>
      <c r="B19" s="202" t="s">
        <v>222</v>
      </c>
      <c r="C19" s="203"/>
      <c r="D19" s="204"/>
      <c r="E19" s="205"/>
      <c r="F19" s="205"/>
      <c r="G19" s="206"/>
      <c r="H19" s="206"/>
      <c r="I19" s="206"/>
      <c r="J19" s="201"/>
      <c r="K19" s="201"/>
      <c r="L19" s="201"/>
      <c r="M19" s="201"/>
      <c r="N19" s="201"/>
      <c r="O19" s="201"/>
      <c r="P19" s="201"/>
      <c r="Q19" s="201"/>
    </row>
    <row r="20" spans="1:21" s="199" customFormat="1" ht="30.9" customHeight="1">
      <c r="A20" s="201"/>
      <c r="B20" s="202"/>
      <c r="C20" s="203"/>
      <c r="D20" s="204"/>
      <c r="E20" s="205"/>
      <c r="F20" s="205"/>
      <c r="G20" s="206"/>
      <c r="H20" s="206"/>
      <c r="I20" s="206"/>
      <c r="J20" s="201"/>
      <c r="K20" s="201"/>
      <c r="L20" s="201"/>
      <c r="M20" s="201"/>
      <c r="N20" s="201"/>
      <c r="O20" s="201"/>
      <c r="P20" s="201"/>
      <c r="Q20" s="201"/>
    </row>
    <row r="21" spans="1:21" ht="30" customHeight="1" thickBot="1">
      <c r="A21" s="201"/>
      <c r="B21" s="207" t="s">
        <v>223</v>
      </c>
      <c r="C21" s="207"/>
      <c r="D21" s="208"/>
      <c r="E21" s="203"/>
      <c r="F21" s="203"/>
      <c r="G21" s="203"/>
      <c r="H21" s="203"/>
      <c r="I21" s="203"/>
      <c r="J21" s="203"/>
      <c r="K21" s="203"/>
      <c r="L21" s="203"/>
      <c r="M21" s="203"/>
      <c r="N21" s="844" t="s">
        <v>224</v>
      </c>
      <c r="O21" s="857"/>
      <c r="P21" s="209"/>
      <c r="Q21" s="201"/>
    </row>
    <row r="22" spans="1:21" ht="18" customHeight="1" thickTop="1" thickBot="1">
      <c r="A22" s="201"/>
      <c r="B22" s="845"/>
      <c r="C22" s="846"/>
      <c r="D22" s="849" t="s">
        <v>225</v>
      </c>
      <c r="E22" s="850" t="s">
        <v>226</v>
      </c>
      <c r="F22" s="850" t="s">
        <v>227</v>
      </c>
      <c r="G22" s="851" t="s">
        <v>228</v>
      </c>
      <c r="H22" s="852"/>
      <c r="I22" s="852"/>
      <c r="J22" s="852"/>
      <c r="K22" s="852"/>
      <c r="L22" s="852"/>
      <c r="M22" s="852"/>
      <c r="N22" s="852"/>
      <c r="O22" s="853"/>
      <c r="P22" s="201"/>
      <c r="Q22" s="201"/>
      <c r="R22" s="813" t="s">
        <v>229</v>
      </c>
      <c r="S22" s="810"/>
      <c r="T22" s="810"/>
      <c r="U22" s="810"/>
    </row>
    <row r="23" spans="1:21" ht="18" customHeight="1" thickBot="1">
      <c r="A23" s="201"/>
      <c r="B23" s="847"/>
      <c r="C23" s="789"/>
      <c r="D23" s="777"/>
      <c r="E23" s="777"/>
      <c r="F23" s="777"/>
      <c r="G23" s="776" t="s">
        <v>230</v>
      </c>
      <c r="H23" s="801" t="s">
        <v>231</v>
      </c>
      <c r="I23" s="802"/>
      <c r="J23" s="802"/>
      <c r="K23" s="802"/>
      <c r="L23" s="802"/>
      <c r="M23" s="802"/>
      <c r="N23" s="803"/>
      <c r="O23" s="854" t="s">
        <v>232</v>
      </c>
      <c r="P23" s="209"/>
      <c r="Q23" s="201"/>
      <c r="R23" s="815" t="s">
        <v>233</v>
      </c>
      <c r="S23" s="813" t="s">
        <v>234</v>
      </c>
      <c r="T23" s="813" t="s">
        <v>235</v>
      </c>
      <c r="U23" s="813" t="s">
        <v>236</v>
      </c>
    </row>
    <row r="24" spans="1:21" ht="16.5" customHeight="1" thickBot="1">
      <c r="A24" s="201"/>
      <c r="B24" s="847"/>
      <c r="C24" s="789"/>
      <c r="D24" s="777"/>
      <c r="E24" s="777"/>
      <c r="F24" s="777"/>
      <c r="G24" s="777"/>
      <c r="H24" s="210"/>
      <c r="I24" s="807" t="s">
        <v>237</v>
      </c>
      <c r="J24" s="831"/>
      <c r="K24" s="832" t="s">
        <v>238</v>
      </c>
      <c r="L24" s="833"/>
      <c r="M24" s="834" t="s">
        <v>239</v>
      </c>
      <c r="N24" s="808"/>
      <c r="O24" s="843"/>
      <c r="P24" s="209"/>
      <c r="Q24" s="201"/>
      <c r="R24" s="815"/>
      <c r="S24" s="810"/>
      <c r="T24" s="810"/>
      <c r="U24" s="810"/>
    </row>
    <row r="25" spans="1:21" ht="31.5" customHeight="1">
      <c r="A25" s="201"/>
      <c r="B25" s="847"/>
      <c r="C25" s="789"/>
      <c r="D25" s="777"/>
      <c r="E25" s="777"/>
      <c r="F25" s="777"/>
      <c r="G25" s="777"/>
      <c r="H25" s="211" t="s">
        <v>240</v>
      </c>
      <c r="I25" s="212" t="s">
        <v>241</v>
      </c>
      <c r="J25" s="213" t="s">
        <v>242</v>
      </c>
      <c r="K25" s="214" t="s">
        <v>243</v>
      </c>
      <c r="L25" s="215" t="s">
        <v>244</v>
      </c>
      <c r="M25" s="216" t="s">
        <v>243</v>
      </c>
      <c r="N25" s="217" t="s">
        <v>244</v>
      </c>
      <c r="O25" s="843"/>
      <c r="P25" s="209"/>
      <c r="Q25" s="201"/>
      <c r="R25" s="815"/>
      <c r="S25" s="810"/>
      <c r="T25" s="810"/>
      <c r="U25" s="810"/>
    </row>
    <row r="26" spans="1:21" ht="17.25" customHeight="1" thickBot="1">
      <c r="A26" s="201"/>
      <c r="B26" s="848"/>
      <c r="C26" s="775"/>
      <c r="D26" s="796"/>
      <c r="E26" s="218" t="s">
        <v>245</v>
      </c>
      <c r="F26" s="219" t="s">
        <v>246</v>
      </c>
      <c r="G26" s="219" t="s">
        <v>247</v>
      </c>
      <c r="H26" s="218" t="s">
        <v>248</v>
      </c>
      <c r="I26" s="220" t="s">
        <v>249</v>
      </c>
      <c r="J26" s="221" t="s">
        <v>250</v>
      </c>
      <c r="K26" s="222" t="s">
        <v>251</v>
      </c>
      <c r="L26" s="223" t="s">
        <v>252</v>
      </c>
      <c r="M26" s="224" t="s">
        <v>253</v>
      </c>
      <c r="N26" s="225" t="s">
        <v>254</v>
      </c>
      <c r="O26" s="226" t="s">
        <v>255</v>
      </c>
      <c r="P26" s="201"/>
      <c r="Q26" s="201"/>
      <c r="R26" s="815"/>
      <c r="S26" s="810"/>
      <c r="T26" s="810"/>
      <c r="U26" s="810"/>
    </row>
    <row r="27" spans="1:21" ht="17.25" customHeight="1">
      <c r="A27" s="201"/>
      <c r="B27" s="835" t="s">
        <v>256</v>
      </c>
      <c r="C27" s="737"/>
      <c r="D27" s="227"/>
      <c r="E27" s="228"/>
      <c r="F27" s="229">
        <f>E27-G27</f>
        <v>0</v>
      </c>
      <c r="G27" s="230"/>
      <c r="H27" s="231">
        <f>SUM(I27:N27)</f>
        <v>0</v>
      </c>
      <c r="I27" s="232"/>
      <c r="J27" s="233"/>
      <c r="K27" s="234"/>
      <c r="L27" s="235"/>
      <c r="M27" s="236"/>
      <c r="N27" s="237"/>
      <c r="O27" s="238">
        <f>G27-H27</f>
        <v>0</v>
      </c>
      <c r="P27" s="201"/>
      <c r="Q27" s="201"/>
      <c r="R27" s="810" t="str">
        <f>IF(COUNTA(E27:E29,G27:G29,I27:N29)=0,"OK",IF(COUNTIF(D27:D29,"○")=1,"OK","エラー"))</f>
        <v>OK</v>
      </c>
      <c r="S27" s="239" t="str">
        <f>IF(COUNTA(G27,I27:N27)&gt;=1,IF(E27&lt;=0,"エラー","OK"),"OK")</f>
        <v>OK</v>
      </c>
      <c r="T27" s="239" t="str">
        <f>IF(F27&lt;0,"エラー","OK")</f>
        <v>OK</v>
      </c>
      <c r="U27" s="239" t="str">
        <f>IF(O27&lt;0,"エラー","OK")</f>
        <v>OK</v>
      </c>
    </row>
    <row r="28" spans="1:21" ht="17.25" customHeight="1">
      <c r="A28" s="201"/>
      <c r="B28" s="836" t="s">
        <v>257</v>
      </c>
      <c r="C28" s="739"/>
      <c r="D28" s="240"/>
      <c r="E28" s="241"/>
      <c r="F28" s="242">
        <f>E28-G28</f>
        <v>0</v>
      </c>
      <c r="G28" s="241"/>
      <c r="H28" s="243">
        <f>SUM(I28:N28)</f>
        <v>0</v>
      </c>
      <c r="I28" s="244"/>
      <c r="J28" s="245"/>
      <c r="K28" s="246"/>
      <c r="L28" s="247"/>
      <c r="M28" s="248"/>
      <c r="N28" s="249"/>
      <c r="O28" s="250">
        <f>G28-H28</f>
        <v>0</v>
      </c>
      <c r="P28" s="201"/>
      <c r="Q28" s="201"/>
      <c r="R28" s="810"/>
      <c r="S28" s="239" t="str">
        <f>IF(COUNTA(G28,I28:N28)&gt;=1,IF(E28&lt;=0,"エラー","OK"),"OK")</f>
        <v>OK</v>
      </c>
      <c r="T28" s="239" t="str">
        <f>IF(F28&lt;0,"エラー","OK")</f>
        <v>OK</v>
      </c>
      <c r="U28" s="239" t="str">
        <f>IF(O28&lt;0,"エラー","OK")</f>
        <v>OK</v>
      </c>
    </row>
    <row r="29" spans="1:21" ht="17.25" customHeight="1" thickBot="1">
      <c r="A29" s="201"/>
      <c r="B29" s="837" t="s">
        <v>258</v>
      </c>
      <c r="C29" s="741"/>
      <c r="D29" s="251"/>
      <c r="E29" s="252"/>
      <c r="F29" s="253">
        <f>E29-G29</f>
        <v>0</v>
      </c>
      <c r="G29" s="254"/>
      <c r="H29" s="255">
        <f>SUM(I29:N29)</f>
        <v>0</v>
      </c>
      <c r="I29" s="256"/>
      <c r="J29" s="257"/>
      <c r="K29" s="258"/>
      <c r="L29" s="259"/>
      <c r="M29" s="260"/>
      <c r="N29" s="261"/>
      <c r="O29" s="262">
        <f>G29-H29</f>
        <v>0</v>
      </c>
      <c r="P29" s="201"/>
      <c r="Q29" s="201"/>
      <c r="R29" s="810"/>
      <c r="S29" s="239" t="str">
        <f>IF(COUNTA(G29,I29:N29)&gt;=1,IF(E29&lt;=0,"エラー","OK"),"OK")</f>
        <v>OK</v>
      </c>
      <c r="T29" s="239" t="str">
        <f>IF(F29&lt;0,"エラー","OK")</f>
        <v>OK</v>
      </c>
      <c r="U29" s="239" t="str">
        <f>IF(O29&lt;0,"エラー","OK")</f>
        <v>OK</v>
      </c>
    </row>
    <row r="30" spans="1:21" ht="17.25" customHeight="1" thickBot="1">
      <c r="A30" s="201"/>
      <c r="B30" s="838" t="s">
        <v>259</v>
      </c>
      <c r="C30" s="839"/>
      <c r="D30" s="263"/>
      <c r="E30" s="264">
        <f t="shared" ref="E30:O30" si="0">SUM(E27:E29)</f>
        <v>0</v>
      </c>
      <c r="F30" s="264">
        <f>SUM(F27:F29)</f>
        <v>0</v>
      </c>
      <c r="G30" s="264">
        <f t="shared" si="0"/>
        <v>0</v>
      </c>
      <c r="H30" s="265">
        <f t="shared" si="0"/>
        <v>0</v>
      </c>
      <c r="I30" s="266">
        <f t="shared" si="0"/>
        <v>0</v>
      </c>
      <c r="J30" s="267">
        <f t="shared" si="0"/>
        <v>0</v>
      </c>
      <c r="K30" s="268">
        <f t="shared" si="0"/>
        <v>0</v>
      </c>
      <c r="L30" s="269">
        <f t="shared" si="0"/>
        <v>0</v>
      </c>
      <c r="M30" s="270">
        <f t="shared" si="0"/>
        <v>0</v>
      </c>
      <c r="N30" s="271">
        <f t="shared" si="0"/>
        <v>0</v>
      </c>
      <c r="O30" s="272">
        <f t="shared" si="0"/>
        <v>0</v>
      </c>
      <c r="P30" s="201"/>
      <c r="Q30" s="201"/>
    </row>
    <row r="31" spans="1:21" ht="3.75" customHeight="1" thickTop="1">
      <c r="A31" s="201"/>
      <c r="B31" s="273"/>
      <c r="C31" s="273"/>
      <c r="D31" s="273"/>
      <c r="E31" s="274"/>
      <c r="F31" s="274"/>
      <c r="G31" s="274"/>
      <c r="H31" s="274"/>
      <c r="I31" s="274"/>
      <c r="J31" s="274"/>
      <c r="K31" s="275"/>
      <c r="L31" s="276"/>
      <c r="M31" s="274"/>
      <c r="N31" s="274"/>
      <c r="O31" s="274"/>
      <c r="P31" s="201"/>
      <c r="Q31" s="201"/>
    </row>
    <row r="32" spans="1:21" ht="4.5" customHeight="1" thickBot="1">
      <c r="A32" s="201"/>
      <c r="B32" s="273"/>
      <c r="C32" s="273"/>
      <c r="D32" s="273"/>
      <c r="E32" s="274"/>
      <c r="F32" s="274"/>
      <c r="G32" s="274"/>
      <c r="H32" s="274"/>
      <c r="I32" s="274"/>
      <c r="J32" s="274"/>
      <c r="K32" s="277"/>
      <c r="L32" s="278"/>
      <c r="M32" s="274"/>
      <c r="N32" s="274"/>
      <c r="O32" s="274"/>
      <c r="P32" s="201"/>
      <c r="Q32" s="201"/>
    </row>
    <row r="33" spans="1:22" ht="17.25" customHeight="1">
      <c r="A33" s="201"/>
      <c r="B33" s="273"/>
      <c r="C33" s="273"/>
      <c r="D33" s="273"/>
      <c r="E33" s="274"/>
      <c r="F33" s="274"/>
      <c r="G33" s="274"/>
      <c r="H33" s="862" t="s">
        <v>260</v>
      </c>
      <c r="I33" s="862"/>
      <c r="J33" s="862"/>
      <c r="K33" s="862"/>
      <c r="L33" s="862"/>
      <c r="M33" s="862"/>
      <c r="N33" s="862"/>
      <c r="O33" s="862"/>
      <c r="P33" s="201"/>
      <c r="Q33" s="201"/>
    </row>
    <row r="34" spans="1:22" ht="17.25" customHeight="1" thickBot="1">
      <c r="A34" s="201"/>
      <c r="B34" s="273"/>
      <c r="C34" s="273"/>
      <c r="D34" s="273"/>
      <c r="E34" s="274"/>
      <c r="F34" s="274"/>
      <c r="G34" s="274"/>
      <c r="H34" s="858" t="s">
        <v>261</v>
      </c>
      <c r="I34" s="858"/>
      <c r="J34" s="858"/>
      <c r="K34" s="858"/>
      <c r="L34" s="858"/>
      <c r="M34" s="858"/>
      <c r="N34" s="858"/>
      <c r="O34" s="858"/>
      <c r="P34" s="201"/>
      <c r="Q34" s="201"/>
    </row>
    <row r="35" spans="1:22" ht="17.25" customHeight="1" thickTop="1" thickBot="1">
      <c r="A35" s="201"/>
      <c r="B35" s="273"/>
      <c r="C35" s="273"/>
      <c r="D35" s="273"/>
      <c r="E35" s="274"/>
      <c r="F35" s="274"/>
      <c r="G35" s="274"/>
      <c r="H35" s="274"/>
      <c r="I35" s="279"/>
      <c r="J35" s="859" t="s">
        <v>262</v>
      </c>
      <c r="K35" s="859"/>
      <c r="L35" s="859" t="s">
        <v>263</v>
      </c>
      <c r="M35" s="860"/>
      <c r="N35" s="274"/>
      <c r="O35" s="274"/>
      <c r="P35" s="201"/>
      <c r="Q35" s="201"/>
    </row>
    <row r="36" spans="1:22" ht="17.25" customHeight="1">
      <c r="A36" s="201"/>
      <c r="B36" s="273"/>
      <c r="C36" s="273"/>
      <c r="D36" s="273"/>
      <c r="E36" s="274"/>
      <c r="F36" s="274"/>
      <c r="G36" s="274"/>
      <c r="H36" s="274"/>
      <c r="I36" s="280" t="s">
        <v>256</v>
      </c>
      <c r="J36" s="829"/>
      <c r="K36" s="829"/>
      <c r="L36" s="829"/>
      <c r="M36" s="861"/>
      <c r="N36" s="274"/>
      <c r="O36" s="274"/>
      <c r="P36" s="201"/>
      <c r="Q36" s="201"/>
    </row>
    <row r="37" spans="1:22" ht="17.25" customHeight="1">
      <c r="A37" s="201"/>
      <c r="B37" s="273"/>
      <c r="C37" s="273"/>
      <c r="D37" s="273"/>
      <c r="E37" s="274"/>
      <c r="F37" s="274"/>
      <c r="G37" s="274"/>
      <c r="H37" s="274"/>
      <c r="I37" s="280" t="s">
        <v>257</v>
      </c>
      <c r="J37" s="829"/>
      <c r="K37" s="829"/>
      <c r="L37" s="829"/>
      <c r="M37" s="861"/>
      <c r="N37" s="274"/>
      <c r="O37" s="274"/>
      <c r="P37" s="201"/>
      <c r="Q37" s="201"/>
    </row>
    <row r="38" spans="1:22" ht="17.25" customHeight="1" thickBot="1">
      <c r="A38" s="201"/>
      <c r="B38" s="273"/>
      <c r="C38" s="273"/>
      <c r="D38" s="273"/>
      <c r="E38" s="274"/>
      <c r="F38" s="274"/>
      <c r="G38" s="274"/>
      <c r="H38" s="274"/>
      <c r="I38" s="281" t="s">
        <v>258</v>
      </c>
      <c r="J38" s="855"/>
      <c r="K38" s="855"/>
      <c r="L38" s="855"/>
      <c r="M38" s="856"/>
      <c r="N38" s="274"/>
      <c r="O38" s="274"/>
      <c r="P38" s="201"/>
      <c r="Q38" s="201"/>
    </row>
    <row r="39" spans="1:22" ht="17.25" customHeight="1" thickTop="1">
      <c r="A39" s="201"/>
      <c r="B39" s="273"/>
      <c r="C39" s="273"/>
      <c r="D39" s="273"/>
      <c r="E39" s="274"/>
      <c r="F39" s="274"/>
      <c r="G39" s="274"/>
      <c r="H39" s="274"/>
      <c r="I39" s="274"/>
      <c r="J39" s="274"/>
      <c r="K39" s="274"/>
      <c r="L39" s="274"/>
      <c r="M39" s="274"/>
      <c r="N39" s="274"/>
      <c r="O39" s="274"/>
      <c r="P39" s="201"/>
      <c r="Q39" s="201"/>
    </row>
    <row r="40" spans="1:22" ht="12.75" customHeight="1">
      <c r="A40" s="201"/>
      <c r="B40" s="273"/>
      <c r="C40" s="273"/>
      <c r="D40" s="273"/>
      <c r="E40" s="274"/>
      <c r="F40" s="274"/>
      <c r="G40" s="274"/>
      <c r="H40" s="274"/>
      <c r="I40" s="274"/>
      <c r="J40" s="274"/>
      <c r="K40" s="274"/>
      <c r="L40" s="274"/>
      <c r="M40" s="274"/>
      <c r="N40" s="274"/>
      <c r="O40" s="274"/>
      <c r="P40" s="201"/>
      <c r="Q40" s="201"/>
    </row>
    <row r="41" spans="1:22" s="192" customFormat="1" ht="30" customHeight="1" thickBot="1">
      <c r="A41" s="282"/>
      <c r="B41" s="283" t="s">
        <v>264</v>
      </c>
      <c r="C41" s="284"/>
      <c r="D41" s="284"/>
      <c r="E41" s="284"/>
      <c r="F41" s="284"/>
      <c r="G41" s="284"/>
      <c r="H41" s="284"/>
      <c r="I41" s="284"/>
      <c r="J41" s="284"/>
      <c r="K41" s="284"/>
      <c r="L41" s="284"/>
      <c r="M41" s="284"/>
      <c r="N41" s="285"/>
      <c r="O41" s="286" t="s">
        <v>224</v>
      </c>
      <c r="P41" s="284"/>
      <c r="Q41" s="282"/>
    </row>
    <row r="42" spans="1:22" ht="18" customHeight="1" thickTop="1" thickBot="1">
      <c r="A42" s="201"/>
      <c r="B42" s="845"/>
      <c r="C42" s="846"/>
      <c r="D42" s="849" t="s">
        <v>225</v>
      </c>
      <c r="E42" s="863" t="s">
        <v>226</v>
      </c>
      <c r="F42" s="850" t="s">
        <v>227</v>
      </c>
      <c r="G42" s="851" t="s">
        <v>228</v>
      </c>
      <c r="H42" s="852"/>
      <c r="I42" s="852"/>
      <c r="J42" s="852"/>
      <c r="K42" s="852"/>
      <c r="L42" s="852"/>
      <c r="M42" s="852"/>
      <c r="N42" s="852"/>
      <c r="O42" s="853"/>
      <c r="P42" s="201"/>
      <c r="Q42" s="201"/>
      <c r="R42" s="813" t="s">
        <v>229</v>
      </c>
      <c r="S42" s="813"/>
      <c r="T42" s="813"/>
      <c r="U42" s="813"/>
      <c r="V42" s="813"/>
    </row>
    <row r="43" spans="1:22" ht="18" customHeight="1" thickBot="1">
      <c r="A43" s="201"/>
      <c r="B43" s="847"/>
      <c r="C43" s="789"/>
      <c r="D43" s="777"/>
      <c r="E43" s="777"/>
      <c r="F43" s="777"/>
      <c r="G43" s="776" t="s">
        <v>230</v>
      </c>
      <c r="H43" s="801" t="s">
        <v>231</v>
      </c>
      <c r="I43" s="802"/>
      <c r="J43" s="802"/>
      <c r="K43" s="802"/>
      <c r="L43" s="802"/>
      <c r="M43" s="802"/>
      <c r="N43" s="803"/>
      <c r="O43" s="854" t="s">
        <v>232</v>
      </c>
      <c r="P43" s="209"/>
      <c r="Q43" s="201"/>
      <c r="R43" s="815" t="s">
        <v>233</v>
      </c>
      <c r="S43" s="813" t="s">
        <v>234</v>
      </c>
      <c r="T43" s="813" t="s">
        <v>235</v>
      </c>
      <c r="U43" s="813" t="s">
        <v>236</v>
      </c>
      <c r="V43" s="813" t="s">
        <v>265</v>
      </c>
    </row>
    <row r="44" spans="1:22" ht="15" customHeight="1" thickBot="1">
      <c r="A44" s="201"/>
      <c r="B44" s="847"/>
      <c r="C44" s="789"/>
      <c r="D44" s="777"/>
      <c r="E44" s="777"/>
      <c r="F44" s="777"/>
      <c r="G44" s="777"/>
      <c r="H44" s="210"/>
      <c r="I44" s="807" t="s">
        <v>237</v>
      </c>
      <c r="J44" s="831"/>
      <c r="K44" s="832" t="s">
        <v>238</v>
      </c>
      <c r="L44" s="833"/>
      <c r="M44" s="834" t="s">
        <v>239</v>
      </c>
      <c r="N44" s="808"/>
      <c r="O44" s="843"/>
      <c r="P44" s="209"/>
      <c r="Q44" s="201"/>
      <c r="R44" s="815"/>
      <c r="S44" s="810"/>
      <c r="T44" s="810"/>
      <c r="U44" s="810"/>
      <c r="V44" s="810"/>
    </row>
    <row r="45" spans="1:22" ht="33.75" customHeight="1">
      <c r="A45" s="201"/>
      <c r="B45" s="847"/>
      <c r="C45" s="789"/>
      <c r="D45" s="777"/>
      <c r="E45" s="777"/>
      <c r="F45" s="777"/>
      <c r="G45" s="777"/>
      <c r="H45" s="211" t="s">
        <v>240</v>
      </c>
      <c r="I45" s="212" t="s">
        <v>241</v>
      </c>
      <c r="J45" s="213" t="s">
        <v>242</v>
      </c>
      <c r="K45" s="214" t="s">
        <v>243</v>
      </c>
      <c r="L45" s="215" t="s">
        <v>244</v>
      </c>
      <c r="M45" s="216" t="s">
        <v>243</v>
      </c>
      <c r="N45" s="217" t="s">
        <v>244</v>
      </c>
      <c r="O45" s="843"/>
      <c r="P45" s="209"/>
      <c r="Q45" s="201"/>
      <c r="R45" s="815"/>
      <c r="S45" s="810"/>
      <c r="T45" s="810"/>
      <c r="U45" s="810"/>
      <c r="V45" s="810"/>
    </row>
    <row r="46" spans="1:22" ht="17.25" customHeight="1" thickBot="1">
      <c r="A46" s="201"/>
      <c r="B46" s="848"/>
      <c r="C46" s="775"/>
      <c r="D46" s="796"/>
      <c r="E46" s="218" t="s">
        <v>245</v>
      </c>
      <c r="F46" s="219" t="s">
        <v>246</v>
      </c>
      <c r="G46" s="219" t="s">
        <v>247</v>
      </c>
      <c r="H46" s="218" t="s">
        <v>248</v>
      </c>
      <c r="I46" s="220" t="s">
        <v>249</v>
      </c>
      <c r="J46" s="221" t="s">
        <v>250</v>
      </c>
      <c r="K46" s="222" t="s">
        <v>251</v>
      </c>
      <c r="L46" s="223" t="s">
        <v>252</v>
      </c>
      <c r="M46" s="224" t="s">
        <v>253</v>
      </c>
      <c r="N46" s="225" t="s">
        <v>254</v>
      </c>
      <c r="O46" s="226" t="s">
        <v>255</v>
      </c>
      <c r="P46" s="201"/>
      <c r="Q46" s="201"/>
      <c r="R46" s="815"/>
      <c r="S46" s="810"/>
      <c r="T46" s="810"/>
      <c r="U46" s="810"/>
      <c r="V46" s="810"/>
    </row>
    <row r="47" spans="1:22" ht="17.25" customHeight="1">
      <c r="A47" s="201"/>
      <c r="B47" s="835" t="s">
        <v>256</v>
      </c>
      <c r="C47" s="737"/>
      <c r="D47" s="287" t="str">
        <f>IF(D27="","",D27)</f>
        <v/>
      </c>
      <c r="E47" s="228"/>
      <c r="F47" s="229">
        <f>E47-G47</f>
        <v>0</v>
      </c>
      <c r="G47" s="230"/>
      <c r="H47" s="231">
        <f>SUM(I47:N47)</f>
        <v>0</v>
      </c>
      <c r="I47" s="232"/>
      <c r="J47" s="233"/>
      <c r="K47" s="234"/>
      <c r="L47" s="235"/>
      <c r="M47" s="236"/>
      <c r="N47" s="237"/>
      <c r="O47" s="238">
        <f>G47-H47</f>
        <v>0</v>
      </c>
      <c r="P47" s="201"/>
      <c r="Q47" s="201"/>
      <c r="R47" s="810" t="str">
        <f>IF(COUNTA(E47:E49,G47:G49,I47:N49)=0,"OK",IF(COUNTIF(D47:D49,"○")=1,"OK","エラー"))</f>
        <v>OK</v>
      </c>
      <c r="S47" s="239" t="str">
        <f>IF(COUNTA(G47,I47:N47)&gt;=1,IF(E47&lt;=0,"エラー","OK"),"OK")</f>
        <v>OK</v>
      </c>
      <c r="T47" s="239" t="str">
        <f>IF(F47&lt;0,"エラー","OK")</f>
        <v>OK</v>
      </c>
      <c r="U47" s="239" t="str">
        <f>IF(O47&lt;0,"エラー","OK")</f>
        <v>OK</v>
      </c>
      <c r="V47" s="239" t="str">
        <f>IF(AND(E47&lt;=E27,G47&lt;=G27,I47&lt;=I27,J47&lt;=J27,K47&lt;=K27,L47&lt;=L27,M47&lt;=M27,N47&lt;=N27),"OK","エラー")</f>
        <v>OK</v>
      </c>
    </row>
    <row r="48" spans="1:22" ht="17.25" customHeight="1">
      <c r="A48" s="201"/>
      <c r="B48" s="836" t="s">
        <v>257</v>
      </c>
      <c r="C48" s="739"/>
      <c r="D48" s="288" t="str">
        <f>IF(D28="","",D28)</f>
        <v/>
      </c>
      <c r="E48" s="241"/>
      <c r="F48" s="242">
        <f>E48-G48</f>
        <v>0</v>
      </c>
      <c r="G48" s="241"/>
      <c r="H48" s="243">
        <f>SUM(I48:N48)</f>
        <v>0</v>
      </c>
      <c r="I48" s="244"/>
      <c r="J48" s="245"/>
      <c r="K48" s="246"/>
      <c r="L48" s="247"/>
      <c r="M48" s="248"/>
      <c r="N48" s="249"/>
      <c r="O48" s="250">
        <f>G48-H48</f>
        <v>0</v>
      </c>
      <c r="P48" s="201"/>
      <c r="Q48" s="201"/>
      <c r="R48" s="810"/>
      <c r="S48" s="239" t="str">
        <f>IF(COUNTA(G48,I48:N48)&gt;=1,IF(E48&lt;=0,"エラー","OK"),"OK")</f>
        <v>OK</v>
      </c>
      <c r="T48" s="239" t="str">
        <f>IF(F48&lt;0,"エラー","OK")</f>
        <v>OK</v>
      </c>
      <c r="U48" s="239" t="str">
        <f>IF(O48&lt;0,"エラー","OK")</f>
        <v>OK</v>
      </c>
      <c r="V48" s="239" t="str">
        <f>IF(AND(E48&lt;=E28,G48&lt;=G28,I48&lt;=I28,J48&lt;=J28,K48&lt;=K28,L48&lt;=L28,M48&lt;=M28,N48&lt;=N28),"OK","エラー")</f>
        <v>OK</v>
      </c>
    </row>
    <row r="49" spans="1:22" ht="17.25" customHeight="1" thickBot="1">
      <c r="A49" s="201"/>
      <c r="B49" s="837" t="s">
        <v>258</v>
      </c>
      <c r="C49" s="741"/>
      <c r="D49" s="289" t="str">
        <f>IF(D29="","",D29)</f>
        <v/>
      </c>
      <c r="E49" s="252"/>
      <c r="F49" s="253">
        <f>E49-G49</f>
        <v>0</v>
      </c>
      <c r="G49" s="254"/>
      <c r="H49" s="255">
        <f>SUM(I49:N49)</f>
        <v>0</v>
      </c>
      <c r="I49" s="256"/>
      <c r="J49" s="257"/>
      <c r="K49" s="258"/>
      <c r="L49" s="259"/>
      <c r="M49" s="260"/>
      <c r="N49" s="261"/>
      <c r="O49" s="262">
        <f>G49-H49</f>
        <v>0</v>
      </c>
      <c r="P49" s="201"/>
      <c r="Q49" s="201"/>
      <c r="R49" s="810"/>
      <c r="S49" s="239" t="str">
        <f>IF(COUNTA(G49,I49:N49)&gt;=1,IF(E49&lt;=0,"エラー","OK"),"OK")</f>
        <v>OK</v>
      </c>
      <c r="T49" s="239" t="str">
        <f>IF(F49&lt;0,"エラー","OK")</f>
        <v>OK</v>
      </c>
      <c r="U49" s="239" t="str">
        <f>IF(O49&lt;0,"エラー","OK")</f>
        <v>OK</v>
      </c>
      <c r="V49" s="239" t="str">
        <f>IF(AND(E49&lt;=E29,G49&lt;=G29,I49&lt;=I29,J49&lt;=J29,K49&lt;=K29,L49&lt;=L29,M49&lt;=M29,N49&lt;=N29),"OK","エラー")</f>
        <v>OK</v>
      </c>
    </row>
    <row r="50" spans="1:22" ht="17.25" customHeight="1" thickBot="1">
      <c r="A50" s="201"/>
      <c r="B50" s="838" t="s">
        <v>259</v>
      </c>
      <c r="C50" s="839"/>
      <c r="D50" s="263"/>
      <c r="E50" s="264">
        <f>SUM(E47:E49)</f>
        <v>0</v>
      </c>
      <c r="F50" s="264">
        <f>SUM(F47:F49)</f>
        <v>0</v>
      </c>
      <c r="G50" s="264">
        <f t="shared" ref="G50:O50" si="1">SUM(G47:G49)</f>
        <v>0</v>
      </c>
      <c r="H50" s="265">
        <f t="shared" si="1"/>
        <v>0</v>
      </c>
      <c r="I50" s="266">
        <f t="shared" si="1"/>
        <v>0</v>
      </c>
      <c r="J50" s="267">
        <f t="shared" si="1"/>
        <v>0</v>
      </c>
      <c r="K50" s="268">
        <f t="shared" si="1"/>
        <v>0</v>
      </c>
      <c r="L50" s="269">
        <f t="shared" si="1"/>
        <v>0</v>
      </c>
      <c r="M50" s="270">
        <f t="shared" si="1"/>
        <v>0</v>
      </c>
      <c r="N50" s="271">
        <f t="shared" si="1"/>
        <v>0</v>
      </c>
      <c r="O50" s="272">
        <f t="shared" si="1"/>
        <v>0</v>
      </c>
      <c r="P50" s="201"/>
      <c r="Q50" s="201"/>
    </row>
    <row r="51" spans="1:22" ht="5.25" customHeight="1" thickTop="1">
      <c r="A51" s="201"/>
      <c r="B51" s="273"/>
      <c r="C51" s="273"/>
      <c r="D51" s="273"/>
      <c r="E51" s="274"/>
      <c r="F51" s="274"/>
      <c r="G51" s="274"/>
      <c r="H51" s="274"/>
      <c r="I51" s="274"/>
      <c r="J51" s="274"/>
      <c r="K51" s="275"/>
      <c r="L51" s="276"/>
      <c r="M51" s="274"/>
      <c r="N51" s="274"/>
      <c r="O51" s="274"/>
      <c r="P51" s="201"/>
      <c r="Q51" s="201"/>
    </row>
    <row r="52" spans="1:22" ht="4.5" customHeight="1" thickBot="1">
      <c r="A52" s="201"/>
      <c r="B52" s="273"/>
      <c r="C52" s="273"/>
      <c r="D52" s="273"/>
      <c r="E52" s="274"/>
      <c r="F52" s="274"/>
      <c r="G52" s="274"/>
      <c r="H52" s="274"/>
      <c r="I52" s="274"/>
      <c r="J52" s="274"/>
      <c r="K52" s="277"/>
      <c r="L52" s="278"/>
      <c r="M52" s="274"/>
      <c r="N52" s="274"/>
      <c r="O52" s="274"/>
      <c r="P52" s="201"/>
      <c r="Q52" s="201"/>
    </row>
    <row r="53" spans="1:22" ht="17.25" customHeight="1">
      <c r="A53" s="201"/>
      <c r="B53" s="273"/>
      <c r="C53" s="273"/>
      <c r="D53" s="273"/>
      <c r="E53" s="274"/>
      <c r="F53" s="274"/>
      <c r="G53" s="274"/>
      <c r="H53" s="862" t="s">
        <v>260</v>
      </c>
      <c r="I53" s="862"/>
      <c r="J53" s="862"/>
      <c r="K53" s="862"/>
      <c r="L53" s="862"/>
      <c r="M53" s="862"/>
      <c r="N53" s="862"/>
      <c r="O53" s="862"/>
      <c r="P53" s="201"/>
      <c r="Q53" s="201"/>
    </row>
    <row r="54" spans="1:22" ht="17.25" customHeight="1" thickBot="1">
      <c r="A54" s="201"/>
      <c r="B54" s="273"/>
      <c r="C54" s="273"/>
      <c r="D54" s="273"/>
      <c r="E54" s="274"/>
      <c r="F54" s="274"/>
      <c r="G54" s="274"/>
      <c r="H54" s="858" t="s">
        <v>261</v>
      </c>
      <c r="I54" s="858"/>
      <c r="J54" s="858"/>
      <c r="K54" s="858"/>
      <c r="L54" s="858"/>
      <c r="M54" s="858"/>
      <c r="N54" s="858"/>
      <c r="O54" s="858"/>
      <c r="P54" s="201"/>
      <c r="Q54" s="201"/>
    </row>
    <row r="55" spans="1:22" ht="17.25" customHeight="1" thickTop="1" thickBot="1">
      <c r="A55" s="201"/>
      <c r="B55" s="273"/>
      <c r="C55" s="273"/>
      <c r="D55" s="273"/>
      <c r="E55" s="274"/>
      <c r="F55" s="274"/>
      <c r="G55" s="274"/>
      <c r="H55" s="274"/>
      <c r="I55" s="279"/>
      <c r="J55" s="859" t="s">
        <v>262</v>
      </c>
      <c r="K55" s="859"/>
      <c r="L55" s="859" t="s">
        <v>263</v>
      </c>
      <c r="M55" s="860"/>
      <c r="N55" s="274"/>
      <c r="O55" s="274"/>
      <c r="P55" s="201"/>
      <c r="Q55" s="201"/>
    </row>
    <row r="56" spans="1:22" ht="17.25" customHeight="1">
      <c r="A56" s="201"/>
      <c r="B56" s="273"/>
      <c r="C56" s="273"/>
      <c r="D56" s="273"/>
      <c r="E56" s="274"/>
      <c r="F56" s="274"/>
      <c r="G56" s="274"/>
      <c r="H56" s="274"/>
      <c r="I56" s="280" t="s">
        <v>256</v>
      </c>
      <c r="J56" s="829"/>
      <c r="K56" s="829"/>
      <c r="L56" s="829"/>
      <c r="M56" s="861"/>
      <c r="N56" s="274"/>
      <c r="O56" s="274"/>
      <c r="P56" s="201"/>
      <c r="Q56" s="201"/>
    </row>
    <row r="57" spans="1:22" ht="17.25" customHeight="1">
      <c r="A57" s="201"/>
      <c r="B57" s="273"/>
      <c r="C57" s="273"/>
      <c r="D57" s="273"/>
      <c r="E57" s="274"/>
      <c r="F57" s="274"/>
      <c r="G57" s="274"/>
      <c r="H57" s="274"/>
      <c r="I57" s="280" t="s">
        <v>257</v>
      </c>
      <c r="J57" s="829"/>
      <c r="K57" s="829"/>
      <c r="L57" s="829"/>
      <c r="M57" s="861"/>
      <c r="N57" s="274"/>
      <c r="O57" s="274"/>
      <c r="P57" s="201"/>
      <c r="Q57" s="201"/>
    </row>
    <row r="58" spans="1:22" ht="17.25" customHeight="1" thickBot="1">
      <c r="A58" s="201"/>
      <c r="B58" s="273"/>
      <c r="C58" s="273"/>
      <c r="D58" s="273"/>
      <c r="E58" s="274"/>
      <c r="F58" s="274"/>
      <c r="G58" s="274"/>
      <c r="H58" s="274"/>
      <c r="I58" s="281" t="s">
        <v>258</v>
      </c>
      <c r="J58" s="855"/>
      <c r="K58" s="855"/>
      <c r="L58" s="855"/>
      <c r="M58" s="856"/>
      <c r="N58" s="274"/>
      <c r="O58" s="274"/>
      <c r="P58" s="201"/>
      <c r="Q58" s="201"/>
    </row>
    <row r="59" spans="1:22" ht="13.5" customHeight="1" thickTop="1">
      <c r="A59" s="201"/>
      <c r="B59" s="202"/>
      <c r="C59" s="290"/>
      <c r="D59" s="204"/>
      <c r="E59" s="203"/>
      <c r="F59" s="203"/>
      <c r="G59" s="203"/>
      <c r="H59" s="203"/>
      <c r="I59" s="203"/>
      <c r="J59" s="203"/>
      <c r="K59" s="203"/>
      <c r="L59" s="203"/>
      <c r="M59" s="203"/>
      <c r="N59" s="203"/>
      <c r="O59" s="203"/>
      <c r="P59" s="291"/>
      <c r="Q59" s="291"/>
    </row>
    <row r="60" spans="1:22" ht="30" customHeight="1" thickBot="1">
      <c r="A60" s="201"/>
      <c r="B60" s="292" t="s">
        <v>266</v>
      </c>
      <c r="C60" s="293"/>
      <c r="D60" s="208"/>
      <c r="E60" s="203"/>
      <c r="F60" s="203"/>
      <c r="G60" s="203"/>
      <c r="H60" s="203"/>
      <c r="I60" s="203"/>
      <c r="J60" s="203"/>
      <c r="K60" s="203"/>
      <c r="L60" s="203"/>
      <c r="M60" s="203"/>
      <c r="N60" s="857" t="s">
        <v>267</v>
      </c>
      <c r="O60" s="857"/>
      <c r="P60" s="291"/>
      <c r="Q60" s="291"/>
    </row>
    <row r="61" spans="1:22" ht="16.5" customHeight="1" thickTop="1" thickBot="1">
      <c r="A61" s="201"/>
      <c r="B61" s="845"/>
      <c r="C61" s="846"/>
      <c r="D61" s="849" t="s">
        <v>225</v>
      </c>
      <c r="E61" s="850" t="s">
        <v>268</v>
      </c>
      <c r="F61" s="850" t="s">
        <v>269</v>
      </c>
      <c r="G61" s="851" t="s">
        <v>270</v>
      </c>
      <c r="H61" s="852"/>
      <c r="I61" s="852"/>
      <c r="J61" s="852"/>
      <c r="K61" s="852"/>
      <c r="L61" s="852"/>
      <c r="M61" s="852"/>
      <c r="N61" s="852"/>
      <c r="O61" s="853"/>
      <c r="P61" s="291"/>
      <c r="Q61" s="291"/>
      <c r="R61" s="813" t="s">
        <v>229</v>
      </c>
      <c r="S61" s="813"/>
      <c r="T61" s="813"/>
      <c r="U61" s="813"/>
      <c r="V61" s="813"/>
    </row>
    <row r="62" spans="1:22" ht="16.5" customHeight="1" thickBot="1">
      <c r="A62" s="201"/>
      <c r="B62" s="847"/>
      <c r="C62" s="789"/>
      <c r="D62" s="777"/>
      <c r="E62" s="777"/>
      <c r="F62" s="777"/>
      <c r="G62" s="777" t="s">
        <v>271</v>
      </c>
      <c r="H62" s="801" t="s">
        <v>272</v>
      </c>
      <c r="I62" s="802"/>
      <c r="J62" s="802"/>
      <c r="K62" s="802"/>
      <c r="L62" s="802"/>
      <c r="M62" s="802"/>
      <c r="N62" s="803"/>
      <c r="O62" s="854" t="s">
        <v>273</v>
      </c>
      <c r="P62" s="291"/>
      <c r="Q62" s="291"/>
      <c r="R62" s="815" t="s">
        <v>233</v>
      </c>
      <c r="S62" s="813" t="s">
        <v>274</v>
      </c>
      <c r="T62" s="813" t="s">
        <v>275</v>
      </c>
      <c r="U62" s="813" t="s">
        <v>276</v>
      </c>
      <c r="V62" s="813" t="s">
        <v>277</v>
      </c>
    </row>
    <row r="63" spans="1:22" ht="16.5" customHeight="1" thickBot="1">
      <c r="A63" s="201"/>
      <c r="B63" s="847"/>
      <c r="C63" s="789"/>
      <c r="D63" s="777"/>
      <c r="E63" s="777"/>
      <c r="F63" s="777"/>
      <c r="G63" s="777"/>
      <c r="H63" s="294"/>
      <c r="I63" s="814" t="s">
        <v>278</v>
      </c>
      <c r="J63" s="808"/>
      <c r="K63" s="814" t="s">
        <v>279</v>
      </c>
      <c r="L63" s="808"/>
      <c r="M63" s="814" t="s">
        <v>280</v>
      </c>
      <c r="N63" s="808"/>
      <c r="O63" s="843"/>
      <c r="P63" s="291"/>
      <c r="Q63" s="291"/>
      <c r="R63" s="815"/>
      <c r="S63" s="810"/>
      <c r="T63" s="810"/>
      <c r="U63" s="810"/>
      <c r="V63" s="810"/>
    </row>
    <row r="64" spans="1:22" ht="35.25" customHeight="1">
      <c r="A64" s="201"/>
      <c r="B64" s="847"/>
      <c r="C64" s="789"/>
      <c r="D64" s="777"/>
      <c r="E64" s="777"/>
      <c r="F64" s="777"/>
      <c r="G64" s="777"/>
      <c r="H64" s="295" t="s">
        <v>281</v>
      </c>
      <c r="I64" s="212" t="s">
        <v>282</v>
      </c>
      <c r="J64" s="217" t="s">
        <v>283</v>
      </c>
      <c r="K64" s="296" t="s">
        <v>243</v>
      </c>
      <c r="L64" s="297" t="s">
        <v>284</v>
      </c>
      <c r="M64" s="296" t="s">
        <v>243</v>
      </c>
      <c r="N64" s="297" t="s">
        <v>284</v>
      </c>
      <c r="O64" s="843"/>
      <c r="P64" s="291"/>
      <c r="Q64" s="291"/>
      <c r="R64" s="815"/>
      <c r="S64" s="810"/>
      <c r="T64" s="810"/>
      <c r="U64" s="810"/>
      <c r="V64" s="810"/>
    </row>
    <row r="65" spans="1:23" ht="15" thickBot="1">
      <c r="A65" s="201"/>
      <c r="B65" s="848"/>
      <c r="C65" s="775"/>
      <c r="D65" s="796"/>
      <c r="E65" s="218" t="s">
        <v>245</v>
      </c>
      <c r="F65" s="219" t="s">
        <v>246</v>
      </c>
      <c r="G65" s="219" t="s">
        <v>247</v>
      </c>
      <c r="H65" s="218" t="s">
        <v>248</v>
      </c>
      <c r="I65" s="220" t="s">
        <v>249</v>
      </c>
      <c r="J65" s="225" t="s">
        <v>285</v>
      </c>
      <c r="K65" s="220" t="s">
        <v>251</v>
      </c>
      <c r="L65" s="225" t="s">
        <v>252</v>
      </c>
      <c r="M65" s="220" t="s">
        <v>253</v>
      </c>
      <c r="N65" s="225" t="s">
        <v>254</v>
      </c>
      <c r="O65" s="226" t="s">
        <v>255</v>
      </c>
      <c r="P65" s="291"/>
      <c r="Q65" s="291"/>
      <c r="R65" s="815"/>
      <c r="S65" s="810"/>
      <c r="T65" s="810"/>
      <c r="U65" s="810"/>
      <c r="V65" s="810"/>
    </row>
    <row r="66" spans="1:23" ht="17.25" customHeight="1">
      <c r="A66" s="201"/>
      <c r="B66" s="835" t="s">
        <v>256</v>
      </c>
      <c r="C66" s="737"/>
      <c r="D66" s="298" t="str">
        <f>IF(D27="","",D27)</f>
        <v/>
      </c>
      <c r="E66" s="299"/>
      <c r="F66" s="300">
        <f>E66- G66</f>
        <v>0</v>
      </c>
      <c r="G66" s="301"/>
      <c r="H66" s="302">
        <f>SUM(I66:N66)</f>
        <v>0</v>
      </c>
      <c r="I66" s="303"/>
      <c r="J66" s="304"/>
      <c r="K66" s="303"/>
      <c r="L66" s="304"/>
      <c r="M66" s="303"/>
      <c r="N66" s="304"/>
      <c r="O66" s="305">
        <f>+G66-H66</f>
        <v>0</v>
      </c>
      <c r="P66" s="291"/>
      <c r="Q66" s="291"/>
      <c r="R66" s="810" t="str">
        <f>IF(COUNTA(E66:E68,G66:G68,I66:N68)=0,"OK",IF(COUNTIF(D66:D68,"○")=1,"OK","エラー"))</f>
        <v>OK</v>
      </c>
      <c r="S66" s="239" t="str">
        <f>IF(COUNTA(G66,I66:N66)&gt;=1,IF(E66&lt;=0,"エラー","OK"),"OK")</f>
        <v>OK</v>
      </c>
      <c r="T66" s="239" t="str">
        <f>IF(F66&lt;0,"エラー","OK")</f>
        <v>OK</v>
      </c>
      <c r="U66" s="239" t="str">
        <f>IF(O66&lt;0,"エラー","OK")</f>
        <v>OK</v>
      </c>
      <c r="V66" s="239" t="str">
        <f>IF(AND(COUNTA(E27)=COUNTA(E66),COUNTA(G27)=COUNTA(G66),COUNTA(I27)=COUNTA(I66),COUNTA(J27)=COUNTA(J66),COUNTA(K27)=COUNTA(K66),COUNTA(L27)=COUNTA(L66),COUNTA(M27)=COUNTA(M66),COUNTA(N27)=COUNTA(N66)),"OK","エラー")</f>
        <v>OK</v>
      </c>
    </row>
    <row r="67" spans="1:23" ht="17.25" customHeight="1">
      <c r="A67" s="201"/>
      <c r="B67" s="836" t="s">
        <v>257</v>
      </c>
      <c r="C67" s="739"/>
      <c r="D67" s="306" t="str">
        <f>IF(D28="","",D28)</f>
        <v/>
      </c>
      <c r="E67" s="307"/>
      <c r="F67" s="308">
        <f>E67- G67</f>
        <v>0</v>
      </c>
      <c r="G67" s="307"/>
      <c r="H67" s="309">
        <f>SUM(I67:N67)</f>
        <v>0</v>
      </c>
      <c r="I67" s="310"/>
      <c r="J67" s="311"/>
      <c r="K67" s="310"/>
      <c r="L67" s="311"/>
      <c r="M67" s="310"/>
      <c r="N67" s="311"/>
      <c r="O67" s="312">
        <f>+G67-H67</f>
        <v>0</v>
      </c>
      <c r="P67" s="291"/>
      <c r="Q67" s="291"/>
      <c r="R67" s="810"/>
      <c r="S67" s="239" t="str">
        <f>IF(COUNTA(G67,I67:N67)&gt;=1,IF(E67&lt;=0,"エラー","OK"),"OK")</f>
        <v>OK</v>
      </c>
      <c r="T67" s="239" t="str">
        <f>IF(F67&lt;0,"エラー","OK")</f>
        <v>OK</v>
      </c>
      <c r="U67" s="239" t="str">
        <f>IF(O67&lt;0,"エラー","OK")</f>
        <v>OK</v>
      </c>
      <c r="V67" s="239" t="str">
        <f>IF(AND(COUNTA(E28)=COUNTA(E67),COUNTA(G28)=COUNTA(G67),COUNTA(I28)=COUNTA(I67),COUNTA(J28)=COUNTA(J67),COUNTA(K28)=COUNTA(K67),COUNTA(L28)=COUNTA(L67),COUNTA(M28)=COUNTA(M67),COUNTA(N28)=COUNTA(N67)),"OK","エラー")</f>
        <v>OK</v>
      </c>
    </row>
    <row r="68" spans="1:23" ht="17.25" customHeight="1" thickBot="1">
      <c r="A68" s="201"/>
      <c r="B68" s="837" t="s">
        <v>258</v>
      </c>
      <c r="C68" s="741"/>
      <c r="D68" s="313" t="str">
        <f>IF(D29="","",D29)</f>
        <v/>
      </c>
      <c r="E68" s="314"/>
      <c r="F68" s="315">
        <f>E68- G68</f>
        <v>0</v>
      </c>
      <c r="G68" s="314"/>
      <c r="H68" s="316">
        <f>SUM(I68:N68)</f>
        <v>0</v>
      </c>
      <c r="I68" s="317"/>
      <c r="J68" s="318"/>
      <c r="K68" s="317"/>
      <c r="L68" s="318"/>
      <c r="M68" s="317"/>
      <c r="N68" s="318"/>
      <c r="O68" s="319">
        <f>+G68-H68</f>
        <v>0</v>
      </c>
      <c r="P68" s="291"/>
      <c r="Q68" s="291"/>
      <c r="R68" s="810"/>
      <c r="S68" s="239" t="str">
        <f>IF(COUNTA(G68,I68:N68)&gt;=1,IF(E68&lt;=0,"エラー","OK"),"OK")</f>
        <v>OK</v>
      </c>
      <c r="T68" s="239" t="str">
        <f>IF(F68&lt;0,"エラー","OK")</f>
        <v>OK</v>
      </c>
      <c r="U68" s="239" t="str">
        <f>IF(O68&lt;0,"エラー","OK")</f>
        <v>OK</v>
      </c>
      <c r="V68" s="239" t="str">
        <f>IF(AND(COUNTA(E29)=COUNTA(E68),COUNTA(G29)=COUNTA(G68),COUNTA(I29)=COUNTA(I68),COUNTA(J29)=COUNTA(J68),COUNTA(K29)=COUNTA(K68),COUNTA(L29)=COUNTA(L68),COUNTA(M29)=COUNTA(M68),COUNTA(N29)=COUNTA(N68)),"OK","エラー")</f>
        <v>OK</v>
      </c>
    </row>
    <row r="69" spans="1:23" ht="17.25" customHeight="1" thickBot="1">
      <c r="A69" s="201"/>
      <c r="B69" s="838" t="s">
        <v>259</v>
      </c>
      <c r="C69" s="839"/>
      <c r="D69" s="263"/>
      <c r="E69" s="320">
        <f t="shared" ref="E69:O69" si="2">SUM(E66:E68)</f>
        <v>0</v>
      </c>
      <c r="F69" s="320">
        <f t="shared" si="2"/>
        <v>0</v>
      </c>
      <c r="G69" s="320">
        <f t="shared" si="2"/>
        <v>0</v>
      </c>
      <c r="H69" s="321">
        <f t="shared" si="2"/>
        <v>0</v>
      </c>
      <c r="I69" s="322">
        <f t="shared" si="2"/>
        <v>0</v>
      </c>
      <c r="J69" s="323">
        <f t="shared" si="2"/>
        <v>0</v>
      </c>
      <c r="K69" s="322">
        <f t="shared" si="2"/>
        <v>0</v>
      </c>
      <c r="L69" s="324">
        <f t="shared" si="2"/>
        <v>0</v>
      </c>
      <c r="M69" s="322">
        <f t="shared" si="2"/>
        <v>0</v>
      </c>
      <c r="N69" s="324">
        <f t="shared" si="2"/>
        <v>0</v>
      </c>
      <c r="O69" s="325">
        <f t="shared" si="2"/>
        <v>0</v>
      </c>
      <c r="P69" s="291"/>
      <c r="Q69" s="291"/>
    </row>
    <row r="70" spans="1:23" ht="15" thickTop="1">
      <c r="A70" s="201"/>
      <c r="B70" s="840" t="s">
        <v>286</v>
      </c>
      <c r="C70" s="841"/>
      <c r="D70" s="841"/>
      <c r="E70" s="841"/>
      <c r="F70" s="841"/>
      <c r="G70" s="841"/>
      <c r="H70" s="841"/>
      <c r="I70" s="841"/>
      <c r="J70" s="841"/>
      <c r="K70" s="841"/>
      <c r="L70" s="841"/>
      <c r="M70" s="841"/>
      <c r="N70" s="841"/>
      <c r="O70" s="326"/>
      <c r="P70" s="291"/>
      <c r="Q70" s="291"/>
    </row>
    <row r="71" spans="1:23" ht="14.4">
      <c r="A71" s="201"/>
      <c r="B71" s="203"/>
      <c r="C71" s="209"/>
      <c r="D71" s="209"/>
      <c r="E71" s="209"/>
      <c r="F71" s="209"/>
      <c r="G71" s="209"/>
      <c r="H71" s="209"/>
      <c r="I71" s="209"/>
      <c r="J71" s="209"/>
      <c r="K71" s="209"/>
      <c r="L71" s="209"/>
      <c r="M71" s="209"/>
      <c r="N71" s="209"/>
      <c r="O71" s="326"/>
      <c r="P71" s="291"/>
      <c r="Q71" s="291"/>
    </row>
    <row r="72" spans="1:23" s="192" customFormat="1" ht="20.25" customHeight="1">
      <c r="A72" s="282"/>
      <c r="B72" s="327" t="s">
        <v>287</v>
      </c>
      <c r="C72" s="284"/>
      <c r="D72" s="284"/>
      <c r="E72" s="284"/>
      <c r="F72" s="284"/>
      <c r="G72" s="284"/>
      <c r="H72" s="284"/>
      <c r="I72" s="284"/>
      <c r="J72" s="284"/>
      <c r="K72" s="284"/>
      <c r="L72" s="284"/>
      <c r="M72" s="284"/>
      <c r="N72" s="328"/>
      <c r="O72" s="328"/>
      <c r="P72" s="284"/>
      <c r="Q72" s="282"/>
    </row>
    <row r="73" spans="1:23" s="192" customFormat="1" ht="25.5" customHeight="1" thickBot="1">
      <c r="A73" s="282"/>
      <c r="B73" s="329" t="s">
        <v>288</v>
      </c>
      <c r="C73" s="284"/>
      <c r="D73" s="284"/>
      <c r="E73" s="284"/>
      <c r="F73" s="284"/>
      <c r="G73" s="284"/>
      <c r="H73" s="284"/>
      <c r="I73" s="284"/>
      <c r="J73" s="284"/>
      <c r="K73" s="284"/>
      <c r="L73" s="284"/>
      <c r="M73" s="284"/>
      <c r="N73" s="844" t="s">
        <v>267</v>
      </c>
      <c r="O73" s="844"/>
      <c r="P73" s="284"/>
      <c r="Q73" s="282"/>
    </row>
    <row r="74" spans="1:23" ht="16.5" customHeight="1" thickTop="1" thickBot="1">
      <c r="A74" s="201"/>
      <c r="B74" s="845"/>
      <c r="C74" s="846"/>
      <c r="D74" s="849" t="s">
        <v>225</v>
      </c>
      <c r="E74" s="850" t="s">
        <v>268</v>
      </c>
      <c r="F74" s="850" t="s">
        <v>269</v>
      </c>
      <c r="G74" s="851" t="s">
        <v>270</v>
      </c>
      <c r="H74" s="852"/>
      <c r="I74" s="852"/>
      <c r="J74" s="852"/>
      <c r="K74" s="852"/>
      <c r="L74" s="852"/>
      <c r="M74" s="852"/>
      <c r="N74" s="852"/>
      <c r="O74" s="853"/>
      <c r="P74" s="291"/>
      <c r="Q74" s="291"/>
      <c r="R74" s="813" t="s">
        <v>229</v>
      </c>
      <c r="S74" s="813"/>
      <c r="T74" s="813"/>
      <c r="U74" s="813"/>
      <c r="V74" s="813"/>
      <c r="W74" s="813"/>
    </row>
    <row r="75" spans="1:23" ht="16.5" customHeight="1" thickBot="1">
      <c r="A75" s="201"/>
      <c r="B75" s="847"/>
      <c r="C75" s="789"/>
      <c r="D75" s="777"/>
      <c r="E75" s="777"/>
      <c r="F75" s="777"/>
      <c r="G75" s="777" t="s">
        <v>271</v>
      </c>
      <c r="H75" s="801" t="s">
        <v>272</v>
      </c>
      <c r="I75" s="802"/>
      <c r="J75" s="802"/>
      <c r="K75" s="802"/>
      <c r="L75" s="802"/>
      <c r="M75" s="802"/>
      <c r="N75" s="803"/>
      <c r="O75" s="842" t="s">
        <v>273</v>
      </c>
      <c r="P75" s="291"/>
      <c r="Q75" s="291"/>
      <c r="R75" s="815" t="s">
        <v>233</v>
      </c>
      <c r="S75" s="813" t="s">
        <v>274</v>
      </c>
      <c r="T75" s="813" t="s">
        <v>275</v>
      </c>
      <c r="U75" s="813" t="s">
        <v>276</v>
      </c>
      <c r="V75" s="813" t="s">
        <v>277</v>
      </c>
      <c r="W75" s="813" t="s">
        <v>265</v>
      </c>
    </row>
    <row r="76" spans="1:23" ht="16.5" customHeight="1" thickBot="1">
      <c r="A76" s="201"/>
      <c r="B76" s="847"/>
      <c r="C76" s="789"/>
      <c r="D76" s="777"/>
      <c r="E76" s="777"/>
      <c r="F76" s="777"/>
      <c r="G76" s="777"/>
      <c r="H76" s="294"/>
      <c r="I76" s="814" t="s">
        <v>278</v>
      </c>
      <c r="J76" s="808"/>
      <c r="K76" s="814" t="s">
        <v>279</v>
      </c>
      <c r="L76" s="808"/>
      <c r="M76" s="814" t="s">
        <v>280</v>
      </c>
      <c r="N76" s="808"/>
      <c r="O76" s="843"/>
      <c r="P76" s="291"/>
      <c r="Q76" s="291"/>
      <c r="R76" s="815"/>
      <c r="S76" s="810"/>
      <c r="T76" s="810"/>
      <c r="U76" s="810"/>
      <c r="V76" s="810"/>
      <c r="W76" s="810"/>
    </row>
    <row r="77" spans="1:23" ht="36.75" customHeight="1">
      <c r="A77" s="201"/>
      <c r="B77" s="847"/>
      <c r="C77" s="789"/>
      <c r="D77" s="777"/>
      <c r="E77" s="777"/>
      <c r="F77" s="777"/>
      <c r="G77" s="777"/>
      <c r="H77" s="295" t="s">
        <v>281</v>
      </c>
      <c r="I77" s="296" t="s">
        <v>282</v>
      </c>
      <c r="J77" s="297" t="s">
        <v>283</v>
      </c>
      <c r="K77" s="296" t="s">
        <v>243</v>
      </c>
      <c r="L77" s="297" t="s">
        <v>284</v>
      </c>
      <c r="M77" s="296" t="s">
        <v>243</v>
      </c>
      <c r="N77" s="297" t="s">
        <v>284</v>
      </c>
      <c r="O77" s="843"/>
      <c r="P77" s="291"/>
      <c r="Q77" s="291"/>
      <c r="R77" s="815"/>
      <c r="S77" s="810"/>
      <c r="T77" s="810"/>
      <c r="U77" s="810"/>
      <c r="V77" s="810"/>
      <c r="W77" s="810"/>
    </row>
    <row r="78" spans="1:23" ht="15" thickBot="1">
      <c r="A78" s="201"/>
      <c r="B78" s="848"/>
      <c r="C78" s="775"/>
      <c r="D78" s="796"/>
      <c r="E78" s="218" t="s">
        <v>245</v>
      </c>
      <c r="F78" s="219" t="s">
        <v>246</v>
      </c>
      <c r="G78" s="219" t="s">
        <v>247</v>
      </c>
      <c r="H78" s="218" t="s">
        <v>248</v>
      </c>
      <c r="I78" s="220" t="s">
        <v>249</v>
      </c>
      <c r="J78" s="225" t="s">
        <v>285</v>
      </c>
      <c r="K78" s="220" t="s">
        <v>251</v>
      </c>
      <c r="L78" s="225" t="s">
        <v>252</v>
      </c>
      <c r="M78" s="220" t="s">
        <v>253</v>
      </c>
      <c r="N78" s="225" t="s">
        <v>254</v>
      </c>
      <c r="O78" s="226" t="s">
        <v>255</v>
      </c>
      <c r="P78" s="291"/>
      <c r="Q78" s="291"/>
      <c r="R78" s="815"/>
      <c r="S78" s="810"/>
      <c r="T78" s="810"/>
      <c r="U78" s="810"/>
      <c r="V78" s="810"/>
      <c r="W78" s="810"/>
    </row>
    <row r="79" spans="1:23" ht="17.25" customHeight="1">
      <c r="A79" s="201"/>
      <c r="B79" s="835" t="s">
        <v>256</v>
      </c>
      <c r="C79" s="737"/>
      <c r="D79" s="298" t="str">
        <f>IF(D47="","",D47)</f>
        <v/>
      </c>
      <c r="E79" s="299"/>
      <c r="F79" s="300">
        <f>E79- G79</f>
        <v>0</v>
      </c>
      <c r="G79" s="301"/>
      <c r="H79" s="302">
        <f>SUM(I79:N79)</f>
        <v>0</v>
      </c>
      <c r="I79" s="303"/>
      <c r="J79" s="304"/>
      <c r="K79" s="303"/>
      <c r="L79" s="304"/>
      <c r="M79" s="303"/>
      <c r="N79" s="304"/>
      <c r="O79" s="305">
        <f>+G79-H79</f>
        <v>0</v>
      </c>
      <c r="P79" s="291"/>
      <c r="Q79" s="291"/>
      <c r="R79" s="810" t="str">
        <f>IF(COUNTA(E79:E81,G79:G81,I79:N81)=0,"OK",IF(COUNTIF(D79:D81,"○")=1,"OK","エラー"))</f>
        <v>OK</v>
      </c>
      <c r="S79" s="239" t="str">
        <f>IF(COUNTA(G79,I79:N79)&gt;=1,IF(E79&lt;=0,"エラー","OK"),"OK")</f>
        <v>OK</v>
      </c>
      <c r="T79" s="239" t="str">
        <f>IF(F79&lt;0,"エラー","OK")</f>
        <v>OK</v>
      </c>
      <c r="U79" s="239" t="str">
        <f>IF(O79&lt;0,"エラー","OK")</f>
        <v>OK</v>
      </c>
      <c r="V79" s="239" t="str">
        <f>IF(AND(COUNTA(E47)=COUNTA(E79),COUNTA(G47)=COUNTA(G79),COUNTA(I47)=COUNTA(I79),COUNTA(J47)=COUNTA(J79),COUNTA(K47)=COUNTA(K79),COUNTA(L47)=COUNTA(L79),COUNTA(M47)=COUNTA(M79),COUNTA(N47)=COUNTA(N79)),"OK","エラー")</f>
        <v>OK</v>
      </c>
      <c r="W79" s="239" t="str">
        <f>IF(AND(E79&lt;=E66,G79&lt;=G66,I79&lt;=I66,J79&lt;=J66,K79&lt;=K66,L79&lt;=L66,M79&lt;=M66,N79&lt;=N66),"OK","エラー")</f>
        <v>OK</v>
      </c>
    </row>
    <row r="80" spans="1:23" ht="17.25" customHeight="1">
      <c r="A80" s="201"/>
      <c r="B80" s="836" t="s">
        <v>257</v>
      </c>
      <c r="C80" s="739"/>
      <c r="D80" s="306" t="str">
        <f>IF(D48="","",D48)</f>
        <v/>
      </c>
      <c r="E80" s="307"/>
      <c r="F80" s="308">
        <f>E80- G80</f>
        <v>0</v>
      </c>
      <c r="G80" s="307"/>
      <c r="H80" s="309">
        <f>SUM(I80:N80)</f>
        <v>0</v>
      </c>
      <c r="I80" s="310"/>
      <c r="J80" s="311"/>
      <c r="K80" s="310"/>
      <c r="L80" s="311"/>
      <c r="M80" s="310"/>
      <c r="N80" s="311"/>
      <c r="O80" s="312">
        <f>+G80-H80</f>
        <v>0</v>
      </c>
      <c r="P80" s="291"/>
      <c r="Q80" s="291"/>
      <c r="R80" s="810"/>
      <c r="S80" s="239" t="str">
        <f>IF(COUNTA(G80,I80:N80)&gt;=1,IF(E80&lt;=0,"エラー","OK"),"OK")</f>
        <v>OK</v>
      </c>
      <c r="T80" s="239" t="str">
        <f>IF(F80&lt;0,"エラー","OK")</f>
        <v>OK</v>
      </c>
      <c r="U80" s="239" t="str">
        <f>IF(O80&lt;0,"エラー","OK")</f>
        <v>OK</v>
      </c>
      <c r="V80" s="239" t="str">
        <f>IF(AND(COUNTA(E48)=COUNTA(E80),COUNTA(G48)=COUNTA(G80),COUNTA(I48)=COUNTA(I80),COUNTA(J48)=COUNTA(J80),COUNTA(K48)=COUNTA(K80),COUNTA(L48)=COUNTA(L80),COUNTA(M48)=COUNTA(M80),COUNTA(N48)=COUNTA(N80)),"OK","エラー")</f>
        <v>OK</v>
      </c>
      <c r="W80" s="239" t="str">
        <f>IF(AND(E80&lt;=E67,G80&lt;=G67,I80&lt;=I67,J80&lt;=J67,K80&lt;=K67,L80&lt;=L67,M80&lt;=M67,N80&lt;=N67),"OK","エラー")</f>
        <v>OK</v>
      </c>
    </row>
    <row r="81" spans="1:23" ht="17.25" customHeight="1" thickBot="1">
      <c r="A81" s="201"/>
      <c r="B81" s="837" t="s">
        <v>258</v>
      </c>
      <c r="C81" s="741"/>
      <c r="D81" s="313" t="str">
        <f>IF(D49="","",D49)</f>
        <v/>
      </c>
      <c r="E81" s="314"/>
      <c r="F81" s="315">
        <f>E81- G81</f>
        <v>0</v>
      </c>
      <c r="G81" s="314"/>
      <c r="H81" s="316">
        <f>SUM(I81:N81)</f>
        <v>0</v>
      </c>
      <c r="I81" s="317"/>
      <c r="J81" s="318"/>
      <c r="K81" s="317"/>
      <c r="L81" s="318"/>
      <c r="M81" s="317"/>
      <c r="N81" s="318"/>
      <c r="O81" s="319">
        <f>+G81-H81</f>
        <v>0</v>
      </c>
      <c r="P81" s="291"/>
      <c r="Q81" s="291"/>
      <c r="R81" s="810"/>
      <c r="S81" s="239" t="str">
        <f>IF(COUNTA(G81,I81:N81)&gt;=1,IF(E81&lt;=0,"エラー","OK"),"OK")</f>
        <v>OK</v>
      </c>
      <c r="T81" s="239" t="str">
        <f>IF(F81&lt;0,"エラー","OK")</f>
        <v>OK</v>
      </c>
      <c r="U81" s="239" t="str">
        <f>IF(O81&lt;0,"エラー","OK")</f>
        <v>OK</v>
      </c>
      <c r="V81" s="239" t="str">
        <f>IF(AND(COUNTA(E49)=COUNTA(E81),COUNTA(G49)=COUNTA(G81),COUNTA(I49)=COUNTA(I81),COUNTA(J49)=COUNTA(J81),COUNTA(K49)=COUNTA(K81),COUNTA(L49)=COUNTA(L81),COUNTA(M49)=COUNTA(M81),COUNTA(N49)=COUNTA(N81)),"OK","エラー")</f>
        <v>OK</v>
      </c>
      <c r="W81" s="239" t="str">
        <f>IF(AND(E81&lt;=E68,G81&lt;=G68,I81&lt;=I68,J81&lt;=J68,K81&lt;=K68,L81&lt;=L68,M81&lt;=M68,N81&lt;=N68),"OK","エラー")</f>
        <v>OK</v>
      </c>
    </row>
    <row r="82" spans="1:23" ht="17.25" customHeight="1" thickBot="1">
      <c r="A82" s="201"/>
      <c r="B82" s="838" t="s">
        <v>259</v>
      </c>
      <c r="C82" s="839"/>
      <c r="D82" s="263"/>
      <c r="E82" s="320">
        <f t="shared" ref="E82:O82" si="3">SUM(E79:E81)</f>
        <v>0</v>
      </c>
      <c r="F82" s="320">
        <f t="shared" si="3"/>
        <v>0</v>
      </c>
      <c r="G82" s="320">
        <f t="shared" si="3"/>
        <v>0</v>
      </c>
      <c r="H82" s="321">
        <f t="shared" si="3"/>
        <v>0</v>
      </c>
      <c r="I82" s="322">
        <f t="shared" si="3"/>
        <v>0</v>
      </c>
      <c r="J82" s="323">
        <f t="shared" si="3"/>
        <v>0</v>
      </c>
      <c r="K82" s="322">
        <f t="shared" si="3"/>
        <v>0</v>
      </c>
      <c r="L82" s="324">
        <f t="shared" si="3"/>
        <v>0</v>
      </c>
      <c r="M82" s="322">
        <f t="shared" si="3"/>
        <v>0</v>
      </c>
      <c r="N82" s="324">
        <f t="shared" si="3"/>
        <v>0</v>
      </c>
      <c r="O82" s="325">
        <f t="shared" si="3"/>
        <v>0</v>
      </c>
      <c r="P82" s="291"/>
      <c r="Q82" s="291"/>
    </row>
    <row r="83" spans="1:23" ht="15" thickTop="1">
      <c r="A83" s="201"/>
      <c r="B83" s="840" t="s">
        <v>286</v>
      </c>
      <c r="C83" s="841"/>
      <c r="D83" s="841"/>
      <c r="E83" s="841"/>
      <c r="F83" s="841"/>
      <c r="G83" s="841"/>
      <c r="H83" s="841"/>
      <c r="I83" s="841"/>
      <c r="J83" s="841"/>
      <c r="K83" s="841"/>
      <c r="L83" s="841"/>
      <c r="M83" s="841"/>
      <c r="N83" s="841"/>
      <c r="O83" s="326"/>
      <c r="P83" s="291"/>
      <c r="Q83" s="291"/>
    </row>
    <row r="84" spans="1:23" ht="19.5" customHeight="1">
      <c r="B84" s="330"/>
      <c r="C84" s="330"/>
      <c r="D84" s="330"/>
      <c r="E84" s="331"/>
      <c r="F84" s="331"/>
      <c r="G84" s="331"/>
      <c r="H84" s="331"/>
      <c r="I84" s="331"/>
      <c r="J84" s="331"/>
      <c r="K84" s="331"/>
      <c r="L84" s="331"/>
      <c r="M84" s="331"/>
      <c r="N84" s="331"/>
      <c r="O84" s="331"/>
    </row>
    <row r="85" spans="1:23" ht="30.9" customHeight="1">
      <c r="A85" s="332"/>
      <c r="B85" s="333" t="s">
        <v>289</v>
      </c>
      <c r="C85" s="334"/>
      <c r="D85" s="335"/>
      <c r="E85" s="334"/>
      <c r="F85" s="334"/>
      <c r="G85" s="334"/>
      <c r="H85" s="334"/>
      <c r="I85" s="334"/>
      <c r="J85" s="334"/>
      <c r="K85" s="334"/>
      <c r="L85" s="334"/>
      <c r="M85" s="334"/>
      <c r="N85" s="334"/>
      <c r="O85" s="334"/>
      <c r="P85" s="336"/>
      <c r="Q85" s="336"/>
    </row>
    <row r="86" spans="1:23" ht="30" customHeight="1" thickBot="1">
      <c r="A86" s="332"/>
      <c r="B86" s="337" t="s">
        <v>290</v>
      </c>
      <c r="C86" s="337"/>
      <c r="D86" s="338"/>
      <c r="E86" s="334"/>
      <c r="F86" s="334"/>
      <c r="G86" s="334"/>
      <c r="H86" s="334"/>
      <c r="I86" s="334"/>
      <c r="J86" s="334"/>
      <c r="K86" s="334"/>
      <c r="L86" s="334"/>
      <c r="M86" s="334"/>
      <c r="N86" s="820" t="s">
        <v>224</v>
      </c>
      <c r="O86" s="820"/>
      <c r="P86" s="336"/>
      <c r="Q86" s="336"/>
    </row>
    <row r="87" spans="1:23" ht="14.25" customHeight="1" thickBot="1">
      <c r="A87" s="332"/>
      <c r="B87" s="786"/>
      <c r="C87" s="787"/>
      <c r="D87" s="798" t="s">
        <v>225</v>
      </c>
      <c r="E87" s="804" t="s">
        <v>226</v>
      </c>
      <c r="F87" s="780" t="s">
        <v>227</v>
      </c>
      <c r="G87" s="781" t="s">
        <v>228</v>
      </c>
      <c r="H87" s="802"/>
      <c r="I87" s="802"/>
      <c r="J87" s="802"/>
      <c r="K87" s="802"/>
      <c r="L87" s="802"/>
      <c r="M87" s="802"/>
      <c r="N87" s="802"/>
      <c r="O87" s="803"/>
      <c r="P87" s="336"/>
      <c r="Q87" s="336"/>
      <c r="R87" s="813" t="s">
        <v>229</v>
      </c>
      <c r="S87" s="810"/>
      <c r="T87" s="810"/>
      <c r="U87" s="810"/>
    </row>
    <row r="88" spans="1:23" ht="19.5" customHeight="1" thickBot="1">
      <c r="A88" s="332"/>
      <c r="B88" s="788"/>
      <c r="C88" s="789"/>
      <c r="D88" s="777"/>
      <c r="E88" s="777"/>
      <c r="F88" s="777"/>
      <c r="G88" s="777" t="s">
        <v>230</v>
      </c>
      <c r="H88" s="801" t="s">
        <v>231</v>
      </c>
      <c r="I88" s="802"/>
      <c r="J88" s="802"/>
      <c r="K88" s="802"/>
      <c r="L88" s="802"/>
      <c r="M88" s="802"/>
      <c r="N88" s="803"/>
      <c r="O88" s="804" t="s">
        <v>232</v>
      </c>
      <c r="P88" s="336"/>
      <c r="Q88" s="336"/>
      <c r="R88" s="815" t="s">
        <v>233</v>
      </c>
      <c r="S88" s="813" t="s">
        <v>234</v>
      </c>
      <c r="T88" s="813" t="s">
        <v>235</v>
      </c>
      <c r="U88" s="813" t="s">
        <v>236</v>
      </c>
    </row>
    <row r="89" spans="1:23" ht="17.25" customHeight="1" thickBot="1">
      <c r="A89" s="332"/>
      <c r="B89" s="788"/>
      <c r="C89" s="789"/>
      <c r="D89" s="777"/>
      <c r="E89" s="777"/>
      <c r="F89" s="777"/>
      <c r="G89" s="777"/>
      <c r="H89" s="210"/>
      <c r="I89" s="807" t="s">
        <v>237</v>
      </c>
      <c r="J89" s="831"/>
      <c r="K89" s="832" t="s">
        <v>238</v>
      </c>
      <c r="L89" s="833"/>
      <c r="M89" s="834" t="s">
        <v>239</v>
      </c>
      <c r="N89" s="808"/>
      <c r="O89" s="777"/>
      <c r="P89" s="336"/>
      <c r="Q89" s="336"/>
      <c r="R89" s="815"/>
      <c r="S89" s="810"/>
      <c r="T89" s="810"/>
      <c r="U89" s="810"/>
    </row>
    <row r="90" spans="1:23" ht="37.5" customHeight="1">
      <c r="A90" s="332"/>
      <c r="B90" s="788"/>
      <c r="C90" s="789"/>
      <c r="D90" s="777"/>
      <c r="E90" s="777"/>
      <c r="F90" s="777"/>
      <c r="G90" s="777"/>
      <c r="H90" s="295" t="s">
        <v>281</v>
      </c>
      <c r="I90" s="212" t="s">
        <v>241</v>
      </c>
      <c r="J90" s="339" t="s">
        <v>242</v>
      </c>
      <c r="K90" s="340" t="s">
        <v>243</v>
      </c>
      <c r="L90" s="341" t="s">
        <v>244</v>
      </c>
      <c r="M90" s="342" t="s">
        <v>243</v>
      </c>
      <c r="N90" s="297" t="s">
        <v>244</v>
      </c>
      <c r="O90" s="777"/>
      <c r="P90" s="336"/>
      <c r="Q90" s="336"/>
      <c r="R90" s="815"/>
      <c r="S90" s="810"/>
      <c r="T90" s="810"/>
      <c r="U90" s="810"/>
    </row>
    <row r="91" spans="1:23" ht="15" thickBot="1">
      <c r="A91" s="332"/>
      <c r="B91" s="790"/>
      <c r="C91" s="775"/>
      <c r="D91" s="796"/>
      <c r="E91" s="218" t="s">
        <v>245</v>
      </c>
      <c r="F91" s="219" t="s">
        <v>246</v>
      </c>
      <c r="G91" s="219" t="s">
        <v>247</v>
      </c>
      <c r="H91" s="218" t="s">
        <v>248</v>
      </c>
      <c r="I91" s="220" t="s">
        <v>249</v>
      </c>
      <c r="J91" s="221" t="s">
        <v>285</v>
      </c>
      <c r="K91" s="222" t="s">
        <v>251</v>
      </c>
      <c r="L91" s="223" t="s">
        <v>252</v>
      </c>
      <c r="M91" s="224" t="s">
        <v>253</v>
      </c>
      <c r="N91" s="225" t="s">
        <v>254</v>
      </c>
      <c r="O91" s="219" t="s">
        <v>255</v>
      </c>
      <c r="P91" s="336"/>
      <c r="Q91" s="336"/>
      <c r="R91" s="815"/>
      <c r="S91" s="810"/>
      <c r="T91" s="810"/>
      <c r="U91" s="810"/>
    </row>
    <row r="92" spans="1:23" ht="17.25" customHeight="1">
      <c r="A92" s="332"/>
      <c r="B92" s="736" t="s">
        <v>256</v>
      </c>
      <c r="C92" s="737"/>
      <c r="D92" s="227"/>
      <c r="E92" s="228"/>
      <c r="F92" s="229">
        <f>E92-G92</f>
        <v>0</v>
      </c>
      <c r="G92" s="230"/>
      <c r="H92" s="231">
        <f>SUM(I92:N92)</f>
        <v>0</v>
      </c>
      <c r="I92" s="232"/>
      <c r="J92" s="233"/>
      <c r="K92" s="234"/>
      <c r="L92" s="235"/>
      <c r="M92" s="236"/>
      <c r="N92" s="237"/>
      <c r="O92" s="343">
        <f>G92-H92</f>
        <v>0</v>
      </c>
      <c r="P92" s="336"/>
      <c r="Q92" s="336"/>
      <c r="R92" s="810" t="str">
        <f>IF(COUNTA(E92:E94,G92:G94,I92:N94)=0,"OK",IF(COUNTIF(D92:D94,"○")=1,"OK","エラー"))</f>
        <v>OK</v>
      </c>
      <c r="S92" s="239" t="str">
        <f>IF(COUNTA(G92,I92:N92)&gt;=1,IF(E92&lt;=0,"エラー","OK"),"OK")</f>
        <v>OK</v>
      </c>
      <c r="T92" s="239" t="str">
        <f>IF(F92&lt;0,"エラー","OK")</f>
        <v>OK</v>
      </c>
      <c r="U92" s="239" t="str">
        <f>IF(O92&lt;0,"エラー","OK")</f>
        <v>OK</v>
      </c>
    </row>
    <row r="93" spans="1:23" ht="17.25" customHeight="1">
      <c r="A93" s="332"/>
      <c r="B93" s="738" t="s">
        <v>257</v>
      </c>
      <c r="C93" s="739"/>
      <c r="D93" s="240"/>
      <c r="E93" s="241"/>
      <c r="F93" s="242">
        <f>E93-G93</f>
        <v>0</v>
      </c>
      <c r="G93" s="241"/>
      <c r="H93" s="243">
        <f>SUM(I93:N93)</f>
        <v>0</v>
      </c>
      <c r="I93" s="244"/>
      <c r="J93" s="245"/>
      <c r="K93" s="246"/>
      <c r="L93" s="247"/>
      <c r="M93" s="248"/>
      <c r="N93" s="249"/>
      <c r="O93" s="344">
        <f>G93-H93</f>
        <v>0</v>
      </c>
      <c r="P93" s="336"/>
      <c r="Q93" s="336"/>
      <c r="R93" s="810"/>
      <c r="S93" s="239" t="str">
        <f>IF(COUNTA(G93,I93:N93)&gt;=1,IF(E93&lt;=0,"エラー","OK"),"OK")</f>
        <v>OK</v>
      </c>
      <c r="T93" s="239" t="str">
        <f>IF(F93&lt;0,"エラー","OK")</f>
        <v>OK</v>
      </c>
      <c r="U93" s="239" t="str">
        <f>IF(O93&lt;0,"エラー","OK")</f>
        <v>OK</v>
      </c>
    </row>
    <row r="94" spans="1:23" ht="17.25" customHeight="1" thickBot="1">
      <c r="A94" s="332"/>
      <c r="B94" s="740" t="s">
        <v>258</v>
      </c>
      <c r="C94" s="741"/>
      <c r="D94" s="345"/>
      <c r="E94" s="252"/>
      <c r="F94" s="253">
        <f>E94-G94</f>
        <v>0</v>
      </c>
      <c r="G94" s="254"/>
      <c r="H94" s="255">
        <f>SUM(I94:N94)</f>
        <v>0</v>
      </c>
      <c r="I94" s="256"/>
      <c r="J94" s="257"/>
      <c r="K94" s="258"/>
      <c r="L94" s="259"/>
      <c r="M94" s="260"/>
      <c r="N94" s="261"/>
      <c r="O94" s="346">
        <f>G94-H94</f>
        <v>0</v>
      </c>
      <c r="P94" s="336"/>
      <c r="Q94" s="336"/>
      <c r="R94" s="810"/>
      <c r="S94" s="239" t="str">
        <f>IF(COUNTA(G94,I94:N94)&gt;=1,IF(E94&lt;=0,"エラー","OK"),"OK")</f>
        <v>OK</v>
      </c>
      <c r="T94" s="239" t="str">
        <f>IF(F94&lt;0,"エラー","OK")</f>
        <v>OK</v>
      </c>
      <c r="U94" s="239" t="str">
        <f>IF(O94&lt;0,"エラー","OK")</f>
        <v>OK</v>
      </c>
    </row>
    <row r="95" spans="1:23" ht="17.25" customHeight="1" thickBot="1">
      <c r="A95" s="332"/>
      <c r="B95" s="772" t="s">
        <v>259</v>
      </c>
      <c r="C95" s="773"/>
      <c r="D95" s="347"/>
      <c r="E95" s="346">
        <f>SUM(E92:E94)</f>
        <v>0</v>
      </c>
      <c r="F95" s="346">
        <f>SUM(F92:F94)</f>
        <v>0</v>
      </c>
      <c r="G95" s="346">
        <f t="shared" ref="G95:O95" si="4">SUM(G92:G94)</f>
        <v>0</v>
      </c>
      <c r="H95" s="348">
        <f t="shared" si="4"/>
        <v>0</v>
      </c>
      <c r="I95" s="349">
        <f t="shared" si="4"/>
        <v>0</v>
      </c>
      <c r="J95" s="350">
        <f t="shared" si="4"/>
        <v>0</v>
      </c>
      <c r="K95" s="351">
        <f t="shared" si="4"/>
        <v>0</v>
      </c>
      <c r="L95" s="352">
        <f t="shared" si="4"/>
        <v>0</v>
      </c>
      <c r="M95" s="353">
        <f t="shared" si="4"/>
        <v>0</v>
      </c>
      <c r="N95" s="354">
        <f t="shared" si="4"/>
        <v>0</v>
      </c>
      <c r="O95" s="346">
        <f t="shared" si="4"/>
        <v>0</v>
      </c>
      <c r="P95" s="336"/>
      <c r="Q95" s="336"/>
    </row>
    <row r="96" spans="1:23" ht="3.75" customHeight="1">
      <c r="A96" s="332"/>
      <c r="B96" s="334"/>
      <c r="C96" s="334"/>
      <c r="D96" s="334"/>
      <c r="E96" s="334"/>
      <c r="F96" s="334"/>
      <c r="G96" s="334"/>
      <c r="H96" s="334"/>
      <c r="I96" s="334"/>
      <c r="J96" s="334"/>
      <c r="K96" s="355"/>
      <c r="L96" s="356"/>
      <c r="M96" s="334"/>
      <c r="N96" s="334"/>
      <c r="O96" s="334"/>
      <c r="P96" s="336"/>
      <c r="Q96" s="336"/>
    </row>
    <row r="97" spans="1:22" ht="4.5" customHeight="1" thickBot="1">
      <c r="A97" s="332"/>
      <c r="B97" s="357"/>
      <c r="C97" s="357"/>
      <c r="D97" s="357"/>
      <c r="E97" s="358"/>
      <c r="F97" s="358"/>
      <c r="G97" s="358"/>
      <c r="H97" s="358"/>
      <c r="I97" s="358"/>
      <c r="J97" s="358"/>
      <c r="K97" s="359"/>
      <c r="L97" s="360"/>
      <c r="M97" s="358"/>
      <c r="N97" s="358"/>
      <c r="O97" s="358"/>
      <c r="P97" s="332"/>
      <c r="Q97" s="336"/>
    </row>
    <row r="98" spans="1:22" ht="17.25" customHeight="1">
      <c r="A98" s="332"/>
      <c r="B98" s="357"/>
      <c r="C98" s="357"/>
      <c r="D98" s="357"/>
      <c r="E98" s="358"/>
      <c r="F98" s="358"/>
      <c r="G98" s="358"/>
      <c r="H98" s="830" t="s">
        <v>260</v>
      </c>
      <c r="I98" s="830"/>
      <c r="J98" s="830"/>
      <c r="K98" s="830"/>
      <c r="L98" s="830"/>
      <c r="M98" s="830"/>
      <c r="N98" s="830"/>
      <c r="O98" s="830"/>
      <c r="P98" s="332"/>
      <c r="Q98" s="336"/>
    </row>
    <row r="99" spans="1:22" ht="17.25" customHeight="1" thickBot="1">
      <c r="A99" s="332"/>
      <c r="B99" s="357"/>
      <c r="C99" s="357"/>
      <c r="D99" s="357"/>
      <c r="E99" s="358"/>
      <c r="F99" s="358"/>
      <c r="G99" s="358"/>
      <c r="H99" s="827" t="s">
        <v>261</v>
      </c>
      <c r="I99" s="827"/>
      <c r="J99" s="827"/>
      <c r="K99" s="827"/>
      <c r="L99" s="827"/>
      <c r="M99" s="827"/>
      <c r="N99" s="827"/>
      <c r="O99" s="827"/>
      <c r="P99" s="332"/>
      <c r="Q99" s="336"/>
    </row>
    <row r="100" spans="1:22" ht="17.25" customHeight="1" thickBot="1">
      <c r="A100" s="357"/>
      <c r="B100" s="357"/>
      <c r="C100" s="357"/>
      <c r="D100" s="357"/>
      <c r="E100" s="358"/>
      <c r="F100" s="358"/>
      <c r="G100" s="358"/>
      <c r="H100" s="358"/>
      <c r="I100" s="361"/>
      <c r="J100" s="828" t="s">
        <v>262</v>
      </c>
      <c r="K100" s="828"/>
      <c r="L100" s="828" t="s">
        <v>263</v>
      </c>
      <c r="M100" s="828"/>
      <c r="N100" s="358"/>
      <c r="O100" s="358"/>
      <c r="P100" s="332"/>
      <c r="Q100" s="336"/>
    </row>
    <row r="101" spans="1:22" ht="17.25" customHeight="1">
      <c r="A101" s="357"/>
      <c r="B101" s="357"/>
      <c r="C101" s="357"/>
      <c r="D101" s="357"/>
      <c r="E101" s="358"/>
      <c r="F101" s="358"/>
      <c r="G101" s="358"/>
      <c r="H101" s="358"/>
      <c r="I101" s="362" t="s">
        <v>256</v>
      </c>
      <c r="J101" s="829"/>
      <c r="K101" s="829"/>
      <c r="L101" s="829"/>
      <c r="M101" s="829"/>
      <c r="N101" s="358"/>
      <c r="O101" s="358"/>
      <c r="P101" s="332"/>
      <c r="Q101" s="336"/>
    </row>
    <row r="102" spans="1:22" ht="17.25" customHeight="1">
      <c r="A102" s="357"/>
      <c r="B102" s="357"/>
      <c r="C102" s="357"/>
      <c r="D102" s="357"/>
      <c r="E102" s="358"/>
      <c r="F102" s="358"/>
      <c r="G102" s="358"/>
      <c r="H102" s="358"/>
      <c r="I102" s="362" t="s">
        <v>257</v>
      </c>
      <c r="J102" s="829"/>
      <c r="K102" s="829"/>
      <c r="L102" s="829"/>
      <c r="M102" s="829"/>
      <c r="N102" s="358"/>
      <c r="O102" s="358"/>
      <c r="P102" s="332"/>
      <c r="Q102" s="336"/>
    </row>
    <row r="103" spans="1:22" ht="17.25" customHeight="1" thickBot="1">
      <c r="A103" s="357"/>
      <c r="B103" s="357"/>
      <c r="C103" s="357"/>
      <c r="D103" s="357"/>
      <c r="E103" s="358"/>
      <c r="F103" s="358"/>
      <c r="G103" s="358"/>
      <c r="H103" s="358"/>
      <c r="I103" s="363" t="s">
        <v>258</v>
      </c>
      <c r="J103" s="819"/>
      <c r="K103" s="819"/>
      <c r="L103" s="819"/>
      <c r="M103" s="819"/>
      <c r="N103" s="358"/>
      <c r="O103" s="358"/>
      <c r="P103" s="332"/>
      <c r="Q103" s="336"/>
    </row>
    <row r="104" spans="1:22" ht="23.25" customHeight="1">
      <c r="A104" s="357"/>
      <c r="B104" s="357"/>
      <c r="C104" s="357"/>
      <c r="D104" s="357"/>
      <c r="E104" s="358"/>
      <c r="F104" s="358"/>
      <c r="G104" s="358"/>
      <c r="H104" s="358"/>
      <c r="I104" s="358"/>
      <c r="J104" s="358"/>
      <c r="K104" s="358"/>
      <c r="L104" s="358"/>
      <c r="M104" s="358"/>
      <c r="N104" s="358"/>
      <c r="O104" s="358"/>
      <c r="P104" s="332"/>
      <c r="Q104" s="336"/>
    </row>
    <row r="105" spans="1:22" s="192" customFormat="1" ht="30" customHeight="1" thickBot="1">
      <c r="A105" s="364"/>
      <c r="B105" s="365" t="s">
        <v>291</v>
      </c>
      <c r="C105" s="366"/>
      <c r="D105" s="366"/>
      <c r="E105" s="366"/>
      <c r="F105" s="366"/>
      <c r="G105" s="366"/>
      <c r="H105" s="366"/>
      <c r="I105" s="366"/>
      <c r="J105" s="366"/>
      <c r="K105" s="366"/>
      <c r="L105" s="366"/>
      <c r="M105" s="366"/>
      <c r="N105" s="366"/>
      <c r="O105" s="367" t="s">
        <v>224</v>
      </c>
      <c r="P105" s="366"/>
      <c r="Q105" s="336"/>
    </row>
    <row r="106" spans="1:22" ht="14.25" customHeight="1" thickBot="1">
      <c r="A106" s="332"/>
      <c r="B106" s="786"/>
      <c r="C106" s="787"/>
      <c r="D106" s="798" t="s">
        <v>225</v>
      </c>
      <c r="E106" s="804" t="s">
        <v>226</v>
      </c>
      <c r="F106" s="780" t="s">
        <v>227</v>
      </c>
      <c r="G106" s="801" t="s">
        <v>228</v>
      </c>
      <c r="H106" s="802"/>
      <c r="I106" s="802"/>
      <c r="J106" s="802"/>
      <c r="K106" s="802"/>
      <c r="L106" s="802"/>
      <c r="M106" s="802"/>
      <c r="N106" s="802"/>
      <c r="O106" s="803"/>
      <c r="P106" s="336"/>
      <c r="Q106" s="336"/>
      <c r="R106" s="813" t="s">
        <v>229</v>
      </c>
      <c r="S106" s="813"/>
      <c r="T106" s="813"/>
      <c r="U106" s="813"/>
      <c r="V106" s="813"/>
    </row>
    <row r="107" spans="1:22" ht="22.5" customHeight="1" thickBot="1">
      <c r="A107" s="332"/>
      <c r="B107" s="788"/>
      <c r="C107" s="789"/>
      <c r="D107" s="777"/>
      <c r="E107" s="777"/>
      <c r="F107" s="777"/>
      <c r="G107" s="777" t="s">
        <v>230</v>
      </c>
      <c r="H107" s="801" t="s">
        <v>231</v>
      </c>
      <c r="I107" s="802"/>
      <c r="J107" s="802"/>
      <c r="K107" s="802"/>
      <c r="L107" s="802"/>
      <c r="M107" s="802"/>
      <c r="N107" s="803"/>
      <c r="O107" s="804" t="s">
        <v>232</v>
      </c>
      <c r="P107" s="336"/>
      <c r="Q107" s="336"/>
      <c r="R107" s="815" t="s">
        <v>233</v>
      </c>
      <c r="S107" s="813" t="s">
        <v>234</v>
      </c>
      <c r="T107" s="813" t="s">
        <v>235</v>
      </c>
      <c r="U107" s="813" t="s">
        <v>236</v>
      </c>
      <c r="V107" s="813" t="s">
        <v>265</v>
      </c>
    </row>
    <row r="108" spans="1:22" ht="19.5" customHeight="1" thickBot="1">
      <c r="A108" s="332"/>
      <c r="B108" s="788"/>
      <c r="C108" s="789"/>
      <c r="D108" s="777"/>
      <c r="E108" s="777"/>
      <c r="F108" s="777"/>
      <c r="G108" s="777"/>
      <c r="H108" s="210"/>
      <c r="I108" s="807" t="s">
        <v>237</v>
      </c>
      <c r="J108" s="831"/>
      <c r="K108" s="832" t="s">
        <v>238</v>
      </c>
      <c r="L108" s="833"/>
      <c r="M108" s="834" t="s">
        <v>239</v>
      </c>
      <c r="N108" s="808"/>
      <c r="O108" s="777"/>
      <c r="P108" s="336"/>
      <c r="Q108" s="336"/>
      <c r="R108" s="815"/>
      <c r="S108" s="810"/>
      <c r="T108" s="810"/>
      <c r="U108" s="810"/>
      <c r="V108" s="810"/>
    </row>
    <row r="109" spans="1:22" ht="36.75" customHeight="1">
      <c r="A109" s="332"/>
      <c r="B109" s="788"/>
      <c r="C109" s="789"/>
      <c r="D109" s="777"/>
      <c r="E109" s="777"/>
      <c r="F109" s="777"/>
      <c r="G109" s="777"/>
      <c r="H109" s="295" t="s">
        <v>281</v>
      </c>
      <c r="I109" s="296" t="s">
        <v>241</v>
      </c>
      <c r="J109" s="339" t="s">
        <v>242</v>
      </c>
      <c r="K109" s="340" t="s">
        <v>243</v>
      </c>
      <c r="L109" s="341" t="s">
        <v>244</v>
      </c>
      <c r="M109" s="342" t="s">
        <v>243</v>
      </c>
      <c r="N109" s="297" t="s">
        <v>244</v>
      </c>
      <c r="O109" s="777"/>
      <c r="P109" s="336"/>
      <c r="Q109" s="336"/>
      <c r="R109" s="815"/>
      <c r="S109" s="810"/>
      <c r="T109" s="810"/>
      <c r="U109" s="810"/>
      <c r="V109" s="810"/>
    </row>
    <row r="110" spans="1:22" ht="15" thickBot="1">
      <c r="A110" s="332"/>
      <c r="B110" s="790"/>
      <c r="C110" s="775"/>
      <c r="D110" s="796"/>
      <c r="E110" s="218" t="s">
        <v>245</v>
      </c>
      <c r="F110" s="219" t="s">
        <v>246</v>
      </c>
      <c r="G110" s="219" t="s">
        <v>247</v>
      </c>
      <c r="H110" s="218" t="s">
        <v>248</v>
      </c>
      <c r="I110" s="220" t="s">
        <v>249</v>
      </c>
      <c r="J110" s="221" t="s">
        <v>285</v>
      </c>
      <c r="K110" s="222" t="s">
        <v>251</v>
      </c>
      <c r="L110" s="223" t="s">
        <v>252</v>
      </c>
      <c r="M110" s="224" t="s">
        <v>253</v>
      </c>
      <c r="N110" s="225" t="s">
        <v>254</v>
      </c>
      <c r="O110" s="219" t="s">
        <v>255</v>
      </c>
      <c r="P110" s="336"/>
      <c r="Q110" s="336"/>
      <c r="R110" s="815"/>
      <c r="S110" s="810"/>
      <c r="T110" s="810"/>
      <c r="U110" s="810"/>
      <c r="V110" s="810"/>
    </row>
    <row r="111" spans="1:22" ht="17.25" customHeight="1">
      <c r="A111" s="332"/>
      <c r="B111" s="736" t="s">
        <v>256</v>
      </c>
      <c r="C111" s="737"/>
      <c r="D111" s="287" t="str">
        <f>IF(D92="","",D92)</f>
        <v/>
      </c>
      <c r="E111" s="228"/>
      <c r="F111" s="229">
        <f>E111-G111</f>
        <v>0</v>
      </c>
      <c r="G111" s="230"/>
      <c r="H111" s="231">
        <f>SUM(I111:N111)</f>
        <v>0</v>
      </c>
      <c r="I111" s="232"/>
      <c r="J111" s="233"/>
      <c r="K111" s="234"/>
      <c r="L111" s="235"/>
      <c r="M111" s="236"/>
      <c r="N111" s="237"/>
      <c r="O111" s="343">
        <f>G111-H111</f>
        <v>0</v>
      </c>
      <c r="P111" s="336"/>
      <c r="Q111" s="336"/>
      <c r="R111" s="810" t="str">
        <f>IF(COUNTA(E111:E113,G111:G113,I111:N113)=0,"OK",IF(COUNTIF(D111:D113,"○")=1,"OK","エラー"))</f>
        <v>OK</v>
      </c>
      <c r="S111" s="239" t="str">
        <f>IF(COUNTA(G111,I111:N111)&gt;=1,IF(E111&lt;=0,"エラー","OK"),"OK")</f>
        <v>OK</v>
      </c>
      <c r="T111" s="239" t="str">
        <f>IF(F111&lt;0,"エラー","OK")</f>
        <v>OK</v>
      </c>
      <c r="U111" s="239" t="str">
        <f>IF(O111&lt;0,"エラー","OK")</f>
        <v>OK</v>
      </c>
      <c r="V111" s="239" t="str">
        <f>IF(AND(E111&lt;=E92,G111&lt;=G92,I111&lt;=I92,J111&lt;=J92,K111&lt;=K92,L111&lt;=L92,M111&lt;=M92,N111&lt;=N92),"OK","エラー")</f>
        <v>OK</v>
      </c>
    </row>
    <row r="112" spans="1:22" ht="17.25" customHeight="1">
      <c r="A112" s="332"/>
      <c r="B112" s="738" t="s">
        <v>257</v>
      </c>
      <c r="C112" s="739"/>
      <c r="D112" s="288" t="str">
        <f>IF(D93="","",D93)</f>
        <v/>
      </c>
      <c r="E112" s="241"/>
      <c r="F112" s="242">
        <f>E112-G112</f>
        <v>0</v>
      </c>
      <c r="G112" s="241"/>
      <c r="H112" s="243">
        <f>SUM(I112:N112)</f>
        <v>0</v>
      </c>
      <c r="I112" s="244"/>
      <c r="J112" s="245"/>
      <c r="K112" s="246"/>
      <c r="L112" s="247"/>
      <c r="M112" s="248"/>
      <c r="N112" s="249"/>
      <c r="O112" s="344">
        <f>G112-H112</f>
        <v>0</v>
      </c>
      <c r="P112" s="336"/>
      <c r="Q112" s="336"/>
      <c r="R112" s="810"/>
      <c r="S112" s="239" t="str">
        <f>IF(COUNTA(G112,I112:N112)&gt;=1,IF(E112&lt;=0,"エラー","OK"),"OK")</f>
        <v>OK</v>
      </c>
      <c r="T112" s="239" t="str">
        <f>IF(F112&lt;0,"エラー","OK")</f>
        <v>OK</v>
      </c>
      <c r="U112" s="239" t="str">
        <f>IF(O112&lt;0,"エラー","OK")</f>
        <v>OK</v>
      </c>
      <c r="V112" s="239" t="str">
        <f>IF(AND(E112&lt;=E93,G112&lt;=G93,I112&lt;=I93,J112&lt;=J93,K112&lt;=K93,L112&lt;=L93,M112&lt;=M93,N112&lt;=N93),"OK","エラー")</f>
        <v>OK</v>
      </c>
    </row>
    <row r="113" spans="1:22" ht="17.25" customHeight="1" thickBot="1">
      <c r="A113" s="332"/>
      <c r="B113" s="740" t="s">
        <v>258</v>
      </c>
      <c r="C113" s="741"/>
      <c r="D113" s="313" t="str">
        <f>IF(D94="","",D94)</f>
        <v/>
      </c>
      <c r="E113" s="252"/>
      <c r="F113" s="253">
        <f>E113-G113</f>
        <v>0</v>
      </c>
      <c r="G113" s="254"/>
      <c r="H113" s="255">
        <f>SUM(I113:N113)</f>
        <v>0</v>
      </c>
      <c r="I113" s="256"/>
      <c r="J113" s="257"/>
      <c r="K113" s="258"/>
      <c r="L113" s="259"/>
      <c r="M113" s="260"/>
      <c r="N113" s="261"/>
      <c r="O113" s="346">
        <f>G113-H113</f>
        <v>0</v>
      </c>
      <c r="P113" s="336"/>
      <c r="Q113" s="336"/>
      <c r="R113" s="810"/>
      <c r="S113" s="239" t="str">
        <f>IF(COUNTA(G113,I113:N113)&gt;=1,IF(E113&lt;=0,"エラー","OK"),"OK")</f>
        <v>OK</v>
      </c>
      <c r="T113" s="239" t="str">
        <f>IF(F113&lt;0,"エラー","OK")</f>
        <v>OK</v>
      </c>
      <c r="U113" s="239" t="str">
        <f>IF(O113&lt;0,"エラー","OK")</f>
        <v>OK</v>
      </c>
      <c r="V113" s="239" t="str">
        <f>IF(AND(E113&lt;=E94,G113&lt;=G94,I113&lt;=I94,J113&lt;=J94,K113&lt;=K94,L113&lt;=L94,M113&lt;=M94,N113&lt;=N94),"OK","エラー")</f>
        <v>OK</v>
      </c>
    </row>
    <row r="114" spans="1:22" ht="17.25" customHeight="1" thickBot="1">
      <c r="A114" s="332"/>
      <c r="B114" s="772" t="s">
        <v>259</v>
      </c>
      <c r="C114" s="773"/>
      <c r="D114" s="347"/>
      <c r="E114" s="346">
        <f>SUM(E111:E113)</f>
        <v>0</v>
      </c>
      <c r="F114" s="346">
        <f>SUM(F111:F113)</f>
        <v>0</v>
      </c>
      <c r="G114" s="346">
        <f t="shared" ref="G114:O114" si="5">SUM(G111:G113)</f>
        <v>0</v>
      </c>
      <c r="H114" s="348">
        <f t="shared" si="5"/>
        <v>0</v>
      </c>
      <c r="I114" s="349">
        <f t="shared" si="5"/>
        <v>0</v>
      </c>
      <c r="J114" s="350">
        <f t="shared" si="5"/>
        <v>0</v>
      </c>
      <c r="K114" s="351">
        <f t="shared" si="5"/>
        <v>0</v>
      </c>
      <c r="L114" s="352">
        <f t="shared" si="5"/>
        <v>0</v>
      </c>
      <c r="M114" s="353">
        <f t="shared" si="5"/>
        <v>0</v>
      </c>
      <c r="N114" s="354">
        <f t="shared" si="5"/>
        <v>0</v>
      </c>
      <c r="O114" s="346">
        <f t="shared" si="5"/>
        <v>0</v>
      </c>
      <c r="P114" s="336"/>
      <c r="Q114" s="336"/>
    </row>
    <row r="115" spans="1:22" ht="8.25" customHeight="1">
      <c r="A115" s="332"/>
      <c r="B115" s="334"/>
      <c r="C115" s="334"/>
      <c r="D115" s="334"/>
      <c r="E115" s="334"/>
      <c r="F115" s="334"/>
      <c r="G115" s="334"/>
      <c r="H115" s="334"/>
      <c r="I115" s="334"/>
      <c r="J115" s="334"/>
      <c r="K115" s="355"/>
      <c r="L115" s="356"/>
      <c r="M115" s="334"/>
      <c r="N115" s="334"/>
      <c r="O115" s="334"/>
      <c r="P115" s="336"/>
      <c r="Q115" s="336"/>
    </row>
    <row r="116" spans="1:22" ht="4.5" customHeight="1" thickBot="1">
      <c r="A116" s="332"/>
      <c r="B116" s="357"/>
      <c r="C116" s="357"/>
      <c r="D116" s="357"/>
      <c r="E116" s="358"/>
      <c r="F116" s="358"/>
      <c r="G116" s="358"/>
      <c r="H116" s="358"/>
      <c r="I116" s="358"/>
      <c r="J116" s="358"/>
      <c r="K116" s="359"/>
      <c r="L116" s="360"/>
      <c r="M116" s="358"/>
      <c r="N116" s="358"/>
      <c r="O116" s="358"/>
      <c r="P116" s="332"/>
      <c r="Q116" s="336"/>
    </row>
    <row r="117" spans="1:22" ht="17.25" customHeight="1">
      <c r="A117" s="332"/>
      <c r="B117" s="357"/>
      <c r="C117" s="357"/>
      <c r="D117" s="357"/>
      <c r="E117" s="358"/>
      <c r="F117" s="358"/>
      <c r="G117" s="358"/>
      <c r="H117" s="830" t="s">
        <v>260</v>
      </c>
      <c r="I117" s="830"/>
      <c r="J117" s="830"/>
      <c r="K117" s="830"/>
      <c r="L117" s="830"/>
      <c r="M117" s="830"/>
      <c r="N117" s="830"/>
      <c r="O117" s="830"/>
      <c r="P117" s="332"/>
      <c r="Q117" s="336"/>
    </row>
    <row r="118" spans="1:22" ht="17.25" customHeight="1" thickBot="1">
      <c r="A118" s="332"/>
      <c r="B118" s="357"/>
      <c r="C118" s="357"/>
      <c r="D118" s="357"/>
      <c r="E118" s="358"/>
      <c r="F118" s="358"/>
      <c r="G118" s="358"/>
      <c r="H118" s="827" t="s">
        <v>261</v>
      </c>
      <c r="I118" s="827"/>
      <c r="J118" s="827"/>
      <c r="K118" s="827"/>
      <c r="L118" s="827"/>
      <c r="M118" s="827"/>
      <c r="N118" s="827"/>
      <c r="O118" s="827"/>
      <c r="P118" s="332"/>
      <c r="Q118" s="336"/>
    </row>
    <row r="119" spans="1:22" ht="17.25" customHeight="1" thickBot="1">
      <c r="A119" s="357"/>
      <c r="B119" s="357"/>
      <c r="C119" s="357"/>
      <c r="D119" s="357"/>
      <c r="E119" s="358"/>
      <c r="F119" s="358"/>
      <c r="G119" s="358"/>
      <c r="H119" s="358"/>
      <c r="I119" s="361"/>
      <c r="J119" s="828" t="s">
        <v>262</v>
      </c>
      <c r="K119" s="828"/>
      <c r="L119" s="828" t="s">
        <v>263</v>
      </c>
      <c r="M119" s="828"/>
      <c r="N119" s="358"/>
      <c r="O119" s="358"/>
      <c r="P119" s="332"/>
      <c r="Q119" s="336"/>
    </row>
    <row r="120" spans="1:22" ht="17.25" customHeight="1">
      <c r="A120" s="357"/>
      <c r="B120" s="357"/>
      <c r="C120" s="357"/>
      <c r="D120" s="357"/>
      <c r="E120" s="358"/>
      <c r="F120" s="358"/>
      <c r="G120" s="358"/>
      <c r="H120" s="358"/>
      <c r="I120" s="362" t="s">
        <v>256</v>
      </c>
      <c r="J120" s="829"/>
      <c r="K120" s="829"/>
      <c r="L120" s="829"/>
      <c r="M120" s="829"/>
      <c r="N120" s="358"/>
      <c r="O120" s="358"/>
      <c r="P120" s="332"/>
      <c r="Q120" s="336"/>
    </row>
    <row r="121" spans="1:22" ht="17.25" customHeight="1">
      <c r="A121" s="357"/>
      <c r="B121" s="357"/>
      <c r="C121" s="357"/>
      <c r="D121" s="357"/>
      <c r="E121" s="358"/>
      <c r="F121" s="358"/>
      <c r="G121" s="358"/>
      <c r="H121" s="358"/>
      <c r="I121" s="362" t="s">
        <v>257</v>
      </c>
      <c r="J121" s="829"/>
      <c r="K121" s="829"/>
      <c r="L121" s="829"/>
      <c r="M121" s="829"/>
      <c r="N121" s="358"/>
      <c r="O121" s="358"/>
      <c r="P121" s="332"/>
      <c r="Q121" s="336"/>
    </row>
    <row r="122" spans="1:22" ht="17.25" customHeight="1" thickBot="1">
      <c r="A122" s="357"/>
      <c r="B122" s="357"/>
      <c r="C122" s="357"/>
      <c r="D122" s="357"/>
      <c r="E122" s="358"/>
      <c r="F122" s="358"/>
      <c r="G122" s="358"/>
      <c r="H122" s="358"/>
      <c r="I122" s="363" t="s">
        <v>258</v>
      </c>
      <c r="J122" s="819"/>
      <c r="K122" s="819"/>
      <c r="L122" s="819"/>
      <c r="M122" s="819"/>
      <c r="N122" s="358"/>
      <c r="O122" s="358"/>
      <c r="P122" s="332"/>
      <c r="Q122" s="336"/>
    </row>
    <row r="123" spans="1:22" ht="17.25" customHeight="1">
      <c r="A123" s="357"/>
      <c r="B123" s="357"/>
      <c r="C123" s="357"/>
      <c r="D123" s="357"/>
      <c r="E123" s="358"/>
      <c r="F123" s="358"/>
      <c r="G123" s="358"/>
      <c r="H123" s="358"/>
      <c r="I123" s="358"/>
      <c r="J123" s="358"/>
      <c r="K123" s="358"/>
      <c r="L123" s="358"/>
      <c r="M123" s="358"/>
      <c r="N123" s="358"/>
      <c r="O123" s="358"/>
      <c r="P123" s="332"/>
      <c r="Q123" s="336"/>
    </row>
    <row r="124" spans="1:22" ht="30" customHeight="1" thickBot="1">
      <c r="A124" s="332"/>
      <c r="B124" s="368" t="s">
        <v>292</v>
      </c>
      <c r="C124" s="369"/>
      <c r="D124" s="338"/>
      <c r="E124" s="334"/>
      <c r="F124" s="334"/>
      <c r="G124" s="334"/>
      <c r="H124" s="334"/>
      <c r="I124" s="334"/>
      <c r="J124" s="334"/>
      <c r="K124" s="334"/>
      <c r="L124" s="334"/>
      <c r="M124" s="334"/>
      <c r="N124" s="820" t="s">
        <v>267</v>
      </c>
      <c r="O124" s="821"/>
      <c r="P124" s="370"/>
      <c r="Q124" s="332"/>
    </row>
    <row r="125" spans="1:22" ht="17.25" customHeight="1" thickBot="1">
      <c r="A125" s="332"/>
      <c r="B125" s="786"/>
      <c r="C125" s="822"/>
      <c r="D125" s="798" t="s">
        <v>225</v>
      </c>
      <c r="E125" s="780" t="s">
        <v>268</v>
      </c>
      <c r="F125" s="780" t="s">
        <v>269</v>
      </c>
      <c r="G125" s="805" t="s">
        <v>270</v>
      </c>
      <c r="H125" s="826"/>
      <c r="I125" s="826"/>
      <c r="J125" s="826"/>
      <c r="K125" s="826"/>
      <c r="L125" s="826"/>
      <c r="M125" s="826"/>
      <c r="N125" s="826"/>
      <c r="O125" s="806"/>
      <c r="P125" s="332"/>
      <c r="Q125" s="332"/>
      <c r="R125" s="813" t="s">
        <v>229</v>
      </c>
      <c r="S125" s="813"/>
      <c r="T125" s="813"/>
      <c r="U125" s="813"/>
      <c r="V125" s="813"/>
    </row>
    <row r="126" spans="1:22" ht="17.25" customHeight="1" thickBot="1">
      <c r="A126" s="332"/>
      <c r="B126" s="797"/>
      <c r="C126" s="823"/>
      <c r="D126" s="777"/>
      <c r="E126" s="777"/>
      <c r="F126" s="776"/>
      <c r="G126" s="776" t="s">
        <v>271</v>
      </c>
      <c r="H126" s="816" t="s">
        <v>272</v>
      </c>
      <c r="I126" s="817"/>
      <c r="J126" s="817"/>
      <c r="K126" s="817"/>
      <c r="L126" s="817"/>
      <c r="M126" s="817"/>
      <c r="N126" s="818"/>
      <c r="O126" s="777" t="s">
        <v>273</v>
      </c>
      <c r="P126" s="332"/>
      <c r="Q126" s="371"/>
      <c r="R126" s="815" t="s">
        <v>233</v>
      </c>
      <c r="S126" s="813" t="s">
        <v>274</v>
      </c>
      <c r="T126" s="813" t="s">
        <v>275</v>
      </c>
      <c r="U126" s="813" t="s">
        <v>276</v>
      </c>
      <c r="V126" s="813" t="s">
        <v>277</v>
      </c>
    </row>
    <row r="127" spans="1:22" s="372" customFormat="1" ht="17.25" customHeight="1" thickBot="1">
      <c r="A127" s="371"/>
      <c r="B127" s="797"/>
      <c r="C127" s="823"/>
      <c r="D127" s="777"/>
      <c r="E127" s="777"/>
      <c r="F127" s="776"/>
      <c r="G127" s="777"/>
      <c r="H127" s="294"/>
      <c r="I127" s="814" t="s">
        <v>278</v>
      </c>
      <c r="J127" s="808"/>
      <c r="K127" s="814" t="s">
        <v>279</v>
      </c>
      <c r="L127" s="808"/>
      <c r="M127" s="814" t="s">
        <v>280</v>
      </c>
      <c r="N127" s="808"/>
      <c r="O127" s="777"/>
      <c r="P127" s="371"/>
      <c r="Q127" s="332"/>
      <c r="R127" s="815"/>
      <c r="S127" s="810"/>
      <c r="T127" s="810"/>
      <c r="U127" s="810"/>
      <c r="V127" s="810"/>
    </row>
    <row r="128" spans="1:22" ht="39.75" customHeight="1">
      <c r="A128" s="332"/>
      <c r="B128" s="797"/>
      <c r="C128" s="823"/>
      <c r="D128" s="777"/>
      <c r="E128" s="777"/>
      <c r="F128" s="776"/>
      <c r="G128" s="777"/>
      <c r="H128" s="295" t="s">
        <v>281</v>
      </c>
      <c r="I128" s="212" t="s">
        <v>282</v>
      </c>
      <c r="J128" s="217" t="s">
        <v>283</v>
      </c>
      <c r="K128" s="296" t="s">
        <v>243</v>
      </c>
      <c r="L128" s="297" t="s">
        <v>284</v>
      </c>
      <c r="M128" s="296" t="s">
        <v>243</v>
      </c>
      <c r="N128" s="297" t="s">
        <v>284</v>
      </c>
      <c r="O128" s="777"/>
      <c r="P128" s="332"/>
      <c r="Q128" s="332"/>
      <c r="R128" s="815"/>
      <c r="S128" s="810"/>
      <c r="T128" s="810"/>
      <c r="U128" s="810"/>
      <c r="V128" s="810"/>
    </row>
    <row r="129" spans="1:23" ht="18" customHeight="1" thickBot="1">
      <c r="A129" s="332"/>
      <c r="B129" s="824"/>
      <c r="C129" s="825"/>
      <c r="D129" s="796"/>
      <c r="E129" s="218" t="s">
        <v>245</v>
      </c>
      <c r="F129" s="219" t="s">
        <v>246</v>
      </c>
      <c r="G129" s="219" t="s">
        <v>247</v>
      </c>
      <c r="H129" s="218" t="s">
        <v>248</v>
      </c>
      <c r="I129" s="220" t="s">
        <v>249</v>
      </c>
      <c r="J129" s="225" t="s">
        <v>285</v>
      </c>
      <c r="K129" s="220" t="s">
        <v>251</v>
      </c>
      <c r="L129" s="225" t="s">
        <v>252</v>
      </c>
      <c r="M129" s="220" t="s">
        <v>253</v>
      </c>
      <c r="N129" s="225" t="s">
        <v>254</v>
      </c>
      <c r="O129" s="219" t="s">
        <v>255</v>
      </c>
      <c r="P129" s="332"/>
      <c r="Q129" s="332"/>
      <c r="R129" s="815"/>
      <c r="S129" s="810"/>
      <c r="T129" s="810"/>
      <c r="U129" s="810"/>
      <c r="V129" s="810"/>
    </row>
    <row r="130" spans="1:23" ht="17.25" customHeight="1">
      <c r="A130" s="332"/>
      <c r="B130" s="736" t="s">
        <v>256</v>
      </c>
      <c r="C130" s="737"/>
      <c r="D130" s="287" t="str">
        <f>IF(D92="","",D92)</f>
        <v/>
      </c>
      <c r="E130" s="299"/>
      <c r="F130" s="300">
        <f>E130- G130</f>
        <v>0</v>
      </c>
      <c r="G130" s="301"/>
      <c r="H130" s="302">
        <f>SUM(I130:N130)</f>
        <v>0</v>
      </c>
      <c r="I130" s="303"/>
      <c r="J130" s="304"/>
      <c r="K130" s="303"/>
      <c r="L130" s="304"/>
      <c r="M130" s="303"/>
      <c r="N130" s="304"/>
      <c r="O130" s="373">
        <f>+G130-H130</f>
        <v>0</v>
      </c>
      <c r="P130" s="332"/>
      <c r="Q130" s="332"/>
      <c r="R130" s="810" t="str">
        <f>IF(COUNTA(E130:E132,G130:G132,I130:N132)=0,"OK",IF(COUNTIF(D130:D132,"○")=1,"OK","エラー"))</f>
        <v>OK</v>
      </c>
      <c r="S130" s="239" t="str">
        <f>IF(COUNTA(G130,I130:N130)&gt;=1,IF(E130&lt;=0,"エラー","OK"),"OK")</f>
        <v>OK</v>
      </c>
      <c r="T130" s="239" t="str">
        <f>IF(F130&lt;0,"エラー","OK")</f>
        <v>OK</v>
      </c>
      <c r="U130" s="239" t="str">
        <f>IF(O130&lt;0,"エラー","OK")</f>
        <v>OK</v>
      </c>
      <c r="V130" s="239" t="str">
        <f>IF(AND(COUNTA(E92)=COUNTA(E130),COUNTA(G92)=COUNTA(G130),COUNTA(I92)=COUNTA(I130),COUNTA(J92)=COUNTA(J130),COUNTA(K92)=COUNTA(K130),COUNTA(L92)=COUNTA(L130),COUNTA(M92)=COUNTA(M130),COUNTA(N92)=COUNTA(N130)),"OK","エラー")</f>
        <v>OK</v>
      </c>
    </row>
    <row r="131" spans="1:23" ht="17.25" customHeight="1">
      <c r="A131" s="332"/>
      <c r="B131" s="738" t="s">
        <v>257</v>
      </c>
      <c r="C131" s="739"/>
      <c r="D131" s="288" t="str">
        <f>IF(D93="","",D93)</f>
        <v/>
      </c>
      <c r="E131" s="307"/>
      <c r="F131" s="308">
        <f>E131- G131</f>
        <v>0</v>
      </c>
      <c r="G131" s="307"/>
      <c r="H131" s="309">
        <f>SUM(I131:N131)</f>
        <v>0</v>
      </c>
      <c r="I131" s="310"/>
      <c r="J131" s="311"/>
      <c r="K131" s="310"/>
      <c r="L131" s="311"/>
      <c r="M131" s="310"/>
      <c r="N131" s="311"/>
      <c r="O131" s="374">
        <f>+G131-H131</f>
        <v>0</v>
      </c>
      <c r="P131" s="332"/>
      <c r="Q131" s="332"/>
      <c r="R131" s="810"/>
      <c r="S131" s="239" t="str">
        <f>IF(COUNTA(G131,I131:N131)&gt;=1,IF(E131&lt;=0,"エラー","OK"),"OK")</f>
        <v>OK</v>
      </c>
      <c r="T131" s="239" t="str">
        <f>IF(F131&lt;0,"エラー","OK")</f>
        <v>OK</v>
      </c>
      <c r="U131" s="239" t="str">
        <f>IF(O131&lt;0,"エラー","OK")</f>
        <v>OK</v>
      </c>
      <c r="V131" s="239" t="str">
        <f>IF(AND(COUNTA(E93)=COUNTA(E131),COUNTA(G93)=COUNTA(G131),COUNTA(I93)=COUNTA(I131),COUNTA(J93)=COUNTA(J131),COUNTA(K93)=COUNTA(K131),COUNTA(L93)=COUNTA(L131),COUNTA(M93)=COUNTA(M131),COUNTA(N93)=COUNTA(N131)),"OK","エラー")</f>
        <v>OK</v>
      </c>
    </row>
    <row r="132" spans="1:23" ht="17.25" customHeight="1" thickBot="1">
      <c r="A132" s="332"/>
      <c r="B132" s="740" t="s">
        <v>258</v>
      </c>
      <c r="C132" s="741"/>
      <c r="D132" s="313" t="str">
        <f>IF(D94="","",D94)</f>
        <v/>
      </c>
      <c r="E132" s="314"/>
      <c r="F132" s="315">
        <f>E132- G132</f>
        <v>0</v>
      </c>
      <c r="G132" s="314"/>
      <c r="H132" s="316">
        <f>SUM(I132:N132)</f>
        <v>0</v>
      </c>
      <c r="I132" s="317"/>
      <c r="J132" s="318"/>
      <c r="K132" s="317"/>
      <c r="L132" s="318"/>
      <c r="M132" s="317"/>
      <c r="N132" s="318"/>
      <c r="O132" s="375">
        <f>+G132-H132</f>
        <v>0</v>
      </c>
      <c r="P132" s="332"/>
      <c r="Q132" s="332"/>
      <c r="R132" s="810"/>
      <c r="S132" s="239" t="str">
        <f>IF(COUNTA(G132,I132:N132)&gt;=1,IF(E132&lt;=0,"エラー","OK"),"OK")</f>
        <v>OK</v>
      </c>
      <c r="T132" s="239" t="str">
        <f>IF(F132&lt;0,"エラー","OK")</f>
        <v>OK</v>
      </c>
      <c r="U132" s="239" t="str">
        <f>IF(O132&lt;0,"エラー","OK")</f>
        <v>OK</v>
      </c>
      <c r="V132" s="239" t="str">
        <f>IF(AND(COUNTA(E94)=COUNTA(E132),COUNTA(G94)=COUNTA(G132),COUNTA(I94)=COUNTA(I132),COUNTA(J94)=COUNTA(J132),COUNTA(K94)=COUNTA(K132),COUNTA(L94)=COUNTA(L132),COUNTA(M94)=COUNTA(M132),COUNTA(N94)=COUNTA(N132)),"OK","エラー")</f>
        <v>OK</v>
      </c>
    </row>
    <row r="133" spans="1:23" ht="17.25" customHeight="1" thickBot="1">
      <c r="A133" s="332"/>
      <c r="B133" s="772" t="s">
        <v>259</v>
      </c>
      <c r="C133" s="773"/>
      <c r="D133" s="347"/>
      <c r="E133" s="376">
        <f t="shared" ref="E133:O133" si="6">SUM(E130:E132)</f>
        <v>0</v>
      </c>
      <c r="F133" s="376">
        <f t="shared" si="6"/>
        <v>0</v>
      </c>
      <c r="G133" s="376">
        <f t="shared" si="6"/>
        <v>0</v>
      </c>
      <c r="H133" s="377">
        <f t="shared" si="6"/>
        <v>0</v>
      </c>
      <c r="I133" s="378">
        <f t="shared" si="6"/>
        <v>0</v>
      </c>
      <c r="J133" s="379">
        <f t="shared" si="6"/>
        <v>0</v>
      </c>
      <c r="K133" s="378">
        <f t="shared" si="6"/>
        <v>0</v>
      </c>
      <c r="L133" s="380">
        <f t="shared" si="6"/>
        <v>0</v>
      </c>
      <c r="M133" s="378">
        <f t="shared" si="6"/>
        <v>0</v>
      </c>
      <c r="N133" s="380">
        <f t="shared" si="6"/>
        <v>0</v>
      </c>
      <c r="O133" s="376">
        <f t="shared" si="6"/>
        <v>0</v>
      </c>
      <c r="P133" s="332"/>
      <c r="Q133" s="332"/>
    </row>
    <row r="134" spans="1:23" ht="12" customHeight="1">
      <c r="A134" s="332"/>
      <c r="B134" s="812" t="s">
        <v>286</v>
      </c>
      <c r="C134" s="812"/>
      <c r="D134" s="812"/>
      <c r="E134" s="812"/>
      <c r="F134" s="812"/>
      <c r="G134" s="812"/>
      <c r="H134" s="812"/>
      <c r="I134" s="812"/>
      <c r="J134" s="812"/>
      <c r="K134" s="812"/>
      <c r="L134" s="812"/>
      <c r="M134" s="812"/>
      <c r="N134" s="334"/>
      <c r="O134" s="334"/>
      <c r="P134" s="332"/>
      <c r="Q134" s="332"/>
    </row>
    <row r="135" spans="1:23" ht="20.25" customHeight="1">
      <c r="A135" s="332"/>
      <c r="B135" s="381"/>
      <c r="C135" s="381"/>
      <c r="D135" s="381"/>
      <c r="E135" s="381"/>
      <c r="F135" s="381"/>
      <c r="G135" s="381"/>
      <c r="H135" s="381"/>
      <c r="I135" s="381"/>
      <c r="J135" s="381"/>
      <c r="K135" s="381"/>
      <c r="L135" s="381"/>
      <c r="M135" s="381"/>
      <c r="N135" s="334"/>
      <c r="O135" s="334"/>
      <c r="P135" s="332"/>
      <c r="Q135" s="332"/>
    </row>
    <row r="136" spans="1:23" s="192" customFormat="1" ht="30" customHeight="1">
      <c r="A136" s="364"/>
      <c r="B136" s="382" t="s">
        <v>293</v>
      </c>
      <c r="C136" s="366"/>
      <c r="D136" s="366"/>
      <c r="E136" s="366"/>
      <c r="F136" s="366"/>
      <c r="G136" s="366"/>
      <c r="H136" s="366"/>
      <c r="I136" s="366"/>
      <c r="J136" s="366"/>
      <c r="K136" s="366"/>
      <c r="L136" s="366"/>
      <c r="M136" s="366"/>
      <c r="N136" s="383"/>
      <c r="O136" s="384"/>
      <c r="P136" s="366"/>
      <c r="Q136" s="364"/>
    </row>
    <row r="137" spans="1:23" s="192" customFormat="1" ht="30" customHeight="1" thickBot="1">
      <c r="A137" s="364"/>
      <c r="B137" s="385" t="s">
        <v>294</v>
      </c>
      <c r="C137" s="366"/>
      <c r="D137" s="366"/>
      <c r="E137" s="366"/>
      <c r="F137" s="366"/>
      <c r="G137" s="366"/>
      <c r="H137" s="366"/>
      <c r="I137" s="366"/>
      <c r="J137" s="366"/>
      <c r="K137" s="366"/>
      <c r="L137" s="366"/>
      <c r="M137" s="366"/>
      <c r="N137" s="383"/>
      <c r="O137" s="386" t="s">
        <v>267</v>
      </c>
      <c r="P137" s="366"/>
      <c r="Q137" s="364"/>
    </row>
    <row r="138" spans="1:23" ht="17.25" customHeight="1" thickBot="1">
      <c r="A138" s="332"/>
      <c r="B138" s="786"/>
      <c r="C138" s="787"/>
      <c r="D138" s="798" t="s">
        <v>225</v>
      </c>
      <c r="E138" s="780" t="s">
        <v>268</v>
      </c>
      <c r="F138" s="780" t="s">
        <v>269</v>
      </c>
      <c r="G138" s="801" t="s">
        <v>270</v>
      </c>
      <c r="H138" s="802"/>
      <c r="I138" s="802"/>
      <c r="J138" s="802"/>
      <c r="K138" s="802"/>
      <c r="L138" s="802"/>
      <c r="M138" s="802"/>
      <c r="N138" s="802"/>
      <c r="O138" s="803"/>
      <c r="P138" s="336"/>
      <c r="Q138" s="336"/>
      <c r="R138" s="813" t="s">
        <v>229</v>
      </c>
      <c r="S138" s="813"/>
      <c r="T138" s="813"/>
      <c r="U138" s="813"/>
      <c r="V138" s="813"/>
      <c r="W138" s="813"/>
    </row>
    <row r="139" spans="1:23" ht="17.25" customHeight="1" thickBot="1">
      <c r="A139" s="332"/>
      <c r="B139" s="788"/>
      <c r="C139" s="789"/>
      <c r="D139" s="777"/>
      <c r="E139" s="777"/>
      <c r="F139" s="777"/>
      <c r="G139" s="777" t="s">
        <v>271</v>
      </c>
      <c r="H139" s="801" t="s">
        <v>272</v>
      </c>
      <c r="I139" s="802"/>
      <c r="J139" s="802"/>
      <c r="K139" s="802"/>
      <c r="L139" s="802"/>
      <c r="M139" s="802"/>
      <c r="N139" s="803"/>
      <c r="O139" s="804" t="s">
        <v>273</v>
      </c>
      <c r="P139" s="336"/>
      <c r="Q139" s="336"/>
      <c r="R139" s="815" t="s">
        <v>233</v>
      </c>
      <c r="S139" s="813" t="s">
        <v>274</v>
      </c>
      <c r="T139" s="813" t="s">
        <v>275</v>
      </c>
      <c r="U139" s="813" t="s">
        <v>276</v>
      </c>
      <c r="V139" s="813" t="s">
        <v>277</v>
      </c>
      <c r="W139" s="813" t="s">
        <v>265</v>
      </c>
    </row>
    <row r="140" spans="1:23" ht="17.25" customHeight="1" thickBot="1">
      <c r="A140" s="332"/>
      <c r="B140" s="788"/>
      <c r="C140" s="789"/>
      <c r="D140" s="777"/>
      <c r="E140" s="777"/>
      <c r="F140" s="777"/>
      <c r="G140" s="777"/>
      <c r="H140" s="294"/>
      <c r="I140" s="814" t="s">
        <v>278</v>
      </c>
      <c r="J140" s="808"/>
      <c r="K140" s="814" t="s">
        <v>279</v>
      </c>
      <c r="L140" s="808"/>
      <c r="M140" s="814" t="s">
        <v>280</v>
      </c>
      <c r="N140" s="808"/>
      <c r="O140" s="777"/>
      <c r="P140" s="336"/>
      <c r="Q140" s="336"/>
      <c r="R140" s="815"/>
      <c r="S140" s="810"/>
      <c r="T140" s="810"/>
      <c r="U140" s="810"/>
      <c r="V140" s="810"/>
      <c r="W140" s="810"/>
    </row>
    <row r="141" spans="1:23" ht="37.5" customHeight="1">
      <c r="A141" s="332"/>
      <c r="B141" s="788"/>
      <c r="C141" s="789"/>
      <c r="D141" s="777"/>
      <c r="E141" s="777"/>
      <c r="F141" s="777"/>
      <c r="G141" s="777"/>
      <c r="H141" s="295" t="s">
        <v>281</v>
      </c>
      <c r="I141" s="296" t="s">
        <v>282</v>
      </c>
      <c r="J141" s="297" t="s">
        <v>283</v>
      </c>
      <c r="K141" s="296" t="s">
        <v>243</v>
      </c>
      <c r="L141" s="297" t="s">
        <v>284</v>
      </c>
      <c r="M141" s="296" t="s">
        <v>243</v>
      </c>
      <c r="N141" s="297" t="s">
        <v>284</v>
      </c>
      <c r="O141" s="777"/>
      <c r="P141" s="336"/>
      <c r="Q141" s="336"/>
      <c r="R141" s="815"/>
      <c r="S141" s="810"/>
      <c r="T141" s="810"/>
      <c r="U141" s="810"/>
      <c r="V141" s="810"/>
      <c r="W141" s="810"/>
    </row>
    <row r="142" spans="1:23" ht="15" thickBot="1">
      <c r="A142" s="332"/>
      <c r="B142" s="790"/>
      <c r="C142" s="775"/>
      <c r="D142" s="796"/>
      <c r="E142" s="218" t="s">
        <v>245</v>
      </c>
      <c r="F142" s="219" t="s">
        <v>246</v>
      </c>
      <c r="G142" s="219" t="s">
        <v>247</v>
      </c>
      <c r="H142" s="218" t="s">
        <v>248</v>
      </c>
      <c r="I142" s="220" t="s">
        <v>249</v>
      </c>
      <c r="J142" s="225" t="s">
        <v>285</v>
      </c>
      <c r="K142" s="220" t="s">
        <v>251</v>
      </c>
      <c r="L142" s="225" t="s">
        <v>252</v>
      </c>
      <c r="M142" s="220" t="s">
        <v>253</v>
      </c>
      <c r="N142" s="225" t="s">
        <v>254</v>
      </c>
      <c r="O142" s="219" t="s">
        <v>255</v>
      </c>
      <c r="P142" s="336"/>
      <c r="Q142" s="336"/>
      <c r="R142" s="815"/>
      <c r="S142" s="810"/>
      <c r="T142" s="810"/>
      <c r="U142" s="810"/>
      <c r="V142" s="810"/>
      <c r="W142" s="810"/>
    </row>
    <row r="143" spans="1:23" ht="17.25" customHeight="1">
      <c r="A143" s="332"/>
      <c r="B143" s="736" t="s">
        <v>256</v>
      </c>
      <c r="C143" s="737"/>
      <c r="D143" s="287" t="str">
        <f>IF(D92="","",D92)</f>
        <v/>
      </c>
      <c r="E143" s="299"/>
      <c r="F143" s="300">
        <f>E143- G143</f>
        <v>0</v>
      </c>
      <c r="G143" s="301"/>
      <c r="H143" s="302">
        <f>SUM(I143:N143)</f>
        <v>0</v>
      </c>
      <c r="I143" s="303"/>
      <c r="J143" s="304"/>
      <c r="K143" s="303"/>
      <c r="L143" s="304"/>
      <c r="M143" s="303"/>
      <c r="N143" s="304"/>
      <c r="O143" s="373">
        <f>+G143-H143</f>
        <v>0</v>
      </c>
      <c r="P143" s="336"/>
      <c r="Q143" s="336"/>
      <c r="R143" s="810" t="str">
        <f>IF(COUNTA(E143:E145,G143:G145,I143:N145)=0,"OK",IF(COUNTIF(D143:D145,"○")=1,"OK","エラー"))</f>
        <v>OK</v>
      </c>
      <c r="S143" s="239" t="str">
        <f>IF(COUNTA(G143,I143:N143)&gt;=1,IF(E143&lt;=0,"エラー","OK"),"OK")</f>
        <v>OK</v>
      </c>
      <c r="T143" s="239" t="str">
        <f>IF(F143&lt;0,"エラー","OK")</f>
        <v>OK</v>
      </c>
      <c r="U143" s="239" t="str">
        <f>IF(O143&lt;0,"エラー","OK")</f>
        <v>OK</v>
      </c>
      <c r="V143" s="239" t="str">
        <f>IF(AND(COUNTA(E111)=COUNTA(E143),COUNTA(G111)=COUNTA(G143),COUNTA(I111)=COUNTA(I143),COUNTA(J111)=COUNTA(J143),COUNTA(K111)=COUNTA(K143),COUNTA(L111)=COUNTA(L143),COUNTA(M111)=COUNTA(M143),COUNTA(N111)=COUNTA(N143)),"OK","エラー")</f>
        <v>OK</v>
      </c>
      <c r="W143" s="239" t="str">
        <f>IF(AND(E143&lt;=E130,G143&lt;=G130,I143&lt;=I130,J143&lt;=J130,K143&lt;=K130,L143&lt;=L130,M143&lt;=M130,N143&lt;=N130),"OK","エラー")</f>
        <v>OK</v>
      </c>
    </row>
    <row r="144" spans="1:23" ht="17.25" customHeight="1">
      <c r="A144" s="332"/>
      <c r="B144" s="738" t="s">
        <v>257</v>
      </c>
      <c r="C144" s="739"/>
      <c r="D144" s="387" t="str">
        <f>IF(D93="","",D93)</f>
        <v/>
      </c>
      <c r="E144" s="307"/>
      <c r="F144" s="308">
        <f>E144- G144</f>
        <v>0</v>
      </c>
      <c r="G144" s="307"/>
      <c r="H144" s="309">
        <f>SUM(I144:N144)</f>
        <v>0</v>
      </c>
      <c r="I144" s="310"/>
      <c r="J144" s="311"/>
      <c r="K144" s="310"/>
      <c r="L144" s="311"/>
      <c r="M144" s="310"/>
      <c r="N144" s="311"/>
      <c r="O144" s="374">
        <f>+G144-H144</f>
        <v>0</v>
      </c>
      <c r="P144" s="336"/>
      <c r="Q144" s="336"/>
      <c r="R144" s="810"/>
      <c r="S144" s="239" t="str">
        <f>IF(COUNTA(G144,I144:N144)&gt;=1,IF(E144&lt;=0,"エラー","OK"),"OK")</f>
        <v>OK</v>
      </c>
      <c r="T144" s="239" t="str">
        <f>IF(F144&lt;0,"エラー","OK")</f>
        <v>OK</v>
      </c>
      <c r="U144" s="239" t="str">
        <f>IF(O144&lt;0,"エラー","OK")</f>
        <v>OK</v>
      </c>
      <c r="V144" s="239" t="str">
        <f>IF(AND(COUNTA(E112)=COUNTA(E144),COUNTA(G112)=COUNTA(G144),COUNTA(I112)=COUNTA(I144),COUNTA(J112)=COUNTA(J144),COUNTA(K112)=COUNTA(K144),COUNTA(L112)=COUNTA(L144),COUNTA(M112)=COUNTA(M144),COUNTA(N112)=COUNTA(N144)),"OK","エラー")</f>
        <v>OK</v>
      </c>
      <c r="W144" s="239" t="str">
        <f>IF(AND(E144&lt;=E131,G144&lt;=G131,I144&lt;=I131,J144&lt;=J131,K144&lt;=K131,L144&lt;=L131,M144&lt;=M131,N144&lt;=N131),"OK","エラー")</f>
        <v>OK</v>
      </c>
    </row>
    <row r="145" spans="1:23" ht="17.25" customHeight="1" thickBot="1">
      <c r="A145" s="332"/>
      <c r="B145" s="740" t="s">
        <v>258</v>
      </c>
      <c r="C145" s="741"/>
      <c r="D145" s="289" t="str">
        <f>IF(D94="","",D94)</f>
        <v/>
      </c>
      <c r="E145" s="314"/>
      <c r="F145" s="315">
        <f>E145- G145</f>
        <v>0</v>
      </c>
      <c r="G145" s="314"/>
      <c r="H145" s="316">
        <f>SUM(I145:N145)</f>
        <v>0</v>
      </c>
      <c r="I145" s="317"/>
      <c r="J145" s="318"/>
      <c r="K145" s="317"/>
      <c r="L145" s="318"/>
      <c r="M145" s="317"/>
      <c r="N145" s="318"/>
      <c r="O145" s="375">
        <f>+G145-H145</f>
        <v>0</v>
      </c>
      <c r="P145" s="336"/>
      <c r="Q145" s="336"/>
      <c r="R145" s="810"/>
      <c r="S145" s="239" t="str">
        <f>IF(COUNTA(G145,I145:N145)&gt;=1,IF(E145&lt;=0,"エラー","OK"),"OK")</f>
        <v>OK</v>
      </c>
      <c r="T145" s="239" t="str">
        <f>IF(F145&lt;0,"エラー","OK")</f>
        <v>OK</v>
      </c>
      <c r="U145" s="239" t="str">
        <f>IF(O145&lt;0,"エラー","OK")</f>
        <v>OK</v>
      </c>
      <c r="V145" s="239" t="str">
        <f>IF(AND(COUNTA(E113)=COUNTA(E145),COUNTA(G113)=COUNTA(G145),COUNTA(I113)=COUNTA(I145),COUNTA(J113)=COUNTA(J145),COUNTA(K113)=COUNTA(K145),COUNTA(L113)=COUNTA(L145),COUNTA(M113)=COUNTA(M145),COUNTA(N113)=COUNTA(N145)),"OK","エラー")</f>
        <v>OK</v>
      </c>
      <c r="W145" s="239" t="str">
        <f>IF(AND(E145&lt;=E132,G145&lt;=G132,I145&lt;=I132,J145&lt;=J132,K145&lt;=K132,L145&lt;=L132,M145&lt;=M132,N145&lt;=N132),"OK","エラー")</f>
        <v>OK</v>
      </c>
    </row>
    <row r="146" spans="1:23" ht="17.25" customHeight="1" thickBot="1">
      <c r="A146" s="332"/>
      <c r="B146" s="772" t="s">
        <v>259</v>
      </c>
      <c r="C146" s="773"/>
      <c r="D146" s="347"/>
      <c r="E146" s="376">
        <f t="shared" ref="E146:O146" si="7">SUM(E143:E145)</f>
        <v>0</v>
      </c>
      <c r="F146" s="376">
        <f t="shared" si="7"/>
        <v>0</v>
      </c>
      <c r="G146" s="376">
        <f t="shared" si="7"/>
        <v>0</v>
      </c>
      <c r="H146" s="377">
        <f t="shared" si="7"/>
        <v>0</v>
      </c>
      <c r="I146" s="378">
        <f t="shared" si="7"/>
        <v>0</v>
      </c>
      <c r="J146" s="379">
        <f t="shared" si="7"/>
        <v>0</v>
      </c>
      <c r="K146" s="378">
        <f t="shared" si="7"/>
        <v>0</v>
      </c>
      <c r="L146" s="380">
        <f t="shared" si="7"/>
        <v>0</v>
      </c>
      <c r="M146" s="378">
        <f t="shared" si="7"/>
        <v>0</v>
      </c>
      <c r="N146" s="380">
        <f t="shared" si="7"/>
        <v>0</v>
      </c>
      <c r="O146" s="376">
        <f t="shared" si="7"/>
        <v>0</v>
      </c>
      <c r="P146" s="336"/>
      <c r="Q146" s="336"/>
    </row>
    <row r="147" spans="1:23" ht="14.4">
      <c r="A147" s="332"/>
      <c r="B147" s="811" t="s">
        <v>286</v>
      </c>
      <c r="C147" s="812"/>
      <c r="D147" s="812"/>
      <c r="E147" s="812"/>
      <c r="F147" s="812"/>
      <c r="G147" s="812"/>
      <c r="H147" s="812"/>
      <c r="I147" s="812"/>
      <c r="J147" s="812"/>
      <c r="K147" s="812"/>
      <c r="L147" s="812"/>
      <c r="M147" s="812"/>
      <c r="N147" s="812"/>
      <c r="O147" s="388">
        <v>1</v>
      </c>
      <c r="P147" s="336"/>
      <c r="Q147" s="336"/>
    </row>
    <row r="148" spans="1:23" ht="12" customHeight="1">
      <c r="A148" s="332"/>
      <c r="B148" s="381"/>
      <c r="C148" s="381"/>
      <c r="D148" s="381"/>
      <c r="E148" s="381"/>
      <c r="F148" s="381"/>
      <c r="G148" s="381"/>
      <c r="H148" s="381"/>
      <c r="I148" s="381"/>
      <c r="J148" s="381"/>
      <c r="K148" s="381"/>
      <c r="L148" s="381"/>
      <c r="M148" s="381"/>
      <c r="N148" s="334"/>
      <c r="O148" s="334"/>
      <c r="P148" s="332"/>
      <c r="Q148" s="332"/>
    </row>
    <row r="149" spans="1:23" ht="72.599999999999994" hidden="1" outlineLevel="1" thickBot="1">
      <c r="B149" s="389" t="s">
        <v>295</v>
      </c>
      <c r="C149" s="390"/>
      <c r="D149" s="391"/>
      <c r="E149" s="391"/>
      <c r="F149" s="390"/>
      <c r="G149" s="390"/>
      <c r="H149" s="390"/>
      <c r="I149" s="391"/>
      <c r="J149" s="391"/>
      <c r="K149" s="391"/>
      <c r="L149" s="391"/>
      <c r="M149" s="391"/>
      <c r="N149" s="391"/>
      <c r="O149" s="390"/>
      <c r="P149" s="392"/>
      <c r="Q149" s="336"/>
    </row>
    <row r="150" spans="1:23" ht="13.5" hidden="1" customHeight="1" outlineLevel="1" thickBot="1">
      <c r="B150" s="786"/>
      <c r="C150" s="787"/>
      <c r="D150" s="798" t="s">
        <v>225</v>
      </c>
      <c r="E150" s="804" t="s">
        <v>226</v>
      </c>
      <c r="F150" s="780" t="s">
        <v>227</v>
      </c>
      <c r="G150" s="801" t="s">
        <v>228</v>
      </c>
      <c r="H150" s="802"/>
      <c r="I150" s="802"/>
      <c r="J150" s="802"/>
      <c r="K150" s="802"/>
      <c r="L150" s="802"/>
      <c r="M150" s="802"/>
      <c r="N150" s="802"/>
      <c r="O150" s="803"/>
      <c r="P150" s="780" t="s">
        <v>296</v>
      </c>
      <c r="Q150" s="336"/>
    </row>
    <row r="151" spans="1:23" ht="13.5" hidden="1" customHeight="1" outlineLevel="1" thickBot="1">
      <c r="B151" s="788"/>
      <c r="C151" s="789"/>
      <c r="D151" s="777"/>
      <c r="E151" s="777"/>
      <c r="F151" s="777"/>
      <c r="G151" s="777" t="s">
        <v>230</v>
      </c>
      <c r="H151" s="801" t="s">
        <v>231</v>
      </c>
      <c r="I151" s="802"/>
      <c r="J151" s="802"/>
      <c r="K151" s="802"/>
      <c r="L151" s="802"/>
      <c r="M151" s="802"/>
      <c r="N151" s="803"/>
      <c r="O151" s="804" t="s">
        <v>232</v>
      </c>
      <c r="P151" s="783"/>
      <c r="Q151" s="336"/>
    </row>
    <row r="152" spans="1:23" ht="14.25" hidden="1" customHeight="1" outlineLevel="1" thickBot="1">
      <c r="B152" s="788"/>
      <c r="C152" s="789"/>
      <c r="D152" s="777"/>
      <c r="E152" s="777"/>
      <c r="F152" s="777"/>
      <c r="G152" s="777"/>
      <c r="H152" s="210"/>
      <c r="I152" s="805" t="s">
        <v>237</v>
      </c>
      <c r="J152" s="806"/>
      <c r="K152" s="807" t="s">
        <v>238</v>
      </c>
      <c r="L152" s="808"/>
      <c r="M152" s="807" t="s">
        <v>239</v>
      </c>
      <c r="N152" s="808"/>
      <c r="O152" s="777"/>
      <c r="P152" s="783"/>
      <c r="Q152" s="336"/>
    </row>
    <row r="153" spans="1:23" ht="27" hidden="1" customHeight="1" outlineLevel="1">
      <c r="B153" s="788"/>
      <c r="C153" s="789"/>
      <c r="D153" s="777"/>
      <c r="E153" s="777"/>
      <c r="F153" s="777"/>
      <c r="G153" s="777"/>
      <c r="H153" s="295" t="s">
        <v>281</v>
      </c>
      <c r="I153" s="296" t="s">
        <v>241</v>
      </c>
      <c r="J153" s="297" t="s">
        <v>242</v>
      </c>
      <c r="K153" s="296" t="s">
        <v>243</v>
      </c>
      <c r="L153" s="297" t="s">
        <v>244</v>
      </c>
      <c r="M153" s="296" t="s">
        <v>243</v>
      </c>
      <c r="N153" s="297" t="s">
        <v>244</v>
      </c>
      <c r="O153" s="777"/>
      <c r="P153" s="783"/>
      <c r="Q153" s="336"/>
    </row>
    <row r="154" spans="1:23" ht="15" hidden="1" outlineLevel="1" thickBot="1">
      <c r="B154" s="790"/>
      <c r="C154" s="775"/>
      <c r="D154" s="796"/>
      <c r="E154" s="218" t="s">
        <v>245</v>
      </c>
      <c r="F154" s="219" t="s">
        <v>246</v>
      </c>
      <c r="G154" s="219" t="s">
        <v>247</v>
      </c>
      <c r="H154" s="218" t="s">
        <v>248</v>
      </c>
      <c r="I154" s="220" t="s">
        <v>249</v>
      </c>
      <c r="J154" s="225" t="s">
        <v>285</v>
      </c>
      <c r="K154" s="220" t="s">
        <v>251</v>
      </c>
      <c r="L154" s="225" t="s">
        <v>252</v>
      </c>
      <c r="M154" s="220" t="s">
        <v>253</v>
      </c>
      <c r="N154" s="225" t="s">
        <v>254</v>
      </c>
      <c r="O154" s="219" t="s">
        <v>255</v>
      </c>
      <c r="P154" s="218" t="s">
        <v>297</v>
      </c>
      <c r="Q154" s="336"/>
    </row>
    <row r="155" spans="1:23" ht="15" hidden="1" customHeight="1" outlineLevel="1" thickBot="1">
      <c r="B155" s="736" t="s">
        <v>256</v>
      </c>
      <c r="C155" s="737"/>
      <c r="D155" s="306" t="str">
        <f>D92&amp;D27</f>
        <v/>
      </c>
      <c r="E155" s="228">
        <f>SUM(E27,E92)</f>
        <v>0</v>
      </c>
      <c r="F155" s="229">
        <f>E155-G155</f>
        <v>0</v>
      </c>
      <c r="G155" s="230">
        <f>SUM(G27,G92)</f>
        <v>0</v>
      </c>
      <c r="H155" s="231">
        <f>SUM(I155:N155)</f>
        <v>0</v>
      </c>
      <c r="I155" s="232">
        <f t="shared" ref="I155:N157" si="8">SUM(I27,I92)</f>
        <v>0</v>
      </c>
      <c r="J155" s="232">
        <f t="shared" si="8"/>
        <v>0</v>
      </c>
      <c r="K155" s="232">
        <f t="shared" si="8"/>
        <v>0</v>
      </c>
      <c r="L155" s="232">
        <f t="shared" si="8"/>
        <v>0</v>
      </c>
      <c r="M155" s="232">
        <f t="shared" si="8"/>
        <v>0</v>
      </c>
      <c r="N155" s="237">
        <f t="shared" si="8"/>
        <v>0</v>
      </c>
      <c r="O155" s="238">
        <f>G155-H155</f>
        <v>0</v>
      </c>
      <c r="P155" s="393" t="e">
        <f>(F155+I155+J155)/E155</f>
        <v>#DIV/0!</v>
      </c>
      <c r="Q155" s="336"/>
    </row>
    <row r="156" spans="1:23" ht="15" hidden="1" customHeight="1" outlineLevel="1" thickBot="1">
      <c r="B156" s="738" t="s">
        <v>257</v>
      </c>
      <c r="C156" s="739"/>
      <c r="D156" s="288" t="str">
        <f>D93&amp;D28</f>
        <v/>
      </c>
      <c r="E156" s="241">
        <f>SUM(E28,E93)</f>
        <v>0</v>
      </c>
      <c r="F156" s="242">
        <f>E156-G156</f>
        <v>0</v>
      </c>
      <c r="G156" s="241">
        <f>SUM(G28,G93)</f>
        <v>0</v>
      </c>
      <c r="H156" s="243">
        <f>SUM(I156:N156)</f>
        <v>0</v>
      </c>
      <c r="I156" s="244">
        <f t="shared" si="8"/>
        <v>0</v>
      </c>
      <c r="J156" s="249">
        <f t="shared" si="8"/>
        <v>0</v>
      </c>
      <c r="K156" s="244">
        <f t="shared" si="8"/>
        <v>0</v>
      </c>
      <c r="L156" s="249">
        <f t="shared" si="8"/>
        <v>0</v>
      </c>
      <c r="M156" s="244">
        <f t="shared" si="8"/>
        <v>0</v>
      </c>
      <c r="N156" s="249">
        <f t="shared" si="8"/>
        <v>0</v>
      </c>
      <c r="O156" s="250">
        <f>G156-H156</f>
        <v>0</v>
      </c>
      <c r="P156" s="393" t="e">
        <f>(F156+I156+J156)/E156</f>
        <v>#DIV/0!</v>
      </c>
      <c r="Q156" s="336"/>
    </row>
    <row r="157" spans="1:23" ht="15" hidden="1" customHeight="1" outlineLevel="1" thickBot="1">
      <c r="B157" s="740" t="s">
        <v>258</v>
      </c>
      <c r="C157" s="741"/>
      <c r="D157" s="289" t="str">
        <f>D94&amp;D29</f>
        <v/>
      </c>
      <c r="E157" s="252">
        <f>SUM(E29,E94)</f>
        <v>0</v>
      </c>
      <c r="F157" s="253">
        <f>E157-G157</f>
        <v>0</v>
      </c>
      <c r="G157" s="254">
        <f>SUM(G29,G94)</f>
        <v>0</v>
      </c>
      <c r="H157" s="255">
        <f>SUM(I157:N157)</f>
        <v>0</v>
      </c>
      <c r="I157" s="256">
        <f t="shared" si="8"/>
        <v>0</v>
      </c>
      <c r="J157" s="261">
        <f t="shared" si="8"/>
        <v>0</v>
      </c>
      <c r="K157" s="256">
        <f t="shared" si="8"/>
        <v>0</v>
      </c>
      <c r="L157" s="261">
        <f t="shared" si="8"/>
        <v>0</v>
      </c>
      <c r="M157" s="256">
        <f t="shared" si="8"/>
        <v>0</v>
      </c>
      <c r="N157" s="261">
        <f t="shared" si="8"/>
        <v>0</v>
      </c>
      <c r="O157" s="262">
        <f>G157-H157</f>
        <v>0</v>
      </c>
      <c r="P157" s="393" t="e">
        <f>(F157+I157+J157)/E157</f>
        <v>#DIV/0!</v>
      </c>
      <c r="Q157" s="336"/>
    </row>
    <row r="158" spans="1:23" ht="15" hidden="1" customHeight="1" outlineLevel="1" thickBot="1">
      <c r="B158" s="772" t="s">
        <v>259</v>
      </c>
      <c r="C158" s="773"/>
      <c r="D158" s="347"/>
      <c r="E158" s="264">
        <f>SUM(E155:E157)</f>
        <v>0</v>
      </c>
      <c r="F158" s="264">
        <f>SUM(F155:F157)</f>
        <v>0</v>
      </c>
      <c r="G158" s="264">
        <f t="shared" ref="G158:O158" si="9">SUM(G155:G157)</f>
        <v>0</v>
      </c>
      <c r="H158" s="265">
        <f t="shared" si="9"/>
        <v>0</v>
      </c>
      <c r="I158" s="266">
        <f t="shared" si="9"/>
        <v>0</v>
      </c>
      <c r="J158" s="267">
        <f t="shared" si="9"/>
        <v>0</v>
      </c>
      <c r="K158" s="266">
        <f t="shared" si="9"/>
        <v>0</v>
      </c>
      <c r="L158" s="271">
        <f t="shared" si="9"/>
        <v>0</v>
      </c>
      <c r="M158" s="266">
        <f t="shared" si="9"/>
        <v>0</v>
      </c>
      <c r="N158" s="271">
        <f t="shared" si="9"/>
        <v>0</v>
      </c>
      <c r="O158" s="272">
        <f t="shared" si="9"/>
        <v>0</v>
      </c>
      <c r="P158" s="393" t="e">
        <f>(F158+I158+J158)/E158</f>
        <v>#DIV/0!</v>
      </c>
      <c r="Q158" s="336"/>
    </row>
    <row r="159" spans="1:23" ht="14.4" hidden="1" outlineLevel="1">
      <c r="B159" s="330"/>
      <c r="C159" s="330"/>
      <c r="D159" s="330"/>
      <c r="E159" s="394"/>
      <c r="F159" s="394"/>
      <c r="G159" s="394"/>
      <c r="H159" s="394"/>
      <c r="I159" s="394"/>
      <c r="J159" s="394"/>
      <c r="K159" s="394"/>
      <c r="L159" s="394"/>
      <c r="M159" s="394"/>
      <c r="N159" s="394"/>
      <c r="O159" s="394"/>
      <c r="Q159" s="336"/>
    </row>
    <row r="160" spans="1:23" ht="15" hidden="1" customHeight="1" outlineLevel="1" thickBot="1">
      <c r="B160" s="809" t="s">
        <v>298</v>
      </c>
      <c r="C160" s="809"/>
      <c r="D160" s="391"/>
      <c r="E160" s="391"/>
      <c r="F160" s="390"/>
      <c r="G160" s="390"/>
      <c r="H160" s="390"/>
      <c r="I160" s="391"/>
      <c r="J160" s="391"/>
      <c r="K160" s="391"/>
      <c r="L160" s="391"/>
      <c r="M160" s="391"/>
      <c r="N160" s="391"/>
      <c r="O160" s="390"/>
      <c r="P160" s="392"/>
      <c r="Q160" s="336"/>
    </row>
    <row r="161" spans="2:17" hidden="1" outlineLevel="1">
      <c r="B161" s="786"/>
      <c r="C161" s="787"/>
      <c r="D161" s="798" t="s">
        <v>225</v>
      </c>
      <c r="E161" s="804" t="s">
        <v>226</v>
      </c>
      <c r="F161" s="780" t="s">
        <v>227</v>
      </c>
      <c r="G161" s="801" t="s">
        <v>228</v>
      </c>
      <c r="H161" s="802"/>
      <c r="I161" s="802"/>
      <c r="J161" s="802"/>
      <c r="K161" s="802"/>
      <c r="L161" s="802"/>
      <c r="M161" s="802"/>
      <c r="N161" s="802"/>
      <c r="O161" s="803"/>
      <c r="P161" s="780" t="s">
        <v>296</v>
      </c>
      <c r="Q161" s="336"/>
    </row>
    <row r="162" spans="2:17" ht="13.5" hidden="1" customHeight="1" outlineLevel="1" thickBot="1">
      <c r="B162" s="788"/>
      <c r="C162" s="789"/>
      <c r="D162" s="777"/>
      <c r="E162" s="777"/>
      <c r="F162" s="777"/>
      <c r="G162" s="777" t="s">
        <v>230</v>
      </c>
      <c r="H162" s="801" t="s">
        <v>231</v>
      </c>
      <c r="I162" s="802"/>
      <c r="J162" s="802"/>
      <c r="K162" s="802"/>
      <c r="L162" s="802"/>
      <c r="M162" s="802"/>
      <c r="N162" s="803"/>
      <c r="O162" s="804" t="s">
        <v>232</v>
      </c>
      <c r="P162" s="783"/>
      <c r="Q162" s="336"/>
    </row>
    <row r="163" spans="2:17" ht="14.25" hidden="1" customHeight="1" outlineLevel="1" thickBot="1">
      <c r="B163" s="788"/>
      <c r="C163" s="789"/>
      <c r="D163" s="777"/>
      <c r="E163" s="777"/>
      <c r="F163" s="777"/>
      <c r="G163" s="777"/>
      <c r="H163" s="210"/>
      <c r="I163" s="805" t="s">
        <v>237</v>
      </c>
      <c r="J163" s="806"/>
      <c r="K163" s="807" t="s">
        <v>238</v>
      </c>
      <c r="L163" s="808"/>
      <c r="M163" s="807" t="s">
        <v>239</v>
      </c>
      <c r="N163" s="808"/>
      <c r="O163" s="777"/>
      <c r="P163" s="783"/>
      <c r="Q163" s="336"/>
    </row>
    <row r="164" spans="2:17" ht="27" hidden="1" customHeight="1" outlineLevel="1">
      <c r="B164" s="788"/>
      <c r="C164" s="789"/>
      <c r="D164" s="777"/>
      <c r="E164" s="777"/>
      <c r="F164" s="777"/>
      <c r="G164" s="777"/>
      <c r="H164" s="295" t="s">
        <v>281</v>
      </c>
      <c r="I164" s="296" t="s">
        <v>241</v>
      </c>
      <c r="J164" s="297" t="s">
        <v>242</v>
      </c>
      <c r="K164" s="296" t="s">
        <v>243</v>
      </c>
      <c r="L164" s="297" t="s">
        <v>244</v>
      </c>
      <c r="M164" s="296" t="s">
        <v>243</v>
      </c>
      <c r="N164" s="297" t="s">
        <v>244</v>
      </c>
      <c r="O164" s="777"/>
      <c r="P164" s="783"/>
      <c r="Q164" s="336"/>
    </row>
    <row r="165" spans="2:17" ht="15" hidden="1" outlineLevel="1" thickBot="1">
      <c r="B165" s="790"/>
      <c r="C165" s="775"/>
      <c r="D165" s="796"/>
      <c r="E165" s="218" t="s">
        <v>245</v>
      </c>
      <c r="F165" s="219" t="s">
        <v>246</v>
      </c>
      <c r="G165" s="219" t="s">
        <v>247</v>
      </c>
      <c r="H165" s="218" t="s">
        <v>248</v>
      </c>
      <c r="I165" s="220" t="s">
        <v>249</v>
      </c>
      <c r="J165" s="225" t="s">
        <v>285</v>
      </c>
      <c r="K165" s="220" t="s">
        <v>251</v>
      </c>
      <c r="L165" s="225" t="s">
        <v>252</v>
      </c>
      <c r="M165" s="220" t="s">
        <v>253</v>
      </c>
      <c r="N165" s="225" t="s">
        <v>254</v>
      </c>
      <c r="O165" s="219" t="s">
        <v>255</v>
      </c>
      <c r="P165" s="218" t="s">
        <v>297</v>
      </c>
      <c r="Q165" s="336"/>
    </row>
    <row r="166" spans="2:17" ht="15" hidden="1" outlineLevel="1" thickBot="1">
      <c r="B166" s="736" t="s">
        <v>256</v>
      </c>
      <c r="C166" s="737"/>
      <c r="D166" s="306" t="str">
        <f>D111&amp;D47</f>
        <v/>
      </c>
      <c r="E166" s="228">
        <f>SUM(E47,E111)</f>
        <v>0</v>
      </c>
      <c r="F166" s="229">
        <f>E166-G166</f>
        <v>0</v>
      </c>
      <c r="G166" s="230">
        <f>SUM(G47,G111)</f>
        <v>0</v>
      </c>
      <c r="H166" s="231">
        <f>SUM(I166:N166)</f>
        <v>0</v>
      </c>
      <c r="I166" s="232">
        <f t="shared" ref="I166:N168" si="10">SUM(I47,I111)</f>
        <v>0</v>
      </c>
      <c r="J166" s="237">
        <f t="shared" si="10"/>
        <v>0</v>
      </c>
      <c r="K166" s="232">
        <f t="shared" si="10"/>
        <v>0</v>
      </c>
      <c r="L166" s="237">
        <f t="shared" si="10"/>
        <v>0</v>
      </c>
      <c r="M166" s="232">
        <f t="shared" si="10"/>
        <v>0</v>
      </c>
      <c r="N166" s="237">
        <f t="shared" si="10"/>
        <v>0</v>
      </c>
      <c r="O166" s="238">
        <f>G166-H166</f>
        <v>0</v>
      </c>
      <c r="P166" s="393" t="e">
        <f>(F166+I166+J166)/E166</f>
        <v>#DIV/0!</v>
      </c>
      <c r="Q166" s="336"/>
    </row>
    <row r="167" spans="2:17" ht="15" hidden="1" outlineLevel="1" thickBot="1">
      <c r="B167" s="738" t="s">
        <v>257</v>
      </c>
      <c r="C167" s="739"/>
      <c r="D167" s="288" t="str">
        <f>D112&amp;D48</f>
        <v/>
      </c>
      <c r="E167" s="241">
        <f>SUM(E48,E112)</f>
        <v>0</v>
      </c>
      <c r="F167" s="242">
        <f>E167-G167</f>
        <v>0</v>
      </c>
      <c r="G167" s="241">
        <f>SUM(G48,G112)</f>
        <v>0</v>
      </c>
      <c r="H167" s="243">
        <f>SUM(I167:N167)</f>
        <v>0</v>
      </c>
      <c r="I167" s="244">
        <f t="shared" si="10"/>
        <v>0</v>
      </c>
      <c r="J167" s="249">
        <f t="shared" si="10"/>
        <v>0</v>
      </c>
      <c r="K167" s="244">
        <f t="shared" si="10"/>
        <v>0</v>
      </c>
      <c r="L167" s="249">
        <f t="shared" si="10"/>
        <v>0</v>
      </c>
      <c r="M167" s="244">
        <f t="shared" si="10"/>
        <v>0</v>
      </c>
      <c r="N167" s="249">
        <f t="shared" si="10"/>
        <v>0</v>
      </c>
      <c r="O167" s="250">
        <f>G167-H167</f>
        <v>0</v>
      </c>
      <c r="P167" s="393" t="e">
        <f>(F167+I167+J167)/E167</f>
        <v>#DIV/0!</v>
      </c>
      <c r="Q167" s="336"/>
    </row>
    <row r="168" spans="2:17" ht="15" hidden="1" outlineLevel="1" thickBot="1">
      <c r="B168" s="740" t="s">
        <v>258</v>
      </c>
      <c r="C168" s="741"/>
      <c r="D168" s="289" t="str">
        <f>D113&amp;D49</f>
        <v/>
      </c>
      <c r="E168" s="252">
        <f>SUM(E49,E113)</f>
        <v>0</v>
      </c>
      <c r="F168" s="253">
        <f>E168-G168</f>
        <v>0</v>
      </c>
      <c r="G168" s="254">
        <f>SUM(G49,G113)</f>
        <v>0</v>
      </c>
      <c r="H168" s="255">
        <f>SUM(I168:N168)</f>
        <v>0</v>
      </c>
      <c r="I168" s="256">
        <f t="shared" si="10"/>
        <v>0</v>
      </c>
      <c r="J168" s="261">
        <f t="shared" si="10"/>
        <v>0</v>
      </c>
      <c r="K168" s="256">
        <f t="shared" si="10"/>
        <v>0</v>
      </c>
      <c r="L168" s="261">
        <f t="shared" si="10"/>
        <v>0</v>
      </c>
      <c r="M168" s="256">
        <f t="shared" si="10"/>
        <v>0</v>
      </c>
      <c r="N168" s="261">
        <f t="shared" si="10"/>
        <v>0</v>
      </c>
      <c r="O168" s="262">
        <f>G168-H168</f>
        <v>0</v>
      </c>
      <c r="P168" s="393" t="e">
        <f>(F168+I168+J168)/E168</f>
        <v>#DIV/0!</v>
      </c>
      <c r="Q168" s="336"/>
    </row>
    <row r="169" spans="2:17" ht="15" hidden="1" outlineLevel="1" thickBot="1">
      <c r="B169" s="772" t="s">
        <v>259</v>
      </c>
      <c r="C169" s="773"/>
      <c r="D169" s="347"/>
      <c r="E169" s="264">
        <f>SUM(E166:E168)</f>
        <v>0</v>
      </c>
      <c r="F169" s="264">
        <f>SUM(F166:F168)</f>
        <v>0</v>
      </c>
      <c r="G169" s="264">
        <f t="shared" ref="G169:O169" si="11">SUM(G166:G168)</f>
        <v>0</v>
      </c>
      <c r="H169" s="265">
        <f t="shared" si="11"/>
        <v>0</v>
      </c>
      <c r="I169" s="266">
        <f t="shared" si="11"/>
        <v>0</v>
      </c>
      <c r="J169" s="267">
        <f t="shared" si="11"/>
        <v>0</v>
      </c>
      <c r="K169" s="266">
        <f t="shared" si="11"/>
        <v>0</v>
      </c>
      <c r="L169" s="271">
        <f t="shared" si="11"/>
        <v>0</v>
      </c>
      <c r="M169" s="266">
        <f t="shared" si="11"/>
        <v>0</v>
      </c>
      <c r="N169" s="271">
        <f t="shared" si="11"/>
        <v>0</v>
      </c>
      <c r="O169" s="272">
        <f t="shared" si="11"/>
        <v>0</v>
      </c>
      <c r="P169" s="393" t="e">
        <f>(F169+I169+J169)/E169</f>
        <v>#DIV/0!</v>
      </c>
      <c r="Q169" s="336"/>
    </row>
    <row r="170" spans="2:17" ht="14.4" hidden="1" outlineLevel="1">
      <c r="B170" s="330"/>
      <c r="C170" s="330"/>
      <c r="D170" s="330"/>
      <c r="E170" s="394"/>
      <c r="F170" s="394"/>
      <c r="G170" s="394"/>
      <c r="H170" s="394"/>
      <c r="I170" s="394"/>
      <c r="J170" s="394"/>
      <c r="K170" s="394"/>
      <c r="L170" s="394"/>
      <c r="M170" s="394"/>
      <c r="N170" s="394"/>
      <c r="O170" s="394"/>
      <c r="Q170" s="336"/>
    </row>
    <row r="171" spans="2:17" ht="15" hidden="1" customHeight="1" outlineLevel="1" thickBot="1">
      <c r="B171" s="765" t="s">
        <v>299</v>
      </c>
      <c r="C171" s="765"/>
      <c r="D171" s="765"/>
      <c r="E171" s="765"/>
      <c r="F171" s="765"/>
      <c r="G171" s="765"/>
      <c r="H171" s="765"/>
      <c r="I171" s="765"/>
      <c r="J171" s="765"/>
      <c r="K171" s="785" t="s">
        <v>300</v>
      </c>
      <c r="L171" s="785"/>
      <c r="M171" s="390"/>
      <c r="O171" s="195"/>
      <c r="P171" s="395"/>
      <c r="Q171" s="336"/>
    </row>
    <row r="172" spans="2:17" ht="13.8" hidden="1" outlineLevel="1" thickBot="1">
      <c r="B172" s="797"/>
      <c r="C172" s="789"/>
      <c r="D172" s="798" t="s">
        <v>225</v>
      </c>
      <c r="E172" s="780" t="s">
        <v>301</v>
      </c>
      <c r="F172" s="780" t="s">
        <v>302</v>
      </c>
      <c r="G172" s="396"/>
      <c r="H172" s="778" t="s">
        <v>303</v>
      </c>
      <c r="I172" s="779"/>
      <c r="J172" s="779"/>
      <c r="K172" s="794"/>
      <c r="L172" s="780" t="s">
        <v>304</v>
      </c>
      <c r="M172" s="196"/>
      <c r="N172" s="397"/>
      <c r="Q172" s="336"/>
    </row>
    <row r="173" spans="2:17" ht="14.25" hidden="1" customHeight="1" outlineLevel="1" thickBot="1">
      <c r="B173" s="788"/>
      <c r="C173" s="789"/>
      <c r="D173" s="799"/>
      <c r="E173" s="777"/>
      <c r="F173" s="777"/>
      <c r="G173" s="776" t="s">
        <v>303</v>
      </c>
      <c r="H173" s="778" t="s">
        <v>305</v>
      </c>
      <c r="I173" s="779"/>
      <c r="J173" s="779"/>
      <c r="K173" s="780" t="s">
        <v>306</v>
      </c>
      <c r="L173" s="795"/>
      <c r="Q173" s="336"/>
    </row>
    <row r="174" spans="2:17" ht="13.5" hidden="1" customHeight="1" outlineLevel="1">
      <c r="B174" s="788"/>
      <c r="C174" s="789"/>
      <c r="D174" s="799"/>
      <c r="E174" s="777"/>
      <c r="F174" s="777"/>
      <c r="G174" s="777"/>
      <c r="H174" s="781" t="s">
        <v>307</v>
      </c>
      <c r="I174" s="780" t="s">
        <v>308</v>
      </c>
      <c r="J174" s="781" t="s">
        <v>309</v>
      </c>
      <c r="K174" s="776"/>
      <c r="L174" s="795"/>
      <c r="Q174" s="336"/>
    </row>
    <row r="175" spans="2:17" ht="13.5" hidden="1" customHeight="1" outlineLevel="1">
      <c r="B175" s="788"/>
      <c r="C175" s="789"/>
      <c r="D175" s="799"/>
      <c r="E175" s="777"/>
      <c r="F175" s="777"/>
      <c r="G175" s="777"/>
      <c r="H175" s="782"/>
      <c r="I175" s="783"/>
      <c r="J175" s="782"/>
      <c r="K175" s="776"/>
      <c r="L175" s="795"/>
      <c r="Q175" s="336"/>
    </row>
    <row r="176" spans="2:17" ht="15" hidden="1" outlineLevel="1" thickBot="1">
      <c r="B176" s="790"/>
      <c r="C176" s="775"/>
      <c r="D176" s="800"/>
      <c r="E176" s="219" t="s">
        <v>245</v>
      </c>
      <c r="F176" s="219" t="s">
        <v>246</v>
      </c>
      <c r="G176" s="219" t="s">
        <v>247</v>
      </c>
      <c r="H176" s="219" t="s">
        <v>248</v>
      </c>
      <c r="I176" s="219" t="s">
        <v>249</v>
      </c>
      <c r="J176" s="219" t="s">
        <v>250</v>
      </c>
      <c r="K176" s="219" t="s">
        <v>310</v>
      </c>
      <c r="L176" s="796"/>
      <c r="Q176" s="336"/>
    </row>
    <row r="177" spans="2:17" ht="14.25" hidden="1" customHeight="1" outlineLevel="1" thickBot="1">
      <c r="B177" s="736" t="s">
        <v>256</v>
      </c>
      <c r="C177" s="737"/>
      <c r="D177" s="287" t="str">
        <f>D155</f>
        <v/>
      </c>
      <c r="E177" s="398">
        <f>COUNTIF(D177,"○")</f>
        <v>0</v>
      </c>
      <c r="F177" s="399">
        <f>IF(AND(E177&gt;=1,G155=0),1,0)</f>
        <v>0</v>
      </c>
      <c r="G177" s="400">
        <f>IF(AND(E177&gt;=1,G155&gt;=1),1,0)</f>
        <v>0</v>
      </c>
      <c r="H177" s="399">
        <f>IF(AND(E177&gt;=1,I155&gt;=1,J155+K155+L155+M155+N155=0,O155=0),1,0)</f>
        <v>0</v>
      </c>
      <c r="I177" s="401">
        <f>IF(AND(E177&gt;=1,J155&gt;=1,K155+L155+M155+N155=0,O155=0),1,0)</f>
        <v>0</v>
      </c>
      <c r="J177" s="399">
        <f>IF(AND(G177&gt;=1,K155+L155+M155+N155&gt;=1,O155=0),1,0)</f>
        <v>0</v>
      </c>
      <c r="K177" s="402" t="str">
        <f>IF(AND(E177&gt;=1,O155&gt;=1),"○","-")</f>
        <v>-</v>
      </c>
      <c r="L177" s="769" t="e">
        <f>(F180+H180+I180)/E180</f>
        <v>#DIV/0!</v>
      </c>
      <c r="Q177" s="336"/>
    </row>
    <row r="178" spans="2:17" ht="14.4" hidden="1" outlineLevel="1">
      <c r="B178" s="738" t="s">
        <v>257</v>
      </c>
      <c r="C178" s="739"/>
      <c r="D178" s="288" t="str">
        <f>D156</f>
        <v/>
      </c>
      <c r="E178" s="403">
        <f>COUNTIF(D178,"○")</f>
        <v>0</v>
      </c>
      <c r="F178" s="404">
        <f>IF(AND(E178&gt;=1,G156=0),1,0)</f>
        <v>0</v>
      </c>
      <c r="G178" s="405">
        <f>IF(AND(E178&gt;=1,G156&gt;=1),1,0)</f>
        <v>0</v>
      </c>
      <c r="H178" s="406">
        <f>IF(AND(E178&gt;=1,I156&gt;=1,J156+K156+L156+M156+N156=0,O156=0),1,0)</f>
        <v>0</v>
      </c>
      <c r="I178" s="401">
        <f>IF(AND(E178&gt;=1,J156&gt;=1,K156+L156+M156+N156=0,O156=0),1,0)</f>
        <v>0</v>
      </c>
      <c r="J178" s="406">
        <f>IF(AND(G178&gt;=1,K156+L156+M156+N156&gt;=1,O156=0),1,0)</f>
        <v>0</v>
      </c>
      <c r="K178" s="407" t="str">
        <f>IF(AND(E178&gt;=1,O156&gt;=1),"○","-")</f>
        <v>-</v>
      </c>
      <c r="L178" s="770"/>
      <c r="Q178" s="336"/>
    </row>
    <row r="179" spans="2:17" ht="15" hidden="1" outlineLevel="1" thickBot="1">
      <c r="B179" s="740" t="s">
        <v>258</v>
      </c>
      <c r="C179" s="741"/>
      <c r="D179" s="289" t="str">
        <f>D157</f>
        <v/>
      </c>
      <c r="E179" s="408">
        <f>COUNTIF(D179,"○")</f>
        <v>0</v>
      </c>
      <c r="F179" s="409">
        <f>IF(AND(E179&gt;=1,G157=0),1,0)</f>
        <v>0</v>
      </c>
      <c r="G179" s="410">
        <f>IF(AND(E179&gt;=1,G157&gt;=1),1,0)</f>
        <v>0</v>
      </c>
      <c r="H179" s="411">
        <f>IF(AND(E179&gt;=1,I157&gt;=1,J157+K157+L157+M157+N157=0,O157=0),1,0)</f>
        <v>0</v>
      </c>
      <c r="I179" s="401">
        <f>IF(AND(E179&gt;=1,J157&gt;=1,K157+L157+M157+N157=0,O157=0),1,0)</f>
        <v>0</v>
      </c>
      <c r="J179" s="411">
        <f>IF(AND(G179&gt;=1,K157+L157+M157+N157&gt;=1,O157=0),1,0)</f>
        <v>0</v>
      </c>
      <c r="K179" s="412" t="str">
        <f>IF(AND(E179&gt;=1,O157&gt;=1),"○","-")</f>
        <v>-</v>
      </c>
      <c r="L179" s="771"/>
      <c r="Q179" s="336"/>
    </row>
    <row r="180" spans="2:17" ht="15" hidden="1" outlineLevel="1" thickBot="1">
      <c r="B180" s="772" t="s">
        <v>259</v>
      </c>
      <c r="C180" s="773"/>
      <c r="D180" s="347"/>
      <c r="E180" s="413">
        <f t="shared" ref="E180:J180" si="12">SUM(E177:E179)</f>
        <v>0</v>
      </c>
      <c r="F180" s="414">
        <f t="shared" si="12"/>
        <v>0</v>
      </c>
      <c r="G180" s="415">
        <f t="shared" si="12"/>
        <v>0</v>
      </c>
      <c r="H180" s="415">
        <f t="shared" si="12"/>
        <v>0</v>
      </c>
      <c r="I180" s="416">
        <f t="shared" si="12"/>
        <v>0</v>
      </c>
      <c r="J180" s="417">
        <f t="shared" si="12"/>
        <v>0</v>
      </c>
      <c r="K180" s="784"/>
      <c r="L180" s="775"/>
      <c r="Q180" s="336"/>
    </row>
    <row r="181" spans="2:17" ht="14.4" hidden="1" outlineLevel="1">
      <c r="B181" s="330"/>
      <c r="C181" s="330"/>
      <c r="D181" s="330"/>
      <c r="E181" s="418"/>
      <c r="F181" s="419"/>
      <c r="G181" s="419"/>
      <c r="H181" s="419"/>
      <c r="I181" s="419"/>
      <c r="J181" s="419"/>
      <c r="K181" s="420"/>
      <c r="L181" s="395"/>
      <c r="Q181" s="336"/>
    </row>
    <row r="182" spans="2:17" ht="15" hidden="1" customHeight="1" outlineLevel="1" thickBot="1">
      <c r="B182" s="765" t="s">
        <v>311</v>
      </c>
      <c r="C182" s="765"/>
      <c r="D182" s="765"/>
      <c r="E182" s="765"/>
      <c r="F182" s="765"/>
      <c r="G182" s="765"/>
      <c r="H182" s="765"/>
      <c r="I182" s="765"/>
      <c r="J182" s="765"/>
      <c r="K182" s="785" t="s">
        <v>312</v>
      </c>
      <c r="L182" s="785"/>
      <c r="Q182" s="336"/>
    </row>
    <row r="183" spans="2:17" ht="14.25" hidden="1" customHeight="1" outlineLevel="1" thickBot="1">
      <c r="B183" s="786"/>
      <c r="C183" s="787"/>
      <c r="D183" s="791" t="s">
        <v>225</v>
      </c>
      <c r="E183" s="780" t="s">
        <v>301</v>
      </c>
      <c r="F183" s="780" t="s">
        <v>302</v>
      </c>
      <c r="G183" s="396"/>
      <c r="H183" s="778" t="s">
        <v>303</v>
      </c>
      <c r="I183" s="779"/>
      <c r="J183" s="779"/>
      <c r="K183" s="794"/>
      <c r="L183" s="780" t="s">
        <v>304</v>
      </c>
      <c r="M183" s="196"/>
      <c r="N183" s="397"/>
      <c r="Q183" s="336"/>
    </row>
    <row r="184" spans="2:17" ht="14.25" hidden="1" customHeight="1" outlineLevel="1" thickBot="1">
      <c r="B184" s="788"/>
      <c r="C184" s="789"/>
      <c r="D184" s="792"/>
      <c r="E184" s="777"/>
      <c r="F184" s="777"/>
      <c r="G184" s="776" t="s">
        <v>303</v>
      </c>
      <c r="H184" s="778" t="s">
        <v>305</v>
      </c>
      <c r="I184" s="779"/>
      <c r="J184" s="779"/>
      <c r="K184" s="780" t="s">
        <v>306</v>
      </c>
      <c r="L184" s="795"/>
      <c r="Q184" s="336"/>
    </row>
    <row r="185" spans="2:17" ht="13.5" hidden="1" customHeight="1" outlineLevel="1">
      <c r="B185" s="788"/>
      <c r="C185" s="789"/>
      <c r="D185" s="792"/>
      <c r="E185" s="777"/>
      <c r="F185" s="777"/>
      <c r="G185" s="777"/>
      <c r="H185" s="781" t="s">
        <v>307</v>
      </c>
      <c r="I185" s="780" t="s">
        <v>308</v>
      </c>
      <c r="J185" s="781" t="s">
        <v>309</v>
      </c>
      <c r="K185" s="776"/>
      <c r="L185" s="795"/>
      <c r="Q185" s="336"/>
    </row>
    <row r="186" spans="2:17" ht="13.5" hidden="1" customHeight="1" outlineLevel="1">
      <c r="B186" s="788"/>
      <c r="C186" s="789"/>
      <c r="D186" s="792"/>
      <c r="E186" s="777"/>
      <c r="F186" s="777"/>
      <c r="G186" s="777"/>
      <c r="H186" s="782"/>
      <c r="I186" s="783"/>
      <c r="J186" s="782"/>
      <c r="K186" s="776"/>
      <c r="L186" s="795"/>
      <c r="Q186" s="336"/>
    </row>
    <row r="187" spans="2:17" ht="15" hidden="1" customHeight="1" outlineLevel="1" thickBot="1">
      <c r="B187" s="790"/>
      <c r="C187" s="775"/>
      <c r="D187" s="793"/>
      <c r="E187" s="219" t="s">
        <v>245</v>
      </c>
      <c r="F187" s="219" t="s">
        <v>246</v>
      </c>
      <c r="G187" s="219" t="s">
        <v>247</v>
      </c>
      <c r="H187" s="219" t="s">
        <v>248</v>
      </c>
      <c r="I187" s="219" t="s">
        <v>249</v>
      </c>
      <c r="J187" s="219" t="s">
        <v>250</v>
      </c>
      <c r="K187" s="219" t="s">
        <v>310</v>
      </c>
      <c r="L187" s="796"/>
      <c r="Q187" s="336"/>
    </row>
    <row r="188" spans="2:17" ht="14.25" hidden="1" customHeight="1" outlineLevel="1">
      <c r="B188" s="736" t="s">
        <v>256</v>
      </c>
      <c r="C188" s="737"/>
      <c r="D188" s="287" t="str">
        <f>IF(D177="","",D177)</f>
        <v/>
      </c>
      <c r="E188" s="398">
        <f>COUNTIF(D188,"○○")</f>
        <v>0</v>
      </c>
      <c r="F188" s="399">
        <f>IF(AND(E188&gt;=1,G155=0),1,0)</f>
        <v>0</v>
      </c>
      <c r="G188" s="400">
        <f>IF(AND(E188&gt;=1,G155&gt;=1),1,0)</f>
        <v>0</v>
      </c>
      <c r="H188" s="401">
        <f>IF(AND(E188&gt;=1,I155&gt;=1,J155+K155+L155+M155+N155=0,O155=0),1,0)</f>
        <v>0</v>
      </c>
      <c r="I188" s="401">
        <f>IF(AND(E188&gt;=1,J155&gt;=1,K155+L155+M155+N155=0, O155=0),1,0)</f>
        <v>0</v>
      </c>
      <c r="J188" s="401">
        <f>IF(AND(E188&gt;=1,K155+L155+M155+N155&gt;=1,O155=0),1,0)</f>
        <v>0</v>
      </c>
      <c r="K188" s="421" t="str">
        <f>IF(AND(E188&gt;=1,O155&gt;=1),"○","-")</f>
        <v>-</v>
      </c>
      <c r="L188" s="769" t="e">
        <f>(F191+H191+I191)/E191</f>
        <v>#DIV/0!</v>
      </c>
      <c r="Q188" s="336"/>
    </row>
    <row r="189" spans="2:17" ht="14.25" hidden="1" customHeight="1" outlineLevel="1">
      <c r="B189" s="738" t="s">
        <v>257</v>
      </c>
      <c r="C189" s="739"/>
      <c r="D189" s="288" t="str">
        <f>IF(D178="","",D178)</f>
        <v/>
      </c>
      <c r="E189" s="403">
        <f>COUNTIF(D189,"○○")</f>
        <v>0</v>
      </c>
      <c r="F189" s="404">
        <f>IF(AND(E189&gt;=1,G156=0),1,0)</f>
        <v>0</v>
      </c>
      <c r="G189" s="405">
        <f>IF(AND(E189&gt;=1,G156&gt;=1),1,0)</f>
        <v>0</v>
      </c>
      <c r="H189" s="422">
        <f>IF(AND(E189&gt;=1,I156&gt;=1,J156+K156+L156+M156+N156=0,O156=0),1,0)</f>
        <v>0</v>
      </c>
      <c r="I189" s="404">
        <f>IF(AND(E189&gt;=1,J156&gt;=1,K156+L156+M156+N156=0, O156=0),1,0)</f>
        <v>0</v>
      </c>
      <c r="J189" s="422">
        <f>IF(AND(E189&gt;=1,K156+L156+M156+N156&gt;=1,O156=0),1,0)</f>
        <v>0</v>
      </c>
      <c r="K189" s="423" t="str">
        <f>IF(AND(E189&gt;=1,O156&gt;=1),"○","-")</f>
        <v>-</v>
      </c>
      <c r="L189" s="770"/>
      <c r="Q189" s="336"/>
    </row>
    <row r="190" spans="2:17" ht="15" hidden="1" customHeight="1" outlineLevel="1" thickBot="1">
      <c r="B190" s="740" t="s">
        <v>258</v>
      </c>
      <c r="C190" s="741"/>
      <c r="D190" s="424" t="str">
        <f>IF(D179="","",D179)</f>
        <v/>
      </c>
      <c r="E190" s="408">
        <f>COUNTIF(D190,"○○")</f>
        <v>0</v>
      </c>
      <c r="F190" s="409">
        <f>IF(AND(E190&gt;=1,G157=0),1,0)</f>
        <v>0</v>
      </c>
      <c r="G190" s="410">
        <f>IF(AND(E190&gt;=1,G157&gt;=1),1,0)</f>
        <v>0</v>
      </c>
      <c r="H190" s="411">
        <f>IF(AND(E190&gt;=1,I157&gt;=1,J157+K157+L157+M157+N157=0,O157=0),1,0)</f>
        <v>0</v>
      </c>
      <c r="I190" s="411">
        <f>IF(AND(E190&gt;=1,J157&gt;=1,K157+L157+M157+N157=0, O157=0),1,0)</f>
        <v>0</v>
      </c>
      <c r="J190" s="411">
        <f>IF(AND(E190&gt;=1,K157+L157+M157+N157&gt;=1,O157=0),1,0)</f>
        <v>0</v>
      </c>
      <c r="K190" s="425" t="str">
        <f>IF(AND(E190&gt;=1,O157&gt;=1),"○","-")</f>
        <v>-</v>
      </c>
      <c r="L190" s="771"/>
      <c r="Q190" s="336"/>
    </row>
    <row r="191" spans="2:17" ht="15" hidden="1" customHeight="1" outlineLevel="1" thickBot="1">
      <c r="B191" s="772" t="s">
        <v>259</v>
      </c>
      <c r="C191" s="773"/>
      <c r="D191" s="426"/>
      <c r="E191" s="413">
        <f t="shared" ref="E191:J191" si="13">SUM(E188:E190)</f>
        <v>0</v>
      </c>
      <c r="F191" s="414">
        <f t="shared" si="13"/>
        <v>0</v>
      </c>
      <c r="G191" s="415">
        <f>SUM(G188:G190)</f>
        <v>0</v>
      </c>
      <c r="H191" s="415">
        <f t="shared" si="13"/>
        <v>0</v>
      </c>
      <c r="I191" s="416">
        <f t="shared" si="13"/>
        <v>0</v>
      </c>
      <c r="J191" s="427">
        <f t="shared" si="13"/>
        <v>0</v>
      </c>
      <c r="K191" s="774"/>
      <c r="L191" s="775"/>
      <c r="Q191" s="336"/>
    </row>
    <row r="192" spans="2:17" ht="14.25" hidden="1" customHeight="1" outlineLevel="1">
      <c r="B192" s="330"/>
      <c r="C192" s="330"/>
      <c r="D192" s="330"/>
      <c r="E192" s="418"/>
      <c r="F192" s="419"/>
      <c r="G192" s="419"/>
      <c r="H192" s="419"/>
      <c r="I192" s="419"/>
      <c r="J192" s="419"/>
      <c r="K192" s="420"/>
      <c r="L192" s="395"/>
      <c r="Q192" s="336"/>
    </row>
    <row r="193" spans="1:18" ht="15" hidden="1" customHeight="1" outlineLevel="1" thickBot="1">
      <c r="B193" s="765" t="s">
        <v>313</v>
      </c>
      <c r="C193" s="765"/>
      <c r="D193" s="765"/>
      <c r="E193" s="765"/>
      <c r="F193" s="765"/>
      <c r="G193" s="765"/>
      <c r="H193" s="765"/>
      <c r="I193" s="765"/>
      <c r="J193" s="419"/>
      <c r="K193" s="766" t="s">
        <v>312</v>
      </c>
      <c r="L193" s="766"/>
      <c r="Q193" s="336"/>
    </row>
    <row r="194" spans="1:18" ht="15" hidden="1" customHeight="1" outlineLevel="1" thickBot="1">
      <c r="B194" s="767" t="s">
        <v>259</v>
      </c>
      <c r="C194" s="768"/>
      <c r="D194" s="426"/>
      <c r="E194" s="428">
        <f t="shared" ref="E194:J194" si="14">E180+E191</f>
        <v>0</v>
      </c>
      <c r="F194" s="429">
        <f t="shared" si="14"/>
        <v>0</v>
      </c>
      <c r="G194" s="427">
        <f t="shared" si="14"/>
        <v>0</v>
      </c>
      <c r="H194" s="427">
        <f t="shared" si="14"/>
        <v>0</v>
      </c>
      <c r="I194" s="430">
        <f t="shared" si="14"/>
        <v>0</v>
      </c>
      <c r="J194" s="427">
        <f t="shared" si="14"/>
        <v>0</v>
      </c>
      <c r="K194" s="428">
        <f>COUNTIF(K177:K179,"○")+COUNTIF(K188:K190,"○")</f>
        <v>0</v>
      </c>
      <c r="L194" s="431" t="e">
        <f>(F194+H194+I194)/E194</f>
        <v>#DIV/0!</v>
      </c>
      <c r="Q194" s="332"/>
    </row>
    <row r="195" spans="1:18" ht="15" hidden="1" customHeight="1" outlineLevel="1" thickBot="1">
      <c r="A195" s="332"/>
      <c r="B195" s="334" t="s">
        <v>16</v>
      </c>
      <c r="C195" s="381"/>
      <c r="D195" s="381"/>
      <c r="E195" s="381"/>
      <c r="F195" s="381"/>
      <c r="G195" s="381"/>
      <c r="H195" s="381"/>
      <c r="I195" s="381"/>
      <c r="J195" s="381"/>
      <c r="K195" s="381"/>
      <c r="L195" s="381"/>
      <c r="M195" s="381"/>
      <c r="N195" s="764" t="s">
        <v>267</v>
      </c>
      <c r="O195" s="764"/>
      <c r="P195" s="764"/>
      <c r="Q195" s="336"/>
    </row>
    <row r="196" spans="1:18" ht="15" hidden="1" customHeight="1" outlineLevel="1" thickTop="1" thickBot="1">
      <c r="A196" s="332"/>
      <c r="B196" s="744"/>
      <c r="C196" s="745"/>
      <c r="D196" s="750" t="s">
        <v>225</v>
      </c>
      <c r="E196" s="753" t="s">
        <v>268</v>
      </c>
      <c r="F196" s="754" t="s">
        <v>269</v>
      </c>
      <c r="G196" s="756" t="s">
        <v>270</v>
      </c>
      <c r="H196" s="757"/>
      <c r="I196" s="757"/>
      <c r="J196" s="757"/>
      <c r="K196" s="757"/>
      <c r="L196" s="757"/>
      <c r="M196" s="757"/>
      <c r="N196" s="757"/>
      <c r="O196" s="758"/>
      <c r="P196" s="754" t="s">
        <v>296</v>
      </c>
      <c r="Q196" s="332"/>
    </row>
    <row r="197" spans="1:18" ht="13.5" hidden="1" customHeight="1" outlineLevel="1" thickBot="1">
      <c r="A197" s="332"/>
      <c r="B197" s="746"/>
      <c r="C197" s="747"/>
      <c r="D197" s="751"/>
      <c r="E197" s="751"/>
      <c r="F197" s="755"/>
      <c r="G197" s="755" t="s">
        <v>271</v>
      </c>
      <c r="H197" s="760" t="s">
        <v>272</v>
      </c>
      <c r="I197" s="761"/>
      <c r="J197" s="761"/>
      <c r="K197" s="761"/>
      <c r="L197" s="761"/>
      <c r="M197" s="761"/>
      <c r="N197" s="762"/>
      <c r="O197" s="751" t="s">
        <v>273</v>
      </c>
      <c r="P197" s="759"/>
      <c r="Q197" s="371"/>
    </row>
    <row r="198" spans="1:18" s="372" customFormat="1" ht="14.25" hidden="1" customHeight="1" outlineLevel="1" thickBot="1">
      <c r="A198" s="371"/>
      <c r="B198" s="746"/>
      <c r="C198" s="747"/>
      <c r="D198" s="751"/>
      <c r="E198" s="751"/>
      <c r="F198" s="755"/>
      <c r="G198" s="751"/>
      <c r="H198" s="432"/>
      <c r="I198" s="734" t="s">
        <v>278</v>
      </c>
      <c r="J198" s="735"/>
      <c r="K198" s="734" t="s">
        <v>279</v>
      </c>
      <c r="L198" s="735"/>
      <c r="M198" s="734" t="s">
        <v>280</v>
      </c>
      <c r="N198" s="735"/>
      <c r="O198" s="751"/>
      <c r="P198" s="759"/>
      <c r="Q198" s="332"/>
    </row>
    <row r="199" spans="1:18" ht="27" hidden="1" customHeight="1" outlineLevel="1">
      <c r="A199" s="332"/>
      <c r="B199" s="746"/>
      <c r="C199" s="747"/>
      <c r="D199" s="751"/>
      <c r="E199" s="751"/>
      <c r="F199" s="755"/>
      <c r="G199" s="751"/>
      <c r="H199" s="433" t="s">
        <v>281</v>
      </c>
      <c r="I199" s="434" t="s">
        <v>282</v>
      </c>
      <c r="J199" s="435" t="s">
        <v>283</v>
      </c>
      <c r="K199" s="436" t="s">
        <v>243</v>
      </c>
      <c r="L199" s="437" t="s">
        <v>284</v>
      </c>
      <c r="M199" s="436" t="s">
        <v>243</v>
      </c>
      <c r="N199" s="437" t="s">
        <v>284</v>
      </c>
      <c r="O199" s="751"/>
      <c r="P199" s="759"/>
      <c r="Q199" s="332"/>
    </row>
    <row r="200" spans="1:18" ht="15" hidden="1" customHeight="1" outlineLevel="1" thickBot="1">
      <c r="A200" s="332"/>
      <c r="B200" s="748"/>
      <c r="C200" s="749"/>
      <c r="D200" s="752"/>
      <c r="E200" s="438" t="s">
        <v>245</v>
      </c>
      <c r="F200" s="439" t="s">
        <v>246</v>
      </c>
      <c r="G200" s="439" t="s">
        <v>247</v>
      </c>
      <c r="H200" s="438" t="s">
        <v>248</v>
      </c>
      <c r="I200" s="440" t="s">
        <v>249</v>
      </c>
      <c r="J200" s="441" t="s">
        <v>285</v>
      </c>
      <c r="K200" s="440" t="s">
        <v>251</v>
      </c>
      <c r="L200" s="441" t="s">
        <v>252</v>
      </c>
      <c r="M200" s="440" t="s">
        <v>253</v>
      </c>
      <c r="N200" s="441" t="s">
        <v>254</v>
      </c>
      <c r="O200" s="439" t="s">
        <v>255</v>
      </c>
      <c r="P200" s="438" t="s">
        <v>297</v>
      </c>
      <c r="Q200" s="332"/>
    </row>
    <row r="201" spans="1:18" ht="14.25" hidden="1" customHeight="1" outlineLevel="1">
      <c r="A201" s="332"/>
      <c r="B201" s="736" t="s">
        <v>256</v>
      </c>
      <c r="C201" s="737"/>
      <c r="D201" s="442" t="str">
        <f>D155</f>
        <v/>
      </c>
      <c r="E201" s="299">
        <f>SUM(E66,E130)</f>
        <v>0</v>
      </c>
      <c r="F201" s="300">
        <f>E201- G201</f>
        <v>0</v>
      </c>
      <c r="G201" s="301">
        <f>SUM(G66,G130)</f>
        <v>0</v>
      </c>
      <c r="H201" s="302">
        <f>SUM(I201:N201)</f>
        <v>0</v>
      </c>
      <c r="I201" s="303">
        <f t="shared" ref="I201:N203" si="15">SUM(I66,I130)</f>
        <v>0</v>
      </c>
      <c r="J201" s="304">
        <f t="shared" si="15"/>
        <v>0</v>
      </c>
      <c r="K201" s="303">
        <f t="shared" si="15"/>
        <v>0</v>
      </c>
      <c r="L201" s="304">
        <f t="shared" si="15"/>
        <v>0</v>
      </c>
      <c r="M201" s="303">
        <f t="shared" si="15"/>
        <v>0</v>
      </c>
      <c r="N201" s="304">
        <f t="shared" si="15"/>
        <v>0</v>
      </c>
      <c r="O201" s="373">
        <f>+G201-H201</f>
        <v>0</v>
      </c>
      <c r="P201" s="443" t="e">
        <f>(F201+I201+J201)/E201</f>
        <v>#DIV/0!</v>
      </c>
      <c r="Q201" s="332"/>
    </row>
    <row r="202" spans="1:18" ht="14.25" hidden="1" customHeight="1" outlineLevel="1">
      <c r="A202" s="332"/>
      <c r="B202" s="738" t="s">
        <v>257</v>
      </c>
      <c r="C202" s="739"/>
      <c r="D202" s="444" t="str">
        <f>D156</f>
        <v/>
      </c>
      <c r="E202" s="307">
        <f>SUM(E67,E131)</f>
        <v>0</v>
      </c>
      <c r="F202" s="308">
        <f>E202- G202</f>
        <v>0</v>
      </c>
      <c r="G202" s="307">
        <f>SUM(G67,G131)</f>
        <v>0</v>
      </c>
      <c r="H202" s="309">
        <f>SUM(I202:N202)</f>
        <v>0</v>
      </c>
      <c r="I202" s="310">
        <f t="shared" si="15"/>
        <v>0</v>
      </c>
      <c r="J202" s="311">
        <f t="shared" si="15"/>
        <v>0</v>
      </c>
      <c r="K202" s="310">
        <f t="shared" si="15"/>
        <v>0</v>
      </c>
      <c r="L202" s="311">
        <f t="shared" si="15"/>
        <v>0</v>
      </c>
      <c r="M202" s="310">
        <f t="shared" si="15"/>
        <v>0</v>
      </c>
      <c r="N202" s="311">
        <f t="shared" si="15"/>
        <v>0</v>
      </c>
      <c r="O202" s="374">
        <f>+G202-H202</f>
        <v>0</v>
      </c>
      <c r="P202" s="445" t="e">
        <f>(F202+I202+J202)/E202</f>
        <v>#DIV/0!</v>
      </c>
      <c r="Q202" s="332"/>
      <c r="R202" s="395"/>
    </row>
    <row r="203" spans="1:18" ht="15" hidden="1" customHeight="1" outlineLevel="1" thickBot="1">
      <c r="A203" s="332"/>
      <c r="B203" s="740" t="s">
        <v>258</v>
      </c>
      <c r="C203" s="741"/>
      <c r="D203" s="446" t="str">
        <f>D157</f>
        <v/>
      </c>
      <c r="E203" s="314">
        <f>SUM(E68,E132)</f>
        <v>0</v>
      </c>
      <c r="F203" s="315">
        <f>E203- G203</f>
        <v>0</v>
      </c>
      <c r="G203" s="314">
        <f>SUM(G68,G132)</f>
        <v>0</v>
      </c>
      <c r="H203" s="316">
        <f>SUM(I203:N203)</f>
        <v>0</v>
      </c>
      <c r="I203" s="317">
        <f t="shared" si="15"/>
        <v>0</v>
      </c>
      <c r="J203" s="318">
        <f t="shared" si="15"/>
        <v>0</v>
      </c>
      <c r="K203" s="317">
        <f t="shared" si="15"/>
        <v>0</v>
      </c>
      <c r="L203" s="318">
        <f t="shared" si="15"/>
        <v>0</v>
      </c>
      <c r="M203" s="317">
        <f t="shared" si="15"/>
        <v>0</v>
      </c>
      <c r="N203" s="318">
        <f t="shared" si="15"/>
        <v>0</v>
      </c>
      <c r="O203" s="375">
        <f>+G203-H203</f>
        <v>0</v>
      </c>
      <c r="P203" s="447" t="e">
        <f>(F203+I203+J203)/E203</f>
        <v>#DIV/0!</v>
      </c>
      <c r="Q203" s="332"/>
    </row>
    <row r="204" spans="1:18" ht="15" hidden="1" customHeight="1" outlineLevel="1" thickBot="1">
      <c r="A204" s="332"/>
      <c r="B204" s="742" t="s">
        <v>259</v>
      </c>
      <c r="C204" s="743"/>
      <c r="D204" s="448"/>
      <c r="E204" s="376">
        <f t="shared" ref="E204:O204" si="16">SUM(E201:E203)</f>
        <v>0</v>
      </c>
      <c r="F204" s="376">
        <f t="shared" si="16"/>
        <v>0</v>
      </c>
      <c r="G204" s="376">
        <f t="shared" si="16"/>
        <v>0</v>
      </c>
      <c r="H204" s="377">
        <f t="shared" si="16"/>
        <v>0</v>
      </c>
      <c r="I204" s="378">
        <f t="shared" si="16"/>
        <v>0</v>
      </c>
      <c r="J204" s="379">
        <f t="shared" si="16"/>
        <v>0</v>
      </c>
      <c r="K204" s="378">
        <f t="shared" si="16"/>
        <v>0</v>
      </c>
      <c r="L204" s="380">
        <f t="shared" si="16"/>
        <v>0</v>
      </c>
      <c r="M204" s="378">
        <f t="shared" si="16"/>
        <v>0</v>
      </c>
      <c r="N204" s="380">
        <f t="shared" si="16"/>
        <v>0</v>
      </c>
      <c r="O204" s="376">
        <f t="shared" si="16"/>
        <v>0</v>
      </c>
      <c r="P204" s="449" t="e">
        <f>(F204+I204+J204)/E204</f>
        <v>#DIV/0!</v>
      </c>
      <c r="Q204" s="332"/>
    </row>
    <row r="205" spans="1:18" ht="14.25" hidden="1" customHeight="1" outlineLevel="1">
      <c r="A205" s="332"/>
      <c r="B205" s="381"/>
      <c r="C205" s="381"/>
      <c r="D205" s="381"/>
      <c r="E205" s="381"/>
      <c r="F205" s="381"/>
      <c r="G205" s="381"/>
      <c r="H205" s="381"/>
      <c r="I205" s="381"/>
      <c r="J205" s="381"/>
      <c r="K205" s="381"/>
      <c r="L205" s="381"/>
      <c r="M205" s="381"/>
      <c r="N205" s="334"/>
      <c r="O205" s="334"/>
      <c r="P205" s="332"/>
      <c r="Q205" s="332"/>
    </row>
    <row r="206" spans="1:18" ht="15" hidden="1" customHeight="1" outlineLevel="1" thickBot="1">
      <c r="A206" s="332"/>
      <c r="B206" s="763" t="s">
        <v>298</v>
      </c>
      <c r="C206" s="763"/>
      <c r="D206" s="381"/>
      <c r="E206" s="381"/>
      <c r="F206" s="381"/>
      <c r="G206" s="381"/>
      <c r="H206" s="381"/>
      <c r="I206" s="381"/>
      <c r="J206" s="381"/>
      <c r="K206" s="381"/>
      <c r="L206" s="381"/>
      <c r="M206" s="381"/>
      <c r="N206" s="764" t="s">
        <v>267</v>
      </c>
      <c r="O206" s="764"/>
      <c r="P206" s="764"/>
      <c r="Q206" s="332"/>
    </row>
    <row r="207" spans="1:18" ht="15" hidden="1" customHeight="1" outlineLevel="1" thickTop="1" thickBot="1">
      <c r="A207" s="332"/>
      <c r="B207" s="744"/>
      <c r="C207" s="745"/>
      <c r="D207" s="750" t="s">
        <v>225</v>
      </c>
      <c r="E207" s="753" t="s">
        <v>268</v>
      </c>
      <c r="F207" s="754" t="s">
        <v>269</v>
      </c>
      <c r="G207" s="756" t="s">
        <v>270</v>
      </c>
      <c r="H207" s="757"/>
      <c r="I207" s="757"/>
      <c r="J207" s="757"/>
      <c r="K207" s="757"/>
      <c r="L207" s="757"/>
      <c r="M207" s="757"/>
      <c r="N207" s="757"/>
      <c r="O207" s="758"/>
      <c r="P207" s="754" t="s">
        <v>296</v>
      </c>
      <c r="Q207" s="332"/>
    </row>
    <row r="208" spans="1:18" ht="13.5" hidden="1" customHeight="1" outlineLevel="1" thickBot="1">
      <c r="A208" s="332"/>
      <c r="B208" s="746"/>
      <c r="C208" s="747"/>
      <c r="D208" s="751"/>
      <c r="E208" s="751"/>
      <c r="F208" s="755"/>
      <c r="G208" s="755" t="s">
        <v>271</v>
      </c>
      <c r="H208" s="760" t="s">
        <v>272</v>
      </c>
      <c r="I208" s="761"/>
      <c r="J208" s="761"/>
      <c r="K208" s="761"/>
      <c r="L208" s="761"/>
      <c r="M208" s="761"/>
      <c r="N208" s="762"/>
      <c r="O208" s="751" t="s">
        <v>273</v>
      </c>
      <c r="P208" s="759"/>
      <c r="Q208" s="371"/>
    </row>
    <row r="209" spans="1:18" s="372" customFormat="1" ht="14.25" hidden="1" customHeight="1" outlineLevel="1" thickBot="1">
      <c r="A209" s="371"/>
      <c r="B209" s="746"/>
      <c r="C209" s="747"/>
      <c r="D209" s="751"/>
      <c r="E209" s="751"/>
      <c r="F209" s="755"/>
      <c r="G209" s="751"/>
      <c r="H209" s="432"/>
      <c r="I209" s="734" t="s">
        <v>278</v>
      </c>
      <c r="J209" s="735"/>
      <c r="K209" s="734" t="s">
        <v>279</v>
      </c>
      <c r="L209" s="735"/>
      <c r="M209" s="734" t="s">
        <v>280</v>
      </c>
      <c r="N209" s="735"/>
      <c r="O209" s="751"/>
      <c r="P209" s="759"/>
      <c r="Q209" s="332"/>
    </row>
    <row r="210" spans="1:18" ht="27" hidden="1" customHeight="1" outlineLevel="1">
      <c r="A210" s="332"/>
      <c r="B210" s="746"/>
      <c r="C210" s="747"/>
      <c r="D210" s="751"/>
      <c r="E210" s="751"/>
      <c r="F210" s="755"/>
      <c r="G210" s="751"/>
      <c r="H210" s="433" t="s">
        <v>281</v>
      </c>
      <c r="I210" s="434" t="s">
        <v>282</v>
      </c>
      <c r="J210" s="435" t="s">
        <v>283</v>
      </c>
      <c r="K210" s="436" t="s">
        <v>243</v>
      </c>
      <c r="L210" s="437" t="s">
        <v>284</v>
      </c>
      <c r="M210" s="436" t="s">
        <v>243</v>
      </c>
      <c r="N210" s="437" t="s">
        <v>284</v>
      </c>
      <c r="O210" s="751"/>
      <c r="P210" s="759"/>
      <c r="Q210" s="332"/>
    </row>
    <row r="211" spans="1:18" ht="15" hidden="1" customHeight="1" outlineLevel="1" thickBot="1">
      <c r="A211" s="332"/>
      <c r="B211" s="748"/>
      <c r="C211" s="749"/>
      <c r="D211" s="752"/>
      <c r="E211" s="438" t="s">
        <v>245</v>
      </c>
      <c r="F211" s="439" t="s">
        <v>246</v>
      </c>
      <c r="G211" s="439" t="s">
        <v>247</v>
      </c>
      <c r="H211" s="438" t="s">
        <v>248</v>
      </c>
      <c r="I211" s="440" t="s">
        <v>249</v>
      </c>
      <c r="J211" s="441" t="s">
        <v>285</v>
      </c>
      <c r="K211" s="440" t="s">
        <v>251</v>
      </c>
      <c r="L211" s="441" t="s">
        <v>252</v>
      </c>
      <c r="M211" s="440" t="s">
        <v>253</v>
      </c>
      <c r="N211" s="441" t="s">
        <v>254</v>
      </c>
      <c r="O211" s="439" t="s">
        <v>255</v>
      </c>
      <c r="P211" s="438" t="s">
        <v>297</v>
      </c>
      <c r="Q211" s="332"/>
    </row>
    <row r="212" spans="1:18" ht="14.25" hidden="1" customHeight="1" outlineLevel="1">
      <c r="A212" s="332"/>
      <c r="B212" s="736" t="s">
        <v>256</v>
      </c>
      <c r="C212" s="737"/>
      <c r="D212" s="442" t="str">
        <f>D201</f>
        <v/>
      </c>
      <c r="E212" s="299">
        <f>SUM(E79,E143)</f>
        <v>0</v>
      </c>
      <c r="F212" s="300">
        <f>E212- G212</f>
        <v>0</v>
      </c>
      <c r="G212" s="301">
        <f>SUM(G79,G143)</f>
        <v>0</v>
      </c>
      <c r="H212" s="302">
        <f>SUM(I212:N212)</f>
        <v>0</v>
      </c>
      <c r="I212" s="303">
        <f t="shared" ref="I212:N214" si="17">SUM(I79,I143)</f>
        <v>0</v>
      </c>
      <c r="J212" s="304">
        <f t="shared" si="17"/>
        <v>0</v>
      </c>
      <c r="K212" s="303">
        <f t="shared" si="17"/>
        <v>0</v>
      </c>
      <c r="L212" s="304">
        <f t="shared" si="17"/>
        <v>0</v>
      </c>
      <c r="M212" s="303">
        <f t="shared" si="17"/>
        <v>0</v>
      </c>
      <c r="N212" s="304">
        <f t="shared" si="17"/>
        <v>0</v>
      </c>
      <c r="O212" s="373">
        <f>+G212-H212</f>
        <v>0</v>
      </c>
      <c r="P212" s="450" t="e">
        <f>(F212+I212+J212)/E212</f>
        <v>#DIV/0!</v>
      </c>
      <c r="Q212" s="332"/>
    </row>
    <row r="213" spans="1:18" ht="14.25" hidden="1" customHeight="1" outlineLevel="1">
      <c r="A213" s="332"/>
      <c r="B213" s="738" t="s">
        <v>257</v>
      </c>
      <c r="C213" s="739"/>
      <c r="D213" s="444" t="str">
        <f>D202</f>
        <v/>
      </c>
      <c r="E213" s="307">
        <f>SUM(E80,E144)</f>
        <v>0</v>
      </c>
      <c r="F213" s="308">
        <f>E213- G213</f>
        <v>0</v>
      </c>
      <c r="G213" s="307">
        <f>SUM(G80,G144)</f>
        <v>0</v>
      </c>
      <c r="H213" s="309">
        <f>SUM(I213:N213)</f>
        <v>0</v>
      </c>
      <c r="I213" s="310">
        <f t="shared" si="17"/>
        <v>0</v>
      </c>
      <c r="J213" s="311">
        <f t="shared" si="17"/>
        <v>0</v>
      </c>
      <c r="K213" s="310">
        <f t="shared" si="17"/>
        <v>0</v>
      </c>
      <c r="L213" s="311">
        <f t="shared" si="17"/>
        <v>0</v>
      </c>
      <c r="M213" s="310">
        <f t="shared" si="17"/>
        <v>0</v>
      </c>
      <c r="N213" s="311">
        <f t="shared" si="17"/>
        <v>0</v>
      </c>
      <c r="O213" s="374">
        <f>+G213-H213</f>
        <v>0</v>
      </c>
      <c r="P213" s="451" t="e">
        <f>(F213+I213+J213)/E213</f>
        <v>#DIV/0!</v>
      </c>
      <c r="Q213" s="332"/>
      <c r="R213" s="395"/>
    </row>
    <row r="214" spans="1:18" ht="15" hidden="1" customHeight="1" outlineLevel="1" thickBot="1">
      <c r="A214" s="332"/>
      <c r="B214" s="740" t="s">
        <v>258</v>
      </c>
      <c r="C214" s="741"/>
      <c r="D214" s="446" t="str">
        <f>D203</f>
        <v/>
      </c>
      <c r="E214" s="314">
        <f>SUM(E81,E145)</f>
        <v>0</v>
      </c>
      <c r="F214" s="315">
        <f>E214- G214</f>
        <v>0</v>
      </c>
      <c r="G214" s="314">
        <f>SUM(G81,G145)</f>
        <v>0</v>
      </c>
      <c r="H214" s="316">
        <f>SUM(I214:N214)</f>
        <v>0</v>
      </c>
      <c r="I214" s="317">
        <f t="shared" si="17"/>
        <v>0</v>
      </c>
      <c r="J214" s="318">
        <f t="shared" si="17"/>
        <v>0</v>
      </c>
      <c r="K214" s="317">
        <f t="shared" si="17"/>
        <v>0</v>
      </c>
      <c r="L214" s="318">
        <f t="shared" si="17"/>
        <v>0</v>
      </c>
      <c r="M214" s="317">
        <f t="shared" si="17"/>
        <v>0</v>
      </c>
      <c r="N214" s="318">
        <f t="shared" si="17"/>
        <v>0</v>
      </c>
      <c r="O214" s="375">
        <f>+G214-H214</f>
        <v>0</v>
      </c>
      <c r="P214" s="449" t="e">
        <f>(F214+I214+J214)/E214</f>
        <v>#DIV/0!</v>
      </c>
      <c r="Q214" s="332"/>
    </row>
    <row r="215" spans="1:18" ht="15" hidden="1" customHeight="1" outlineLevel="1" thickBot="1">
      <c r="A215" s="332"/>
      <c r="B215" s="742" t="s">
        <v>259</v>
      </c>
      <c r="C215" s="743"/>
      <c r="D215" s="448"/>
      <c r="E215" s="376">
        <f t="shared" ref="E215:O215" si="18">SUM(E212:E214)</f>
        <v>0</v>
      </c>
      <c r="F215" s="376">
        <f t="shared" si="18"/>
        <v>0</v>
      </c>
      <c r="G215" s="376">
        <f t="shared" si="18"/>
        <v>0</v>
      </c>
      <c r="H215" s="377">
        <f t="shared" si="18"/>
        <v>0</v>
      </c>
      <c r="I215" s="378">
        <f t="shared" si="18"/>
        <v>0</v>
      </c>
      <c r="J215" s="379">
        <f t="shared" si="18"/>
        <v>0</v>
      </c>
      <c r="K215" s="378">
        <f t="shared" si="18"/>
        <v>0</v>
      </c>
      <c r="L215" s="380">
        <f t="shared" si="18"/>
        <v>0</v>
      </c>
      <c r="M215" s="378">
        <f t="shared" si="18"/>
        <v>0</v>
      </c>
      <c r="N215" s="380">
        <f t="shared" si="18"/>
        <v>0</v>
      </c>
      <c r="O215" s="376">
        <f t="shared" si="18"/>
        <v>0</v>
      </c>
      <c r="P215" s="449" t="e">
        <f>(F215+I215+J215)/E215</f>
        <v>#DIV/0!</v>
      </c>
      <c r="Q215" s="332"/>
    </row>
    <row r="216" spans="1:18" ht="12" customHeight="1" collapsed="1">
      <c r="A216" s="332"/>
      <c r="B216" s="381"/>
      <c r="C216" s="381"/>
      <c r="D216" s="381"/>
      <c r="E216" s="381"/>
      <c r="F216" s="381"/>
      <c r="G216" s="381"/>
      <c r="H216" s="381"/>
      <c r="I216" s="381"/>
      <c r="J216" s="381"/>
      <c r="K216" s="381"/>
      <c r="L216" s="381"/>
      <c r="M216" s="381"/>
      <c r="N216" s="334"/>
      <c r="O216" s="334"/>
      <c r="P216" s="332"/>
      <c r="Q216" s="332"/>
    </row>
    <row r="217" spans="1:18" ht="12" customHeight="1" thickBot="1">
      <c r="B217" s="395"/>
      <c r="C217" s="395"/>
      <c r="D217" s="395"/>
      <c r="E217" s="395"/>
      <c r="F217" s="395"/>
      <c r="G217" s="395"/>
      <c r="H217" s="395"/>
      <c r="I217" s="395"/>
      <c r="J217" s="395"/>
      <c r="K217" s="395"/>
      <c r="L217" s="395"/>
      <c r="M217" s="395"/>
      <c r="N217" s="390"/>
      <c r="O217" s="390"/>
    </row>
    <row r="218" spans="1:18" ht="14.4">
      <c r="B218" s="390"/>
      <c r="C218" s="390"/>
      <c r="D218" s="390"/>
      <c r="E218" s="390"/>
      <c r="F218" s="390"/>
      <c r="G218" s="390"/>
      <c r="H218" s="390"/>
      <c r="I218" s="390"/>
      <c r="J218" s="390"/>
      <c r="K218" s="390"/>
      <c r="L218" s="390"/>
      <c r="M218" s="727" t="str">
        <f>IF(COUNTIF(R22:W145,"エラー")=0,"OK","エラー")</f>
        <v>OK</v>
      </c>
      <c r="N218" s="728"/>
      <c r="O218" s="390"/>
    </row>
    <row r="219" spans="1:18" ht="14.4">
      <c r="B219" s="390"/>
      <c r="C219" s="390"/>
      <c r="D219" s="390"/>
      <c r="E219" s="390"/>
      <c r="F219" s="390"/>
      <c r="G219" s="390"/>
      <c r="H219" s="390"/>
      <c r="I219" s="390"/>
      <c r="J219" s="390"/>
      <c r="K219" s="390"/>
      <c r="L219" s="390"/>
      <c r="M219" s="729"/>
      <c r="N219" s="730"/>
      <c r="O219" s="390"/>
    </row>
    <row r="220" spans="1:18" ht="13.8" thickBot="1">
      <c r="M220" s="731"/>
      <c r="N220" s="732"/>
    </row>
    <row r="221" spans="1:18" ht="8.25" customHeight="1"/>
    <row r="222" spans="1:18" ht="85.5" customHeight="1">
      <c r="M222" s="733" t="str">
        <f>IF(M218="エラー","右欄外のエラー欄を確認し、エラーが出ている箇所を修正してください","")</f>
        <v/>
      </c>
      <c r="N222" s="733"/>
      <c r="O222" s="733"/>
      <c r="P222" s="733"/>
      <c r="Q222" s="733"/>
    </row>
  </sheetData>
  <mergeCells count="339">
    <mergeCell ref="B3:H3"/>
    <mergeCell ref="N21:O21"/>
    <mergeCell ref="B22:C26"/>
    <mergeCell ref="D22:D26"/>
    <mergeCell ref="E22:E25"/>
    <mergeCell ref="F22:F25"/>
    <mergeCell ref="G22:O22"/>
    <mergeCell ref="M24:N24"/>
    <mergeCell ref="R22:U22"/>
    <mergeCell ref="G23:G25"/>
    <mergeCell ref="H23:N23"/>
    <mergeCell ref="O23:O25"/>
    <mergeCell ref="R23:R26"/>
    <mergeCell ref="S23:S26"/>
    <mergeCell ref="T23:T26"/>
    <mergeCell ref="U23:U26"/>
    <mergeCell ref="I24:J24"/>
    <mergeCell ref="K24:L24"/>
    <mergeCell ref="H34:O34"/>
    <mergeCell ref="J35:K35"/>
    <mergeCell ref="L35:M35"/>
    <mergeCell ref="J36:K36"/>
    <mergeCell ref="L36:M36"/>
    <mergeCell ref="J37:K37"/>
    <mergeCell ref="L37:M37"/>
    <mergeCell ref="B27:C27"/>
    <mergeCell ref="R27:R29"/>
    <mergeCell ref="B28:C28"/>
    <mergeCell ref="B29:C29"/>
    <mergeCell ref="B30:C30"/>
    <mergeCell ref="H33:O33"/>
    <mergeCell ref="J38:K38"/>
    <mergeCell ref="L38:M38"/>
    <mergeCell ref="B42:C46"/>
    <mergeCell ref="D42:D46"/>
    <mergeCell ref="E42:E45"/>
    <mergeCell ref="F42:F45"/>
    <mergeCell ref="G42:O42"/>
    <mergeCell ref="K44:L44"/>
    <mergeCell ref="M44:N44"/>
    <mergeCell ref="R42:V42"/>
    <mergeCell ref="G43:G45"/>
    <mergeCell ref="H43:N43"/>
    <mergeCell ref="O43:O45"/>
    <mergeCell ref="R43:R46"/>
    <mergeCell ref="S43:S46"/>
    <mergeCell ref="T43:T46"/>
    <mergeCell ref="U43:U46"/>
    <mergeCell ref="V43:V46"/>
    <mergeCell ref="I44:J44"/>
    <mergeCell ref="H54:O54"/>
    <mergeCell ref="J55:K55"/>
    <mergeCell ref="L55:M55"/>
    <mergeCell ref="J56:K56"/>
    <mergeCell ref="L56:M56"/>
    <mergeCell ref="J57:K57"/>
    <mergeCell ref="L57:M57"/>
    <mergeCell ref="B47:C47"/>
    <mergeCell ref="R47:R49"/>
    <mergeCell ref="B48:C48"/>
    <mergeCell ref="B49:C49"/>
    <mergeCell ref="B50:C50"/>
    <mergeCell ref="H53:O53"/>
    <mergeCell ref="J58:K58"/>
    <mergeCell ref="L58:M58"/>
    <mergeCell ref="N60:O60"/>
    <mergeCell ref="B61:C65"/>
    <mergeCell ref="D61:D65"/>
    <mergeCell ref="E61:E64"/>
    <mergeCell ref="F61:F64"/>
    <mergeCell ref="G61:O61"/>
    <mergeCell ref="K63:L63"/>
    <mergeCell ref="M63:N63"/>
    <mergeCell ref="B66:C66"/>
    <mergeCell ref="R66:R68"/>
    <mergeCell ref="B67:C67"/>
    <mergeCell ref="B68:C68"/>
    <mergeCell ref="B69:C69"/>
    <mergeCell ref="B70:N70"/>
    <mergeCell ref="R61:V61"/>
    <mergeCell ref="G62:G64"/>
    <mergeCell ref="H62:N62"/>
    <mergeCell ref="O62:O64"/>
    <mergeCell ref="R62:R65"/>
    <mergeCell ref="S62:S65"/>
    <mergeCell ref="T62:T65"/>
    <mergeCell ref="U62:U65"/>
    <mergeCell ref="V62:V65"/>
    <mergeCell ref="I63:J63"/>
    <mergeCell ref="N73:O73"/>
    <mergeCell ref="B74:C78"/>
    <mergeCell ref="D74:D78"/>
    <mergeCell ref="E74:E77"/>
    <mergeCell ref="F74:F77"/>
    <mergeCell ref="G74:O74"/>
    <mergeCell ref="I76:J76"/>
    <mergeCell ref="K76:L76"/>
    <mergeCell ref="M76:N76"/>
    <mergeCell ref="R74:W74"/>
    <mergeCell ref="G75:G77"/>
    <mergeCell ref="H75:N75"/>
    <mergeCell ref="O75:O77"/>
    <mergeCell ref="R75:R78"/>
    <mergeCell ref="S75:S78"/>
    <mergeCell ref="T75:T78"/>
    <mergeCell ref="U75:U78"/>
    <mergeCell ref="V75:V78"/>
    <mergeCell ref="W75:W78"/>
    <mergeCell ref="N86:O86"/>
    <mergeCell ref="B87:C91"/>
    <mergeCell ref="D87:D91"/>
    <mergeCell ref="E87:E90"/>
    <mergeCell ref="F87:F90"/>
    <mergeCell ref="G87:O87"/>
    <mergeCell ref="M89:N89"/>
    <mergeCell ref="B79:C79"/>
    <mergeCell ref="R79:R81"/>
    <mergeCell ref="B80:C80"/>
    <mergeCell ref="B81:C81"/>
    <mergeCell ref="B82:C82"/>
    <mergeCell ref="B83:N83"/>
    <mergeCell ref="R87:U87"/>
    <mergeCell ref="G88:G90"/>
    <mergeCell ref="H88:N88"/>
    <mergeCell ref="O88:O90"/>
    <mergeCell ref="R88:R91"/>
    <mergeCell ref="S88:S91"/>
    <mergeCell ref="T88:T91"/>
    <mergeCell ref="U88:U91"/>
    <mergeCell ref="I89:J89"/>
    <mergeCell ref="K89:L89"/>
    <mergeCell ref="H99:O99"/>
    <mergeCell ref="J100:K100"/>
    <mergeCell ref="L100:M100"/>
    <mergeCell ref="J101:K101"/>
    <mergeCell ref="L101:M101"/>
    <mergeCell ref="J102:K102"/>
    <mergeCell ref="L102:M102"/>
    <mergeCell ref="B92:C92"/>
    <mergeCell ref="R92:R94"/>
    <mergeCell ref="B93:C93"/>
    <mergeCell ref="B94:C94"/>
    <mergeCell ref="B95:C95"/>
    <mergeCell ref="H98:O98"/>
    <mergeCell ref="J103:K103"/>
    <mergeCell ref="L103:M103"/>
    <mergeCell ref="B106:C110"/>
    <mergeCell ref="D106:D110"/>
    <mergeCell ref="E106:E109"/>
    <mergeCell ref="F106:F109"/>
    <mergeCell ref="G106:O106"/>
    <mergeCell ref="K108:L108"/>
    <mergeCell ref="M108:N108"/>
    <mergeCell ref="R106:V106"/>
    <mergeCell ref="G107:G109"/>
    <mergeCell ref="H107:N107"/>
    <mergeCell ref="O107:O109"/>
    <mergeCell ref="R107:R110"/>
    <mergeCell ref="S107:S110"/>
    <mergeCell ref="T107:T110"/>
    <mergeCell ref="U107:U110"/>
    <mergeCell ref="V107:V110"/>
    <mergeCell ref="I108:J108"/>
    <mergeCell ref="H118:O118"/>
    <mergeCell ref="J119:K119"/>
    <mergeCell ref="L119:M119"/>
    <mergeCell ref="J120:K120"/>
    <mergeCell ref="L120:M120"/>
    <mergeCell ref="J121:K121"/>
    <mergeCell ref="L121:M121"/>
    <mergeCell ref="B111:C111"/>
    <mergeCell ref="R111:R113"/>
    <mergeCell ref="B112:C112"/>
    <mergeCell ref="B113:C113"/>
    <mergeCell ref="B114:C114"/>
    <mergeCell ref="H117:O117"/>
    <mergeCell ref="J122:K122"/>
    <mergeCell ref="L122:M122"/>
    <mergeCell ref="N124:O124"/>
    <mergeCell ref="B125:C129"/>
    <mergeCell ref="D125:D129"/>
    <mergeCell ref="E125:E128"/>
    <mergeCell ref="F125:F128"/>
    <mergeCell ref="G125:O125"/>
    <mergeCell ref="K127:L127"/>
    <mergeCell ref="M127:N127"/>
    <mergeCell ref="B130:C130"/>
    <mergeCell ref="R130:R132"/>
    <mergeCell ref="B131:C131"/>
    <mergeCell ref="B132:C132"/>
    <mergeCell ref="B133:C133"/>
    <mergeCell ref="B134:M134"/>
    <mergeCell ref="R125:V125"/>
    <mergeCell ref="G126:G128"/>
    <mergeCell ref="H126:N126"/>
    <mergeCell ref="O126:O128"/>
    <mergeCell ref="R126:R129"/>
    <mergeCell ref="S126:S129"/>
    <mergeCell ref="T126:T129"/>
    <mergeCell ref="U126:U129"/>
    <mergeCell ref="V126:V129"/>
    <mergeCell ref="I127:J127"/>
    <mergeCell ref="S139:S142"/>
    <mergeCell ref="T139:T142"/>
    <mergeCell ref="U139:U142"/>
    <mergeCell ref="V139:V142"/>
    <mergeCell ref="W139:W142"/>
    <mergeCell ref="I140:J140"/>
    <mergeCell ref="K140:L140"/>
    <mergeCell ref="M140:N140"/>
    <mergeCell ref="B138:C142"/>
    <mergeCell ref="D138:D142"/>
    <mergeCell ref="E138:E141"/>
    <mergeCell ref="F138:F141"/>
    <mergeCell ref="G138:O138"/>
    <mergeCell ref="R138:W138"/>
    <mergeCell ref="G139:G141"/>
    <mergeCell ref="H139:N139"/>
    <mergeCell ref="O139:O141"/>
    <mergeCell ref="R139:R142"/>
    <mergeCell ref="P150:P153"/>
    <mergeCell ref="G151:G153"/>
    <mergeCell ref="H151:N151"/>
    <mergeCell ref="O151:O153"/>
    <mergeCell ref="I152:J152"/>
    <mergeCell ref="B143:C143"/>
    <mergeCell ref="R143:R145"/>
    <mergeCell ref="B144:C144"/>
    <mergeCell ref="B145:C145"/>
    <mergeCell ref="B146:C146"/>
    <mergeCell ref="B147:N147"/>
    <mergeCell ref="B160:C160"/>
    <mergeCell ref="B161:C165"/>
    <mergeCell ref="D161:D165"/>
    <mergeCell ref="E161:E164"/>
    <mergeCell ref="F161:F164"/>
    <mergeCell ref="G161:O161"/>
    <mergeCell ref="K152:L152"/>
    <mergeCell ref="M152:N152"/>
    <mergeCell ref="B155:C155"/>
    <mergeCell ref="B156:C156"/>
    <mergeCell ref="B157:C157"/>
    <mergeCell ref="B158:C158"/>
    <mergeCell ref="B150:C154"/>
    <mergeCell ref="D150:D154"/>
    <mergeCell ref="E150:E153"/>
    <mergeCell ref="F150:F153"/>
    <mergeCell ref="G150:O150"/>
    <mergeCell ref="B166:C166"/>
    <mergeCell ref="B167:C167"/>
    <mergeCell ref="B168:C168"/>
    <mergeCell ref="B169:C169"/>
    <mergeCell ref="B171:J171"/>
    <mergeCell ref="K171:L171"/>
    <mergeCell ref="P161:P164"/>
    <mergeCell ref="G162:G164"/>
    <mergeCell ref="H162:N162"/>
    <mergeCell ref="O162:O164"/>
    <mergeCell ref="I163:J163"/>
    <mergeCell ref="K163:L163"/>
    <mergeCell ref="M163:N163"/>
    <mergeCell ref="I174:I175"/>
    <mergeCell ref="J174:J175"/>
    <mergeCell ref="B177:C177"/>
    <mergeCell ref="L177:L179"/>
    <mergeCell ref="B178:C178"/>
    <mergeCell ref="B179:C179"/>
    <mergeCell ref="B172:C176"/>
    <mergeCell ref="D172:D176"/>
    <mergeCell ref="E172:E175"/>
    <mergeCell ref="F172:F175"/>
    <mergeCell ref="H172:K172"/>
    <mergeCell ref="L172:L176"/>
    <mergeCell ref="G173:G175"/>
    <mergeCell ref="H173:J173"/>
    <mergeCell ref="K173:K175"/>
    <mergeCell ref="H174:H175"/>
    <mergeCell ref="B180:C180"/>
    <mergeCell ref="K180:L180"/>
    <mergeCell ref="B182:J182"/>
    <mergeCell ref="K182:L182"/>
    <mergeCell ref="B183:C187"/>
    <mergeCell ref="D183:D187"/>
    <mergeCell ref="E183:E186"/>
    <mergeCell ref="F183:F186"/>
    <mergeCell ref="H183:K183"/>
    <mergeCell ref="L183:L187"/>
    <mergeCell ref="B188:C188"/>
    <mergeCell ref="L188:L190"/>
    <mergeCell ref="B189:C189"/>
    <mergeCell ref="B190:C190"/>
    <mergeCell ref="B191:C191"/>
    <mergeCell ref="K191:L191"/>
    <mergeCell ref="G184:G186"/>
    <mergeCell ref="H184:J184"/>
    <mergeCell ref="K184:K186"/>
    <mergeCell ref="H185:H186"/>
    <mergeCell ref="I185:I186"/>
    <mergeCell ref="J185:J186"/>
    <mergeCell ref="B193:I193"/>
    <mergeCell ref="K193:L193"/>
    <mergeCell ref="B194:C194"/>
    <mergeCell ref="N195:P195"/>
    <mergeCell ref="B196:C200"/>
    <mergeCell ref="D196:D200"/>
    <mergeCell ref="E196:E199"/>
    <mergeCell ref="F196:F199"/>
    <mergeCell ref="G196:O196"/>
    <mergeCell ref="P196:P199"/>
    <mergeCell ref="B201:C201"/>
    <mergeCell ref="B202:C202"/>
    <mergeCell ref="B203:C203"/>
    <mergeCell ref="B204:C204"/>
    <mergeCell ref="B206:C206"/>
    <mergeCell ref="N206:P206"/>
    <mergeCell ref="G197:G199"/>
    <mergeCell ref="H197:N197"/>
    <mergeCell ref="O197:O199"/>
    <mergeCell ref="I198:J198"/>
    <mergeCell ref="K198:L198"/>
    <mergeCell ref="M198:N198"/>
    <mergeCell ref="M218:N220"/>
    <mergeCell ref="M222:Q222"/>
    <mergeCell ref="K209:L209"/>
    <mergeCell ref="M209:N209"/>
    <mergeCell ref="B212:C212"/>
    <mergeCell ref="B213:C213"/>
    <mergeCell ref="B214:C214"/>
    <mergeCell ref="B215:C215"/>
    <mergeCell ref="B207:C211"/>
    <mergeCell ref="D207:D211"/>
    <mergeCell ref="E207:E210"/>
    <mergeCell ref="F207:F210"/>
    <mergeCell ref="G207:O207"/>
    <mergeCell ref="P207:P210"/>
    <mergeCell ref="G208:G210"/>
    <mergeCell ref="H208:N208"/>
    <mergeCell ref="O208:O210"/>
    <mergeCell ref="I209:J209"/>
  </mergeCells>
  <phoneticPr fontId="10"/>
  <conditionalFormatting sqref="R20:W145">
    <cfRule type="cellIs" dxfId="0" priority="1" stopIfTrue="1" operator="equal">
      <formula>"エラー"</formula>
    </cfRule>
  </conditionalFormatting>
  <dataValidations count="9">
    <dataValidation type="list" allowBlank="1" showInputMessage="1" showErrorMessage="1" sqref="J120:M122 J101:M103" xr:uid="{DE0D824A-F21D-4D8A-ACB9-2C069F614B13}">
      <formula1>"2021年度,2022年度,2023年度,2024年度,2025年度以降"</formula1>
    </dataValidation>
    <dataValidation type="list" allowBlank="1" showDropDown="1" showInputMessage="1" showErrorMessage="1" sqref="D47:D49 D111:D113" xr:uid="{F772DE93-A77A-4B77-AAD6-8FA026401873}">
      <formula1>"○"</formula1>
    </dataValidation>
    <dataValidation imeMode="halfAlpha" allowBlank="1" showInputMessage="1" showErrorMessage="1" sqref="F143:F145 F155:F157 F188:K190 F130:F132 F201:F203 F92:F94 F111:F113 F79:F81 E4:H15 F27:F29 F166:F168 F212:F214 F47:F49 F66:F68 F177:K179" xr:uid="{BE3F0889-976F-4975-9A6A-D1519D79C775}"/>
    <dataValidation type="list" allowBlank="1" showInputMessage="1" showErrorMessage="1" sqref="D27:D29 D92:D94" xr:uid="{29334C9E-B77A-4E08-99A4-F0451817D458}">
      <formula1>"○"</formula1>
    </dataValidation>
    <dataValidation type="whole" imeMode="halfAlpha" allowBlank="1" showInputMessage="1" showErrorMessage="1" error="「半角数字」で棟数を記入してください。" sqref="E27:E29 G27:G29 K92:N94 E47:E49 G47:G49 K111:N113 E92:E94 G92:G94 K47:N49 E111:E113 G111:G113 I166:N168 E155:E157 G155:G157 K27:N29 E166:E168 G166:G168 I155:N157" xr:uid="{15D5CE09-89CE-4C0D-8ECE-3C14C715E795}">
      <formula1>0</formula1>
      <formula2>1000</formula2>
    </dataValidation>
    <dataValidation type="decimal" imeMode="halfAlpha" allowBlank="1" showInputMessage="1" showErrorMessage="1" error="「半角数字」で面積を記入してください。" sqref="E66:E68 G66:G68 I66:N68 E79:E81 G79:G81 I79:N81 E130:E132 G130:G132 I130:N132 E143:E145 G143:G145 I143:N145 E201:E203 G201:G203 I201:N203 E212:E214 G212:G214 I212:N214" xr:uid="{ED744FD2-BDBE-40E5-8957-74E8764712DE}">
      <formula1>0</formula1>
      <formula2>1000000000000000000</formula2>
    </dataValidation>
    <dataValidation type="whole" imeMode="halfAlpha" allowBlank="1" showInputMessage="1" showErrorMessage="1" error="「半角数字」で棟数を記入してください。" prompt="IS値が0.6以上で耐震改修の必要がない建物数を記載すること。" sqref="I27:I29 I47:I49 I92:I94 I111:I113" xr:uid="{B58A38AB-A531-4D31-8F34-8CB480789D5A}">
      <formula1>0</formula1>
      <formula2>1000</formula2>
    </dataValidation>
    <dataValidation type="whole" imeMode="halfAlpha" allowBlank="1" showInputMessage="1" showErrorMessage="1" error="「半角数字」で棟数を記入してください。" prompt="耐震改修の結果、IS値が「0.6」以上になった建物数を記載すること。" sqref="J47:J49 J111:J113 J92:J94 J27:J29" xr:uid="{A49CCC8C-860C-46F4-AEC5-7D549CABC95C}">
      <formula1>0</formula1>
      <formula2>1000</formula2>
    </dataValidation>
    <dataValidation type="list" allowBlank="1" showInputMessage="1" showErrorMessage="1" sqref="J36:M38 J56:M58" xr:uid="{3AA68555-273A-40F5-919B-B97119407A20}">
      <formula1>"2019年度,2020年度,2021年度,2022年度,2023年度,2024年度,2025年度以降"</formula1>
    </dataValidation>
  </dataValidations>
  <printOptions horizontalCentered="1" verticalCentered="1"/>
  <pageMargins left="0.59055118110236227" right="0.59055118110236227" top="0.59055118110236227" bottom="0.59055118110236227" header="0.51181102362204722" footer="0.51181102362204722"/>
  <pageSetup paperSize="9" scale="48" fitToHeight="0" orientation="portrait" cellComments="asDisplayed" r:id="rId1"/>
  <headerFooter alignWithMargins="0"/>
  <rowBreaks count="2" manualBreakCount="2">
    <brk id="84" max="16" man="1"/>
    <brk id="216" max="1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01_チェック表</vt:lpstr>
      <vt:lpstr>02_様式7-1</vt:lpstr>
      <vt:lpstr>03_様式7-2</vt:lpstr>
      <vt:lpstr>04_様式7-3</vt:lpstr>
      <vt:lpstr>05_見積書整理表</vt:lpstr>
      <vt:lpstr>06-1_説明一覧  (実施設計費)</vt:lpstr>
      <vt:lpstr>06-2_説明一覧 （工事費）</vt:lpstr>
      <vt:lpstr>07_採択理由書</vt:lpstr>
      <vt:lpstr>08_私立高等学校等実態調査</vt:lpstr>
      <vt:lpstr>Sheet4</vt:lpstr>
      <vt:lpstr>'01_チェック表'!Print_Area</vt:lpstr>
      <vt:lpstr>'02_様式7-1'!Print_Area</vt:lpstr>
      <vt:lpstr>'03_様式7-2'!Print_Area</vt:lpstr>
      <vt:lpstr>'04_様式7-3'!Print_Area</vt:lpstr>
      <vt:lpstr>'05_見積書整理表'!Print_Area</vt:lpstr>
      <vt:lpstr>'06-1_説明一覧  (実施設計費)'!Print_Area</vt:lpstr>
      <vt:lpstr>'06-2_説明一覧 （工事費）'!Print_Area</vt:lpstr>
      <vt:lpstr>'07_採択理由書'!Print_Area</vt:lpstr>
      <vt:lpstr>'08_私立高等学校等実態調査'!Print_Area</vt:lpstr>
      <vt:lpstr>'06-1_説明一覧  (実施設計費)'!Print_Titles</vt:lpstr>
      <vt:lpstr>'06-2_説明一覧 （工事費）'!Print_Titles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北方勝大</cp:lastModifiedBy>
  <cp:revision/>
  <dcterms:created xsi:type="dcterms:W3CDTF">2013-01-28T13:40:42Z</dcterms:created>
  <dcterms:modified xsi:type="dcterms:W3CDTF">2025-03-07T07:55:29Z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2023-03-23T05:58:02Z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12722d1d-a6cc-4ecb-a529-48a9c965613a</vt:lpwstr>
  </property>
  <property fmtid="{D5CDD505-2E9C-101B-9397-08002B2CF9AE}" pid="8" name="MSIP_Label_d899a617-f30e-4fb8-b81c-fb6d0b94ac5b_ContentBits">
    <vt:lpwstr>0</vt:lpwstr>
  </property>
</Properties>
</file>