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kitakatakatuhiro\Desktop\申請様式\"/>
    </mc:Choice>
  </mc:AlternateContent>
  <xr:revisionPtr revIDLastSave="0" documentId="13_ncr:1_{C631DB37-F3CD-47FE-855C-5009E4863690}" xr6:coauthVersionLast="47" xr6:coauthVersionMax="47" xr10:uidLastSave="{00000000-0000-0000-0000-000000000000}"/>
  <bookViews>
    <workbookView xWindow="28680" yWindow="-120" windowWidth="29040" windowHeight="15840" firstSheet="4" activeTab="10" xr2:uid="{00000000-000D-0000-FFFF-FFFF00000000}"/>
  </bookViews>
  <sheets>
    <sheet name="01_チェック表" sheetId="12" r:id="rId1"/>
    <sheet name="02_様式2-1" sheetId="1" r:id="rId2"/>
    <sheet name="02-1_様式2-1（別紙）" sheetId="17" r:id="rId3"/>
    <sheet name="03_様式2-2" sheetId="18" r:id="rId4"/>
    <sheet name="04_様式2-3" sheetId="19" r:id="rId5"/>
    <sheet name="05_様式2-4" sheetId="21" r:id="rId6"/>
    <sheet name="06_様式2-5" sheetId="4" r:id="rId7"/>
    <sheet name="07_見積書整理表" sheetId="11" r:id="rId8"/>
    <sheet name="08_説明一覧" sheetId="10" r:id="rId9"/>
    <sheet name="09_採択理由書 " sheetId="20" r:id="rId10"/>
    <sheet name="10_私立高等学校等実態調査" sheetId="16" r:id="rId11"/>
    <sheet name="Sheet4" sheetId="7" state="hidden" r:id="rId12"/>
  </sheets>
  <externalReferences>
    <externalReference r:id="rId13"/>
    <externalReference r:id="rId14"/>
    <externalReference r:id="rId15"/>
    <externalReference r:id="rId16"/>
    <externalReference r:id="rId17"/>
    <externalReference r:id="rId18"/>
    <externalReference r:id="rId19"/>
  </externalReferences>
  <definedNames>
    <definedName name="O">[1]大学データ!$I$5:$I$8</definedName>
    <definedName name="P">[1]大学データ!$J$5:$J$7</definedName>
    <definedName name="_xlnm.Print_Area" localSheetId="0">'01_チェック表'!$A$1:$G$54</definedName>
    <definedName name="_xlnm.Print_Area" localSheetId="1">'02_様式2-1'!$A$1:$K$36</definedName>
    <definedName name="_xlnm.Print_Area" localSheetId="2">'02-1_様式2-1（別紙）'!$A$1:$F$51</definedName>
    <definedName name="_xlnm.Print_Area" localSheetId="3">'03_様式2-2'!$A$1:$H$45</definedName>
    <definedName name="_xlnm.Print_Area" localSheetId="4">'04_様式2-3'!$A$1:$H$29</definedName>
    <definedName name="_xlnm.Print_Area" localSheetId="5">'05_様式2-4'!$A$1:$J$24</definedName>
    <definedName name="_xlnm.Print_Area" localSheetId="6">'06_様式2-5'!$A$1:$H$43</definedName>
    <definedName name="_xlnm.Print_Area" localSheetId="7">'07_見積書整理表'!$A$1:$Q$69</definedName>
    <definedName name="_xlnm.Print_Area" localSheetId="8">'08_説明一覧'!$A$1:$K$33</definedName>
    <definedName name="_xlnm.Print_Area" localSheetId="9">'09_採択理由書 '!$A$1:$J$28</definedName>
    <definedName name="_xlnm.Print_Area" localSheetId="10">'10_私立高等学校等実態調査'!$A$1:$Q$216</definedName>
    <definedName name="_xlnm.Print_Titles" localSheetId="8">'08_説明一覧'!$8:$9</definedName>
    <definedName name="Q">[1]大学データ!$K$5:$K$7</definedName>
    <definedName name="S">[1]大学データ!$L$5:$L$8</definedName>
    <definedName name="ほし">[2]Sheet2!$E$3:$E$49</definedName>
    <definedName name="月" localSheetId="8">[3]リスト!$N$3:$N$14</definedName>
    <definedName name="月">[3]リスト!$N$3:$N$14</definedName>
    <definedName name="見積書整理表">[4]様式4!#REF!</definedName>
    <definedName name="資金収支">[4]様式4!#REF!</definedName>
    <definedName name="事業種" localSheetId="0">[4]様式4!#REF!</definedName>
    <definedName name="事業種" localSheetId="1">[4]様式4!#REF!</definedName>
    <definedName name="事業種" localSheetId="3">[4]様式4!#REF!</definedName>
    <definedName name="事業種" localSheetId="4">[4]様式4!#REF!</definedName>
    <definedName name="事業種" localSheetId="5">[4]様式4!#REF!</definedName>
    <definedName name="事業種" localSheetId="6">[4]様式4!#REF!</definedName>
    <definedName name="事業種" localSheetId="7">[4]様式4!#REF!</definedName>
    <definedName name="事業種" localSheetId="8">[4]様式4!#REF!</definedName>
    <definedName name="事業種" localSheetId="9">[4]様式4!#REF!</definedName>
    <definedName name="事業種" localSheetId="11">[4]様式4!#REF!</definedName>
    <definedName name="事業種">[4]様式4!#REF!</definedName>
    <definedName name="説明一覧">[4]様式4!#REF!</definedName>
    <definedName name="都道府県" localSheetId="10">[5]Sheet2!$E$3:$E$49</definedName>
    <definedName name="都道府県">[6]Sheet2!$A$3:$A$49</definedName>
    <definedName name="日" localSheetId="8">[3]リスト!$P$3:$P$33</definedName>
    <definedName name="日">[3]リスト!$P$3:$P$33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9" i="12" l="1"/>
  <c r="B8" i="21"/>
  <c r="B7" i="21"/>
  <c r="B6" i="21"/>
  <c r="B5" i="21"/>
  <c r="B8" i="4" l="1"/>
  <c r="I22" i="20"/>
  <c r="B7" i="20"/>
  <c r="B6" i="20"/>
  <c r="B5" i="20"/>
  <c r="G4" i="20"/>
  <c r="B4" i="20"/>
  <c r="E5" i="19"/>
  <c r="E24" i="19"/>
  <c r="F24" i="19"/>
  <c r="G24" i="19"/>
  <c r="H24" i="19"/>
  <c r="E27" i="19"/>
  <c r="F27" i="19"/>
  <c r="G27" i="19"/>
  <c r="H27" i="19"/>
  <c r="H5" i="18"/>
  <c r="D24" i="18"/>
  <c r="E24" i="18"/>
  <c r="F24" i="18"/>
  <c r="G24" i="18"/>
  <c r="D40" i="18"/>
  <c r="E40" i="18"/>
  <c r="F40" i="18"/>
  <c r="G40" i="18"/>
  <c r="D41" i="18"/>
  <c r="E41" i="18"/>
  <c r="F41" i="18"/>
  <c r="G41" i="18"/>
  <c r="E3" i="12"/>
  <c r="E4" i="12"/>
  <c r="G27" i="1" l="1"/>
  <c r="B14" i="1"/>
  <c r="J15" i="1"/>
  <c r="J16" i="1"/>
  <c r="J17" i="1"/>
  <c r="J18" i="1"/>
  <c r="J19" i="1"/>
  <c r="J20" i="1"/>
  <c r="J21" i="1"/>
  <c r="J22" i="1"/>
  <c r="J23" i="1"/>
  <c r="O11" i="11"/>
  <c r="F11" i="11"/>
  <c r="K11" i="11"/>
  <c r="B19" i="1"/>
  <c r="E9" i="17"/>
  <c r="E4" i="17"/>
  <c r="C4" i="17"/>
  <c r="G41" i="12"/>
  <c r="G24" i="12"/>
  <c r="G23" i="12"/>
  <c r="G42" i="12"/>
  <c r="G22" i="12"/>
  <c r="F48" i="17"/>
  <c r="E48" i="17"/>
  <c r="C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E47" i="17"/>
  <c r="E46" i="17"/>
  <c r="E45" i="17"/>
  <c r="E44" i="17"/>
  <c r="E43" i="17"/>
  <c r="E42" i="17"/>
  <c r="E41" i="17"/>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8" i="17"/>
  <c r="E7" i="17"/>
  <c r="E6" i="17"/>
  <c r="E5" i="17"/>
  <c r="C47" i="17"/>
  <c r="C46" i="17"/>
  <c r="C45" i="17"/>
  <c r="C44" i="17"/>
  <c r="C43" i="17"/>
  <c r="C42" i="17"/>
  <c r="C41" i="17"/>
  <c r="C40" i="17"/>
  <c r="C39" i="17"/>
  <c r="C38" i="17"/>
  <c r="C37" i="17"/>
  <c r="C36" i="17"/>
  <c r="C35" i="17"/>
  <c r="C34" i="17"/>
  <c r="C33" i="17"/>
  <c r="C32" i="17"/>
  <c r="C31" i="17"/>
  <c r="C30" i="17"/>
  <c r="C29" i="17"/>
  <c r="C28" i="17"/>
  <c r="C27" i="17"/>
  <c r="C26" i="17"/>
  <c r="C25" i="17"/>
  <c r="C24" i="17"/>
  <c r="C23" i="17"/>
  <c r="C22" i="17"/>
  <c r="C21" i="17"/>
  <c r="C20" i="17"/>
  <c r="C19" i="17"/>
  <c r="C18" i="17"/>
  <c r="C17" i="17"/>
  <c r="C16" i="17"/>
  <c r="C15" i="17"/>
  <c r="C14" i="17"/>
  <c r="C13" i="17"/>
  <c r="C12" i="17"/>
  <c r="C11" i="17"/>
  <c r="C10" i="17"/>
  <c r="C9" i="17"/>
  <c r="C8" i="17"/>
  <c r="C7" i="17"/>
  <c r="C6" i="17"/>
  <c r="C5" i="17"/>
  <c r="H14" i="1"/>
  <c r="H23" i="1"/>
  <c r="H22" i="1"/>
  <c r="H21" i="1"/>
  <c r="H20" i="1"/>
  <c r="H19" i="1"/>
  <c r="H18" i="1"/>
  <c r="H17" i="1"/>
  <c r="H16" i="1"/>
  <c r="H15" i="1"/>
  <c r="B23" i="1"/>
  <c r="B22" i="1"/>
  <c r="B21" i="1"/>
  <c r="B20" i="1"/>
  <c r="B18" i="1"/>
  <c r="B17" i="1"/>
  <c r="B16" i="1"/>
  <c r="B15" i="1"/>
  <c r="N214" i="16" l="1"/>
  <c r="M214" i="16"/>
  <c r="M215" i="16" s="1"/>
  <c r="L214" i="16"/>
  <c r="K214" i="16"/>
  <c r="J214" i="16"/>
  <c r="I214" i="16"/>
  <c r="H214" i="16" s="1"/>
  <c r="G214" i="16"/>
  <c r="E214" i="16"/>
  <c r="F214" i="16" s="1"/>
  <c r="P214" i="16" s="1"/>
  <c r="N213" i="16"/>
  <c r="N215" i="16" s="1"/>
  <c r="M213" i="16"/>
  <c r="L213" i="16"/>
  <c r="K213" i="16"/>
  <c r="J213" i="16"/>
  <c r="I213" i="16"/>
  <c r="G213" i="16"/>
  <c r="F213" i="16"/>
  <c r="E213" i="16"/>
  <c r="N212" i="16"/>
  <c r="M212" i="16"/>
  <c r="L212" i="16"/>
  <c r="L215" i="16" s="1"/>
  <c r="K212" i="16"/>
  <c r="K215" i="16" s="1"/>
  <c r="J212" i="16"/>
  <c r="I212" i="16"/>
  <c r="H212" i="16" s="1"/>
  <c r="G212" i="16"/>
  <c r="G215" i="16" s="1"/>
  <c r="E212" i="16"/>
  <c r="P203" i="16"/>
  <c r="N203" i="16"/>
  <c r="M203" i="16"/>
  <c r="L203" i="16"/>
  <c r="L204" i="16" s="1"/>
  <c r="K203" i="16"/>
  <c r="J203" i="16"/>
  <c r="I203" i="16"/>
  <c r="H203" i="16"/>
  <c r="G203" i="16"/>
  <c r="F203" i="16"/>
  <c r="E203" i="16"/>
  <c r="D203" i="16"/>
  <c r="D214" i="16" s="1"/>
  <c r="N202" i="16"/>
  <c r="M202" i="16"/>
  <c r="M204" i="16" s="1"/>
  <c r="L202" i="16"/>
  <c r="K202" i="16"/>
  <c r="J202" i="16"/>
  <c r="I202" i="16"/>
  <c r="G202" i="16"/>
  <c r="E202" i="16"/>
  <c r="N201" i="16"/>
  <c r="N204" i="16" s="1"/>
  <c r="M201" i="16"/>
  <c r="L201" i="16"/>
  <c r="K201" i="16"/>
  <c r="K204" i="16" s="1"/>
  <c r="J201" i="16"/>
  <c r="I201" i="16"/>
  <c r="G201" i="16"/>
  <c r="F201" i="16"/>
  <c r="E201" i="16"/>
  <c r="E188" i="16"/>
  <c r="D179" i="16"/>
  <c r="E179" i="16" s="1"/>
  <c r="D178" i="16"/>
  <c r="E178" i="16" s="1"/>
  <c r="E177" i="16"/>
  <c r="D177" i="16"/>
  <c r="D188" i="16" s="1"/>
  <c r="M169" i="16"/>
  <c r="N168" i="16"/>
  <c r="M168" i="16"/>
  <c r="L168" i="16"/>
  <c r="K168" i="16"/>
  <c r="J168" i="16"/>
  <c r="J169" i="16" s="1"/>
  <c r="I168" i="16"/>
  <c r="G168" i="16"/>
  <c r="E168" i="16"/>
  <c r="E169" i="16" s="1"/>
  <c r="N167" i="16"/>
  <c r="N169" i="16" s="1"/>
  <c r="M167" i="16"/>
  <c r="L167" i="16"/>
  <c r="K167" i="16"/>
  <c r="J167" i="16"/>
  <c r="H167" i="16" s="1"/>
  <c r="I167" i="16"/>
  <c r="G167" i="16"/>
  <c r="O167" i="16" s="1"/>
  <c r="E167" i="16"/>
  <c r="N166" i="16"/>
  <c r="M166" i="16"/>
  <c r="L166" i="16"/>
  <c r="L169" i="16" s="1"/>
  <c r="K166" i="16"/>
  <c r="K169" i="16" s="1"/>
  <c r="J166" i="16"/>
  <c r="I166" i="16"/>
  <c r="G166" i="16"/>
  <c r="G169" i="16" s="1"/>
  <c r="E166" i="16"/>
  <c r="D166" i="16"/>
  <c r="M158" i="16"/>
  <c r="N157" i="16"/>
  <c r="M157" i="16"/>
  <c r="L157" i="16"/>
  <c r="L158" i="16" s="1"/>
  <c r="K157" i="16"/>
  <c r="J157" i="16"/>
  <c r="I157" i="16"/>
  <c r="I158" i="16" s="1"/>
  <c r="H157" i="16"/>
  <c r="G157" i="16"/>
  <c r="E157" i="16"/>
  <c r="F157" i="16" s="1"/>
  <c r="P157" i="16" s="1"/>
  <c r="D157" i="16"/>
  <c r="N156" i="16"/>
  <c r="M156" i="16"/>
  <c r="L156" i="16"/>
  <c r="K156" i="16"/>
  <c r="J156" i="16"/>
  <c r="I156" i="16"/>
  <c r="G156" i="16"/>
  <c r="E156" i="16"/>
  <c r="E158" i="16" s="1"/>
  <c r="D156" i="16"/>
  <c r="D202" i="16" s="1"/>
  <c r="D213" i="16" s="1"/>
  <c r="N155" i="16"/>
  <c r="M155" i="16"/>
  <c r="L155" i="16"/>
  <c r="K155" i="16"/>
  <c r="K158" i="16" s="1"/>
  <c r="J155" i="16"/>
  <c r="I155" i="16"/>
  <c r="G155" i="16"/>
  <c r="G158" i="16" s="1"/>
  <c r="F155" i="16"/>
  <c r="E155" i="16"/>
  <c r="D155" i="16"/>
  <c r="D201" i="16" s="1"/>
  <c r="D212" i="16" s="1"/>
  <c r="N146" i="16"/>
  <c r="M146" i="16"/>
  <c r="L146" i="16"/>
  <c r="K146" i="16"/>
  <c r="J146" i="16"/>
  <c r="I146" i="16"/>
  <c r="G146" i="16"/>
  <c r="E146" i="16"/>
  <c r="W145" i="16"/>
  <c r="V145" i="16"/>
  <c r="S145" i="16"/>
  <c r="H145" i="16"/>
  <c r="O145" i="16" s="1"/>
  <c r="U145" i="16" s="1"/>
  <c r="F145" i="16"/>
  <c r="T145" i="16" s="1"/>
  <c r="D145" i="16"/>
  <c r="W144" i="16"/>
  <c r="V144" i="16"/>
  <c r="S144" i="16"/>
  <c r="O144" i="16"/>
  <c r="U144" i="16" s="1"/>
  <c r="H144" i="16"/>
  <c r="F144" i="16"/>
  <c r="T144" i="16" s="1"/>
  <c r="D144" i="16"/>
  <c r="W143" i="16"/>
  <c r="V143" i="16"/>
  <c r="S143" i="16"/>
  <c r="R143" i="16"/>
  <c r="H143" i="16"/>
  <c r="F143" i="16"/>
  <c r="F146" i="16" s="1"/>
  <c r="D143" i="16"/>
  <c r="N133" i="16"/>
  <c r="M133" i="16"/>
  <c r="L133" i="16"/>
  <c r="K133" i="16"/>
  <c r="J133" i="16"/>
  <c r="I133" i="16"/>
  <c r="G133" i="16"/>
  <c r="E133" i="16"/>
  <c r="V132" i="16"/>
  <c r="T132" i="16"/>
  <c r="S132" i="16"/>
  <c r="H132" i="16"/>
  <c r="O132" i="16" s="1"/>
  <c r="U132" i="16" s="1"/>
  <c r="F132" i="16"/>
  <c r="D132" i="16"/>
  <c r="V131" i="16"/>
  <c r="T131" i="16"/>
  <c r="S131" i="16"/>
  <c r="H131" i="16"/>
  <c r="O131" i="16" s="1"/>
  <c r="U131" i="16" s="1"/>
  <c r="F131" i="16"/>
  <c r="D131" i="16"/>
  <c r="V130" i="16"/>
  <c r="S130" i="16"/>
  <c r="R130" i="16"/>
  <c r="H130" i="16"/>
  <c r="F130" i="16"/>
  <c r="F133" i="16" s="1"/>
  <c r="D130" i="16"/>
  <c r="N114" i="16"/>
  <c r="M114" i="16"/>
  <c r="L114" i="16"/>
  <c r="K114" i="16"/>
  <c r="J114" i="16"/>
  <c r="I114" i="16"/>
  <c r="G114" i="16"/>
  <c r="E114" i="16"/>
  <c r="V113" i="16"/>
  <c r="T113" i="16"/>
  <c r="S113" i="16"/>
  <c r="H113" i="16"/>
  <c r="O113" i="16" s="1"/>
  <c r="U113" i="16" s="1"/>
  <c r="F113" i="16"/>
  <c r="D113" i="16"/>
  <c r="D168" i="16" s="1"/>
  <c r="V112" i="16"/>
  <c r="T112" i="16"/>
  <c r="S112" i="16"/>
  <c r="H112" i="16"/>
  <c r="O112" i="16" s="1"/>
  <c r="U112" i="16" s="1"/>
  <c r="F112" i="16"/>
  <c r="D112" i="16"/>
  <c r="D167" i="16" s="1"/>
  <c r="V111" i="16"/>
  <c r="S111" i="16"/>
  <c r="R111" i="16"/>
  <c r="H111" i="16"/>
  <c r="F111" i="16"/>
  <c r="F114" i="16" s="1"/>
  <c r="D111" i="16"/>
  <c r="N95" i="16"/>
  <c r="M95" i="16"/>
  <c r="L95" i="16"/>
  <c r="K95" i="16"/>
  <c r="J95" i="16"/>
  <c r="I95" i="16"/>
  <c r="G95" i="16"/>
  <c r="E95" i="16"/>
  <c r="S94" i="16"/>
  <c r="O94" i="16"/>
  <c r="U94" i="16" s="1"/>
  <c r="H94" i="16"/>
  <c r="F94" i="16"/>
  <c r="T94" i="16" s="1"/>
  <c r="U93" i="16"/>
  <c r="T93" i="16"/>
  <c r="S93" i="16"/>
  <c r="H93" i="16"/>
  <c r="O93" i="16" s="1"/>
  <c r="F93" i="16"/>
  <c r="S92" i="16"/>
  <c r="R92" i="16"/>
  <c r="H92" i="16"/>
  <c r="H95" i="16" s="1"/>
  <c r="F92" i="16"/>
  <c r="T92" i="16" s="1"/>
  <c r="N82" i="16"/>
  <c r="M82" i="16"/>
  <c r="L82" i="16"/>
  <c r="K82" i="16"/>
  <c r="J82" i="16"/>
  <c r="I82" i="16"/>
  <c r="G82" i="16"/>
  <c r="E82" i="16"/>
  <c r="W81" i="16"/>
  <c r="V81" i="16"/>
  <c r="S81" i="16"/>
  <c r="O81" i="16"/>
  <c r="U81" i="16" s="1"/>
  <c r="H81" i="16"/>
  <c r="F81" i="16"/>
  <c r="T81" i="16" s="1"/>
  <c r="D81" i="16"/>
  <c r="W80" i="16"/>
  <c r="V80" i="16"/>
  <c r="T80" i="16"/>
  <c r="S80" i="16"/>
  <c r="H80" i="16"/>
  <c r="O80" i="16" s="1"/>
  <c r="U80" i="16" s="1"/>
  <c r="F80" i="16"/>
  <c r="D80" i="16"/>
  <c r="W79" i="16"/>
  <c r="V79" i="16"/>
  <c r="T79" i="16"/>
  <c r="S79" i="16"/>
  <c r="R79" i="16"/>
  <c r="H79" i="16"/>
  <c r="O79" i="16" s="1"/>
  <c r="F79" i="16"/>
  <c r="F82" i="16" s="1"/>
  <c r="N69" i="16"/>
  <c r="M69" i="16"/>
  <c r="L69" i="16"/>
  <c r="K69" i="16"/>
  <c r="J69" i="16"/>
  <c r="I69" i="16"/>
  <c r="G69" i="16"/>
  <c r="E69" i="16"/>
  <c r="V68" i="16"/>
  <c r="U68" i="16"/>
  <c r="S68" i="16"/>
  <c r="H68" i="16"/>
  <c r="O68" i="16" s="1"/>
  <c r="F68" i="16"/>
  <c r="T68" i="16" s="1"/>
  <c r="D68" i="16"/>
  <c r="V67" i="16"/>
  <c r="U67" i="16"/>
  <c r="T67" i="16"/>
  <c r="S67" i="16"/>
  <c r="H67" i="16"/>
  <c r="O67" i="16" s="1"/>
  <c r="F67" i="16"/>
  <c r="F69" i="16" s="1"/>
  <c r="D67" i="16"/>
  <c r="V66" i="16"/>
  <c r="T66" i="16"/>
  <c r="S66" i="16"/>
  <c r="R66" i="16"/>
  <c r="H66" i="16"/>
  <c r="H69" i="16" s="1"/>
  <c r="F66" i="16"/>
  <c r="D66" i="16"/>
  <c r="N50" i="16"/>
  <c r="M50" i="16"/>
  <c r="L50" i="16"/>
  <c r="K50" i="16"/>
  <c r="J50" i="16"/>
  <c r="I50" i="16"/>
  <c r="G50" i="16"/>
  <c r="E50" i="16"/>
  <c r="V49" i="16"/>
  <c r="T49" i="16"/>
  <c r="S49" i="16"/>
  <c r="H49" i="16"/>
  <c r="O49" i="16" s="1"/>
  <c r="U49" i="16" s="1"/>
  <c r="F49" i="16"/>
  <c r="D49" i="16"/>
  <c r="V48" i="16"/>
  <c r="U48" i="16"/>
  <c r="S48" i="16"/>
  <c r="H48" i="16"/>
  <c r="O48" i="16" s="1"/>
  <c r="F48" i="16"/>
  <c r="T48" i="16" s="1"/>
  <c r="D48" i="16"/>
  <c r="V47" i="16"/>
  <c r="T47" i="16"/>
  <c r="S47" i="16"/>
  <c r="R47" i="16"/>
  <c r="H47" i="16"/>
  <c r="H50" i="16" s="1"/>
  <c r="F47" i="16"/>
  <c r="D47" i="16"/>
  <c r="D79" i="16" s="1"/>
  <c r="N30" i="16"/>
  <c r="M30" i="16"/>
  <c r="L30" i="16"/>
  <c r="K30" i="16"/>
  <c r="J30" i="16"/>
  <c r="I30" i="16"/>
  <c r="G30" i="16"/>
  <c r="E30" i="16"/>
  <c r="S29" i="16"/>
  <c r="H29" i="16"/>
  <c r="O29" i="16" s="1"/>
  <c r="U29" i="16" s="1"/>
  <c r="F29" i="16"/>
  <c r="T29" i="16" s="1"/>
  <c r="S28" i="16"/>
  <c r="H28" i="16"/>
  <c r="O28" i="16" s="1"/>
  <c r="U28" i="16" s="1"/>
  <c r="F28" i="16"/>
  <c r="T28" i="16" s="1"/>
  <c r="S27" i="16"/>
  <c r="R27" i="16"/>
  <c r="H27" i="16"/>
  <c r="F27" i="16"/>
  <c r="T27" i="16" s="1"/>
  <c r="U79" i="16" l="1"/>
  <c r="O82" i="16"/>
  <c r="H179" i="16"/>
  <c r="F30" i="16"/>
  <c r="O47" i="16"/>
  <c r="H82" i="16"/>
  <c r="H114" i="16"/>
  <c r="O111" i="16"/>
  <c r="H133" i="16"/>
  <c r="O130" i="16"/>
  <c r="H146" i="16"/>
  <c r="O143" i="16"/>
  <c r="H155" i="16"/>
  <c r="J158" i="16"/>
  <c r="N158" i="16"/>
  <c r="F156" i="16"/>
  <c r="P156" i="16" s="1"/>
  <c r="H166" i="16"/>
  <c r="F168" i="16"/>
  <c r="P168" i="16" s="1"/>
  <c r="G178" i="16"/>
  <c r="J178" i="16" s="1"/>
  <c r="G179" i="16"/>
  <c r="D190" i="16"/>
  <c r="E190" i="16" s="1"/>
  <c r="P155" i="16"/>
  <c r="O156" i="16"/>
  <c r="H178" i="16" s="1"/>
  <c r="O168" i="16"/>
  <c r="I204" i="16"/>
  <c r="H202" i="16"/>
  <c r="O214" i="16"/>
  <c r="I215" i="16"/>
  <c r="T111" i="16"/>
  <c r="T130" i="16"/>
  <c r="T143" i="16"/>
  <c r="O166" i="16"/>
  <c r="O169" i="16" s="1"/>
  <c r="G177" i="16"/>
  <c r="E180" i="16"/>
  <c r="E194" i="16" s="1"/>
  <c r="F177" i="16"/>
  <c r="F180" i="16" s="1"/>
  <c r="F178" i="16"/>
  <c r="I178" i="16"/>
  <c r="F179" i="16"/>
  <c r="I179" i="16"/>
  <c r="P201" i="16"/>
  <c r="E204" i="16"/>
  <c r="F202" i="16"/>
  <c r="P202" i="16" s="1"/>
  <c r="J215" i="16"/>
  <c r="H213" i="16"/>
  <c r="H215" i="16" s="1"/>
  <c r="F188" i="16"/>
  <c r="G188" i="16"/>
  <c r="O202" i="16"/>
  <c r="P213" i="16"/>
  <c r="E215" i="16"/>
  <c r="F50" i="16"/>
  <c r="O66" i="16"/>
  <c r="H30" i="16"/>
  <c r="O27" i="16"/>
  <c r="F95" i="16"/>
  <c r="H156" i="16"/>
  <c r="O157" i="16"/>
  <c r="F166" i="16"/>
  <c r="F167" i="16"/>
  <c r="P167" i="16" s="1"/>
  <c r="H168" i="16"/>
  <c r="I169" i="16"/>
  <c r="K178" i="16"/>
  <c r="K179" i="16"/>
  <c r="D189" i="16"/>
  <c r="E189" i="16" s="1"/>
  <c r="E191" i="16"/>
  <c r="J204" i="16"/>
  <c r="H201" i="16"/>
  <c r="H204" i="16" s="1"/>
  <c r="O203" i="16"/>
  <c r="F212" i="16"/>
  <c r="O212" i="16"/>
  <c r="O92" i="16"/>
  <c r="G204" i="16"/>
  <c r="U92" i="16" l="1"/>
  <c r="O95" i="16"/>
  <c r="U143" i="16"/>
  <c r="O146" i="16"/>
  <c r="O114" i="16"/>
  <c r="U111" i="16"/>
  <c r="F169" i="16"/>
  <c r="P169" i="16" s="1"/>
  <c r="P166" i="16"/>
  <c r="U27" i="16"/>
  <c r="M218" i="16" s="1"/>
  <c r="M222" i="16" s="1"/>
  <c r="O30" i="16"/>
  <c r="O201" i="16"/>
  <c r="O204" i="16" s="1"/>
  <c r="F215" i="16"/>
  <c r="P215" i="16" s="1"/>
  <c r="P212" i="16"/>
  <c r="G180" i="16"/>
  <c r="O213" i="16"/>
  <c r="O215" i="16" s="1"/>
  <c r="I190" i="16"/>
  <c r="K190" i="16"/>
  <c r="G190" i="16"/>
  <c r="J190" i="16"/>
  <c r="F190" i="16"/>
  <c r="H190" i="16"/>
  <c r="O133" i="16"/>
  <c r="U130" i="16"/>
  <c r="K189" i="16"/>
  <c r="G189" i="16"/>
  <c r="G191" i="16" s="1"/>
  <c r="I189" i="16"/>
  <c r="J189" i="16"/>
  <c r="F189" i="16"/>
  <c r="H189" i="16"/>
  <c r="O69" i="16"/>
  <c r="U66" i="16"/>
  <c r="F191" i="16"/>
  <c r="F194" i="16" s="1"/>
  <c r="F204" i="16"/>
  <c r="P204" i="16" s="1"/>
  <c r="F158" i="16"/>
  <c r="P158" i="16" s="1"/>
  <c r="J179" i="16"/>
  <c r="H169" i="16"/>
  <c r="O155" i="16"/>
  <c r="J177" i="16" s="1"/>
  <c r="J180" i="16" s="1"/>
  <c r="H158" i="16"/>
  <c r="O50" i="16"/>
  <c r="U47" i="16"/>
  <c r="O158" i="16" l="1"/>
  <c r="I188" i="16"/>
  <c r="I191" i="16" s="1"/>
  <c r="K177" i="16"/>
  <c r="K188" i="16"/>
  <c r="H177" i="16"/>
  <c r="H180" i="16" s="1"/>
  <c r="H188" i="16"/>
  <c r="H191" i="16" s="1"/>
  <c r="I177" i="16"/>
  <c r="I180" i="16" s="1"/>
  <c r="J188" i="16"/>
  <c r="J191" i="16" s="1"/>
  <c r="J194" i="16" s="1"/>
  <c r="G194" i="16"/>
  <c r="L188" i="16"/>
  <c r="H194" i="16" l="1"/>
  <c r="L177" i="16"/>
  <c r="I194" i="16"/>
  <c r="K194" i="16"/>
  <c r="L194" i="16" l="1"/>
  <c r="E5" i="12" l="1"/>
  <c r="G6" i="10"/>
  <c r="D6" i="10"/>
  <c r="I6" i="10"/>
  <c r="M6" i="11"/>
  <c r="F6" i="11"/>
  <c r="D6" i="11"/>
  <c r="B6" i="10"/>
  <c r="G54" i="12"/>
  <c r="G53" i="12"/>
  <c r="G49" i="12"/>
  <c r="G48" i="12"/>
  <c r="G46" i="12"/>
  <c r="G40" i="12"/>
  <c r="G39" i="12"/>
  <c r="G38" i="12"/>
  <c r="G37" i="12"/>
  <c r="G36" i="12"/>
  <c r="G35" i="12"/>
  <c r="G34" i="12"/>
  <c r="G33" i="12"/>
  <c r="G32" i="12"/>
  <c r="G31" i="12"/>
  <c r="G30" i="12"/>
  <c r="G29" i="12"/>
  <c r="G27" i="12"/>
  <c r="G26" i="12"/>
  <c r="G25" i="12"/>
  <c r="G18" i="12"/>
  <c r="G17" i="12"/>
  <c r="G16" i="12"/>
  <c r="G15" i="12"/>
  <c r="G14" i="12"/>
  <c r="Q55" i="11" l="1"/>
  <c r="K55" i="11"/>
  <c r="F55" i="11"/>
  <c r="O55" i="11" s="1"/>
  <c r="Q54" i="11"/>
  <c r="K54" i="11"/>
  <c r="F54" i="11"/>
  <c r="P54" i="11" s="1"/>
  <c r="Q53" i="11"/>
  <c r="O53" i="11"/>
  <c r="K53" i="11"/>
  <c r="F53" i="11"/>
  <c r="P53" i="11" s="1"/>
  <c r="Q52" i="11"/>
  <c r="P52" i="11"/>
  <c r="O52" i="11"/>
  <c r="K52" i="11"/>
  <c r="F52" i="11"/>
  <c r="Q51" i="11"/>
  <c r="P51" i="11"/>
  <c r="K51" i="11"/>
  <c r="F51" i="11"/>
  <c r="O51" i="11" s="1"/>
  <c r="Q50" i="11"/>
  <c r="K50" i="11"/>
  <c r="F50" i="11"/>
  <c r="P50" i="11" s="1"/>
  <c r="Q49" i="11"/>
  <c r="O49" i="11"/>
  <c r="K49" i="11"/>
  <c r="F49" i="11"/>
  <c r="P49" i="11" s="1"/>
  <c r="Q48" i="11"/>
  <c r="P48" i="11"/>
  <c r="O48" i="11"/>
  <c r="K48" i="11"/>
  <c r="F48" i="11"/>
  <c r="Q47" i="11"/>
  <c r="P47" i="11"/>
  <c r="K47" i="11"/>
  <c r="F47" i="11"/>
  <c r="O47" i="11" s="1"/>
  <c r="Q46" i="11"/>
  <c r="K46" i="11"/>
  <c r="F46" i="11"/>
  <c r="P46" i="11" s="1"/>
  <c r="Q45" i="11"/>
  <c r="O45" i="11"/>
  <c r="K45" i="11"/>
  <c r="F45" i="11"/>
  <c r="P45" i="11" s="1"/>
  <c r="Q44" i="11"/>
  <c r="P44" i="11"/>
  <c r="O44" i="11"/>
  <c r="K44" i="11"/>
  <c r="F44" i="11"/>
  <c r="Q43" i="11"/>
  <c r="P43" i="11"/>
  <c r="K43" i="11"/>
  <c r="F43" i="11"/>
  <c r="O43" i="11" s="1"/>
  <c r="Q42" i="11"/>
  <c r="K42" i="11"/>
  <c r="F42" i="11"/>
  <c r="P42" i="11" s="1"/>
  <c r="Q41" i="11"/>
  <c r="O41" i="11"/>
  <c r="K41" i="11"/>
  <c r="F41" i="11"/>
  <c r="P41" i="11" s="1"/>
  <c r="Q40" i="11"/>
  <c r="P40" i="11"/>
  <c r="O40" i="11"/>
  <c r="K40" i="11"/>
  <c r="F40" i="11"/>
  <c r="Q39" i="11"/>
  <c r="P39" i="11"/>
  <c r="K39" i="11"/>
  <c r="F39" i="11"/>
  <c r="O39" i="11" s="1"/>
  <c r="Q38" i="11"/>
  <c r="K38" i="11"/>
  <c r="F38" i="11"/>
  <c r="P38" i="11" s="1"/>
  <c r="Q37" i="11"/>
  <c r="O37" i="11"/>
  <c r="K37" i="11"/>
  <c r="F37" i="11"/>
  <c r="P37" i="11" s="1"/>
  <c r="Q36" i="11"/>
  <c r="P36" i="11"/>
  <c r="O36" i="11"/>
  <c r="K36" i="11"/>
  <c r="F36" i="11"/>
  <c r="Q35" i="11"/>
  <c r="P35" i="11"/>
  <c r="K35" i="11"/>
  <c r="F35" i="11"/>
  <c r="O35" i="11" s="1"/>
  <c r="Q34" i="11"/>
  <c r="K34" i="11"/>
  <c r="F34" i="11"/>
  <c r="P34" i="11" s="1"/>
  <c r="Q33" i="11"/>
  <c r="O33" i="11"/>
  <c r="K33" i="11"/>
  <c r="F33" i="11"/>
  <c r="P33" i="11" s="1"/>
  <c r="Q32" i="11"/>
  <c r="P32" i="11"/>
  <c r="O32" i="11"/>
  <c r="K32" i="11"/>
  <c r="F32" i="11"/>
  <c r="Q31" i="11"/>
  <c r="P31" i="11"/>
  <c r="K31" i="11"/>
  <c r="F31" i="11"/>
  <c r="O31" i="11" s="1"/>
  <c r="Q30" i="11"/>
  <c r="K30" i="11"/>
  <c r="F30" i="11"/>
  <c r="P30" i="11" s="1"/>
  <c r="Q29" i="11"/>
  <c r="O29" i="11"/>
  <c r="K29" i="11"/>
  <c r="F29" i="11"/>
  <c r="P29" i="11" s="1"/>
  <c r="Q28" i="11"/>
  <c r="P28" i="11"/>
  <c r="O28" i="11"/>
  <c r="K28" i="11"/>
  <c r="F28" i="11"/>
  <c r="Q27" i="11"/>
  <c r="P27" i="11"/>
  <c r="K27" i="11"/>
  <c r="F27" i="11"/>
  <c r="O27" i="11" s="1"/>
  <c r="Q26" i="11"/>
  <c r="K26" i="11"/>
  <c r="F26" i="11"/>
  <c r="P26" i="11" s="1"/>
  <c r="Q25" i="11"/>
  <c r="O25" i="11"/>
  <c r="K25" i="11"/>
  <c r="F25" i="11"/>
  <c r="P25" i="11" s="1"/>
  <c r="Q24" i="11"/>
  <c r="K24" i="11"/>
  <c r="F24" i="11"/>
  <c r="O24" i="11" s="1"/>
  <c r="Q23" i="11"/>
  <c r="P23" i="11"/>
  <c r="K23" i="11"/>
  <c r="F23" i="11"/>
  <c r="O23" i="11" s="1"/>
  <c r="Q22" i="11"/>
  <c r="K22" i="11"/>
  <c r="F22" i="11"/>
  <c r="P22" i="11" s="1"/>
  <c r="Q21" i="11"/>
  <c r="K21" i="11"/>
  <c r="F21" i="11"/>
  <c r="P21" i="11" s="1"/>
  <c r="Q20" i="11"/>
  <c r="K20" i="11"/>
  <c r="F20" i="11"/>
  <c r="O20" i="11" s="1"/>
  <c r="Q19" i="11"/>
  <c r="K19" i="11"/>
  <c r="F19" i="11"/>
  <c r="O19" i="11" s="1"/>
  <c r="Q18" i="11"/>
  <c r="K18" i="11"/>
  <c r="F18" i="11"/>
  <c r="P18" i="11" s="1"/>
  <c r="Q17" i="11"/>
  <c r="K17" i="11"/>
  <c r="F17" i="11"/>
  <c r="P17" i="11" s="1"/>
  <c r="Q16" i="11"/>
  <c r="K16" i="11"/>
  <c r="F16" i="11"/>
  <c r="O16" i="11" s="1"/>
  <c r="Q15" i="11"/>
  <c r="K15" i="11"/>
  <c r="F15" i="11"/>
  <c r="O15" i="11" s="1"/>
  <c r="F6" i="17" s="1"/>
  <c r="Q14" i="11"/>
  <c r="K14" i="11"/>
  <c r="F14" i="11"/>
  <c r="P14" i="11" s="1"/>
  <c r="Q13" i="11"/>
  <c r="K13" i="11"/>
  <c r="F13" i="11"/>
  <c r="P13" i="11" s="1"/>
  <c r="Q12" i="11"/>
  <c r="K12" i="11"/>
  <c r="F12" i="11"/>
  <c r="O12" i="11" s="1"/>
  <c r="F5" i="17" s="1"/>
  <c r="Q11" i="11"/>
  <c r="Q57" i="11" s="1"/>
  <c r="P24" i="11" l="1"/>
  <c r="P16" i="11"/>
  <c r="O17" i="11"/>
  <c r="O13" i="11"/>
  <c r="P20" i="11"/>
  <c r="O21" i="11"/>
  <c r="F8" i="17" s="1"/>
  <c r="P15" i="11"/>
  <c r="P19" i="11"/>
  <c r="K57" i="11"/>
  <c r="K62" i="11" s="1"/>
  <c r="J14" i="1"/>
  <c r="F4" i="17"/>
  <c r="P12" i="11"/>
  <c r="P11" i="11"/>
  <c r="P55" i="11"/>
  <c r="O14" i="11"/>
  <c r="O18" i="11"/>
  <c r="F7" i="17" s="1"/>
  <c r="O22" i="11"/>
  <c r="O26" i="11"/>
  <c r="O30" i="11"/>
  <c r="O34" i="11"/>
  <c r="O38" i="11"/>
  <c r="O42" i="11"/>
  <c r="O46" i="11"/>
  <c r="O50" i="11"/>
  <c r="O54" i="11"/>
  <c r="O57" i="11" l="1"/>
  <c r="K64" i="11"/>
  <c r="G26" i="1" s="1"/>
  <c r="P57" i="11"/>
  <c r="O59" i="11" l="1"/>
  <c r="O60" i="11" s="1"/>
  <c r="P59" i="11"/>
  <c r="P60" i="11" s="1"/>
  <c r="P61" i="11" s="1"/>
  <c r="F49" i="17" l="1"/>
  <c r="J24" i="1"/>
  <c r="O62" i="11"/>
  <c r="F50" i="17" s="1"/>
  <c r="P62" i="11"/>
  <c r="P64" i="11" s="1"/>
  <c r="Q59" i="11"/>
  <c r="Q60" i="11"/>
  <c r="O61" i="11"/>
  <c r="J25" i="1" l="1"/>
  <c r="F51" i="17"/>
  <c r="J26" i="1" s="1"/>
  <c r="J27" i="1" s="1"/>
  <c r="Q62" i="11"/>
  <c r="O64" i="11"/>
  <c r="Q61" i="11"/>
  <c r="Q64" i="11" l="1"/>
  <c r="O68" i="11"/>
  <c r="O67" i="11"/>
  <c r="B7" i="4" l="1"/>
  <c r="B6" i="4"/>
  <c r="B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中田凌</author>
    <author>m</author>
  </authors>
  <commentList>
    <comment ref="H2" authorId="0" shapeId="0" xr:uid="{00000000-0006-0000-0000-000001000000}">
      <text>
        <r>
          <rPr>
            <b/>
            <sz val="9"/>
            <color indexed="81"/>
            <rFont val="ＭＳ Ｐゴシック"/>
            <family val="3"/>
            <charset val="128"/>
          </rPr>
          <t>専門課程、高等課程のいずれかを選択すること。</t>
        </r>
      </text>
    </comment>
    <comment ref="I6" authorId="0" shapeId="0" xr:uid="{00000000-0006-0000-0000-000002000000}">
      <text>
        <r>
          <rPr>
            <b/>
            <sz val="9"/>
            <color indexed="81"/>
            <rFont val="ＭＳ Ｐゴシック"/>
            <family val="3"/>
            <charset val="128"/>
          </rPr>
          <t>記入漏れに注意すること。</t>
        </r>
      </text>
    </comment>
    <comment ref="C7" authorId="0" shapeId="0" xr:uid="{00000000-0006-0000-0000-000003000000}">
      <text>
        <r>
          <rPr>
            <b/>
            <sz val="9"/>
            <color indexed="81"/>
            <rFont val="ＭＳ Ｐゴシック"/>
            <family val="3"/>
            <charset val="128"/>
          </rPr>
          <t>ドロップダウンリストより選択すること。</t>
        </r>
      </text>
    </comment>
    <comment ref="H7" authorId="0" shapeId="0" xr:uid="{00000000-0006-0000-0000-000004000000}">
      <text>
        <r>
          <rPr>
            <b/>
            <sz val="9"/>
            <color indexed="81"/>
            <rFont val="ＭＳ Ｐゴシック"/>
            <family val="3"/>
            <charset val="128"/>
          </rPr>
          <t>「学校法人○○」と記入すること。</t>
        </r>
      </text>
    </comment>
    <comment ref="C9" authorId="0" shapeId="0" xr:uid="{00000000-0006-0000-0000-000005000000}">
      <text>
        <r>
          <rPr>
            <b/>
            <sz val="9"/>
            <color indexed="81"/>
            <rFont val="ＭＳ Ｐゴシック"/>
            <family val="3"/>
            <charset val="128"/>
          </rPr>
          <t>ドロップダウンリストより選択すること。</t>
        </r>
      </text>
    </comment>
    <comment ref="H9" authorId="1" shapeId="0" xr:uid="{C797F248-D163-4793-AB20-AF5CD28C5A70}">
      <text>
        <r>
          <rPr>
            <b/>
            <sz val="9"/>
            <color indexed="81"/>
            <rFont val="MS P ゴシック"/>
            <family val="3"/>
            <charset val="128"/>
          </rPr>
          <t>申請装置を整備する教室名を記載すること。また、記入に当たっては、整備教室を示した平面図に記載された整備教室名と同一のものを記入すること。</t>
        </r>
      </text>
    </comment>
    <comment ref="C11" authorId="0" shapeId="0" xr:uid="{00000000-0006-0000-0000-000007000000}">
      <text>
        <r>
          <rPr>
            <b/>
            <sz val="9"/>
            <color indexed="81"/>
            <rFont val="ＭＳ Ｐゴシック"/>
            <family val="3"/>
            <charset val="128"/>
          </rPr>
          <t>事業の名称は、設備等整備及び工事を行う建物とその内容が分かるよう、具体的かつ簡潔な名称とすること。</t>
        </r>
      </text>
    </comment>
    <comment ref="C12" authorId="0" shapeId="0" xr:uid="{00000000-0006-0000-0000-000008000000}">
      <text>
        <r>
          <rPr>
            <b/>
            <sz val="9"/>
            <color indexed="81"/>
            <rFont val="ＭＳ Ｐゴシック"/>
            <family val="3"/>
            <charset val="128"/>
          </rPr>
          <t>様式2－2の「交付申請に係る学科」と同一の学科を記入すること。また、記入に当たっては学則に示された学科名と異ならないよう注意すること。</t>
        </r>
      </text>
    </comment>
    <comment ref="A13" authorId="0" shapeId="0" xr:uid="{00000000-0006-0000-0000-000009000000}">
      <text>
        <r>
          <rPr>
            <b/>
            <sz val="9"/>
            <color indexed="81"/>
            <rFont val="ＭＳ Ｐゴシック"/>
            <family val="3"/>
            <charset val="128"/>
          </rPr>
          <t>・「見積書整理表」、「設備・装置等の説明一覧」、「構成図（平面図）」、「定価証明書」、「カタログ」の付番と対応するよう付番すること。
・対象経費となる項目のみ記入すること。（見積整理表B列と一致）</t>
        </r>
      </text>
    </comment>
    <comment ref="J13" authorId="2" shapeId="0" xr:uid="{124D1291-35C1-409D-9C0C-69F6CA574D21}">
      <text>
        <r>
          <rPr>
            <b/>
            <sz val="9"/>
            <color indexed="81"/>
            <rFont val="MS P ゴシック"/>
            <family val="3"/>
            <charset val="128"/>
          </rPr>
          <t>品名、数量、金額については、見積書整理表からの自動転記となっている。
付番が10を超える場合は、各セルの関数を削除の上、別紙の通りとし、別シート「別紙」を使用すること。（貴学の申請が別紙の形式になじまない場合、独自の別紙を支擁しても差し支えない。）</t>
        </r>
      </text>
    </comment>
    <comment ref="G26" authorId="3" shapeId="0" xr:uid="{00000000-0006-0000-0000-00000A000000}">
      <text>
        <r>
          <rPr>
            <b/>
            <sz val="9"/>
            <color indexed="81"/>
            <rFont val="MS P ゴシック"/>
            <family val="3"/>
            <charset val="128"/>
          </rPr>
          <t>対象外経費も含めた、全事業費合計額を記入してください。</t>
        </r>
      </text>
    </comment>
    <comment ref="L26" authorId="2" shapeId="0" xr:uid="{C4DF6213-080C-4083-8A42-2672506588A6}">
      <text>
        <r>
          <rPr>
            <b/>
            <sz val="9"/>
            <color indexed="81"/>
            <rFont val="MS P ゴシック"/>
            <family val="3"/>
            <charset val="128"/>
          </rPr>
          <t>ただし見積整理表が複数ある場合は、このセルの確認は不要。その場合、補助対象経費合計は手動で入力すること。</t>
        </r>
      </text>
    </comment>
    <comment ref="C28" authorId="2" shapeId="0" xr:uid="{76F04836-050D-4AC0-8681-0E8550541E5A}">
      <text>
        <r>
          <rPr>
            <b/>
            <sz val="9"/>
            <color indexed="81"/>
            <rFont val="MS P ゴシック"/>
            <family val="3"/>
            <charset val="128"/>
          </rPr>
          <t>事務連絡の「５．事業着手日について」を確認したうえで設定すること。</t>
        </r>
      </text>
    </comment>
    <comment ref="E28" authorId="1" shapeId="0" xr:uid="{8341B702-E9CD-453B-A310-98EB99B1AD4A}">
      <text>
        <r>
          <rPr>
            <b/>
            <sz val="9"/>
            <color indexed="81"/>
            <rFont val="MS P ゴシック"/>
            <family val="3"/>
            <charset val="128"/>
          </rPr>
          <t>上旬・中旬・下旬のうちから選択すること。</t>
        </r>
      </text>
    </comment>
    <comment ref="C29" authorId="0" shapeId="0" xr:uid="{00000000-0006-0000-0000-00000C000000}">
      <text>
        <r>
          <rPr>
            <b/>
            <sz val="9"/>
            <color indexed="81"/>
            <rFont val="ＭＳ Ｐゴシック"/>
            <family val="3"/>
            <charset val="128"/>
          </rPr>
          <t>「整備教室」において同種の装置がある場合には「有」を、同種の装置が無い場合には「無」をドロップダウンリストから選択すること。</t>
        </r>
      </text>
    </comment>
    <comment ref="F29" authorId="0" shapeId="0" xr:uid="{00000000-0006-0000-0000-00000D000000}">
      <text>
        <r>
          <rPr>
            <b/>
            <sz val="9"/>
            <color indexed="81"/>
            <rFont val="ＭＳ Ｐゴシック"/>
            <family val="3"/>
            <charset val="128"/>
          </rPr>
          <t xml:space="preserve">・「同種の設備の有無」欄が「有」の場合、今回新たに整備とする装置と既存の装置との関係を明記すること。
・本補助金（教育装置）において交付実績が有る場合、今回整備する装置との関連性を記入すること。
</t>
        </r>
      </text>
    </comment>
    <comment ref="C30" authorId="0" shapeId="0" xr:uid="{00000000-0006-0000-0000-00000E000000}">
      <text>
        <r>
          <rPr>
            <b/>
            <sz val="9"/>
            <color indexed="81"/>
            <rFont val="ＭＳ Ｐゴシック"/>
            <family val="3"/>
            <charset val="128"/>
          </rPr>
          <t>（交付実績が有る場合）交付年度を記入してください。
（交付実績が無い場合）「該当無し」と記入してください。</t>
        </r>
      </text>
    </comment>
    <comment ref="C31" authorId="0" shapeId="0" xr:uid="{00000000-0006-0000-0000-00000F000000}">
      <text>
        <r>
          <rPr>
            <b/>
            <sz val="9"/>
            <color indexed="81"/>
            <rFont val="ＭＳ Ｐゴシック"/>
            <family val="3"/>
            <charset val="128"/>
          </rPr>
          <t>ドロップダウンリストより選択すること。
ドロップダウンリストより「廃棄」「用途を変えて継続使用」を選択した場合には、廃棄する設備等の一覧を様式２－１等の提出時にあわせて提出すること。</t>
        </r>
      </text>
    </comment>
    <comment ref="A32" authorId="0" shapeId="0" xr:uid="{00000000-0006-0000-0000-000010000000}">
      <text>
        <r>
          <rPr>
            <b/>
            <sz val="9"/>
            <color indexed="81"/>
            <rFont val="ＭＳ Ｐゴシック"/>
            <family val="3"/>
            <charset val="128"/>
          </rPr>
          <t>※様式２－３に即して記入すること。</t>
        </r>
      </text>
    </comment>
    <comment ref="A36" authorId="0" shapeId="0" xr:uid="{00000000-0006-0000-0000-000011000000}">
      <text>
        <r>
          <rPr>
            <b/>
            <sz val="9"/>
            <color indexed="81"/>
            <rFont val="ＭＳ Ｐゴシック"/>
            <family val="3"/>
            <charset val="128"/>
          </rPr>
          <t>・今回新たに整備しようとする理由を明記すること。
・装置を整備することによって、どのような教育上の効果が得られるか、具体的かつ簡潔に記入すること。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F6" authorId="0" shapeId="0" xr:uid="{00000000-0006-0000-0100-00000200000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B8" authorId="0" shapeId="0" xr:uid="{00000000-0006-0000-0100-000003000000}">
      <text>
        <r>
          <rPr>
            <b/>
            <sz val="9"/>
            <color indexed="81"/>
            <rFont val="ＭＳ Ｐゴシック"/>
            <family val="3"/>
            <charset val="128"/>
          </rPr>
          <t>必要に応じて列を追加すること。行を挿入した場合は、挿入した行が計算範囲に含まれているか確認してください。</t>
        </r>
      </text>
    </comment>
    <comment ref="C8" authorId="0" shapeId="0" xr:uid="{00000000-0006-0000-0100-000004000000}">
      <text>
        <r>
          <rPr>
            <b/>
            <sz val="9"/>
            <color indexed="81"/>
            <rFont val="ＭＳ Ｐゴシック"/>
            <family val="3"/>
            <charset val="128"/>
          </rPr>
          <t>様式2－1の「使用学科等名」と同一学科名を記入すること。また、記入に当たっては学則に示された学科名と異ならないよう注意すること。</t>
        </r>
      </text>
    </comment>
    <comment ref="H8" authorId="0" shapeId="0" xr:uid="{00000000-0006-0000-0100-000005000000}">
      <text>
        <r>
          <rPr>
            <b/>
            <sz val="9"/>
            <color indexed="81"/>
            <rFont val="ＭＳ Ｐゴシック"/>
            <family val="3"/>
            <charset val="128"/>
          </rPr>
          <t>備考欄には以下３つを必ず明記すること。
①学校の設置年月日
②課程の設置年月日
③学科の設置年月日
［記入例］
　○○学校設置年月日
　　平成XX年XX月XX日
　△△課程設置年月日
　　平成XX年XX月XX日
　□□学科設置年月日
　　平成XX年XX月XX日
　■■学科設置年月日
　　平成XX年XX月XX日</t>
        </r>
      </text>
    </comment>
    <comment ref="B25" authorId="0" shapeId="0" xr:uid="{00000000-0006-0000-0100-000006000000}">
      <text>
        <r>
          <rPr>
            <b/>
            <sz val="9"/>
            <color indexed="81"/>
            <rFont val="ＭＳ Ｐゴシック"/>
            <family val="3"/>
            <charset val="128"/>
          </rPr>
          <t>必要に応じて列を追加すること。行を挿入した場合は、挿入した行が計算範囲に含まれているか確認してください。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s>
  <commentList>
    <comment ref="E6" authorId="0" shapeId="0" xr:uid="{00000000-0006-0000-0200-000002000000}">
      <text>
        <r>
          <rPr>
            <b/>
            <sz val="9"/>
            <color indexed="81"/>
            <rFont val="ＭＳ Ｐゴシック"/>
            <family val="3"/>
            <charset val="128"/>
          </rPr>
          <t>履修年次別時間数は学則等の根拠資料に基づいた時間数を記入すること。</t>
        </r>
      </text>
    </comment>
    <comment ref="B8" authorId="0" shapeId="0" xr:uid="{00000000-0006-0000-0200-000003000000}">
      <text>
        <r>
          <rPr>
            <b/>
            <sz val="9"/>
            <color indexed="81"/>
            <rFont val="ＭＳ Ｐゴシック"/>
            <family val="3"/>
            <charset val="128"/>
          </rPr>
          <t>科目名は学則等の根拠資料に基づいた正しい名称で記入すること。
また、必要に応じて列を追加すること。列を追加した場合、自動計算部分の「小計」や「合計」が正しく計算されない場合があるので、「小計」及び「合計」を確認願います。</t>
        </r>
      </text>
    </comment>
    <comment ref="B25" authorId="1" shapeId="0" xr:uid="{B9AE873F-CE19-46A2-B4CB-CFB15AA4B8E8}">
      <text>
        <r>
          <rPr>
            <b/>
            <sz val="9"/>
            <color indexed="81"/>
            <rFont val="MS P ゴシック"/>
            <family val="3"/>
            <charset val="128"/>
          </rPr>
          <t>「交付申請設備等に係る科目」
以外のすべての科目数を履修年次ごとに入力してください。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齋藤美桜</author>
  </authors>
  <commentList>
    <comment ref="C12" authorId="0" shapeId="0" xr:uid="{41CAE721-6CF2-4544-9E21-C02573DE765D}">
      <text>
        <r>
          <rPr>
            <b/>
            <sz val="9"/>
            <color indexed="81"/>
            <rFont val="MS P ゴシック"/>
            <family val="3"/>
            <charset val="128"/>
          </rPr>
          <t>認定学科が複数ある場合、１つのセル内に全て入力すること。
※列の追加等は行わないこと。</t>
        </r>
      </text>
    </comment>
    <comment ref="B14" authorId="0" shapeId="0" xr:uid="{9F0BAAE8-71E9-4838-A2FA-CC2D425ECB40}">
      <text>
        <r>
          <rPr>
            <b/>
            <sz val="9"/>
            <color indexed="81"/>
            <rFont val="MS P ゴシック"/>
            <family val="3"/>
            <charset val="128"/>
          </rPr>
          <t>実績が複数ある場合、①、②…と付番し、１つのセル内に入力すること。
※列の追加等は行わないこと。</t>
        </r>
      </text>
    </comment>
    <comment ref="B15" authorId="0" shapeId="0" xr:uid="{A94DCFC2-407A-4ABE-B778-BE6377A51554}">
      <text>
        <r>
          <rPr>
            <b/>
            <sz val="9"/>
            <color indexed="81"/>
            <rFont val="MS P ゴシック"/>
            <family val="3"/>
            <charset val="128"/>
          </rPr>
          <t>実績が複数ある場合、上欄の「交付決定日」にて付した番号と対応するよう付番して記載すること。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齋藤美桜</author>
    <author>文部科学省</author>
  </authors>
  <commentList>
    <comment ref="B9" authorId="0" shapeId="0" xr:uid="{06C2E68A-3896-4D0D-BF00-44CF0635139B}">
      <text>
        <r>
          <rPr>
            <b/>
            <sz val="9"/>
            <color indexed="81"/>
            <rFont val="MS P ゴシック"/>
            <family val="3"/>
            <charset val="128"/>
          </rPr>
          <t>………のため，………を整備することにより，………が可能になる。
（平易な表現を用いるなどして，専門家でないものでも理解・説明が出来るよう工夫すること。専門用語の解説等により，枠内に記入出来ない場合は，別紙として作成して差し支えない。）</t>
        </r>
      </text>
    </comment>
    <comment ref="A11" authorId="1" shapeId="0" xr:uid="{00000000-0006-0000-0300-000001000000}">
      <text>
        <r>
          <rPr>
            <b/>
            <sz val="9"/>
            <color indexed="81"/>
            <rFont val="ＭＳ Ｐゴシック"/>
            <family val="3"/>
            <charset val="128"/>
          </rPr>
          <t>電気設備位置図など装置を設置した建物その他の施設との一体性のわかる図面を必ず記入（添付）すること。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9" authorId="0" shapeId="0" xr:uid="{AA5FADBE-55F7-4768-97F3-8448512BBD0E}">
      <text>
        <r>
          <rPr>
            <b/>
            <sz val="9"/>
            <color indexed="81"/>
            <rFont val="ＭＳ Ｐゴシック"/>
            <family val="3"/>
            <charset val="128"/>
          </rPr>
          <t>対象経費のみに付番すること。
ここで付した番号を、「様式●－●」、「設備・装置（工事）等の説明一覧」、「設備（装置）構成図」、「平面（立面）図」、「定価証明書」、「カタログ」の対応箇所に付番する。</t>
        </r>
      </text>
    </comment>
    <comment ref="C9" authorId="0" shapeId="0" xr:uid="{A1ADEF5D-A211-4F67-8FD5-32EC33A1ADDD}">
      <text>
        <r>
          <rPr>
            <b/>
            <sz val="9"/>
            <color indexed="81"/>
            <rFont val="ＭＳ Ｐゴシック"/>
            <family val="3"/>
            <charset val="128"/>
          </rPr>
          <t>情報処理関係設備や教育装置など、見積書に品目名のみで記載されている場合は記入不要。耐震補強工事やエコキャンパス工事など、ＡＡ工事、ＢＢ工事と、工事別に分かれている場合は本欄へ記入すること。本欄への記入の有無に関わらず「品名・規格」欄は必ず記入をすること。</t>
        </r>
      </text>
    </comment>
    <comment ref="D9" authorId="0" shapeId="0" xr:uid="{22C274F6-C95D-4743-899C-E657FBD1BFA6}">
      <text>
        <r>
          <rPr>
            <b/>
            <sz val="9"/>
            <color indexed="81"/>
            <rFont val="ＭＳ Ｐゴシック"/>
            <family val="3"/>
            <charset val="128"/>
          </rPr>
          <t>複数にまとめて値引・諸経費等が係る場合など、値引額等を個々の品名毎に記載できない場合は、「品名・規格」欄に「値引額」、「諸経費」等と記載し、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412AD2B2-4A02-428C-85FC-514CF51667AE}">
      <text>
        <r>
          <rPr>
            <b/>
            <sz val="9"/>
            <color indexed="81"/>
            <rFont val="ＭＳ Ｐゴシック"/>
            <family val="3"/>
            <charset val="128"/>
          </rPr>
          <t>左欄が2以上の「品名・規格」に係る経費である場合、
→ドロップダウンリストより「全体に係る経費」、「複数項目に係る経費」のいずれかを選択すること。
上記以外、
→作業不要。</t>
        </r>
      </text>
    </comment>
    <comment ref="K9" authorId="0" shapeId="0" xr:uid="{E69EA9CA-61C8-471C-B776-53D3AE338CEC}">
      <text>
        <r>
          <rPr>
            <b/>
            <sz val="9"/>
            <color indexed="81"/>
            <rFont val="ＭＳ Ｐゴシック"/>
            <family val="3"/>
            <charset val="128"/>
          </rPr>
          <t>見積書の「金額」欄に記載の金額を記入すること。</t>
        </r>
      </text>
    </comment>
    <comment ref="Q10" authorId="0" shapeId="0" xr:uid="{4D1301B1-98F5-4903-A0F1-F0C37B34CF54}">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K57" authorId="0" shapeId="0" xr:uid="{2AC04880-5614-4444-A282-29B1AE4CD727}">
      <text>
        <r>
          <rPr>
            <b/>
            <sz val="9"/>
            <color indexed="81"/>
            <rFont val="ＭＳ Ｐゴシック"/>
            <family val="3"/>
            <charset val="128"/>
          </rPr>
          <t>自動計算のため入力不要。</t>
        </r>
      </text>
    </comment>
    <comment ref="K62" authorId="0" shapeId="0" xr:uid="{E5B2E667-0C5D-4DB4-81EF-B0C8ADA7A036}">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A36C7A41-8E27-4B69-8292-299D00F095C3}">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C81C511D-EAD1-4247-B2D5-D08F03E4E9BE}">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24E3BDBA-1CFA-49C2-986B-FA14E0449C42}">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4A988C32-FDB0-4977-BD5C-7E96D6A8EA92}">
      <text>
        <r>
          <rPr>
            <b/>
            <sz val="9"/>
            <color indexed="81"/>
            <rFont val="ＭＳ Ｐゴシック"/>
            <family val="3"/>
            <charset val="128"/>
          </rPr>
          <t>必要に応じて列を追加・削除すること。
「番号」は[見積書整理表」に付番したものと対応していることを確認すること。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C8" authorId="0" shapeId="0" xr:uid="{32EC86E7-4D29-4A7A-9DD5-1F49C7436880}">
      <text>
        <r>
          <rPr>
            <b/>
            <sz val="11"/>
            <color indexed="81"/>
            <rFont val="ＭＳ Ｐゴシック"/>
            <family val="3"/>
            <charset val="128"/>
          </rPr>
          <t>業者名は正確に記載すること。</t>
        </r>
      </text>
    </comment>
    <comment ref="I8" authorId="0" shapeId="0" xr:uid="{67BA45C2-4313-41E1-A8CB-45DC5B5BBC0D}">
      <text>
        <r>
          <rPr>
            <b/>
            <sz val="11"/>
            <color indexed="81"/>
            <rFont val="ＭＳ Ｐゴシック"/>
            <family val="3"/>
            <charset val="128"/>
          </rPr>
          <t>・「見積金額」欄の金額と見積書の金額は一致させること。（補助対象外経費も含めた金額を記載すること。）
・税込価格と税抜価格が混同している場合は，いずれかの表示方法に統一すること。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9" authorId="0" shapeId="0" xr:uid="{073FA220-081E-461E-B699-C000107E907A}">
      <text>
        <r>
          <rPr>
            <sz val="9"/>
            <color indexed="81"/>
            <rFont val="ＭＳ Ｐゴシック"/>
            <family val="3"/>
            <charset val="128"/>
          </rPr>
          <t xml:space="preserve">学校の在所する地方公共団体の要請により避難場所の指定を受けている学校である場合、下記回答欄を使用すること。
</t>
        </r>
      </text>
    </comment>
    <comment ref="D22" authorId="0" shapeId="0" xr:uid="{9D779FB0-C3BA-4103-BD6E-3BB38E2B2FBE}">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text>
    </comment>
    <comment ref="I25" authorId="0" shapeId="0" xr:uid="{7937A332-F9B6-4044-8C87-313A4CB13DD8}">
      <text>
        <r>
          <rPr>
            <sz val="9"/>
            <color indexed="81"/>
            <rFont val="ＭＳ Ｐゴシック"/>
            <family val="3"/>
            <charset val="128"/>
          </rPr>
          <t xml:space="preserve">IS値が0.6以上で耐震改修の必要がない建物数を記載すること。
</t>
        </r>
      </text>
    </comment>
    <comment ref="J25" authorId="0" shapeId="0" xr:uid="{51677360-FCA9-413E-B445-A2EE1B07301F}">
      <text>
        <r>
          <rPr>
            <sz val="9"/>
            <color indexed="81"/>
            <rFont val="ＭＳ Ｐゴシック"/>
            <family val="3"/>
            <charset val="128"/>
          </rPr>
          <t xml:space="preserve">耐震改修の結果、IS値が0.6以上になった建物数を記載すること。
</t>
        </r>
      </text>
    </comment>
    <comment ref="D42" authorId="0" shapeId="0" xr:uid="{B09C46A5-250D-4C47-9D21-4B9C06B36C8F}">
      <text>
        <r>
          <rPr>
            <sz val="9"/>
            <color indexed="81"/>
            <rFont val="ＭＳ Ｐゴシック"/>
            <family val="3"/>
            <charset val="128"/>
          </rPr>
          <t>自動入力のため、</t>
        </r>
        <r>
          <rPr>
            <b/>
            <u/>
            <sz val="9"/>
            <color indexed="10"/>
            <rFont val="ＭＳ Ｐゴシック"/>
            <family val="3"/>
            <charset val="128"/>
          </rPr>
          <t>入力不要。</t>
        </r>
      </text>
    </comment>
    <comment ref="I45" authorId="0" shapeId="0" xr:uid="{E845DBE3-2142-4794-AB26-00C06C750EBA}">
      <text>
        <r>
          <rPr>
            <sz val="9"/>
            <color indexed="81"/>
            <rFont val="ＭＳ Ｐゴシック"/>
            <family val="3"/>
            <charset val="128"/>
          </rPr>
          <t>IS値が0.6以上で耐震改修の必要がない建物数を記載すること。</t>
        </r>
      </text>
    </comment>
    <comment ref="J45" authorId="0" shapeId="0" xr:uid="{CCAA6637-7ADC-43B7-B2BF-18ACDA3B5D4E}">
      <text>
        <r>
          <rPr>
            <sz val="9"/>
            <color indexed="81"/>
            <rFont val="ＭＳ Ｐゴシック"/>
            <family val="3"/>
            <charset val="128"/>
          </rPr>
          <t xml:space="preserve">耐震改修の結果、IS値が0.6以上になった建物数を記載すること。
</t>
        </r>
      </text>
    </comment>
    <comment ref="D61" authorId="0" shapeId="0" xr:uid="{A553F73D-F2A3-4AED-AF6D-14CC19994262}">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D74" authorId="0" shapeId="0" xr:uid="{0BEE7374-187D-44B7-8AA1-44DE31955613}">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B85" authorId="0" shapeId="0" xr:uid="{87970A08-06D4-4969-958A-C0CD5A6D724D}">
      <text>
        <r>
          <rPr>
            <sz val="9"/>
            <color indexed="81"/>
            <rFont val="ＭＳ Ｐゴシック"/>
            <family val="3"/>
            <charset val="128"/>
          </rPr>
          <t xml:space="preserve">避難場所の指定を受けていない学校である場合、下記回答欄を使用すること。
</t>
        </r>
      </text>
    </comment>
    <comment ref="D87" authorId="0" shapeId="0" xr:uid="{45612D40-8799-4BEA-AD72-35218670979A}">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r>
          <rPr>
            <sz val="9"/>
            <color indexed="81"/>
            <rFont val="ＭＳ Ｐゴシック"/>
            <family val="3"/>
            <charset val="128"/>
          </rPr>
          <t xml:space="preserve">
</t>
        </r>
      </text>
    </comment>
    <comment ref="I90" authorId="0" shapeId="0" xr:uid="{EA733B21-53E1-4BC1-8F19-FCE28888C7C5}">
      <text>
        <r>
          <rPr>
            <sz val="9"/>
            <color indexed="81"/>
            <rFont val="ＭＳ Ｐゴシック"/>
            <family val="3"/>
            <charset val="128"/>
          </rPr>
          <t xml:space="preserve">IS値が0.6以上で耐震改修の必要がない建物数を記載すること。
</t>
        </r>
      </text>
    </comment>
    <comment ref="J90" authorId="0" shapeId="0" xr:uid="{322D078A-D351-4DBD-B702-699C4101CEB0}">
      <text>
        <r>
          <rPr>
            <sz val="9"/>
            <color indexed="81"/>
            <rFont val="ＭＳ Ｐゴシック"/>
            <family val="3"/>
            <charset val="128"/>
          </rPr>
          <t>耐震改修の結果、IS値が0.6以上になった建物数を記載すること。</t>
        </r>
      </text>
    </comment>
    <comment ref="D106" authorId="0" shapeId="0" xr:uid="{5FEE6373-13D5-4641-AA5C-0894C2770B6F}">
      <text>
        <r>
          <rPr>
            <sz val="9"/>
            <color indexed="81"/>
            <rFont val="ＭＳ Ｐゴシック"/>
            <family val="3"/>
            <charset val="128"/>
          </rPr>
          <t>自動入力のため、</t>
        </r>
        <r>
          <rPr>
            <b/>
            <u/>
            <sz val="9"/>
            <color indexed="10"/>
            <rFont val="ＭＳ Ｐゴシック"/>
            <family val="3"/>
            <charset val="128"/>
          </rPr>
          <t>入力不要。</t>
        </r>
      </text>
    </comment>
    <comment ref="I109" authorId="0" shapeId="0" xr:uid="{7326D3B1-831D-41D2-A9EC-C84EED891B9F}">
      <text>
        <r>
          <rPr>
            <sz val="9"/>
            <color indexed="81"/>
            <rFont val="ＭＳ Ｐゴシック"/>
            <family val="3"/>
            <charset val="128"/>
          </rPr>
          <t xml:space="preserve">IS値が0.6以上で耐震改修の必要がない建物数を記載すること。
</t>
        </r>
      </text>
    </comment>
    <comment ref="J109" authorId="0" shapeId="0" xr:uid="{CABDB12D-E51F-4212-83FA-48E35F39B41B}">
      <text>
        <r>
          <rPr>
            <sz val="9"/>
            <color indexed="81"/>
            <rFont val="ＭＳ Ｐゴシック"/>
            <family val="3"/>
            <charset val="128"/>
          </rPr>
          <t>耐震改修の結果、IS値が0.6以上になった建物数を記載すること。</t>
        </r>
      </text>
    </comment>
    <comment ref="D125" authorId="0" shapeId="0" xr:uid="{FA2C6E4F-426E-4207-880B-523C28C1FC47}">
      <text>
        <r>
          <rPr>
            <sz val="9"/>
            <color indexed="81"/>
            <rFont val="ＭＳ Ｐゴシック"/>
            <family val="3"/>
            <charset val="128"/>
          </rPr>
          <t>自動入力のため、</t>
        </r>
        <r>
          <rPr>
            <b/>
            <u/>
            <sz val="9"/>
            <color indexed="10"/>
            <rFont val="ＭＳ Ｐゴシック"/>
            <family val="3"/>
            <charset val="128"/>
          </rPr>
          <t>入力不要。</t>
        </r>
      </text>
    </comment>
    <comment ref="D138" authorId="0" shapeId="0" xr:uid="{0985FD3D-3FC7-42E0-8D1F-4923976827E9}">
      <text>
        <r>
          <rPr>
            <sz val="9"/>
            <color indexed="81"/>
            <rFont val="ＭＳ Ｐゴシック"/>
            <family val="3"/>
            <charset val="128"/>
          </rPr>
          <t>自動入力のため、</t>
        </r>
        <r>
          <rPr>
            <b/>
            <u/>
            <sz val="9"/>
            <color indexed="10"/>
            <rFont val="ＭＳ Ｐゴシック"/>
            <family val="3"/>
            <charset val="128"/>
          </rPr>
          <t>入力不要。</t>
        </r>
      </text>
    </comment>
    <comment ref="B149" authorId="0" shapeId="0" xr:uid="{F2A98536-3307-4CD6-B04E-B8D9D9F8FF8B}">
      <text>
        <r>
          <rPr>
            <sz val="9"/>
            <color indexed="81"/>
            <rFont val="ＭＳ Ｐゴシック"/>
            <family val="3"/>
            <charset val="128"/>
          </rPr>
          <t xml:space="preserve">この表は自動入力されるため、入力不要
</t>
        </r>
      </text>
    </comment>
    <comment ref="Q157" authorId="0" shapeId="0" xr:uid="{9BFE53B1-BF57-4629-A5CA-E5E1C8AAC264}">
      <text>
        <r>
          <rPr>
            <b/>
            <sz val="16"/>
            <color indexed="81"/>
            <rFont val="ＭＳ Ｐゴシック"/>
            <family val="3"/>
            <charset val="128"/>
          </rPr>
          <t>非
表
示</t>
        </r>
        <r>
          <rPr>
            <sz val="9"/>
            <color indexed="81"/>
            <rFont val="ＭＳ Ｐゴシック"/>
            <family val="3"/>
            <charset val="128"/>
          </rPr>
          <t xml:space="preserve">
</t>
        </r>
      </text>
    </comment>
    <comment ref="B160" authorId="0" shapeId="0" xr:uid="{E3B8EC79-5D3D-4230-8877-E3784DB8B5A4}">
      <text>
        <r>
          <rPr>
            <sz val="9"/>
            <color indexed="81"/>
            <rFont val="ＭＳ Ｐゴシック"/>
            <family val="3"/>
            <charset val="128"/>
          </rPr>
          <t xml:space="preserve">この表は自動入力されるため、入力不要
</t>
        </r>
      </text>
    </comment>
    <comment ref="B172" authorId="0" shapeId="0" xr:uid="{7FDA30A1-50B0-4986-ADE2-78EE6C00FC2C}">
      <text>
        <r>
          <rPr>
            <sz val="9"/>
            <color indexed="81"/>
            <rFont val="ＭＳ Ｐゴシック"/>
            <family val="3"/>
            <charset val="128"/>
          </rPr>
          <t xml:space="preserve">下記表は自動入力されるため、入力不要。
</t>
        </r>
      </text>
    </comment>
    <comment ref="B183" authorId="0" shapeId="0" xr:uid="{B046F732-59EC-4951-AD8A-02C10229B95E}">
      <text>
        <r>
          <rPr>
            <sz val="9"/>
            <color indexed="81"/>
            <rFont val="ＭＳ Ｐゴシック"/>
            <family val="3"/>
            <charset val="128"/>
          </rPr>
          <t xml:space="preserve">下記表は自動入力されるため、入力不要。
</t>
        </r>
      </text>
    </comment>
    <comment ref="B195" authorId="0" shapeId="0" xr:uid="{E05D8390-36A1-4206-80C2-01E1EA12E59C}">
      <text>
        <r>
          <rPr>
            <sz val="9"/>
            <color indexed="81"/>
            <rFont val="ＭＳ Ｐゴシック"/>
            <family val="3"/>
            <charset val="128"/>
          </rPr>
          <t xml:space="preserve">この表は自動入力されるため、入力不要
</t>
        </r>
      </text>
    </comment>
    <comment ref="Q195" authorId="0" shapeId="0" xr:uid="{19F46571-384C-4D7C-A05B-0AC893A1BE69}">
      <text>
        <r>
          <rPr>
            <b/>
            <sz val="16"/>
            <color indexed="81"/>
            <rFont val="ＭＳ Ｐゴシック"/>
            <family val="3"/>
            <charset val="128"/>
          </rPr>
          <t>非
表
示</t>
        </r>
        <r>
          <rPr>
            <sz val="9"/>
            <color indexed="81"/>
            <rFont val="ＭＳ Ｐゴシック"/>
            <family val="3"/>
            <charset val="128"/>
          </rPr>
          <t xml:space="preserve">
</t>
        </r>
      </text>
    </comment>
    <comment ref="B206" authorId="0" shapeId="0" xr:uid="{7F7ECD62-5F1A-408D-911C-88B7F9A67F6B}">
      <text>
        <r>
          <rPr>
            <sz val="9"/>
            <color indexed="81"/>
            <rFont val="ＭＳ Ｐゴシック"/>
            <family val="3"/>
            <charset val="128"/>
          </rPr>
          <t xml:space="preserve">この表は自動入力されるため、入力不要
</t>
        </r>
      </text>
    </comment>
  </commentList>
</comments>
</file>

<file path=xl/sharedStrings.xml><?xml version="1.0" encoding="utf-8"?>
<sst xmlns="http://schemas.openxmlformats.org/spreadsheetml/2006/main" count="899" uniqueCount="356">
  <si>
    <t>様式２-１（教育装置）</t>
    <rPh sb="0" eb="2">
      <t>ヨウシキ</t>
    </rPh>
    <rPh sb="6" eb="8">
      <t>キョウイク</t>
    </rPh>
    <rPh sb="8" eb="10">
      <t>ソウチ</t>
    </rPh>
    <phoneticPr fontId="13"/>
  </si>
  <si>
    <t>課程</t>
    <rPh sb="0" eb="2">
      <t>カテイ</t>
    </rPh>
    <phoneticPr fontId="13"/>
  </si>
  <si>
    <t>作成日：</t>
    <rPh sb="0" eb="3">
      <t>サクセイビ</t>
    </rPh>
    <phoneticPr fontId="13"/>
  </si>
  <si>
    <t>学校法人等名</t>
    <rPh sb="0" eb="2">
      <t>ガッコウ</t>
    </rPh>
    <rPh sb="2" eb="4">
      <t>ホウジン</t>
    </rPh>
    <rPh sb="4" eb="5">
      <t>トウ</t>
    </rPh>
    <rPh sb="5" eb="6">
      <t>メイ</t>
    </rPh>
    <phoneticPr fontId="13"/>
  </si>
  <si>
    <t>管理責任者
所属・職・氏名</t>
    <rPh sb="0" eb="2">
      <t>カンリ</t>
    </rPh>
    <rPh sb="2" eb="5">
      <t>セキニンシャ</t>
    </rPh>
    <rPh sb="6" eb="8">
      <t>ショゾク</t>
    </rPh>
    <rPh sb="9" eb="10">
      <t>ショク</t>
    </rPh>
    <rPh sb="11" eb="13">
      <t>シメイ</t>
    </rPh>
    <phoneticPr fontId="13"/>
  </si>
  <si>
    <t>使用学科等名</t>
    <rPh sb="0" eb="2">
      <t>シヨウ</t>
    </rPh>
    <rPh sb="2" eb="4">
      <t>ガッカ</t>
    </rPh>
    <rPh sb="4" eb="5">
      <t>トウ</t>
    </rPh>
    <rPh sb="5" eb="6">
      <t>メイ</t>
    </rPh>
    <phoneticPr fontId="13"/>
  </si>
  <si>
    <t>型番・仕様等</t>
    <rPh sb="0" eb="2">
      <t>カタバン</t>
    </rPh>
    <rPh sb="3" eb="5">
      <t>シヨウ</t>
    </rPh>
    <rPh sb="5" eb="6">
      <t>トウ</t>
    </rPh>
    <phoneticPr fontId="13"/>
  </si>
  <si>
    <t>数量</t>
    <rPh sb="0" eb="2">
      <t>スウリョウ</t>
    </rPh>
    <phoneticPr fontId="13"/>
  </si>
  <si>
    <t>金額（円）</t>
    <rPh sb="0" eb="2">
      <t>キンガク</t>
    </rPh>
    <rPh sb="3" eb="4">
      <t>エン</t>
    </rPh>
    <phoneticPr fontId="13"/>
  </si>
  <si>
    <t>円</t>
    <rPh sb="0" eb="1">
      <t>エン</t>
    </rPh>
    <phoneticPr fontId="13"/>
  </si>
  <si>
    <t>施設工事費</t>
    <rPh sb="0" eb="2">
      <t>シセツ</t>
    </rPh>
    <rPh sb="2" eb="5">
      <t>コウジヒ</t>
    </rPh>
    <phoneticPr fontId="13"/>
  </si>
  <si>
    <t>補助率</t>
    <phoneticPr fontId="13"/>
  </si>
  <si>
    <t>補助
希望額</t>
    <phoneticPr fontId="13"/>
  </si>
  <si>
    <t>納入業者名</t>
    <rPh sb="0" eb="2">
      <t>ノウニュウ</t>
    </rPh>
    <rPh sb="2" eb="4">
      <t>ギョウシャ</t>
    </rPh>
    <rPh sb="4" eb="5">
      <t>メイ</t>
    </rPh>
    <phoneticPr fontId="13"/>
  </si>
  <si>
    <t>カリキュラム上における当該装置の利用計画</t>
    <rPh sb="6" eb="7">
      <t>ジョウ</t>
    </rPh>
    <rPh sb="11" eb="13">
      <t>トウガイ</t>
    </rPh>
    <rPh sb="13" eb="15">
      <t>ソウチ</t>
    </rPh>
    <rPh sb="16" eb="18">
      <t>リヨウ</t>
    </rPh>
    <rPh sb="18" eb="20">
      <t>ケイカク</t>
    </rPh>
    <phoneticPr fontId="13"/>
  </si>
  <si>
    <t>事業名（教育
装置等名）</t>
    <rPh sb="0" eb="2">
      <t>ジギョウ</t>
    </rPh>
    <rPh sb="2" eb="3">
      <t>メイ</t>
    </rPh>
    <rPh sb="4" eb="6">
      <t>キョウイク</t>
    </rPh>
    <rPh sb="7" eb="9">
      <t>ソウチ</t>
    </rPh>
    <rPh sb="9" eb="10">
      <t>トウ</t>
    </rPh>
    <rPh sb="10" eb="11">
      <t>メイ</t>
    </rPh>
    <phoneticPr fontId="13"/>
  </si>
  <si>
    <t>都道府県名</t>
    <rPh sb="0" eb="4">
      <t>トドウフケン</t>
    </rPh>
    <rPh sb="4" eb="5">
      <t>メイ</t>
    </rPh>
    <phoneticPr fontId="13"/>
  </si>
  <si>
    <t>学校名</t>
    <rPh sb="0" eb="2">
      <t>ガッコウ</t>
    </rPh>
    <rPh sb="2" eb="3">
      <t>メイ</t>
    </rPh>
    <phoneticPr fontId="13"/>
  </si>
  <si>
    <t>分野</t>
    <rPh sb="0" eb="2">
      <t>ブンヤ</t>
    </rPh>
    <phoneticPr fontId="13"/>
  </si>
  <si>
    <t>整備対象教室
の名称</t>
    <rPh sb="0" eb="2">
      <t>セイビ</t>
    </rPh>
    <rPh sb="2" eb="4">
      <t>タイショウ</t>
    </rPh>
    <rPh sb="4" eb="6">
      <t>キョウシツ</t>
    </rPh>
    <rPh sb="8" eb="10">
      <t>メイショウ</t>
    </rPh>
    <phoneticPr fontId="13"/>
  </si>
  <si>
    <t>番号</t>
    <rPh sb="0" eb="2">
      <t>バンゴウ</t>
    </rPh>
    <phoneticPr fontId="13"/>
  </si>
  <si>
    <t>品名</t>
    <phoneticPr fontId="13"/>
  </si>
  <si>
    <t>学校名</t>
    <rPh sb="0" eb="3">
      <t>ガッコウメイ</t>
    </rPh>
    <phoneticPr fontId="13"/>
  </si>
  <si>
    <t>区 分</t>
    <rPh sb="0" eb="1">
      <t>ク</t>
    </rPh>
    <rPh sb="2" eb="3">
      <t>ブン</t>
    </rPh>
    <phoneticPr fontId="13"/>
  </si>
  <si>
    <t>課　　程　　名</t>
    <rPh sb="0" eb="1">
      <t>カ</t>
    </rPh>
    <rPh sb="3" eb="4">
      <t>ホド</t>
    </rPh>
    <rPh sb="6" eb="7">
      <t>メイ</t>
    </rPh>
    <phoneticPr fontId="13"/>
  </si>
  <si>
    <t>学　　科　　名</t>
    <rPh sb="0" eb="1">
      <t>ガク</t>
    </rPh>
    <rPh sb="3" eb="4">
      <t>カ</t>
    </rPh>
    <rPh sb="6" eb="7">
      <t>メイ</t>
    </rPh>
    <phoneticPr fontId="13"/>
  </si>
  <si>
    <t>教　員　数（人）</t>
    <rPh sb="0" eb="1">
      <t>キョウ</t>
    </rPh>
    <rPh sb="2" eb="3">
      <t>イン</t>
    </rPh>
    <rPh sb="4" eb="5">
      <t>カズ</t>
    </rPh>
    <rPh sb="6" eb="7">
      <t>ニン</t>
    </rPh>
    <phoneticPr fontId="13"/>
  </si>
  <si>
    <t>生　徒　数（人）</t>
    <rPh sb="0" eb="1">
      <t>セイ</t>
    </rPh>
    <rPh sb="2" eb="3">
      <t>ト</t>
    </rPh>
    <rPh sb="4" eb="5">
      <t>カズ</t>
    </rPh>
    <rPh sb="6" eb="7">
      <t>ニン</t>
    </rPh>
    <phoneticPr fontId="13"/>
  </si>
  <si>
    <t>備　　　　　　考</t>
    <rPh sb="0" eb="1">
      <t>ソナエ</t>
    </rPh>
    <rPh sb="7" eb="8">
      <t>コウ</t>
    </rPh>
    <phoneticPr fontId="13"/>
  </si>
  <si>
    <t>専　任</t>
    <rPh sb="0" eb="1">
      <t>セン</t>
    </rPh>
    <rPh sb="2" eb="3">
      <t>ニン</t>
    </rPh>
    <phoneticPr fontId="13"/>
  </si>
  <si>
    <t>その他</t>
    <rPh sb="2" eb="3">
      <t>タ</t>
    </rPh>
    <phoneticPr fontId="13"/>
  </si>
  <si>
    <t>定　員</t>
    <rPh sb="0" eb="1">
      <t>サダム</t>
    </rPh>
    <rPh sb="2" eb="3">
      <t>イン</t>
    </rPh>
    <phoneticPr fontId="13"/>
  </si>
  <si>
    <t>実　員</t>
    <rPh sb="0" eb="1">
      <t>ジツ</t>
    </rPh>
    <rPh sb="2" eb="3">
      <t>イン</t>
    </rPh>
    <phoneticPr fontId="13"/>
  </si>
  <si>
    <t>交付申請に係る学科</t>
    <rPh sb="0" eb="1">
      <t>コウ</t>
    </rPh>
    <rPh sb="1" eb="2">
      <t>ツキ</t>
    </rPh>
    <rPh sb="2" eb="3">
      <t>サル</t>
    </rPh>
    <rPh sb="3" eb="4">
      <t>ショウ</t>
    </rPh>
    <rPh sb="5" eb="6">
      <t>カカ</t>
    </rPh>
    <rPh sb="7" eb="9">
      <t>ガッカ</t>
    </rPh>
    <phoneticPr fontId="13"/>
  </si>
  <si>
    <t>小　　　　　　　計</t>
    <rPh sb="0" eb="1">
      <t>ショウ</t>
    </rPh>
    <rPh sb="8" eb="9">
      <t>ケイ</t>
    </rPh>
    <phoneticPr fontId="13"/>
  </si>
  <si>
    <t>その他の学科</t>
    <rPh sb="2" eb="3">
      <t>タ</t>
    </rPh>
    <rPh sb="4" eb="6">
      <t>ガッカ</t>
    </rPh>
    <phoneticPr fontId="13"/>
  </si>
  <si>
    <t>合　　　　　　　　計</t>
    <rPh sb="0" eb="1">
      <t>ゴウ</t>
    </rPh>
    <rPh sb="9" eb="10">
      <t>ケイ</t>
    </rPh>
    <phoneticPr fontId="13"/>
  </si>
  <si>
    <r>
      <t>　　　　（注） １　生徒数は，２学年以上ある場合は</t>
    </r>
    <r>
      <rPr>
        <u/>
        <sz val="11"/>
        <rFont val="ＭＳ Ｐゴシック"/>
        <family val="3"/>
        <charset val="128"/>
      </rPr>
      <t>学年ごとに記入</t>
    </r>
    <r>
      <rPr>
        <sz val="11"/>
        <rFont val="ＭＳ Ｐゴシック"/>
        <family val="3"/>
        <charset val="128"/>
      </rPr>
      <t>すること。</t>
    </r>
    <rPh sb="5" eb="6">
      <t>チュウ</t>
    </rPh>
    <rPh sb="10" eb="13">
      <t>セイトスウ</t>
    </rPh>
    <rPh sb="16" eb="18">
      <t>ガクネン</t>
    </rPh>
    <rPh sb="18" eb="20">
      <t>イジョウ</t>
    </rPh>
    <rPh sb="22" eb="24">
      <t>バアイ</t>
    </rPh>
    <rPh sb="25" eb="27">
      <t>ガクネン</t>
    </rPh>
    <rPh sb="30" eb="32">
      <t>キニュウ</t>
    </rPh>
    <phoneticPr fontId="13"/>
  </si>
  <si>
    <r>
      <t>　　　　　　　 ２　備考には，</t>
    </r>
    <r>
      <rPr>
        <u/>
        <sz val="11"/>
        <rFont val="ＭＳ Ｐゴシック"/>
        <family val="3"/>
        <charset val="128"/>
      </rPr>
      <t>当該課程，学科及び学校の設置年月日を記入すること。</t>
    </r>
    <rPh sb="10" eb="12">
      <t>ビコウ</t>
    </rPh>
    <rPh sb="15" eb="17">
      <t>トウガイ</t>
    </rPh>
    <rPh sb="17" eb="19">
      <t>カテイ</t>
    </rPh>
    <rPh sb="20" eb="22">
      <t>ガッカ</t>
    </rPh>
    <rPh sb="22" eb="23">
      <t>オヨ</t>
    </rPh>
    <rPh sb="24" eb="26">
      <t>ガッコウ</t>
    </rPh>
    <rPh sb="27" eb="29">
      <t>セッチ</t>
    </rPh>
    <rPh sb="29" eb="32">
      <t>ネンガッピ</t>
    </rPh>
    <rPh sb="33" eb="35">
      <t>キニュウ</t>
    </rPh>
    <phoneticPr fontId="13"/>
  </si>
  <si>
    <t>設備等を使用する学科のカリキュラムの概要</t>
    <rPh sb="0" eb="2">
      <t>セツビ</t>
    </rPh>
    <rPh sb="2" eb="3">
      <t>トウ</t>
    </rPh>
    <rPh sb="4" eb="6">
      <t>シヨウ</t>
    </rPh>
    <rPh sb="8" eb="10">
      <t>ガッカ</t>
    </rPh>
    <rPh sb="18" eb="20">
      <t>ガイヨウ</t>
    </rPh>
    <phoneticPr fontId="13"/>
  </si>
  <si>
    <t>科　　目　　名</t>
    <rPh sb="0" eb="1">
      <t>カ</t>
    </rPh>
    <rPh sb="3" eb="4">
      <t>メ</t>
    </rPh>
    <rPh sb="6" eb="7">
      <t>メイ</t>
    </rPh>
    <phoneticPr fontId="13"/>
  </si>
  <si>
    <t>教　育　内　容　の　概　要</t>
    <rPh sb="0" eb="1">
      <t>キョウ</t>
    </rPh>
    <rPh sb="2" eb="3">
      <t>イク</t>
    </rPh>
    <rPh sb="4" eb="5">
      <t>ナイ</t>
    </rPh>
    <rPh sb="6" eb="7">
      <t>カタチ</t>
    </rPh>
    <rPh sb="10" eb="11">
      <t>オオムネ</t>
    </rPh>
    <rPh sb="12" eb="13">
      <t>ヨウ</t>
    </rPh>
    <phoneticPr fontId="13"/>
  </si>
  <si>
    <t>必修
選択
の別</t>
    <rPh sb="0" eb="2">
      <t>ヒッシュウ</t>
    </rPh>
    <rPh sb="3" eb="5">
      <t>センタク</t>
    </rPh>
    <rPh sb="7" eb="8">
      <t>ベツ</t>
    </rPh>
    <phoneticPr fontId="13"/>
  </si>
  <si>
    <t>履修年次別時間数</t>
    <rPh sb="0" eb="2">
      <t>リシュウ</t>
    </rPh>
    <rPh sb="2" eb="5">
      <t>ネンジベツ</t>
    </rPh>
    <rPh sb="5" eb="8">
      <t>ジカンスウ</t>
    </rPh>
    <phoneticPr fontId="13"/>
  </si>
  <si>
    <t>交付申請設備等に係る科目</t>
    <rPh sb="0" eb="1">
      <t>コウ</t>
    </rPh>
    <rPh sb="1" eb="2">
      <t>ツキ</t>
    </rPh>
    <rPh sb="2" eb="3">
      <t>サル</t>
    </rPh>
    <rPh sb="3" eb="4">
      <t>ショウ</t>
    </rPh>
    <rPh sb="4" eb="6">
      <t>セツビ</t>
    </rPh>
    <rPh sb="6" eb="7">
      <t>トウ</t>
    </rPh>
    <rPh sb="8" eb="9">
      <t>カカ</t>
    </rPh>
    <rPh sb="10" eb="12">
      <t>カモク</t>
    </rPh>
    <phoneticPr fontId="13"/>
  </si>
  <si>
    <t>小　　　　　　　　　計</t>
    <rPh sb="0" eb="1">
      <t>ショウ</t>
    </rPh>
    <rPh sb="10" eb="11">
      <t>ケイ</t>
    </rPh>
    <phoneticPr fontId="13"/>
  </si>
  <si>
    <t>合　　　　　　　　　　計</t>
    <rPh sb="0" eb="1">
      <t>ゴウ</t>
    </rPh>
    <rPh sb="11" eb="12">
      <t>ケイ</t>
    </rPh>
    <phoneticPr fontId="13"/>
  </si>
  <si>
    <t>様式２-３（教育装置）</t>
    <rPh sb="0" eb="2">
      <t>ヨウシキ</t>
    </rPh>
    <rPh sb="6" eb="8">
      <t>キョウイク</t>
    </rPh>
    <rPh sb="8" eb="10">
      <t>ソウチ</t>
    </rPh>
    <phoneticPr fontId="13"/>
  </si>
  <si>
    <t>教　育　装　置　の　概　要</t>
    <rPh sb="0" eb="1">
      <t>キョウ</t>
    </rPh>
    <rPh sb="2" eb="3">
      <t>イク</t>
    </rPh>
    <rPh sb="4" eb="5">
      <t>ソウ</t>
    </rPh>
    <rPh sb="6" eb="7">
      <t>チ</t>
    </rPh>
    <rPh sb="10" eb="11">
      <t>オオムネ</t>
    </rPh>
    <rPh sb="12" eb="13">
      <t>ヨウ</t>
    </rPh>
    <phoneticPr fontId="13"/>
  </si>
  <si>
    <t>教育装置名</t>
    <rPh sb="0" eb="2">
      <t>キョウイク</t>
    </rPh>
    <rPh sb="2" eb="4">
      <t>ソウチ</t>
    </rPh>
    <rPh sb="4" eb="5">
      <t>メイ</t>
    </rPh>
    <phoneticPr fontId="13"/>
  </si>
  <si>
    <t>装置の概要</t>
    <rPh sb="0" eb="2">
      <t>ソウチ</t>
    </rPh>
    <rPh sb="3" eb="5">
      <t>ガイヨウ</t>
    </rPh>
    <phoneticPr fontId="13"/>
  </si>
  <si>
    <t>概要図</t>
    <rPh sb="0" eb="3">
      <t>ガイヨウズ</t>
    </rPh>
    <phoneticPr fontId="13"/>
  </si>
  <si>
    <t>都道府県</t>
    <rPh sb="0" eb="4">
      <t>トドウフケン</t>
    </rPh>
    <phoneticPr fontId="13"/>
  </si>
  <si>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</si>
  <si>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</si>
  <si>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</si>
  <si>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</si>
  <si>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</si>
  <si>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</si>
  <si>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</si>
  <si>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</si>
  <si>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</si>
  <si>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</si>
  <si>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</si>
  <si>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</si>
  <si>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</si>
  <si>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</si>
  <si>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</si>
  <si>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</si>
  <si>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</si>
  <si>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</si>
  <si>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</si>
  <si>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</si>
  <si>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</si>
  <si>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</si>
  <si>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</si>
  <si>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</si>
  <si>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</si>
  <si>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</si>
  <si>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</si>
  <si>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</si>
  <si>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</si>
  <si>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</si>
  <si>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</si>
  <si>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</si>
  <si>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</si>
  <si>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</si>
  <si>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</si>
  <si>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</si>
  <si>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</si>
  <si>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</si>
  <si>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</si>
  <si>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</si>
  <si>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</si>
  <si>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</si>
  <si>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</si>
  <si>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</si>
  <si>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</si>
  <si>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</si>
  <si>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</si>
  <si>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今回の整備教室における同種の装置の有無</t>
    <rPh sb="11" eb="13">
      <t>ドウシュ</t>
    </rPh>
    <rPh sb="14" eb="16">
      <t>ソウチ</t>
    </rPh>
    <rPh sb="17" eb="19">
      <t>ウム</t>
    </rPh>
    <phoneticPr fontId="13"/>
  </si>
  <si>
    <t>今回の整備教室における当該補助金（教育装置）の交付年度</t>
    <rPh sb="0" eb="2">
      <t>コンカイ</t>
    </rPh>
    <rPh sb="3" eb="5">
      <t>セイビ</t>
    </rPh>
    <rPh sb="5" eb="7">
      <t>キョウシツ</t>
    </rPh>
    <rPh sb="11" eb="13">
      <t>トウガイ</t>
    </rPh>
    <rPh sb="13" eb="16">
      <t>ホジョキン</t>
    </rPh>
    <rPh sb="17" eb="19">
      <t>キョウイク</t>
    </rPh>
    <rPh sb="19" eb="21">
      <t>ソウチ</t>
    </rPh>
    <rPh sb="23" eb="25">
      <t>コウフ</t>
    </rPh>
    <rPh sb="25" eb="27">
      <t>ネンド</t>
    </rPh>
    <phoneticPr fontId="13"/>
  </si>
  <si>
    <t>今回の整備教室における過去の国庫補助金（教育装置）で整備した装置について</t>
    <rPh sb="0" eb="2">
      <t>コンカイ</t>
    </rPh>
    <rPh sb="3" eb="5">
      <t>セイビ</t>
    </rPh>
    <rPh sb="5" eb="7">
      <t>キョウシツ</t>
    </rPh>
    <rPh sb="11" eb="13">
      <t>カコ</t>
    </rPh>
    <rPh sb="14" eb="16">
      <t>コッコ</t>
    </rPh>
    <rPh sb="16" eb="19">
      <t>ホジョキン</t>
    </rPh>
    <rPh sb="20" eb="22">
      <t>キョウイク</t>
    </rPh>
    <rPh sb="22" eb="24">
      <t>ソウチ</t>
    </rPh>
    <rPh sb="26" eb="28">
      <t>セイビ</t>
    </rPh>
    <rPh sb="30" eb="32">
      <t>ソウチ</t>
    </rPh>
    <phoneticPr fontId="13"/>
  </si>
  <si>
    <t>既存の装置との関係性等</t>
    <rPh sb="0" eb="2">
      <t>キゾン</t>
    </rPh>
    <rPh sb="3" eb="5">
      <t>ソウチ</t>
    </rPh>
    <rPh sb="7" eb="9">
      <t>カンケイ</t>
    </rPh>
    <rPh sb="9" eb="10">
      <t>セイ</t>
    </rPh>
    <rPh sb="10" eb="11">
      <t>トウ</t>
    </rPh>
    <phoneticPr fontId="13"/>
  </si>
  <si>
    <t>当該装置を整備する理由及び整備に伴う教育上の効果</t>
    <rPh sb="0" eb="2">
      <t>トウガイ</t>
    </rPh>
    <rPh sb="2" eb="4">
      <t>ソウチ</t>
    </rPh>
    <rPh sb="5" eb="7">
      <t>セイビ</t>
    </rPh>
    <rPh sb="9" eb="11">
      <t>リユウ</t>
    </rPh>
    <rPh sb="11" eb="12">
      <t>オヨ</t>
    </rPh>
    <rPh sb="13" eb="15">
      <t>セイビ</t>
    </rPh>
    <rPh sb="16" eb="17">
      <t>トモナ</t>
    </rPh>
    <rPh sb="18" eb="20">
      <t>キョウイク</t>
    </rPh>
    <rPh sb="20" eb="21">
      <t>ジョウ</t>
    </rPh>
    <rPh sb="22" eb="24">
      <t>コウカ</t>
    </rPh>
    <phoneticPr fontId="13"/>
  </si>
  <si>
    <t>補助対象
経費合計</t>
    <rPh sb="0" eb="2">
      <t>ホジョ</t>
    </rPh>
    <rPh sb="2" eb="4">
      <t>タイショウ</t>
    </rPh>
    <rPh sb="5" eb="7">
      <t>ケイヒ</t>
    </rPh>
    <rPh sb="7" eb="9">
      <t>ゴウケイ</t>
    </rPh>
    <phoneticPr fontId="14"/>
  </si>
  <si>
    <t>全事業費
合計</t>
    <rPh sb="0" eb="1">
      <t>ゼン</t>
    </rPh>
    <rPh sb="1" eb="4">
      <t>ジギョウヒ</t>
    </rPh>
    <rPh sb="5" eb="7">
      <t>ゴウケイ</t>
    </rPh>
    <phoneticPr fontId="14"/>
  </si>
  <si>
    <t>共通様式</t>
    <rPh sb="0" eb="2">
      <t>キョウツウ</t>
    </rPh>
    <rPh sb="2" eb="4">
      <t>ヨウシキ</t>
    </rPh>
    <phoneticPr fontId="13"/>
  </si>
  <si>
    <t>採択理由書</t>
    <rPh sb="0" eb="2">
      <t>サイタク</t>
    </rPh>
    <rPh sb="2" eb="5">
      <t>リユウショ</t>
    </rPh>
    <phoneticPr fontId="13"/>
  </si>
  <si>
    <t>事業名</t>
    <rPh sb="0" eb="2">
      <t>ジギョウ</t>
    </rPh>
    <rPh sb="2" eb="3">
      <t>メイ</t>
    </rPh>
    <phoneticPr fontId="13"/>
  </si>
  <si>
    <t>採択業者区分</t>
    <rPh sb="0" eb="2">
      <t>サイタク</t>
    </rPh>
    <rPh sb="2" eb="4">
      <t>ギョウシャ</t>
    </rPh>
    <rPh sb="4" eb="6">
      <t>クブン</t>
    </rPh>
    <phoneticPr fontId="13"/>
  </si>
  <si>
    <t>採択業者</t>
    <rPh sb="0" eb="2">
      <t>サイタク</t>
    </rPh>
    <rPh sb="2" eb="4">
      <t>ギョウシャ</t>
    </rPh>
    <phoneticPr fontId="13"/>
  </si>
  <si>
    <t>会社名：</t>
    <rPh sb="0" eb="2">
      <t>カイシャ</t>
    </rPh>
    <rPh sb="2" eb="3">
      <t>メイ</t>
    </rPh>
    <phoneticPr fontId="13"/>
  </si>
  <si>
    <t>見積金額：</t>
    <rPh sb="0" eb="2">
      <t>ミツモリ</t>
    </rPh>
    <rPh sb="2" eb="4">
      <t>キンガク</t>
    </rPh>
    <phoneticPr fontId="13"/>
  </si>
  <si>
    <t>不採択業者１</t>
    <rPh sb="0" eb="1">
      <t>フ</t>
    </rPh>
    <rPh sb="1" eb="3">
      <t>サイタク</t>
    </rPh>
    <rPh sb="3" eb="5">
      <t>ギョウシャ</t>
    </rPh>
    <phoneticPr fontId="13"/>
  </si>
  <si>
    <t>不採択業者２</t>
    <rPh sb="0" eb="1">
      <t>フ</t>
    </rPh>
    <rPh sb="1" eb="3">
      <t>サイタク</t>
    </rPh>
    <rPh sb="3" eb="5">
      <t>ギョウシャ</t>
    </rPh>
    <phoneticPr fontId="13"/>
  </si>
  <si>
    <t>不採択業者３</t>
    <rPh sb="0" eb="1">
      <t>フ</t>
    </rPh>
    <rPh sb="1" eb="3">
      <t>サイタク</t>
    </rPh>
    <rPh sb="3" eb="5">
      <t>ギョウシャ</t>
    </rPh>
    <phoneticPr fontId="13"/>
  </si>
  <si>
    <t>不採択業者４</t>
    <rPh sb="0" eb="1">
      <t>フ</t>
    </rPh>
    <rPh sb="1" eb="3">
      <t>サイタク</t>
    </rPh>
    <rPh sb="3" eb="5">
      <t>ギョウシャ</t>
    </rPh>
    <phoneticPr fontId="13"/>
  </si>
  <si>
    <t>不採択業者５</t>
    <rPh sb="0" eb="1">
      <t>フ</t>
    </rPh>
    <rPh sb="1" eb="3">
      <t>サイタク</t>
    </rPh>
    <rPh sb="3" eb="5">
      <t>ギョウシャ</t>
    </rPh>
    <phoneticPr fontId="13"/>
  </si>
  <si>
    <t>（業者採択理由）</t>
    <rPh sb="1" eb="3">
      <t>ギョウシャ</t>
    </rPh>
    <rPh sb="3" eb="5">
      <t>サイタク</t>
    </rPh>
    <rPh sb="5" eb="7">
      <t>リユウ</t>
    </rPh>
    <phoneticPr fontId="13"/>
  </si>
  <si>
    <t>（業者選定後に金額が変更した理由）</t>
    <rPh sb="1" eb="3">
      <t>ギョウシャ</t>
    </rPh>
    <rPh sb="3" eb="5">
      <t>センテイ</t>
    </rPh>
    <rPh sb="5" eb="6">
      <t>ゴ</t>
    </rPh>
    <rPh sb="7" eb="9">
      <t>キンガク</t>
    </rPh>
    <rPh sb="10" eb="12">
      <t>ヘンコウ</t>
    </rPh>
    <rPh sb="14" eb="16">
      <t>リユウ</t>
    </rPh>
    <phoneticPr fontId="13"/>
  </si>
  <si>
    <t>変更前金額：</t>
    <rPh sb="0" eb="3">
      <t>ヘンコウマエ</t>
    </rPh>
    <rPh sb="3" eb="5">
      <t>キンガク</t>
    </rPh>
    <phoneticPr fontId="13"/>
  </si>
  <si>
    <t>変更後金額：</t>
    <rPh sb="0" eb="3">
      <t>ヘンコウゴ</t>
    </rPh>
    <rPh sb="3" eb="5">
      <t>キンガク</t>
    </rPh>
    <phoneticPr fontId="13"/>
  </si>
  <si>
    <t>差額：</t>
    <rPh sb="0" eb="2">
      <t>サガク</t>
    </rPh>
    <phoneticPr fontId="13"/>
  </si>
  <si>
    <t>設備・装置等の説明一覧</t>
    <rPh sb="0" eb="2">
      <t>セツビ</t>
    </rPh>
    <rPh sb="5" eb="6">
      <t>トウ</t>
    </rPh>
    <rPh sb="7" eb="9">
      <t>セツメイ</t>
    </rPh>
    <rPh sb="9" eb="11">
      <t>イチラン</t>
    </rPh>
    <phoneticPr fontId="37"/>
  </si>
  <si>
    <t>都道府県名</t>
    <rPh sb="0" eb="4">
      <t>トドウフケン</t>
    </rPh>
    <rPh sb="4" eb="5">
      <t>メイ</t>
    </rPh>
    <phoneticPr fontId="37"/>
  </si>
  <si>
    <t>学校法人名</t>
    <rPh sb="0" eb="2">
      <t>ガッコウ</t>
    </rPh>
    <rPh sb="2" eb="4">
      <t>ホウジン</t>
    </rPh>
    <rPh sb="4" eb="5">
      <t>メイ</t>
    </rPh>
    <phoneticPr fontId="37"/>
  </si>
  <si>
    <t>学校名</t>
    <rPh sb="0" eb="3">
      <t>ガッコウメイ</t>
    </rPh>
    <phoneticPr fontId="37"/>
  </si>
  <si>
    <t>事業区分</t>
    <rPh sb="0" eb="2">
      <t>ジギョウ</t>
    </rPh>
    <rPh sb="2" eb="4">
      <t>クブン</t>
    </rPh>
    <phoneticPr fontId="37"/>
  </si>
  <si>
    <t>事業名</t>
    <rPh sb="0" eb="2">
      <t>ジギョウ</t>
    </rPh>
    <rPh sb="2" eb="3">
      <t>メイ</t>
    </rPh>
    <phoneticPr fontId="37"/>
  </si>
  <si>
    <t>番号</t>
    <rPh sb="0" eb="2">
      <t>バンゴウ</t>
    </rPh>
    <phoneticPr fontId="37"/>
  </si>
  <si>
    <t>品名</t>
    <rPh sb="0" eb="1">
      <t>シナ</t>
    </rPh>
    <rPh sb="1" eb="2">
      <t>メイ</t>
    </rPh>
    <phoneticPr fontId="37"/>
  </si>
  <si>
    <t>数量</t>
    <rPh sb="0" eb="2">
      <t>スウリョウ</t>
    </rPh>
    <phoneticPr fontId="37"/>
  </si>
  <si>
    <t>（教育装置）共通様式［学校法人作成］</t>
    <rPh sb="1" eb="3">
      <t>キョウイク</t>
    </rPh>
    <rPh sb="3" eb="5">
      <t>ソウチ</t>
    </rPh>
    <phoneticPr fontId="37"/>
  </si>
  <si>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37"/>
  </si>
  <si>
    <t>見　積　書　整　理　表</t>
    <rPh sb="0" eb="1">
      <t>ミ</t>
    </rPh>
    <rPh sb="2" eb="3">
      <t>セキ</t>
    </rPh>
    <rPh sb="4" eb="5">
      <t>ショ</t>
    </rPh>
    <rPh sb="6" eb="7">
      <t>ヒトシ</t>
    </rPh>
    <rPh sb="8" eb="9">
      <t>リ</t>
    </rPh>
    <rPh sb="10" eb="11">
      <t>ヒョウ</t>
    </rPh>
    <phoneticPr fontId="37"/>
  </si>
  <si>
    <t>（単位：円）</t>
    <phoneticPr fontId="37"/>
  </si>
  <si>
    <t>整理番号</t>
    <rPh sb="0" eb="2">
      <t>セイリ</t>
    </rPh>
    <rPh sb="2" eb="4">
      <t>バンゴウ</t>
    </rPh>
    <phoneticPr fontId="37"/>
  </si>
  <si>
    <t>項目名</t>
    <rPh sb="0" eb="3">
      <t>コウモクメイ</t>
    </rPh>
    <phoneticPr fontId="37"/>
  </si>
  <si>
    <t>左記経費（Ｄ列）について</t>
    <rPh sb="0" eb="2">
      <t>サキ</t>
    </rPh>
    <rPh sb="2" eb="4">
      <t>ケイヒ</t>
    </rPh>
    <rPh sb="6" eb="7">
      <t>レツ</t>
    </rPh>
    <phoneticPr fontId="37"/>
  </si>
  <si>
    <t>単価</t>
    <rPh sb="0" eb="2">
      <t>タンカ</t>
    </rPh>
    <phoneticPr fontId="13"/>
  </si>
  <si>
    <r>
      <t xml:space="preserve">数量
</t>
    </r>
    <r>
      <rPr>
        <sz val="9"/>
        <color theme="1"/>
        <rFont val="ＭＳ Ｐゴシック"/>
        <family val="3"/>
        <charset val="128"/>
        <scheme val="minor"/>
      </rPr>
      <t>（対象分）</t>
    </r>
    <rPh sb="0" eb="2">
      <t>スウリョウ</t>
    </rPh>
    <rPh sb="4" eb="6">
      <t>タイショウ</t>
    </rPh>
    <rPh sb="6" eb="7">
      <t>ブン</t>
    </rPh>
    <phoneticPr fontId="13"/>
  </si>
  <si>
    <r>
      <t xml:space="preserve">数量
</t>
    </r>
    <r>
      <rPr>
        <sz val="9"/>
        <color theme="1"/>
        <rFont val="ＭＳ Ｐゴシック"/>
        <family val="3"/>
        <charset val="128"/>
        <scheme val="minor"/>
      </rPr>
      <t>（対象外分）</t>
    </r>
    <rPh sb="0" eb="2">
      <t>スウリョウ</t>
    </rPh>
    <rPh sb="4" eb="7">
      <t>タイショウガイ</t>
    </rPh>
    <rPh sb="7" eb="8">
      <t>ブン</t>
    </rPh>
    <phoneticPr fontId="13"/>
  </si>
  <si>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13"/>
  </si>
  <si>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13"/>
  </si>
  <si>
    <t>金額</t>
    <rPh sb="0" eb="2">
      <t>キンガク</t>
    </rPh>
    <phoneticPr fontId="13"/>
  </si>
  <si>
    <t>備考欄</t>
    <rPh sb="0" eb="2">
      <t>ビコウ</t>
    </rPh>
    <rPh sb="2" eb="3">
      <t>ラン</t>
    </rPh>
    <phoneticPr fontId="13"/>
  </si>
  <si>
    <t>対象経費</t>
    <rPh sb="0" eb="2">
      <t>タイショウ</t>
    </rPh>
    <rPh sb="2" eb="4">
      <t>ケイヒ</t>
    </rPh>
    <phoneticPr fontId="13"/>
  </si>
  <si>
    <t>対象外経費</t>
    <rPh sb="0" eb="3">
      <t>タイショウガイ</t>
    </rPh>
    <rPh sb="3" eb="5">
      <t>ケイヒ</t>
    </rPh>
    <phoneticPr fontId="13"/>
  </si>
  <si>
    <t>値引・諸経費等共通に係る経費</t>
    <rPh sb="0" eb="2">
      <t>ネビキ</t>
    </rPh>
    <rPh sb="3" eb="7">
      <t>ショケイヒナド</t>
    </rPh>
    <rPh sb="7" eb="9">
      <t>キョウツウ</t>
    </rPh>
    <rPh sb="10" eb="11">
      <t>カカ</t>
    </rPh>
    <rPh sb="12" eb="14">
      <t>ケイヒ</t>
    </rPh>
    <phoneticPr fontId="13"/>
  </si>
  <si>
    <t>全経費へ付番</t>
    <rPh sb="0" eb="3">
      <t>ゼンケイヒ</t>
    </rPh>
    <rPh sb="4" eb="5">
      <t>フ</t>
    </rPh>
    <rPh sb="5" eb="6">
      <t>バン</t>
    </rPh>
    <phoneticPr fontId="37"/>
  </si>
  <si>
    <t>対象経費のみ付番</t>
    <rPh sb="0" eb="2">
      <t>タイショウ</t>
    </rPh>
    <rPh sb="2" eb="4">
      <t>ケイヒ</t>
    </rPh>
    <rPh sb="6" eb="7">
      <t>フ</t>
    </rPh>
    <rPh sb="7" eb="8">
      <t>バン</t>
    </rPh>
    <phoneticPr fontId="37"/>
  </si>
  <si>
    <t>必要に応じて記入</t>
    <rPh sb="0" eb="2">
      <t>ヒツヨウ</t>
    </rPh>
    <rPh sb="3" eb="4">
      <t>オウ</t>
    </rPh>
    <rPh sb="6" eb="8">
      <t>キニュウ</t>
    </rPh>
    <phoneticPr fontId="37"/>
  </si>
  <si>
    <t>要記入</t>
    <rPh sb="0" eb="1">
      <t>ヨウ</t>
    </rPh>
    <rPh sb="1" eb="3">
      <t>キニュウ</t>
    </rPh>
    <phoneticPr fontId="37"/>
  </si>
  <si>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37"/>
  </si>
  <si>
    <t>自動計算の為
入力不要</t>
    <rPh sb="0" eb="2">
      <t>ジドウ</t>
    </rPh>
    <rPh sb="2" eb="4">
      <t>ケイサン</t>
    </rPh>
    <rPh sb="5" eb="6">
      <t>タメ</t>
    </rPh>
    <rPh sb="7" eb="9">
      <t>ニュウリョク</t>
    </rPh>
    <rPh sb="9" eb="11">
      <t>フヨウ</t>
    </rPh>
    <phoneticPr fontId="37"/>
  </si>
  <si>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37"/>
  </si>
  <si>
    <t>合計（税抜）</t>
    <rPh sb="0" eb="2">
      <t>ゴウケイ</t>
    </rPh>
    <rPh sb="3" eb="5">
      <t>ゼイヌ</t>
    </rPh>
    <phoneticPr fontId="13"/>
  </si>
  <si>
    <t>↑a</t>
    <phoneticPr fontId="37"/>
  </si>
  <si>
    <t>↑b</t>
    <phoneticPr fontId="37"/>
  </si>
  <si>
    <t>↑c</t>
    <phoneticPr fontId="37"/>
  </si>
  <si>
    <t>割合</t>
    <rPh sb="0" eb="2">
      <t>ワリアイ</t>
    </rPh>
    <phoneticPr fontId="37"/>
  </si>
  <si>
    <t>共通に係る経費</t>
    <rPh sb="0" eb="2">
      <t>キョウツウ</t>
    </rPh>
    <rPh sb="3" eb="4">
      <t>カカ</t>
    </rPh>
    <rPh sb="5" eb="7">
      <t>ケイヒ</t>
    </rPh>
    <phoneticPr fontId="37"/>
  </si>
  <si>
    <t>a（又はb）+共通に係る経費</t>
    <rPh sb="2" eb="3">
      <t>マタ</t>
    </rPh>
    <rPh sb="7" eb="9">
      <t>キョウツウ</t>
    </rPh>
    <rPh sb="10" eb="11">
      <t>カカ</t>
    </rPh>
    <rPh sb="12" eb="14">
      <t>ケイヒ</t>
    </rPh>
    <phoneticPr fontId="37"/>
  </si>
  <si>
    <t>消費税額</t>
    <rPh sb="0" eb="3">
      <t>ショウヒゼイ</t>
    </rPh>
    <rPh sb="3" eb="4">
      <t>ガク</t>
    </rPh>
    <phoneticPr fontId="13"/>
  </si>
  <si>
    <t>消費税額</t>
    <rPh sb="0" eb="3">
      <t>ショウヒゼイ</t>
    </rPh>
    <rPh sb="3" eb="4">
      <t>ガク</t>
    </rPh>
    <phoneticPr fontId="37"/>
  </si>
  <si>
    <t>↓対象経費</t>
    <rPh sb="1" eb="3">
      <t>タイショウ</t>
    </rPh>
    <rPh sb="3" eb="5">
      <t>ケイヒ</t>
    </rPh>
    <phoneticPr fontId="37"/>
  </si>
  <si>
    <t>↓対象外経費</t>
    <rPh sb="1" eb="4">
      <t>タイショウガイ</t>
    </rPh>
    <rPh sb="4" eb="6">
      <t>ケイヒ</t>
    </rPh>
    <phoneticPr fontId="37"/>
  </si>
  <si>
    <t>合計（税込）</t>
    <rPh sb="0" eb="2">
      <t>ゴウケイ</t>
    </rPh>
    <rPh sb="3" eb="5">
      <t>ゼイコミ</t>
    </rPh>
    <phoneticPr fontId="13"/>
  </si>
  <si>
    <t>割合（%）入力↓</t>
    <rPh sb="0" eb="2">
      <t>ワリアイ</t>
    </rPh>
    <rPh sb="5" eb="7">
      <t>ニュウリョク</t>
    </rPh>
    <phoneticPr fontId="37"/>
  </si>
  <si>
    <t>按分後対象経費</t>
    <rPh sb="0" eb="2">
      <t>アンブン</t>
    </rPh>
    <rPh sb="2" eb="3">
      <t>ゴ</t>
    </rPh>
    <rPh sb="3" eb="5">
      <t>タイショウ</t>
    </rPh>
    <rPh sb="5" eb="7">
      <t>ケイヒ</t>
    </rPh>
    <phoneticPr fontId="37"/>
  </si>
  <si>
    <t>専門</t>
    <rPh sb="0" eb="2">
      <t>センモン</t>
    </rPh>
    <phoneticPr fontId="37"/>
  </si>
  <si>
    <t>高等</t>
    <rPh sb="0" eb="2">
      <t>コウトウ</t>
    </rPh>
    <phoneticPr fontId="37"/>
  </si>
  <si>
    <t xml:space="preserve">教育装置 【 チ ェ ッ ク 表 】 </t>
    <rPh sb="0" eb="2">
      <t>キョウイク</t>
    </rPh>
    <rPh sb="2" eb="4">
      <t>ソウチ</t>
    </rPh>
    <rPh sb="15" eb="16">
      <t>ヒョウ</t>
    </rPh>
    <phoneticPr fontId="37"/>
  </si>
  <si>
    <t>学　校　名</t>
    <rPh sb="0" eb="1">
      <t>ガク</t>
    </rPh>
    <rPh sb="2" eb="3">
      <t>コウ</t>
    </rPh>
    <rPh sb="4" eb="5">
      <t>メイ</t>
    </rPh>
    <phoneticPr fontId="37"/>
  </si>
  <si>
    <t>〔　回　答　方　法　〕</t>
    <phoneticPr fontId="37"/>
  </si>
  <si>
    <t>【チェック項目Ⅰ】　補助金を申請するための要件を満たしているか</t>
    <rPh sb="5" eb="7">
      <t>コウモク</t>
    </rPh>
    <phoneticPr fontId="37"/>
  </si>
  <si>
    <t>確　　　認　　　事　　　項</t>
    <rPh sb="0" eb="1">
      <t>アキラ</t>
    </rPh>
    <rPh sb="4" eb="5">
      <t>シノブ</t>
    </rPh>
    <rPh sb="8" eb="9">
      <t>コト</t>
    </rPh>
    <rPh sb="12" eb="13">
      <t>コウ</t>
    </rPh>
    <phoneticPr fontId="37"/>
  </si>
  <si>
    <t>回 答</t>
    <rPh sb="0" eb="1">
      <t>カイ</t>
    </rPh>
    <rPh sb="2" eb="3">
      <t>コタエ</t>
    </rPh>
    <phoneticPr fontId="37"/>
  </si>
  <si>
    <t>判定</t>
    <rPh sb="0" eb="2">
      <t>ハンテイ</t>
    </rPh>
    <phoneticPr fontId="37"/>
  </si>
  <si>
    <r>
      <t>専修学校専門課程及び高等課程の教育に必要な機械、器具その他の装置（情報処理関係設備を除く。）で、以下をいずれも満たすことを確認して、「○」を選択してください。</t>
    </r>
    <r>
      <rPr>
        <u/>
        <sz val="11"/>
        <color theme="1"/>
        <rFont val="ＭＳ Ｐゴシック"/>
        <family val="3"/>
        <charset val="128"/>
        <scheme val="minor"/>
      </rPr>
      <t xml:space="preserve">
</t>
    </r>
    <r>
      <rPr>
        <sz val="11"/>
        <color theme="1"/>
        <rFont val="ＭＳ Ｐゴシック"/>
        <family val="3"/>
        <charset val="128"/>
        <scheme val="minor"/>
      </rPr>
      <t>　・専修学校教育の水準の向上に寄与することが期待される質の高い装置であること。
　・</t>
    </r>
    <r>
      <rPr>
        <u/>
        <sz val="11"/>
        <color theme="1"/>
        <rFont val="ＭＳ Ｐゴシック"/>
        <family val="3"/>
        <charset val="128"/>
        <scheme val="minor"/>
      </rPr>
      <t>当該装置の使用が教育課程上明確に位置付けられ</t>
    </r>
    <r>
      <rPr>
        <sz val="11"/>
        <color theme="1"/>
        <rFont val="ＭＳ Ｐゴシック"/>
        <family val="3"/>
        <charset val="128"/>
        <scheme val="minor"/>
      </rPr>
      <t>、その使用により得られる教育上の効果が著しいものであること。
　・装置の維持運営及び管理するための体制が整備されていること。</t>
    </r>
    <rPh sb="48" eb="50">
      <t>イカ</t>
    </rPh>
    <rPh sb="55" eb="56">
      <t>ミ</t>
    </rPh>
    <rPh sb="61" eb="63">
      <t>カクニン</t>
    </rPh>
    <rPh sb="70" eb="72">
      <t>センタク</t>
    </rPh>
    <phoneticPr fontId="37"/>
  </si>
  <si>
    <r>
      <t>補助対象となる１個又は１組の価格が、</t>
    </r>
    <r>
      <rPr>
        <sz val="11"/>
        <color rgb="FFFF0000"/>
        <rFont val="ＭＳ Ｐゴシック"/>
        <family val="3"/>
        <charset val="128"/>
        <scheme val="minor"/>
      </rPr>
      <t>専門課程なら２０００万円以上</t>
    </r>
    <r>
      <rPr>
        <sz val="11"/>
        <rFont val="ＭＳ Ｐゴシック"/>
        <family val="3"/>
        <charset val="128"/>
      </rPr>
      <t>、</t>
    </r>
    <r>
      <rPr>
        <sz val="11"/>
        <color rgb="FFFF0000"/>
        <rFont val="ＭＳ Ｐゴシック"/>
        <family val="3"/>
        <charset val="128"/>
        <scheme val="minor"/>
      </rPr>
      <t>高等課程なら４００万円以上</t>
    </r>
    <r>
      <rPr>
        <sz val="11"/>
        <rFont val="ＭＳ Ｐゴシック"/>
        <family val="3"/>
        <charset val="128"/>
      </rPr>
      <t>のもので、機械・器具を取りまとめて１組とした場合は、それらが機能的に密接な関係を持ち、装置としての一体性があることを確認して、「○」を選択してください。</t>
    </r>
    <rPh sb="0" eb="2">
      <t>ホジョ</t>
    </rPh>
    <rPh sb="2" eb="4">
      <t>タイショウ</t>
    </rPh>
    <rPh sb="8" eb="9">
      <t>コ</t>
    </rPh>
    <rPh sb="9" eb="10">
      <t>マタ</t>
    </rPh>
    <rPh sb="12" eb="13">
      <t>クミ</t>
    </rPh>
    <rPh sb="14" eb="16">
      <t>カカク</t>
    </rPh>
    <rPh sb="18" eb="20">
      <t>センモン</t>
    </rPh>
    <rPh sb="20" eb="22">
      <t>カテイ</t>
    </rPh>
    <rPh sb="51" eb="53">
      <t>キカイ</t>
    </rPh>
    <rPh sb="54" eb="56">
      <t>キグ</t>
    </rPh>
    <rPh sb="57" eb="58">
      <t>ト</t>
    </rPh>
    <rPh sb="64" eb="65">
      <t>クミ</t>
    </rPh>
    <rPh sb="68" eb="70">
      <t>バアイ</t>
    </rPh>
    <rPh sb="76" eb="79">
      <t>キノウテキ</t>
    </rPh>
    <rPh sb="80" eb="82">
      <t>ミッセツ</t>
    </rPh>
    <rPh sb="83" eb="85">
      <t>カンケイ</t>
    </rPh>
    <rPh sb="86" eb="87">
      <t>モ</t>
    </rPh>
    <rPh sb="89" eb="91">
      <t>ソウチ</t>
    </rPh>
    <rPh sb="95" eb="97">
      <t>イッタイ</t>
    </rPh>
    <rPh sb="97" eb="98">
      <t>セイ</t>
    </rPh>
    <rPh sb="104" eb="106">
      <t>カクニン</t>
    </rPh>
    <rPh sb="113" eb="115">
      <t>センタク</t>
    </rPh>
    <phoneticPr fontId="37"/>
  </si>
  <si>
    <t>補助対象となる当該装置の設置に当たっては、建物その他の施設に関し、新増改築，改修工事又は電気工事，ガス工事，給排水工事その他の附帯工事を必要とし，建物その他の施設と一体性があること（ただし，当該工事に係る経費は補助対象外であることに留意すること。）を確認して、「○」を選択してください。</t>
    <rPh sb="0" eb="2">
      <t>ホジョ</t>
    </rPh>
    <rPh sb="2" eb="4">
      <t>タイショウ</t>
    </rPh>
    <rPh sb="125" eb="127">
      <t>カクニン</t>
    </rPh>
    <rPh sb="134" eb="136">
      <t>センタク</t>
    </rPh>
    <phoneticPr fontId="37"/>
  </si>
  <si>
    <t>申請する装置を使用する学科について、以下をいずれも満たすことを確認して、「○」を選択してください。
　・申請年度に当該学科においてカリキュラム上装置を必要とする学年に生徒が在籍していること。
　・完成年度を迎えていること（卒業生を輩出していること）。</t>
    <rPh sb="99" eb="101">
      <t>カンセイ</t>
    </rPh>
    <rPh sb="101" eb="103">
      <t>ネンド</t>
    </rPh>
    <rPh sb="104" eb="105">
      <t>ムカ</t>
    </rPh>
    <phoneticPr fontId="37"/>
  </si>
  <si>
    <t>今回申請する事業が、運送費，据付等工事費，調整費，保守料，人件費，消耗品費に係る経費ではないことを確認して、「○」を選択してください。</t>
    <rPh sb="0" eb="2">
      <t>コンカイ</t>
    </rPh>
    <rPh sb="2" eb="4">
      <t>シンセイ</t>
    </rPh>
    <rPh sb="6" eb="8">
      <t>ジギョウ</t>
    </rPh>
    <rPh sb="40" eb="42">
      <t>ケイヒ</t>
    </rPh>
    <rPh sb="49" eb="51">
      <t>カクニン</t>
    </rPh>
    <rPh sb="58" eb="60">
      <t>センタク</t>
    </rPh>
    <phoneticPr fontId="37"/>
  </si>
  <si>
    <t>【チェック項目Ⅱ】　提出書類が揃っているか</t>
    <rPh sb="5" eb="7">
      <t>コウモク</t>
    </rPh>
    <rPh sb="10" eb="12">
      <t>テイシュツ</t>
    </rPh>
    <rPh sb="12" eb="14">
      <t>ショルイ</t>
    </rPh>
    <rPh sb="15" eb="16">
      <t>ソロ</t>
    </rPh>
    <phoneticPr fontId="37"/>
  </si>
  <si>
    <t>様式２－１（計画調書）　　　　　　　　　　　　　　　　　　　　　　　　　　　</t>
    <rPh sb="0" eb="2">
      <t>ヨウシキ</t>
    </rPh>
    <rPh sb="6" eb="8">
      <t>ケイカク</t>
    </rPh>
    <rPh sb="8" eb="10">
      <t>チョウショ</t>
    </rPh>
    <phoneticPr fontId="37"/>
  </si>
  <si>
    <t>様式２－１の「今回の整備教室における過去の国庫補助金（教育装置）で整備した装置について」欄について、「用途を変えて継続使用」又は「廃棄」を選択した場合、　過去の補助金で整備した装置の一覧を提出すること。
※　財産処分に該当する可能性があり、その確認のため、資料の提出をお願いしています。</t>
    <rPh sb="0" eb="2">
      <t>ヨウシキ</t>
    </rPh>
    <rPh sb="27" eb="29">
      <t>キョウイク</t>
    </rPh>
    <rPh sb="29" eb="31">
      <t>ソウチ</t>
    </rPh>
    <rPh sb="37" eb="39">
      <t>ソウチ</t>
    </rPh>
    <rPh sb="44" eb="45">
      <t>ラン</t>
    </rPh>
    <rPh sb="51" eb="53">
      <t>ヨウト</t>
    </rPh>
    <rPh sb="54" eb="55">
      <t>カ</t>
    </rPh>
    <rPh sb="57" eb="59">
      <t>ケイゾク</t>
    </rPh>
    <rPh sb="59" eb="61">
      <t>シヨウ</t>
    </rPh>
    <rPh sb="62" eb="63">
      <t>マタ</t>
    </rPh>
    <rPh sb="65" eb="67">
      <t>ハイキ</t>
    </rPh>
    <rPh sb="69" eb="71">
      <t>センタク</t>
    </rPh>
    <rPh sb="73" eb="75">
      <t>バアイ</t>
    </rPh>
    <rPh sb="77" eb="79">
      <t>カコ</t>
    </rPh>
    <rPh sb="80" eb="83">
      <t>ホジョキン</t>
    </rPh>
    <rPh sb="84" eb="86">
      <t>セイビ</t>
    </rPh>
    <rPh sb="88" eb="90">
      <t>ソウチ</t>
    </rPh>
    <rPh sb="91" eb="93">
      <t>イチラン</t>
    </rPh>
    <rPh sb="94" eb="96">
      <t>テイシュツ</t>
    </rPh>
    <rPh sb="104" eb="106">
      <t>ザイサン</t>
    </rPh>
    <rPh sb="106" eb="108">
      <t>ショブン</t>
    </rPh>
    <rPh sb="109" eb="111">
      <t>ガイトウ</t>
    </rPh>
    <rPh sb="122" eb="124">
      <t>カクニン</t>
    </rPh>
    <rPh sb="128" eb="130">
      <t>シリョウ</t>
    </rPh>
    <rPh sb="131" eb="133">
      <t>テイシュツ</t>
    </rPh>
    <rPh sb="135" eb="136">
      <t>ネガ</t>
    </rPh>
    <phoneticPr fontId="37"/>
  </si>
  <si>
    <t>様式２－２（教員・生徒数調書）　　　　　</t>
    <rPh sb="0" eb="2">
      <t>ヨウシキ</t>
    </rPh>
    <rPh sb="6" eb="8">
      <t>キョウイン</t>
    </rPh>
    <rPh sb="9" eb="12">
      <t>セイトスウ</t>
    </rPh>
    <rPh sb="12" eb="14">
      <t>チョウショ</t>
    </rPh>
    <phoneticPr fontId="37"/>
  </si>
  <si>
    <t>様式２－３（設備等を使用する学科のカリキュラムの概要）</t>
    <rPh sb="0" eb="2">
      <t>ヨウシキ</t>
    </rPh>
    <rPh sb="6" eb="9">
      <t>セツビナド</t>
    </rPh>
    <rPh sb="10" eb="12">
      <t>シヨウ</t>
    </rPh>
    <rPh sb="14" eb="16">
      <t>ガッカ</t>
    </rPh>
    <rPh sb="24" eb="26">
      <t>ガイヨウ</t>
    </rPh>
    <phoneticPr fontId="37"/>
  </si>
  <si>
    <t>採択理由書　【共通様式】</t>
    <rPh sb="0" eb="2">
      <t>サイタク</t>
    </rPh>
    <rPh sb="2" eb="5">
      <t>リユウショ</t>
    </rPh>
    <rPh sb="7" eb="9">
      <t>キョウツウ</t>
    </rPh>
    <rPh sb="9" eb="11">
      <t>ヨウシキ</t>
    </rPh>
    <phoneticPr fontId="37"/>
  </si>
  <si>
    <t>見積書整理表</t>
    <rPh sb="0" eb="3">
      <t>ミツモリショ</t>
    </rPh>
    <rPh sb="3" eb="6">
      <t>セイリヒョウ</t>
    </rPh>
    <phoneticPr fontId="37"/>
  </si>
  <si>
    <t>設備・装置等の説明一覧</t>
    <rPh sb="0" eb="2">
      <t>セツビ</t>
    </rPh>
    <rPh sb="3" eb="5">
      <t>ソウチ</t>
    </rPh>
    <rPh sb="5" eb="6">
      <t>トウ</t>
    </rPh>
    <rPh sb="7" eb="9">
      <t>セツメイ</t>
    </rPh>
    <rPh sb="9" eb="11">
      <t>イチラン</t>
    </rPh>
    <phoneticPr fontId="37"/>
  </si>
  <si>
    <t>定価証明書</t>
    <rPh sb="0" eb="2">
      <t>テイカ</t>
    </rPh>
    <rPh sb="2" eb="5">
      <t>ショウメイショ</t>
    </rPh>
    <phoneticPr fontId="37"/>
  </si>
  <si>
    <t>装置のカタログ</t>
    <rPh sb="0" eb="2">
      <t>ソウチ</t>
    </rPh>
    <phoneticPr fontId="37"/>
  </si>
  <si>
    <t>装置導入に伴う施設工事の見積書（１社で可）</t>
    <rPh sb="0" eb="2">
      <t>ソウチ</t>
    </rPh>
    <rPh sb="2" eb="4">
      <t>ドウニュウ</t>
    </rPh>
    <rPh sb="5" eb="6">
      <t>トモナ</t>
    </rPh>
    <rPh sb="7" eb="9">
      <t>シセツ</t>
    </rPh>
    <rPh sb="9" eb="11">
      <t>コウジ</t>
    </rPh>
    <rPh sb="12" eb="15">
      <t>ミツモリショ</t>
    </rPh>
    <rPh sb="17" eb="18">
      <t>シャ</t>
    </rPh>
    <rPh sb="19" eb="20">
      <t>カ</t>
    </rPh>
    <phoneticPr fontId="37"/>
  </si>
  <si>
    <t>装置構成図　【様式自由】</t>
    <rPh sb="0" eb="2">
      <t>ソウチ</t>
    </rPh>
    <rPh sb="2" eb="5">
      <t>コウセイズ</t>
    </rPh>
    <rPh sb="7" eb="9">
      <t>ヨウシキ</t>
    </rPh>
    <rPh sb="9" eb="11">
      <t>ジユウ</t>
    </rPh>
    <phoneticPr fontId="37"/>
  </si>
  <si>
    <t>学校の平面図　【様式自由】</t>
    <rPh sb="0" eb="2">
      <t>ガッコウ</t>
    </rPh>
    <rPh sb="3" eb="6">
      <t>ヘイメンズ</t>
    </rPh>
    <rPh sb="8" eb="10">
      <t>ヨウシキ</t>
    </rPh>
    <rPh sb="10" eb="12">
      <t>ジユウ</t>
    </rPh>
    <phoneticPr fontId="37"/>
  </si>
  <si>
    <t>過去３年度分の貸借対照表の写し</t>
    <rPh sb="0" eb="2">
      <t>カコ</t>
    </rPh>
    <rPh sb="3" eb="6">
      <t>ネンドブン</t>
    </rPh>
    <phoneticPr fontId="37"/>
  </si>
  <si>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37"/>
  </si>
  <si>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37"/>
  </si>
  <si>
    <t>【チェック項目Ⅲ】　提出書類の内容に不備はないか</t>
    <rPh sb="5" eb="7">
      <t>コウモク</t>
    </rPh>
    <rPh sb="10" eb="12">
      <t>テイシュツ</t>
    </rPh>
    <rPh sb="12" eb="14">
      <t>ショルイ</t>
    </rPh>
    <rPh sb="15" eb="17">
      <t>ナイヨウ</t>
    </rPh>
    <rPh sb="18" eb="20">
      <t>フビ</t>
    </rPh>
    <phoneticPr fontId="37"/>
  </si>
  <si>
    <t>確認事項（「見積書整理表」「設備・装置等の説明一覧」「装置構成図」「様式２－１」「定価証明書」「装置のカタログ」）</t>
    <rPh sb="0" eb="1">
      <t>アキラ</t>
    </rPh>
    <rPh sb="1" eb="2">
      <t>シノブ</t>
    </rPh>
    <rPh sb="2" eb="3">
      <t>コト</t>
    </rPh>
    <rPh sb="3" eb="4">
      <t>コウ</t>
    </rPh>
    <rPh sb="6" eb="9">
      <t>ミツモリショ</t>
    </rPh>
    <rPh sb="9" eb="12">
      <t>セイリヒョウ</t>
    </rPh>
    <rPh sb="14" eb="16">
      <t>セツビ</t>
    </rPh>
    <rPh sb="17" eb="19">
      <t>ソウチ</t>
    </rPh>
    <rPh sb="19" eb="20">
      <t>トウ</t>
    </rPh>
    <rPh sb="21" eb="23">
      <t>セツメイ</t>
    </rPh>
    <rPh sb="23" eb="25">
      <t>イチラン</t>
    </rPh>
    <rPh sb="27" eb="29">
      <t>ソウチ</t>
    </rPh>
    <rPh sb="29" eb="32">
      <t>コウセイズ</t>
    </rPh>
    <rPh sb="34" eb="36">
      <t>ヨウシキ</t>
    </rPh>
    <rPh sb="41" eb="43">
      <t>テイカ</t>
    </rPh>
    <rPh sb="43" eb="46">
      <t>ショウメイショ</t>
    </rPh>
    <rPh sb="48" eb="50">
      <t>ソウチ</t>
    </rPh>
    <phoneticPr fontId="37"/>
  </si>
  <si>
    <t>「見積書整理表」に付した番号が、「設備・装置等の説明一覧」、「装置構成図」、「様式２－１」、「定価証明書」「装置のカタログ」に付した番号と、それぞれ対応していることを確認して、「○」を選択してください。</t>
    <rPh sb="17" eb="19">
      <t>セツビ</t>
    </rPh>
    <rPh sb="20" eb="22">
      <t>ソウチ</t>
    </rPh>
    <rPh sb="22" eb="23">
      <t>トウ</t>
    </rPh>
    <rPh sb="24" eb="26">
      <t>セツメイ</t>
    </rPh>
    <rPh sb="26" eb="28">
      <t>イチラン</t>
    </rPh>
    <rPh sb="31" eb="33">
      <t>ソウチ</t>
    </rPh>
    <rPh sb="33" eb="36">
      <t>コウセイズ</t>
    </rPh>
    <rPh sb="39" eb="41">
      <t>ヨウシキ</t>
    </rPh>
    <rPh sb="47" eb="49">
      <t>テイカ</t>
    </rPh>
    <rPh sb="49" eb="52">
      <t>ショウメイショ</t>
    </rPh>
    <rPh sb="54" eb="56">
      <t>ソウチ</t>
    </rPh>
    <rPh sb="63" eb="64">
      <t>フ</t>
    </rPh>
    <rPh sb="66" eb="67">
      <t>バン</t>
    </rPh>
    <rPh sb="67" eb="68">
      <t>ゴウ</t>
    </rPh>
    <rPh sb="74" eb="76">
      <t>タイオウ</t>
    </rPh>
    <rPh sb="83" eb="85">
      <t>カクニン</t>
    </rPh>
    <rPh sb="92" eb="94">
      <t>センタク</t>
    </rPh>
    <phoneticPr fontId="37"/>
  </si>
  <si>
    <t>「装置構成図」について、今回御申請の全ての装置（全数量分）について、「見積書整理表」に付した番号を明記するなどして（手書き・マーカー等でかまわない）整備（配置）状況が確認できることを確認の上、「○」を選択してください。【様式自由】</t>
    <rPh sb="1" eb="3">
      <t>ソウチ</t>
    </rPh>
    <rPh sb="21" eb="23">
      <t>ソウチ</t>
    </rPh>
    <phoneticPr fontId="37"/>
  </si>
  <si>
    <t>「学校の平面図」について、以下をいずれも満たすことを確認して、「○」を選択してください。
・今回御申請の教育装置が、学校のどの部屋（教室等）に整備されるかがわかるよう、学校の平面図にマーカー等により示されていること、また、過去に本補助金の交付を受けた装置がある場合は、それらが整備された部屋を交付を受けた年度ごとにマーカー等を用いて色分けをし、交付を受けた年度や事業名を付記して分かりやすく示されていることを確認の上、「○」を選択してください。【様式自由】</t>
    <rPh sb="53" eb="55">
      <t>キョウイク</t>
    </rPh>
    <rPh sb="205" eb="207">
      <t>カクニン</t>
    </rPh>
    <rPh sb="208" eb="209">
      <t>ウエ</t>
    </rPh>
    <rPh sb="214" eb="216">
      <t>センタク</t>
    </rPh>
    <phoneticPr fontId="37"/>
  </si>
  <si>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37"/>
  </si>
  <si>
    <t>消費税</t>
    <rPh sb="0" eb="3">
      <t>ショウヒゼイ</t>
    </rPh>
    <phoneticPr fontId="13"/>
  </si>
  <si>
    <t>教育装置</t>
  </si>
  <si>
    <t>教育装置</t>
    <rPh sb="0" eb="4">
      <t>キョウイクソウチ</t>
    </rPh>
    <phoneticPr fontId="13"/>
  </si>
  <si>
    <t>学校法人等名</t>
    <rPh sb="0" eb="2">
      <t>ガッコウ</t>
    </rPh>
    <rPh sb="2" eb="4">
      <t>ホウジン</t>
    </rPh>
    <rPh sb="4" eb="5">
      <t>メイ</t>
    </rPh>
    <phoneticPr fontId="13"/>
  </si>
  <si>
    <t>納入業者</t>
    <rPh sb="0" eb="4">
      <t>ノウニュウギョウシャ</t>
    </rPh>
    <phoneticPr fontId="13"/>
  </si>
  <si>
    <t>学校法人名</t>
    <rPh sb="0" eb="2">
      <t>ガッコウ</t>
    </rPh>
    <rPh sb="2" eb="4">
      <t>ホウジン</t>
    </rPh>
    <rPh sb="4" eb="5">
      <t>メイ</t>
    </rPh>
    <phoneticPr fontId="13"/>
  </si>
  <si>
    <t>様式３－２－７－１</t>
    <phoneticPr fontId="13"/>
  </si>
  <si>
    <r>
      <t>校舎施設の状況</t>
    </r>
    <r>
      <rPr>
        <b/>
        <u/>
        <sz val="13"/>
        <color indexed="10"/>
        <rFont val="ＭＳ ゴシック"/>
        <family val="3"/>
        <charset val="128"/>
      </rPr>
      <t>（設置者所有）</t>
    </r>
    <rPh sb="8" eb="11">
      <t>セッチシャ</t>
    </rPh>
    <rPh sb="11" eb="13">
      <t>ショユウ</t>
    </rPh>
    <phoneticPr fontId="13"/>
  </si>
  <si>
    <r>
      <t>【避難所指定を</t>
    </r>
    <r>
      <rPr>
        <b/>
        <u/>
        <sz val="20"/>
        <rFont val="ＭＳ Ｐゴシック"/>
        <family val="3"/>
        <charset val="128"/>
      </rPr>
      <t>受けている</t>
    </r>
    <r>
      <rPr>
        <b/>
        <sz val="20"/>
        <rFont val="ＭＳ Ｐゴシック"/>
        <family val="3"/>
        <charset val="128"/>
      </rPr>
      <t>学校】</t>
    </r>
    <rPh sb="1" eb="4">
      <t>ヒナンジョ</t>
    </rPh>
    <rPh sb="4" eb="6">
      <t>シテイ</t>
    </rPh>
    <rPh sb="7" eb="8">
      <t>ウ</t>
    </rPh>
    <rPh sb="12" eb="14">
      <t>ガッコウ</t>
    </rPh>
    <phoneticPr fontId="13"/>
  </si>
  <si>
    <r>
      <t>【A表】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3"/>
  </si>
  <si>
    <t>(単位：棟）</t>
    <phoneticPr fontId="13"/>
  </si>
  <si>
    <t>生徒数が一番多い課程</t>
    <rPh sb="0" eb="3">
      <t>セイトスウ</t>
    </rPh>
    <rPh sb="4" eb="6">
      <t>イチバン</t>
    </rPh>
    <rPh sb="6" eb="7">
      <t>オオ</t>
    </rPh>
    <rPh sb="8" eb="10">
      <t>カテイ</t>
    </rPh>
    <phoneticPr fontId="13"/>
  </si>
  <si>
    <t>全棟数</t>
    <rPh sb="0" eb="1">
      <t>ゼン</t>
    </rPh>
    <rPh sb="1" eb="2">
      <t>トウ</t>
    </rPh>
    <rPh sb="2" eb="3">
      <t>スウ</t>
    </rPh>
    <phoneticPr fontId="13"/>
  </si>
  <si>
    <t>昭和57年以降の建築棟数
（A-C）</t>
    <rPh sb="0" eb="2">
      <t>ショウワ</t>
    </rPh>
    <rPh sb="4" eb="5">
      <t>ネン</t>
    </rPh>
    <rPh sb="5" eb="7">
      <t>イコウ</t>
    </rPh>
    <rPh sb="8" eb="10">
      <t>ケンチク</t>
    </rPh>
    <rPh sb="10" eb="12">
      <t>トウスウ</t>
    </rPh>
    <phoneticPr fontId="13"/>
  </si>
  <si>
    <t>昭和56年以前建築の棟数</t>
    <rPh sb="0" eb="2">
      <t>ショウワ</t>
    </rPh>
    <rPh sb="4" eb="5">
      <t>ネン</t>
    </rPh>
    <rPh sb="7" eb="9">
      <t>ケンチク</t>
    </rPh>
    <phoneticPr fontId="13"/>
  </si>
  <si>
    <t>確認用チェック欄</t>
    <rPh sb="0" eb="3">
      <t>カクニンヨウ</t>
    </rPh>
    <rPh sb="7" eb="8">
      <t>ラン</t>
    </rPh>
    <phoneticPr fontId="13"/>
  </si>
  <si>
    <t>昭和56年以前建築の棟数</t>
    <phoneticPr fontId="13"/>
  </si>
  <si>
    <t>耐震診断実施の棟数</t>
    <phoneticPr fontId="13"/>
  </si>
  <si>
    <t>耐震診断未実施の棟数
（C-D）</t>
    <phoneticPr fontId="13"/>
  </si>
  <si>
    <t>「生徒数が一番多い課程」は「○」が一つ選択されているか</t>
    <rPh sb="1" eb="4">
      <t>セイトスウ</t>
    </rPh>
    <rPh sb="5" eb="7">
      <t>イチバン</t>
    </rPh>
    <rPh sb="7" eb="8">
      <t>オオ</t>
    </rPh>
    <rPh sb="9" eb="11">
      <t>カテイ</t>
    </rPh>
    <rPh sb="19" eb="21">
      <t>センタク</t>
    </rPh>
    <phoneticPr fontId="13"/>
  </si>
  <si>
    <t>「全棟数」は記入されているか</t>
    <rPh sb="1" eb="2">
      <t>ゼン</t>
    </rPh>
    <rPh sb="2" eb="3">
      <t>トウ</t>
    </rPh>
    <rPh sb="3" eb="4">
      <t>スウ</t>
    </rPh>
    <rPh sb="6" eb="8">
      <t>キニュウ</t>
    </rPh>
    <phoneticPr fontId="13"/>
  </si>
  <si>
    <t>「昭和57年以降の建築棟数」がマイナスになっていないか</t>
    <rPh sb="1" eb="3">
      <t>ショウワ</t>
    </rPh>
    <rPh sb="5" eb="8">
      <t>ネンイコウ</t>
    </rPh>
    <rPh sb="9" eb="11">
      <t>ケンチク</t>
    </rPh>
    <rPh sb="11" eb="12">
      <t>トウ</t>
    </rPh>
    <rPh sb="12" eb="13">
      <t>スウ</t>
    </rPh>
    <phoneticPr fontId="13"/>
  </si>
  <si>
    <t>「耐震診断未実施の棟数」がマイナスになっていないか</t>
    <phoneticPr fontId="13"/>
  </si>
  <si>
    <t>耐震化済の棟数（Ｉｓ値0.6以上）</t>
    <phoneticPr fontId="13"/>
  </si>
  <si>
    <t>改修予定有の棟数（Ｉｓ値0.6未満）</t>
    <rPh sb="0" eb="2">
      <t>カイシュウ</t>
    </rPh>
    <rPh sb="2" eb="4">
      <t>ヨテイ</t>
    </rPh>
    <rPh sb="4" eb="5">
      <t>ア</t>
    </rPh>
    <rPh sb="15" eb="17">
      <t>ミマン</t>
    </rPh>
    <phoneticPr fontId="13"/>
  </si>
  <si>
    <t>改修予定無の棟数（Ｉｓ値0.6未満）</t>
    <rPh sb="0" eb="2">
      <t>カイシュウ</t>
    </rPh>
    <rPh sb="2" eb="4">
      <t>ヨテイ</t>
    </rPh>
    <rPh sb="4" eb="5">
      <t>ナ</t>
    </rPh>
    <phoneticPr fontId="13"/>
  </si>
  <si>
    <r>
      <t>（E～</t>
    </r>
    <r>
      <rPr>
        <sz val="11"/>
        <rFont val="ＭＳ Ｐゴシック"/>
        <family val="3"/>
        <charset val="128"/>
      </rPr>
      <t>J</t>
    </r>
    <r>
      <rPr>
        <sz val="11"/>
        <rFont val="ＭＳ Ｐゴシック"/>
        <family val="3"/>
        <charset val="128"/>
      </rPr>
      <t>の計）</t>
    </r>
    <phoneticPr fontId="13"/>
  </si>
  <si>
    <t>改修の必要がない棟数</t>
    <phoneticPr fontId="13"/>
  </si>
  <si>
    <t>改修済の棟数</t>
    <rPh sb="0" eb="2">
      <t>カイシュウ</t>
    </rPh>
    <rPh sb="2" eb="3">
      <t>ス</t>
    </rPh>
    <phoneticPr fontId="13"/>
  </si>
  <si>
    <r>
      <t>0.3</t>
    </r>
    <r>
      <rPr>
        <sz val="9"/>
        <rFont val="ＭＳ Ｐゴシック"/>
        <family val="3"/>
        <charset val="128"/>
      </rPr>
      <t>未満</t>
    </r>
    <rPh sb="3" eb="5">
      <t>ミマン</t>
    </rPh>
    <phoneticPr fontId="13"/>
  </si>
  <si>
    <r>
      <t>0.</t>
    </r>
    <r>
      <rPr>
        <sz val="11"/>
        <rFont val="ＭＳ Ｐゴシック"/>
        <family val="3"/>
        <charset val="128"/>
      </rPr>
      <t>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3"/>
  </si>
  <si>
    <t>A</t>
    <phoneticPr fontId="13"/>
  </si>
  <si>
    <t>B</t>
    <phoneticPr fontId="13"/>
  </si>
  <si>
    <t>C</t>
    <phoneticPr fontId="13"/>
  </si>
  <si>
    <t>D</t>
    <phoneticPr fontId="13"/>
  </si>
  <si>
    <t>E</t>
    <phoneticPr fontId="13"/>
  </si>
  <si>
    <t>F</t>
    <phoneticPr fontId="13"/>
  </si>
  <si>
    <t>G</t>
  </si>
  <si>
    <t>H</t>
    <phoneticPr fontId="13"/>
  </si>
  <si>
    <t>I</t>
    <phoneticPr fontId="13"/>
  </si>
  <si>
    <t>J</t>
    <phoneticPr fontId="13"/>
  </si>
  <si>
    <t>K</t>
    <phoneticPr fontId="13"/>
  </si>
  <si>
    <t>専門課程</t>
    <rPh sb="0" eb="2">
      <t>センモン</t>
    </rPh>
    <rPh sb="2" eb="4">
      <t>カテイ</t>
    </rPh>
    <phoneticPr fontId="13"/>
  </si>
  <si>
    <t>高等課程</t>
    <rPh sb="0" eb="2">
      <t>コウトウ</t>
    </rPh>
    <rPh sb="2" eb="4">
      <t>カテイ</t>
    </rPh>
    <phoneticPr fontId="13"/>
  </si>
  <si>
    <t>一般課程</t>
    <rPh sb="0" eb="2">
      <t>イッパン</t>
    </rPh>
    <rPh sb="2" eb="4">
      <t>カテイ</t>
    </rPh>
    <phoneticPr fontId="13"/>
  </si>
  <si>
    <t>小　計</t>
    <rPh sb="0" eb="1">
      <t>ショウ</t>
    </rPh>
    <rPh sb="2" eb="3">
      <t>ケイ</t>
    </rPh>
    <phoneticPr fontId="13"/>
  </si>
  <si>
    <r>
      <t>「改修予定有」の棟に関して、</t>
    </r>
    <r>
      <rPr>
        <b/>
        <u/>
        <sz val="14"/>
        <color indexed="10"/>
        <rFont val="ＭＳ Ｐゴシック"/>
        <family val="3"/>
        <charset val="128"/>
      </rPr>
      <t>改修予定時期</t>
    </r>
    <r>
      <rPr>
        <b/>
        <sz val="14"/>
        <color indexed="10"/>
        <rFont val="ＭＳ Ｐゴシック"/>
        <family val="3"/>
        <charset val="128"/>
      </rPr>
      <t>について入力</t>
    </r>
    <rPh sb="1" eb="3">
      <t>カイシュウ</t>
    </rPh>
    <rPh sb="3" eb="5">
      <t>ヨテイ</t>
    </rPh>
    <rPh sb="5" eb="6">
      <t>アリ</t>
    </rPh>
    <rPh sb="8" eb="9">
      <t>トウ</t>
    </rPh>
    <rPh sb="10" eb="11">
      <t>カン</t>
    </rPh>
    <rPh sb="14" eb="16">
      <t>カイシュウ</t>
    </rPh>
    <rPh sb="16" eb="18">
      <t>ヨテイ</t>
    </rPh>
    <rPh sb="18" eb="20">
      <t>ジキ</t>
    </rPh>
    <rPh sb="24" eb="26">
      <t>ニュウリョク</t>
    </rPh>
    <phoneticPr fontId="13"/>
  </si>
  <si>
    <t>（２棟以上の棟がある場合は、そのうち直近の時期について入力）</t>
    <rPh sb="2" eb="3">
      <t>トウ</t>
    </rPh>
    <rPh sb="3" eb="5">
      <t>イジョウ</t>
    </rPh>
    <rPh sb="6" eb="7">
      <t>トウ</t>
    </rPh>
    <rPh sb="10" eb="12">
      <t>バアイ</t>
    </rPh>
    <rPh sb="18" eb="20">
      <t>チョッキン</t>
    </rPh>
    <rPh sb="21" eb="23">
      <t>ジキ</t>
    </rPh>
    <rPh sb="27" eb="29">
      <t>ニュウリョク</t>
    </rPh>
    <phoneticPr fontId="13"/>
  </si>
  <si>
    <t>【Is値0.3未満】</t>
    <rPh sb="3" eb="4">
      <t>アタイ</t>
    </rPh>
    <rPh sb="7" eb="9">
      <t>ミマン</t>
    </rPh>
    <phoneticPr fontId="13"/>
  </si>
  <si>
    <t>【Is値0.3以上0.6未満】</t>
    <rPh sb="3" eb="4">
      <t>アタイ</t>
    </rPh>
    <rPh sb="7" eb="9">
      <t>イジョウ</t>
    </rPh>
    <rPh sb="12" eb="14">
      <t>ミマン</t>
    </rPh>
    <phoneticPr fontId="13"/>
  </si>
  <si>
    <r>
      <rPr>
        <b/>
        <u/>
        <sz val="14"/>
        <color indexed="10"/>
        <rFont val="ＭＳ Ｐゴシック"/>
        <family val="3"/>
        <charset val="128"/>
      </rPr>
      <t>【a表】上記表（A表）へ回答した建物のうち、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3"/>
  </si>
  <si>
    <t>上記表を上回る棟数を入力している箇所がないか</t>
    <rPh sb="0" eb="2">
      <t>ジョウキ</t>
    </rPh>
    <rPh sb="2" eb="3">
      <t>ヒョウ</t>
    </rPh>
    <rPh sb="4" eb="6">
      <t>ウワマワ</t>
    </rPh>
    <rPh sb="7" eb="8">
      <t>トウ</t>
    </rPh>
    <rPh sb="8" eb="9">
      <t>スウ</t>
    </rPh>
    <rPh sb="10" eb="12">
      <t>ニュウリョク</t>
    </rPh>
    <rPh sb="16" eb="18">
      <t>カショ</t>
    </rPh>
    <phoneticPr fontId="13"/>
  </si>
  <si>
    <r>
      <rPr>
        <b/>
        <u/>
        <sz val="18"/>
        <color indexed="30"/>
        <rFont val="ＭＳ Ｐゴシック"/>
        <family val="3"/>
        <charset val="128"/>
      </rPr>
      <t>【B表】面積</t>
    </r>
    <r>
      <rPr>
        <b/>
        <sz val="18"/>
        <color indexed="30"/>
        <rFont val="ＭＳ Ｐゴシック"/>
        <family val="3"/>
        <charset val="128"/>
      </rPr>
      <t>で入力（A表に回答した建物の面積について記載すること）</t>
    </r>
    <rPh sb="4" eb="6">
      <t>メンセキ</t>
    </rPh>
    <rPh sb="7" eb="9">
      <t>ニュウリョク</t>
    </rPh>
    <rPh sb="11" eb="12">
      <t>ヒョウ</t>
    </rPh>
    <rPh sb="13" eb="15">
      <t>カイトウ</t>
    </rPh>
    <phoneticPr fontId="13"/>
  </si>
  <si>
    <t>(単位：㎡）</t>
    <phoneticPr fontId="13"/>
  </si>
  <si>
    <t>全保有面積</t>
    <rPh sb="0" eb="1">
      <t>ゼン</t>
    </rPh>
    <rPh sb="1" eb="3">
      <t>ホユウ</t>
    </rPh>
    <rPh sb="3" eb="5">
      <t>メンセキ</t>
    </rPh>
    <phoneticPr fontId="13"/>
  </si>
  <si>
    <t>昭和57年以降建築の面積
（A-C）</t>
    <rPh sb="0" eb="2">
      <t>ショウワ</t>
    </rPh>
    <rPh sb="4" eb="5">
      <t>ネン</t>
    </rPh>
    <rPh sb="5" eb="7">
      <t>イコウ</t>
    </rPh>
    <rPh sb="7" eb="9">
      <t>ケンチク</t>
    </rPh>
    <rPh sb="10" eb="12">
      <t>メンセキ</t>
    </rPh>
    <phoneticPr fontId="13"/>
  </si>
  <si>
    <t>昭和56年以前建築の面積</t>
    <rPh sb="0" eb="2">
      <t>ショウワ</t>
    </rPh>
    <rPh sb="4" eb="5">
      <t>ネン</t>
    </rPh>
    <rPh sb="7" eb="9">
      <t>ケンチク</t>
    </rPh>
    <phoneticPr fontId="13"/>
  </si>
  <si>
    <t>昭和56年以前建築の面積</t>
    <rPh sb="10" eb="12">
      <t>メンセキ</t>
    </rPh>
    <phoneticPr fontId="13"/>
  </si>
  <si>
    <t>耐震診断実施の面積</t>
    <phoneticPr fontId="13"/>
  </si>
  <si>
    <t>耐震診断未実施の面積
（C-D）</t>
    <phoneticPr fontId="13"/>
  </si>
  <si>
    <t>「全保有面積」は記入されているか</t>
    <rPh sb="1" eb="2">
      <t>ゼン</t>
    </rPh>
    <rPh sb="2" eb="4">
      <t>ホユウ</t>
    </rPh>
    <rPh sb="4" eb="6">
      <t>メンセキ</t>
    </rPh>
    <rPh sb="8" eb="10">
      <t>キニュウ</t>
    </rPh>
    <phoneticPr fontId="13"/>
  </si>
  <si>
    <t>「昭和57年以降建築の面積」がマイナスになっていないか</t>
    <phoneticPr fontId="13"/>
  </si>
  <si>
    <t>「耐震診断未実施の面積」がマイナスになっていないか</t>
    <phoneticPr fontId="13"/>
  </si>
  <si>
    <t>「棟数」を回答した欄に回答しているか</t>
    <rPh sb="1" eb="2">
      <t>トウ</t>
    </rPh>
    <rPh sb="2" eb="3">
      <t>スウ</t>
    </rPh>
    <rPh sb="5" eb="7">
      <t>カイトウ</t>
    </rPh>
    <rPh sb="9" eb="10">
      <t>ラン</t>
    </rPh>
    <rPh sb="11" eb="13">
      <t>カイトウ</t>
    </rPh>
    <phoneticPr fontId="13"/>
  </si>
  <si>
    <t>耐震化済の面積（Ｉｓ値0.6以上）</t>
    <phoneticPr fontId="13"/>
  </si>
  <si>
    <t>改修予定有の面積（Ｉｓ値0.6未満）</t>
    <rPh sb="0" eb="2">
      <t>カイシュウ</t>
    </rPh>
    <rPh sb="2" eb="4">
      <t>ヨテイ</t>
    </rPh>
    <rPh sb="4" eb="5">
      <t>ア</t>
    </rPh>
    <rPh sb="6" eb="8">
      <t>メンセキ</t>
    </rPh>
    <rPh sb="15" eb="17">
      <t>ミマン</t>
    </rPh>
    <phoneticPr fontId="13"/>
  </si>
  <si>
    <t>改修予定無の面積（Ｉｓ値0.6未満）</t>
    <rPh sb="0" eb="2">
      <t>カイシュウ</t>
    </rPh>
    <rPh sb="2" eb="4">
      <t>ヨテイ</t>
    </rPh>
    <rPh sb="4" eb="5">
      <t>ナ</t>
    </rPh>
    <rPh sb="6" eb="8">
      <t>メンセキ</t>
    </rPh>
    <phoneticPr fontId="13"/>
  </si>
  <si>
    <t>（E～Lの計）</t>
    <phoneticPr fontId="13"/>
  </si>
  <si>
    <t>改修の必要がない棟の面積</t>
    <rPh sb="10" eb="12">
      <t>メンセキ</t>
    </rPh>
    <phoneticPr fontId="13"/>
  </si>
  <si>
    <t>改修済の棟の面積</t>
    <rPh sb="0" eb="2">
      <t>カイシュウ</t>
    </rPh>
    <rPh sb="2" eb="3">
      <t>ス</t>
    </rPh>
    <rPh sb="6" eb="8">
      <t>メンセキ</t>
    </rPh>
    <phoneticPr fontId="13"/>
  </si>
  <si>
    <r>
      <t>0.3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3"/>
  </si>
  <si>
    <t>F</t>
  </si>
  <si>
    <t>※　小数第３位の値は四捨五入され、小数第２位までの表示となる。</t>
    <phoneticPr fontId="13"/>
  </si>
  <si>
    <r>
      <rPr>
        <b/>
        <u/>
        <sz val="14"/>
        <color indexed="30"/>
        <rFont val="ＭＳ Ｐゴシック"/>
        <family val="3"/>
        <charset val="128"/>
      </rPr>
      <t>【b表】上記表（B表）へ回答した建物のうち、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3"/>
  </si>
  <si>
    <t>（a表に回答した建物の面積について記載すること）</t>
    <rPh sb="2" eb="3">
      <t>ヒョウ</t>
    </rPh>
    <rPh sb="4" eb="6">
      <t>カイトウ</t>
    </rPh>
    <rPh sb="8" eb="10">
      <t>タテモノ</t>
    </rPh>
    <rPh sb="11" eb="13">
      <t>メンセキ</t>
    </rPh>
    <rPh sb="17" eb="19">
      <t>キサイ</t>
    </rPh>
    <phoneticPr fontId="13"/>
  </si>
  <si>
    <r>
      <t>【</t>
    </r>
    <r>
      <rPr>
        <b/>
        <sz val="20"/>
        <rFont val="ＭＳ Ｐゴシック"/>
        <family val="3"/>
        <charset val="128"/>
      </rPr>
      <t>避難所指定を</t>
    </r>
    <r>
      <rPr>
        <b/>
        <u/>
        <sz val="20"/>
        <rFont val="ＭＳ Ｐゴシック"/>
        <family val="3"/>
        <charset val="128"/>
      </rPr>
      <t>受けていない</t>
    </r>
    <r>
      <rPr>
        <b/>
        <sz val="20"/>
        <rFont val="ＭＳ Ｐゴシック"/>
        <family val="3"/>
        <charset val="128"/>
      </rPr>
      <t>学校</t>
    </r>
    <r>
      <rPr>
        <sz val="20"/>
        <rFont val="ＭＳ Ｐゴシック"/>
        <family val="3"/>
        <charset val="128"/>
      </rPr>
      <t>】</t>
    </r>
    <rPh sb="1" eb="4">
      <t>ヒナンジョ</t>
    </rPh>
    <rPh sb="4" eb="6">
      <t>シテイ</t>
    </rPh>
    <rPh sb="7" eb="8">
      <t>ウ</t>
    </rPh>
    <rPh sb="13" eb="15">
      <t>ガッコウ</t>
    </rPh>
    <phoneticPr fontId="13"/>
  </si>
  <si>
    <r>
      <t>【C表】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3"/>
  </si>
  <si>
    <r>
      <rPr>
        <b/>
        <u/>
        <sz val="14"/>
        <color indexed="10"/>
        <rFont val="ＭＳ Ｐゴシック"/>
        <family val="3"/>
        <charset val="128"/>
      </rPr>
      <t>【c表】上記表（C表）へ回答した建物のうち、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3"/>
  </si>
  <si>
    <r>
      <t>【D表】</t>
    </r>
    <r>
      <rPr>
        <b/>
        <u/>
        <sz val="18"/>
        <color indexed="30"/>
        <rFont val="ＭＳ Ｐゴシック"/>
        <family val="3"/>
        <charset val="128"/>
      </rPr>
      <t>面積</t>
    </r>
    <r>
      <rPr>
        <b/>
        <sz val="18"/>
        <color indexed="30"/>
        <rFont val="ＭＳ Ｐゴシック"/>
        <family val="3"/>
        <charset val="128"/>
      </rPr>
      <t>で入力（C表で回答した建物の面積について記載すること）</t>
    </r>
    <rPh sb="2" eb="3">
      <t>ヒョウ</t>
    </rPh>
    <rPh sb="4" eb="6">
      <t>メンセキ</t>
    </rPh>
    <rPh sb="7" eb="9">
      <t>ニュウリョク</t>
    </rPh>
    <rPh sb="11" eb="12">
      <t>ヒョウ</t>
    </rPh>
    <phoneticPr fontId="13"/>
  </si>
  <si>
    <r>
      <rPr>
        <b/>
        <u/>
        <sz val="14"/>
        <color indexed="30"/>
        <rFont val="ＭＳ Ｐゴシック"/>
        <family val="3"/>
        <charset val="128"/>
      </rPr>
      <t>【d表】上記表（D表）へ回答した建物のうち、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3"/>
  </si>
  <si>
    <t>（c表に回答した建物の面積について記載すること）</t>
    <rPh sb="2" eb="3">
      <t>ヒョウ</t>
    </rPh>
    <rPh sb="4" eb="6">
      <t>カイトウ</t>
    </rPh>
    <rPh sb="8" eb="10">
      <t>タテモノ</t>
    </rPh>
    <rPh sb="11" eb="13">
      <t>メンセキ</t>
    </rPh>
    <rPh sb="17" eb="19">
      <t>キサイ</t>
    </rPh>
    <phoneticPr fontId="13"/>
  </si>
  <si>
    <t>合計（全棟数）</t>
    <rPh sb="0" eb="2">
      <t>ゴウケイ</t>
    </rPh>
    <rPh sb="3" eb="6">
      <t>ゼントウスウ</t>
    </rPh>
    <phoneticPr fontId="13"/>
  </si>
  <si>
    <r>
      <t xml:space="preserve">耐震化率
（％）
</t>
    </r>
    <r>
      <rPr>
        <sz val="8"/>
        <rFont val="ＭＳ Ｐゴシック"/>
        <family val="3"/>
        <charset val="128"/>
      </rPr>
      <t>（B＋E＋F）/A</t>
    </r>
    <phoneticPr fontId="13"/>
  </si>
  <si>
    <t>L</t>
    <phoneticPr fontId="13"/>
  </si>
  <si>
    <t>合計（200㎡以上棟数）</t>
    <rPh sb="0" eb="2">
      <t>ゴウケイ</t>
    </rPh>
    <rPh sb="7" eb="9">
      <t>イジョウ</t>
    </rPh>
    <rPh sb="9" eb="11">
      <t>トウスウ</t>
    </rPh>
    <phoneticPr fontId="13"/>
  </si>
  <si>
    <t>○学校数で入力・・・１（学校ごとに避難所指定がされていた場合（片方の表のみ回答））</t>
    <rPh sb="1" eb="3">
      <t>ガッコウ</t>
    </rPh>
    <rPh sb="3" eb="4">
      <t>カズ</t>
    </rPh>
    <rPh sb="5" eb="7">
      <t>ニュウリョク</t>
    </rPh>
    <rPh sb="12" eb="14">
      <t>ガッコウ</t>
    </rPh>
    <rPh sb="17" eb="20">
      <t>ヒナンジョ</t>
    </rPh>
    <rPh sb="20" eb="22">
      <t>シテイ</t>
    </rPh>
    <rPh sb="28" eb="30">
      <t>バアイ</t>
    </rPh>
    <rPh sb="31" eb="33">
      <t>カタホウ</t>
    </rPh>
    <rPh sb="34" eb="35">
      <t>ヒョウ</t>
    </rPh>
    <rPh sb="37" eb="39">
      <t>カイトウ</t>
    </rPh>
    <phoneticPr fontId="13"/>
  </si>
  <si>
    <t>(単位：学校数）</t>
    <rPh sb="4" eb="6">
      <t>ガッコウ</t>
    </rPh>
    <rPh sb="6" eb="7">
      <t>スウ</t>
    </rPh>
    <phoneticPr fontId="13"/>
  </si>
  <si>
    <t>学校数</t>
    <rPh sb="0" eb="3">
      <t>ガッコウスウ</t>
    </rPh>
    <phoneticPr fontId="13"/>
  </si>
  <si>
    <t>昭和57年以降建築
（A-C）</t>
    <rPh sb="0" eb="2">
      <t>ショウワ</t>
    </rPh>
    <rPh sb="4" eb="5">
      <t>ネン</t>
    </rPh>
    <rPh sb="5" eb="7">
      <t>イコウ</t>
    </rPh>
    <rPh sb="7" eb="9">
      <t>ケンチク</t>
    </rPh>
    <phoneticPr fontId="13"/>
  </si>
  <si>
    <t>昭和56年以前建築</t>
    <phoneticPr fontId="13"/>
  </si>
  <si>
    <r>
      <t xml:space="preserve">耐震化率
（％）
</t>
    </r>
    <r>
      <rPr>
        <sz val="6"/>
        <rFont val="ＭＳ Ｐゴシック"/>
        <family val="3"/>
        <charset val="128"/>
      </rPr>
      <t>（B＋E＋F）/A</t>
    </r>
    <rPh sb="0" eb="3">
      <t>タイシンカ</t>
    </rPh>
    <rPh sb="3" eb="4">
      <t>リツ</t>
    </rPh>
    <phoneticPr fontId="13"/>
  </si>
  <si>
    <t>耐震診断実施済</t>
    <phoneticPr fontId="13"/>
  </si>
  <si>
    <t>耐震診断未実施
（C-D）</t>
    <phoneticPr fontId="13"/>
  </si>
  <si>
    <t>全ての建物が新耐震基準に適合している</t>
    <rPh sb="0" eb="1">
      <t>スベ</t>
    </rPh>
    <rPh sb="3" eb="5">
      <t>タテモノ</t>
    </rPh>
    <rPh sb="6" eb="7">
      <t>シン</t>
    </rPh>
    <rPh sb="7" eb="9">
      <t>タイシン</t>
    </rPh>
    <rPh sb="9" eb="11">
      <t>キジュン</t>
    </rPh>
    <rPh sb="12" eb="14">
      <t>テキゴウ</t>
    </rPh>
    <phoneticPr fontId="13"/>
  </si>
  <si>
    <t>うち、新耐震基準に適合しない建物があり、全て耐震改修済み</t>
    <rPh sb="3" eb="4">
      <t>シン</t>
    </rPh>
    <rPh sb="4" eb="6">
      <t>タイシン</t>
    </rPh>
    <rPh sb="6" eb="8">
      <t>キジュン</t>
    </rPh>
    <rPh sb="9" eb="11">
      <t>テキゴウ</t>
    </rPh>
    <rPh sb="14" eb="16">
      <t>タテモノ</t>
    </rPh>
    <rPh sb="20" eb="21">
      <t>スベ</t>
    </rPh>
    <rPh sb="22" eb="24">
      <t>タイシン</t>
    </rPh>
    <rPh sb="24" eb="26">
      <t>カイシュウ</t>
    </rPh>
    <rPh sb="26" eb="27">
      <t>ス</t>
    </rPh>
    <phoneticPr fontId="13"/>
  </si>
  <si>
    <t>うち新耐震基準に適合しない建物があり、未改修の建物がある学校数</t>
    <rPh sb="2" eb="3">
      <t>シン</t>
    </rPh>
    <rPh sb="3" eb="5">
      <t>タイシン</t>
    </rPh>
    <rPh sb="5" eb="7">
      <t>キジュン</t>
    </rPh>
    <rPh sb="8" eb="10">
      <t>テキゴウ</t>
    </rPh>
    <rPh sb="13" eb="15">
      <t>タテモノ</t>
    </rPh>
    <rPh sb="19" eb="22">
      <t>ミカイシュウ</t>
    </rPh>
    <rPh sb="23" eb="25">
      <t>タテモノ</t>
    </rPh>
    <rPh sb="28" eb="30">
      <t>ガッコウ</t>
    </rPh>
    <rPh sb="30" eb="31">
      <t>カズ</t>
    </rPh>
    <phoneticPr fontId="13"/>
  </si>
  <si>
    <t>G</t>
    <phoneticPr fontId="13"/>
  </si>
  <si>
    <t>○学校数で入力・・・２（建物ごとに避難所指定がされていた場合（両方の表へ回答））</t>
    <rPh sb="12" eb="14">
      <t>タテモノ</t>
    </rPh>
    <rPh sb="17" eb="20">
      <t>ヒナンジョ</t>
    </rPh>
    <rPh sb="20" eb="22">
      <t>シテイ</t>
    </rPh>
    <rPh sb="28" eb="30">
      <t>バアイ</t>
    </rPh>
    <rPh sb="31" eb="33">
      <t>リョウホウ</t>
    </rPh>
    <rPh sb="34" eb="35">
      <t>ヒョウ</t>
    </rPh>
    <rPh sb="36" eb="38">
      <t>カイトウ</t>
    </rPh>
    <phoneticPr fontId="13"/>
  </si>
  <si>
    <t>(単位：学校数）</t>
    <phoneticPr fontId="13"/>
  </si>
  <si>
    <t>○学校数で入力・・・３（１と２の合計）</t>
    <rPh sb="16" eb="18">
      <t>ゴウケイ</t>
    </rPh>
    <phoneticPr fontId="13"/>
  </si>
  <si>
    <t>合計</t>
    <rPh sb="0" eb="2">
      <t>ゴウケイ</t>
    </rPh>
    <phoneticPr fontId="13"/>
  </si>
  <si>
    <t>補助希望額が下限を上回っている場合、文字が赤くなります。</t>
    <rPh sb="0" eb="2">
      <t>ホジョ</t>
    </rPh>
    <rPh sb="2" eb="4">
      <t>キボウ</t>
    </rPh>
    <rPh sb="4" eb="5">
      <t>ガク</t>
    </rPh>
    <rPh sb="6" eb="8">
      <t>カゲン</t>
    </rPh>
    <rPh sb="9" eb="11">
      <t>ウワマワ</t>
    </rPh>
    <rPh sb="15" eb="17">
      <t>バアイ</t>
    </rPh>
    <rPh sb="18" eb="20">
      <t>モジ</t>
    </rPh>
    <rPh sb="21" eb="22">
      <t>アカ</t>
    </rPh>
    <phoneticPr fontId="13"/>
  </si>
  <si>
    <r>
      <t>・下記【チェック項目Ⅰ～Ⅲ】について内容を十分に確認し、全ての事項に回答、</t>
    </r>
    <r>
      <rPr>
        <b/>
        <u/>
        <sz val="11"/>
        <color rgb="FFFF0000"/>
        <rFont val="ＭＳ Ｐゴシック"/>
        <family val="3"/>
        <charset val="128"/>
        <scheme val="minor"/>
      </rPr>
      <t>右端の「判定」が全て「ＯＫ」になったことを確認した上で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t>
    </r>
    <rPh sb="18" eb="20">
      <t>ナイヨウ</t>
    </rPh>
    <rPh sb="21" eb="23">
      <t>ジュウブン</t>
    </rPh>
    <rPh sb="24" eb="26">
      <t>カクニン</t>
    </rPh>
    <rPh sb="37" eb="39">
      <t>ミギハシ</t>
    </rPh>
    <rPh sb="41" eb="43">
      <t>ハンテイ</t>
    </rPh>
    <rPh sb="45" eb="46">
      <t>スベ</t>
    </rPh>
    <rPh sb="58" eb="60">
      <t>カクニン</t>
    </rPh>
    <rPh sb="64" eb="66">
      <t>ケイカク</t>
    </rPh>
    <rPh sb="66" eb="68">
      <t>チョウショ</t>
    </rPh>
    <rPh sb="68" eb="69">
      <t>トウ</t>
    </rPh>
    <rPh sb="69" eb="71">
      <t>ヒツヨウ</t>
    </rPh>
    <rPh sb="71" eb="73">
      <t>ショルイ</t>
    </rPh>
    <phoneticPr fontId="37"/>
  </si>
  <si>
    <t>品名</t>
  </si>
  <si>
    <t>様式2-1（別紙）</t>
    <rPh sb="0" eb="2">
      <t>ヨウシキ</t>
    </rPh>
    <rPh sb="6" eb="8">
      <t>ベッシ</t>
    </rPh>
    <phoneticPr fontId="13"/>
  </si>
  <si>
    <t>合計額</t>
    <rPh sb="0" eb="2">
      <t>ゴウケイ</t>
    </rPh>
    <rPh sb="2" eb="3">
      <t>ガク</t>
    </rPh>
    <phoneticPr fontId="13"/>
  </si>
  <si>
    <t>様式２－１（別紙）</t>
    <rPh sb="0" eb="2">
      <t>ヨウシキ</t>
    </rPh>
    <rPh sb="6" eb="8">
      <t>ベッシ</t>
    </rPh>
    <phoneticPr fontId="13"/>
  </si>
  <si>
    <t>提　出　方　法（紙と電子メール（一部資料）、両方で提出すること。）</t>
    <phoneticPr fontId="37"/>
  </si>
  <si>
    <r>
      <t>入札の内容がわかる書類、見積書
※　見積書は頭紙だけでなく、</t>
    </r>
    <r>
      <rPr>
        <u/>
        <sz val="11"/>
        <color theme="1"/>
        <rFont val="ＭＳ Ｐゴシック"/>
        <family val="3"/>
        <charset val="128"/>
        <scheme val="minor"/>
      </rPr>
      <t>明細部分も提出願います。</t>
    </r>
    <r>
      <rPr>
        <sz val="11"/>
        <rFont val="ＭＳ Ｐゴシック"/>
        <family val="3"/>
        <charset val="128"/>
      </rPr>
      <t xml:space="preserve">
※　</t>
    </r>
    <r>
      <rPr>
        <u/>
        <sz val="11"/>
        <color theme="1"/>
        <rFont val="ＭＳ Ｐゴシック"/>
        <family val="3"/>
        <charset val="128"/>
        <scheme val="minor"/>
      </rPr>
      <t>不採択の見積書についても提出願います。</t>
    </r>
    <rPh sb="0" eb="2">
      <t>ニュウサツ</t>
    </rPh>
    <rPh sb="3" eb="5">
      <t>ナイヨウ</t>
    </rPh>
    <rPh sb="9" eb="11">
      <t>ショルイ</t>
    </rPh>
    <rPh sb="12" eb="15">
      <t>ミツモリショ</t>
    </rPh>
    <phoneticPr fontId="37"/>
  </si>
  <si>
    <t>品名</t>
    <rPh sb="0" eb="2">
      <t>ヒンメイ</t>
    </rPh>
    <phoneticPr fontId="13"/>
  </si>
  <si>
    <t>全体に係る経費（うち補助対象経費按分額）</t>
    <phoneticPr fontId="13"/>
  </si>
  <si>
    <t>電子メールでの提出についてですが、以下について確認して、「○」を選択してください。
・本エクセルファイルを紙提出に加え、電子メールでも提出すること。
・電子メールで提出する資料については、PDF化をせず、エクセルファイルのまま提出すること。</t>
    <rPh sb="43" eb="44">
      <t>ホン</t>
    </rPh>
    <phoneticPr fontId="37"/>
  </si>
  <si>
    <t>過去３年度分の資金収支決算書の写し</t>
    <rPh sb="0" eb="2">
      <t>カコ</t>
    </rPh>
    <rPh sb="3" eb="6">
      <t>ネンドブン</t>
    </rPh>
    <rPh sb="7" eb="9">
      <t>シキン</t>
    </rPh>
    <rPh sb="9" eb="11">
      <t>シュウシ</t>
    </rPh>
    <rPh sb="11" eb="14">
      <t>ケッサンショ</t>
    </rPh>
    <rPh sb="15" eb="16">
      <t>ウツ</t>
    </rPh>
    <phoneticPr fontId="37"/>
  </si>
  <si>
    <t>確　認　事　項　（「装置構成図」「学校の平面図」）</t>
    <rPh sb="10" eb="12">
      <t>ソウチ</t>
    </rPh>
    <rPh sb="12" eb="15">
      <t>コウセイズ</t>
    </rPh>
    <rPh sb="17" eb="19">
      <t>ガッコウ</t>
    </rPh>
    <rPh sb="20" eb="23">
      <t>ヘイメンズ</t>
    </rPh>
    <phoneticPr fontId="37"/>
  </si>
  <si>
    <t>「資金収支決算書」について、歳出入の総計が一致していること（複数の学校を持つ学校法人で、会計管理が法人全体でなされており歳出入の総計が一致しない場合、その旨が下部に記載されていること）を確認して、「〇」を選択してください。</t>
    <rPh sb="16" eb="17">
      <t>ニュウ</t>
    </rPh>
    <rPh sb="30" eb="32">
      <t>フクスウ</t>
    </rPh>
    <rPh sb="33" eb="35">
      <t>ガッコウ</t>
    </rPh>
    <rPh sb="36" eb="37">
      <t>モ</t>
    </rPh>
    <rPh sb="38" eb="40">
      <t>ガッコウ</t>
    </rPh>
    <rPh sb="40" eb="42">
      <t>ホウジン</t>
    </rPh>
    <rPh sb="44" eb="48">
      <t>カイケイカンリ</t>
    </rPh>
    <rPh sb="49" eb="53">
      <t>ホウジンゼンタイ</t>
    </rPh>
    <rPh sb="60" eb="63">
      <t>サイシュツニュウ</t>
    </rPh>
    <rPh sb="64" eb="66">
      <t>ソウケイ</t>
    </rPh>
    <rPh sb="67" eb="69">
      <t>イッチ</t>
    </rPh>
    <rPh sb="72" eb="74">
      <t>バアイ</t>
    </rPh>
    <rPh sb="77" eb="78">
      <t>ムネ</t>
    </rPh>
    <rPh sb="79" eb="81">
      <t>カブ</t>
    </rPh>
    <rPh sb="82" eb="84">
      <t>キサイ</t>
    </rPh>
    <phoneticPr fontId="13"/>
  </si>
  <si>
    <t>確　認　事　項　（「資金収支決算書」）</t>
    <phoneticPr fontId="37"/>
  </si>
  <si>
    <t>区分</t>
    <rPh sb="0" eb="1">
      <t>ク</t>
    </rPh>
    <rPh sb="1" eb="2">
      <t>ブン</t>
    </rPh>
    <phoneticPr fontId="13"/>
  </si>
  <si>
    <t>その他</t>
    <rPh sb="2" eb="3">
      <t>ホカ</t>
    </rPh>
    <phoneticPr fontId="13"/>
  </si>
  <si>
    <t>様式２-２（教育装置）</t>
    <rPh sb="0" eb="2">
      <t>ヨウシキ</t>
    </rPh>
    <rPh sb="6" eb="8">
      <t>キョウイク</t>
    </rPh>
    <rPh sb="8" eb="10">
      <t>ソウチ</t>
    </rPh>
    <phoneticPr fontId="13"/>
  </si>
  <si>
    <t>交付事業選定に係る調書</t>
    <rPh sb="0" eb="4">
      <t>コウフジギョウ</t>
    </rPh>
    <rPh sb="4" eb="6">
      <t>センテイ</t>
    </rPh>
    <rPh sb="7" eb="8">
      <t>カカ</t>
    </rPh>
    <rPh sb="9" eb="11">
      <t>チョウショ</t>
    </rPh>
    <phoneticPr fontId="13"/>
  </si>
  <si>
    <t>①本事業申請時点において、耐震化が完了しているか。（※１）</t>
    <rPh sb="1" eb="4">
      <t>ホンジギョウ</t>
    </rPh>
    <rPh sb="4" eb="8">
      <t>シンセイジテン</t>
    </rPh>
    <rPh sb="13" eb="16">
      <t>タイシンカ</t>
    </rPh>
    <rPh sb="17" eb="19">
      <t>カンリョウ</t>
    </rPh>
    <phoneticPr fontId="13"/>
  </si>
  <si>
    <t>認定を受けている学科名</t>
    <rPh sb="0" eb="2">
      <t>ニンテイ</t>
    </rPh>
    <rPh sb="3" eb="4">
      <t>ウ</t>
    </rPh>
    <rPh sb="8" eb="11">
      <t>ガッカメイ</t>
    </rPh>
    <phoneticPr fontId="13"/>
  </si>
  <si>
    <t>④過去に国土強靭化関連事業の整備実績があるか。（※４）</t>
    <rPh sb="1" eb="3">
      <t>カコ</t>
    </rPh>
    <rPh sb="4" eb="9">
      <t>コクドキョウジンカ</t>
    </rPh>
    <rPh sb="9" eb="13">
      <t>カンレンジギョウ</t>
    </rPh>
    <rPh sb="14" eb="16">
      <t>セイビ</t>
    </rPh>
    <rPh sb="16" eb="18">
      <t>ジッセキ</t>
    </rPh>
    <phoneticPr fontId="13"/>
  </si>
  <si>
    <t>交付決定日</t>
    <phoneticPr fontId="13"/>
  </si>
  <si>
    <t>交付事業名</t>
    <rPh sb="0" eb="5">
      <t>コウフジギョウメイ</t>
    </rPh>
    <phoneticPr fontId="13"/>
  </si>
  <si>
    <t>⑤本年度、国土強靭化関連事業への申請を行っているか。</t>
    <rPh sb="1" eb="4">
      <t>ホンネンド</t>
    </rPh>
    <rPh sb="5" eb="10">
      <t>コクドキョウジンカ</t>
    </rPh>
    <rPh sb="10" eb="12">
      <t>カンレン</t>
    </rPh>
    <rPh sb="12" eb="14">
      <t>ジギョウ</t>
    </rPh>
    <rPh sb="16" eb="18">
      <t>シンセイ</t>
    </rPh>
    <rPh sb="19" eb="20">
      <t>オコナ</t>
    </rPh>
    <phoneticPr fontId="13"/>
  </si>
  <si>
    <t>⑥本事業申請時点において、避難所指定を受けた学校であるか。</t>
    <rPh sb="1" eb="4">
      <t>ホンジギョウ</t>
    </rPh>
    <rPh sb="4" eb="6">
      <t>シンセイ</t>
    </rPh>
    <rPh sb="6" eb="8">
      <t>ジテン</t>
    </rPh>
    <rPh sb="13" eb="16">
      <t>ヒナンジョ</t>
    </rPh>
    <rPh sb="16" eb="18">
      <t>シテイ</t>
    </rPh>
    <rPh sb="19" eb="20">
      <t>ウ</t>
    </rPh>
    <rPh sb="22" eb="24">
      <t>ガッコウ</t>
    </rPh>
    <phoneticPr fontId="13"/>
  </si>
  <si>
    <t>※１　「やむを得ず完了不能」について、具体的に以下のような場合を想定している。
　　　・歴史的・文化的価値の高い建築物であり、安易に工事等を実施することが困難であるため。
　　　・取り壊しを予定しているため。
　　　（現時点で建物を使用していない場合でも、
　　　　今後どのような用途であっても使用する予定のあるものについてはやむを得ない事由として認めない。）</t>
    <phoneticPr fontId="13"/>
  </si>
  <si>
    <t>※２　以下のリンク先に示す一覧に記載された学校であること。
　　　（URL）https://www.mext.go.jp/a_menu/koutou/hutankeigen/1421838.htm
　　※確認校であるところリストに記載がない場合、情報の更新がなされていない可能性があるため、
　　　その旨所轄の都道府県修学支援担当に問い合わせること。</t>
    <rPh sb="3" eb="5">
      <t>イカ</t>
    </rPh>
    <rPh sb="9" eb="10">
      <t>サキ</t>
    </rPh>
    <rPh sb="11" eb="12">
      <t>シメ</t>
    </rPh>
    <rPh sb="13" eb="15">
      <t>イチラン</t>
    </rPh>
    <rPh sb="16" eb="18">
      <t>キサイ</t>
    </rPh>
    <rPh sb="21" eb="23">
      <t>ガッコウ</t>
    </rPh>
    <rPh sb="102" eb="105">
      <t>カクニンコウ</t>
    </rPh>
    <rPh sb="115" eb="117">
      <t>キサイ</t>
    </rPh>
    <rPh sb="120" eb="122">
      <t>バアイ</t>
    </rPh>
    <rPh sb="123" eb="125">
      <t>ジョウホウ</t>
    </rPh>
    <rPh sb="126" eb="128">
      <t>コウシン</t>
    </rPh>
    <rPh sb="136" eb="139">
      <t>カノウセイ</t>
    </rPh>
    <rPh sb="151" eb="152">
      <t>ムネ</t>
    </rPh>
    <rPh sb="152" eb="154">
      <t>ショカツ</t>
    </rPh>
    <rPh sb="155" eb="159">
      <t>トドウフケン</t>
    </rPh>
    <rPh sb="159" eb="165">
      <t>シュウガクシエンタントウ</t>
    </rPh>
    <rPh sb="166" eb="167">
      <t>ト</t>
    </rPh>
    <rPh sb="168" eb="169">
      <t>ア</t>
    </rPh>
    <phoneticPr fontId="13"/>
  </si>
  <si>
    <t>※３　以下のリンク先に示す認定課程一覧に記載された学科を有していること。　
　　　（URL）https://www.mext.go.jp/a_menu/shougai/senshuu/1339270.htm</t>
    <rPh sb="3" eb="5">
      <t>イカ</t>
    </rPh>
    <rPh sb="9" eb="10">
      <t>サキ</t>
    </rPh>
    <rPh sb="11" eb="12">
      <t>シメ</t>
    </rPh>
    <rPh sb="13" eb="17">
      <t>ニンテイカテイ</t>
    </rPh>
    <rPh sb="17" eb="19">
      <t>イチラン</t>
    </rPh>
    <rPh sb="20" eb="22">
      <t>キサイ</t>
    </rPh>
    <rPh sb="25" eb="27">
      <t>ガッカ</t>
    </rPh>
    <rPh sb="28" eb="29">
      <t>ユウ</t>
    </rPh>
    <phoneticPr fontId="13"/>
  </si>
  <si>
    <t>※４　以下に示す年度、事業について交付・実施実績があること。
　　・平成30年度～令和２年度　防災機能等緊急特別推進事業（耐震対策・非構造部材の耐震対策・ブロック塀等安全対策）
　　・令和３年度～令和４年度　防災機能等強化緊急特別推進事業（耐震対策・非構造部材の耐震対策・防災機能強化事業）</t>
    <rPh sb="3" eb="5">
      <t>イカ</t>
    </rPh>
    <rPh sb="6" eb="7">
      <t>シメ</t>
    </rPh>
    <rPh sb="11" eb="13">
      <t>ジギョウ</t>
    </rPh>
    <rPh sb="17" eb="19">
      <t>コウフ</t>
    </rPh>
    <rPh sb="20" eb="22">
      <t>ジッシ</t>
    </rPh>
    <rPh sb="22" eb="24">
      <t>ジッセキ</t>
    </rPh>
    <rPh sb="34" eb="36">
      <t>ヘイセイ</t>
    </rPh>
    <rPh sb="38" eb="40">
      <t>ネンド</t>
    </rPh>
    <rPh sb="41" eb="43">
      <t>レイワ</t>
    </rPh>
    <rPh sb="44" eb="46">
      <t>ネンド</t>
    </rPh>
    <rPh sb="47" eb="51">
      <t>ボウサイキノウ</t>
    </rPh>
    <rPh sb="51" eb="52">
      <t>トウ</t>
    </rPh>
    <rPh sb="52" eb="54">
      <t>キンキュウ</t>
    </rPh>
    <rPh sb="54" eb="56">
      <t>トクベツ</t>
    </rPh>
    <rPh sb="56" eb="58">
      <t>スイシン</t>
    </rPh>
    <rPh sb="58" eb="60">
      <t>ジギョウ</t>
    </rPh>
    <rPh sb="61" eb="65">
      <t>タイシンタイサク</t>
    </rPh>
    <rPh sb="66" eb="67">
      <t>ヒ</t>
    </rPh>
    <rPh sb="67" eb="71">
      <t>コウゾウブザイ</t>
    </rPh>
    <rPh sb="72" eb="76">
      <t>タイシンタイサク</t>
    </rPh>
    <rPh sb="81" eb="82">
      <t>ベイ</t>
    </rPh>
    <rPh sb="82" eb="83">
      <t>トウ</t>
    </rPh>
    <rPh sb="83" eb="87">
      <t>アンゼンタイサク</t>
    </rPh>
    <rPh sb="92" eb="94">
      <t>レイワ</t>
    </rPh>
    <rPh sb="95" eb="97">
      <t>ネンド</t>
    </rPh>
    <rPh sb="98" eb="100">
      <t>レイワ</t>
    </rPh>
    <rPh sb="101" eb="103">
      <t>ネンド</t>
    </rPh>
    <rPh sb="120" eb="124">
      <t>タイシンタイサク</t>
    </rPh>
    <rPh sb="125" eb="126">
      <t>ヒ</t>
    </rPh>
    <rPh sb="126" eb="130">
      <t>コウゾウブザイ</t>
    </rPh>
    <rPh sb="131" eb="135">
      <t>タイシンタイサク</t>
    </rPh>
    <rPh sb="136" eb="140">
      <t>ボウサイキノウ</t>
    </rPh>
    <rPh sb="140" eb="142">
      <t>キョウカ</t>
    </rPh>
    <rPh sb="142" eb="144">
      <t>ジギョウ</t>
    </rPh>
    <phoneticPr fontId="13"/>
  </si>
  <si>
    <t>様式２-５（教育装置）</t>
    <rPh sb="0" eb="2">
      <t>ヨウシキ</t>
    </rPh>
    <rPh sb="6" eb="8">
      <t>キョウイク</t>
    </rPh>
    <rPh sb="8" eb="10">
      <t>ソウチ</t>
    </rPh>
    <phoneticPr fontId="13"/>
  </si>
  <si>
    <t>様式２-４（教育装置）</t>
    <rPh sb="0" eb="2">
      <t>ヨウシキ</t>
    </rPh>
    <rPh sb="6" eb="10">
      <t>キョウイクソウチ</t>
    </rPh>
    <phoneticPr fontId="13"/>
  </si>
  <si>
    <t>②</t>
    <phoneticPr fontId="13"/>
  </si>
  <si>
    <r>
      <t>「①当該設備等の必要性及び教育カリキュラム上での</t>
    </r>
    <r>
      <rPr>
        <b/>
        <sz val="11"/>
        <color theme="1"/>
        <rFont val="ＭＳ Ｐゴシック"/>
        <family val="3"/>
        <charset val="128"/>
        <scheme val="minor"/>
      </rPr>
      <t>具体的な</t>
    </r>
    <r>
      <rPr>
        <sz val="11"/>
        <rFont val="ＭＳ Ｐゴシック"/>
        <family val="3"/>
        <charset val="128"/>
      </rPr>
      <t>使用方法」、「②（申請数量が</t>
    </r>
    <r>
      <rPr>
        <b/>
        <sz val="11"/>
        <rFont val="ＭＳ Ｐゴシック"/>
        <family val="3"/>
        <charset val="128"/>
      </rPr>
      <t>２以上</t>
    </r>
    <r>
      <rPr>
        <sz val="11"/>
        <rFont val="ＭＳ Ｐゴシック"/>
        <family val="3"/>
        <charset val="128"/>
      </rPr>
      <t>となるとき）申請された数量の根拠」をそれぞれの回答欄へご回答ください。</t>
    </r>
    <rPh sb="2" eb="4">
      <t>トウガイ</t>
    </rPh>
    <rPh sb="4" eb="6">
      <t>セツビ</t>
    </rPh>
    <rPh sb="6" eb="7">
      <t>トウ</t>
    </rPh>
    <rPh sb="8" eb="11">
      <t>ヒツヨウセイ</t>
    </rPh>
    <rPh sb="11" eb="12">
      <t>オヨ</t>
    </rPh>
    <rPh sb="13" eb="15">
      <t>キョウイク</t>
    </rPh>
    <rPh sb="21" eb="22">
      <t>ジョウ</t>
    </rPh>
    <rPh sb="24" eb="27">
      <t>グタイテキ</t>
    </rPh>
    <rPh sb="28" eb="30">
      <t>シヨウ</t>
    </rPh>
    <rPh sb="30" eb="32">
      <t>ホウホウ</t>
    </rPh>
    <rPh sb="51" eb="53">
      <t>シンセイ</t>
    </rPh>
    <rPh sb="56" eb="58">
      <t>スウリョウ</t>
    </rPh>
    <rPh sb="59" eb="61">
      <t>コンキョ</t>
    </rPh>
    <rPh sb="68" eb="70">
      <t>カイトウ</t>
    </rPh>
    <rPh sb="70" eb="71">
      <t>ラン</t>
    </rPh>
    <rPh sb="73" eb="75">
      <t>カイトウ</t>
    </rPh>
    <phoneticPr fontId="37"/>
  </si>
  <si>
    <t>①</t>
    <phoneticPr fontId="13"/>
  </si>
  <si>
    <t>事業着手時期（予定）</t>
    <rPh sb="0" eb="4">
      <t>ジギョウチャクシュ</t>
    </rPh>
    <rPh sb="4" eb="6">
      <t>ジキ</t>
    </rPh>
    <rPh sb="7" eb="9">
      <t>ヨテイ</t>
    </rPh>
    <phoneticPr fontId="13"/>
  </si>
  <si>
    <t>令和　年　月</t>
    <rPh sb="0" eb="1">
      <t>レイ</t>
    </rPh>
    <rPh sb="1" eb="2">
      <t>ワ</t>
    </rPh>
    <rPh sb="3" eb="4">
      <t>ネン</t>
    </rPh>
    <rPh sb="5" eb="6">
      <t>ガツ</t>
    </rPh>
    <phoneticPr fontId="13"/>
  </si>
  <si>
    <t>様式２－５（教育装置の概要）</t>
    <rPh sb="0" eb="2">
      <t>ヨウシキ</t>
    </rPh>
    <rPh sb="6" eb="8">
      <t>キョウイク</t>
    </rPh>
    <rPh sb="8" eb="10">
      <t>ソウチ</t>
    </rPh>
    <rPh sb="11" eb="13">
      <t>ガイヨウ</t>
    </rPh>
    <phoneticPr fontId="37"/>
  </si>
  <si>
    <t>様式２－４（事業選定に係る調書）</t>
    <rPh sb="0" eb="2">
      <t>ヨウシキ</t>
    </rPh>
    <rPh sb="6" eb="10">
      <t>ジギョウセンテイ</t>
    </rPh>
    <rPh sb="11" eb="12">
      <t>カカ</t>
    </rPh>
    <rPh sb="13" eb="15">
      <t>チョウショ</t>
    </rPh>
    <phoneticPr fontId="37"/>
  </si>
  <si>
    <t>募集通知にも記載の通り、本事業は予算額を上回る応募があった場合、審査の上で交付事業の選定・絞り込みを行う可能性がございます。この点についてご確認いただき、同意する場合は「○」を選択してください。</t>
    <rPh sb="0" eb="4">
      <t>ボシュウツウチ</t>
    </rPh>
    <rPh sb="6" eb="8">
      <t>キサイ</t>
    </rPh>
    <rPh sb="9" eb="10">
      <t>トオ</t>
    </rPh>
    <rPh sb="12" eb="15">
      <t>ホンジギョウ</t>
    </rPh>
    <rPh sb="29" eb="31">
      <t>バアイ</t>
    </rPh>
    <rPh sb="45" eb="46">
      <t>シボ</t>
    </rPh>
    <rPh sb="47" eb="48">
      <t>コ</t>
    </rPh>
    <rPh sb="50" eb="51">
      <t>オコナ</t>
    </rPh>
    <rPh sb="52" eb="55">
      <t>カノウセイ</t>
    </rPh>
    <rPh sb="64" eb="65">
      <t>テン</t>
    </rPh>
    <rPh sb="70" eb="72">
      <t>カクニン</t>
    </rPh>
    <rPh sb="77" eb="79">
      <t>ドウイ</t>
    </rPh>
    <rPh sb="81" eb="83">
      <t>バアイ</t>
    </rPh>
    <rPh sb="88" eb="90">
      <t>センタク</t>
    </rPh>
    <phoneticPr fontId="37"/>
  </si>
  <si>
    <t>法人番号
（12桁）</t>
    <rPh sb="0" eb="2">
      <t>ホウジン</t>
    </rPh>
    <rPh sb="2" eb="4">
      <t>バンゴウ</t>
    </rPh>
    <rPh sb="8" eb="9">
      <t>ケタ</t>
    </rPh>
    <phoneticPr fontId="13"/>
  </si>
  <si>
    <t>07_見積整理表の合計（O64）と金額が一致している場合、文字が赤くなります。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3"/>
  </si>
  <si>
    <t>令和６年度私立高等学校等の実態調査の様式3-2-7-1</t>
    <rPh sb="0" eb="2">
      <t>レイワ</t>
    </rPh>
    <rPh sb="3" eb="5">
      <t>ネンド</t>
    </rPh>
    <rPh sb="5" eb="12">
      <t>シリツコウトウガッコウトウ</t>
    </rPh>
    <rPh sb="13" eb="17">
      <t>ジッタイチョウサ</t>
    </rPh>
    <rPh sb="18" eb="20">
      <t>ヨウシキ</t>
    </rPh>
    <phoneticPr fontId="13"/>
  </si>
  <si>
    <t>令和７年度　教育装置整備に係る計画調書</t>
    <rPh sb="0" eb="1">
      <t>レイ</t>
    </rPh>
    <rPh sb="1" eb="2">
      <t>ワ</t>
    </rPh>
    <rPh sb="3" eb="5">
      <t>ネンド</t>
    </rPh>
    <rPh sb="6" eb="8">
      <t>キョウイク</t>
    </rPh>
    <rPh sb="8" eb="10">
      <t>ソウチ</t>
    </rPh>
    <rPh sb="10" eb="12">
      <t>セイビ</t>
    </rPh>
    <rPh sb="13" eb="14">
      <t>カカ</t>
    </rPh>
    <rPh sb="15" eb="17">
      <t>ケイカク</t>
    </rPh>
    <rPh sb="17" eb="19">
      <t>チョウショ</t>
    </rPh>
    <phoneticPr fontId="13"/>
  </si>
  <si>
    <t>教員・生徒数調書（令和７年４月１日現在）</t>
    <rPh sb="0" eb="2">
      <t>キョウイン</t>
    </rPh>
    <rPh sb="3" eb="6">
      <t>セイトスウ</t>
    </rPh>
    <rPh sb="6" eb="8">
      <t>チョウショ</t>
    </rPh>
    <rPh sb="9" eb="10">
      <t>レイ</t>
    </rPh>
    <rPh sb="10" eb="11">
      <t>ワ</t>
    </rPh>
    <rPh sb="12" eb="13">
      <t>ネン</t>
    </rPh>
    <rPh sb="13" eb="14">
      <t>ヘイネン</t>
    </rPh>
    <rPh sb="14" eb="15">
      <t>ガツ</t>
    </rPh>
    <rPh sb="16" eb="19">
      <t>ニチゲンザイ</t>
    </rPh>
    <phoneticPr fontId="13"/>
  </si>
  <si>
    <t>②令和７年４月１日時点において、高等教育の修学支援新制度の確認校であるか。（※２）</t>
    <rPh sb="1" eb="3">
      <t>レイワ</t>
    </rPh>
    <rPh sb="4" eb="5">
      <t>ネン</t>
    </rPh>
    <rPh sb="6" eb="7">
      <t>ツキ</t>
    </rPh>
    <rPh sb="8" eb="9">
      <t>ニチ</t>
    </rPh>
    <rPh sb="9" eb="11">
      <t>ジテン</t>
    </rPh>
    <rPh sb="16" eb="20">
      <t>コウトウキョウイク</t>
    </rPh>
    <rPh sb="21" eb="28">
      <t>シュウガクシエンシンセイド</t>
    </rPh>
    <rPh sb="29" eb="31">
      <t>カクニン</t>
    </rPh>
    <rPh sb="31" eb="32">
      <t>コウ</t>
    </rPh>
    <phoneticPr fontId="13"/>
  </si>
  <si>
    <t>③令和７年４月１日において、職業実践専門課程の認定を受けた学科を有しているか。（※３）</t>
    <rPh sb="1" eb="3">
      <t>レイワ</t>
    </rPh>
    <rPh sb="4" eb="5">
      <t>ネン</t>
    </rPh>
    <rPh sb="6" eb="7">
      <t>ツキ</t>
    </rPh>
    <rPh sb="8" eb="9">
      <t>ニチ</t>
    </rPh>
    <rPh sb="14" eb="22">
      <t>ショクギョウジッセンセンモンカテイ</t>
    </rPh>
    <rPh sb="23" eb="25">
      <t>ニンテイ</t>
    </rPh>
    <rPh sb="26" eb="27">
      <t>ウ</t>
    </rPh>
    <rPh sb="29" eb="31">
      <t>ガッカ</t>
    </rPh>
    <rPh sb="32" eb="33">
      <t>ユウ</t>
    </rPh>
    <phoneticPr fontId="13"/>
  </si>
  <si>
    <t>専修学校の耐震化状況（令和6年5月1日時点）</t>
    <rPh sb="11" eb="12">
      <t>レイ</t>
    </rPh>
    <rPh sb="12" eb="13">
      <t>ワ</t>
    </rPh>
    <rPh sb="14" eb="15">
      <t>ネン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</si>
</sst>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411]ggge&quot;年&quot;m&quot;月&quot;d&quot;日&quot;;@"/>
    <numFmt numFmtId="177" formatCode="#,##0;&quot;△ &quot;#,##0"/>
    <numFmt numFmtId="178" formatCode="#,##0_);[Red]\(#,##0\)"/>
    <numFmt numFmtId="179" formatCode="0.00_ "/>
    <numFmt numFmtId="180" formatCode="#,###&quot;円&quot;"/>
    <numFmt numFmtId="181" formatCode="#,##0_ "/>
    <numFmt numFmtId="182" formatCode="#,##0&quot;円&quot;"/>
    <numFmt numFmtId="183" formatCode="#,##0;&quot;▲ &quot;#,##0"/>
    <numFmt numFmtId="184" formatCode="#,##0_ ;[Red]\-#,##0\ "/>
    <numFmt numFmtId="185" formatCode="#,##0&quot;棟&quot;;[Red]\-#,##0&quot;棟&quot;"/>
    <numFmt numFmtId="186" formatCode="#,##0.00&quot;㎡&quot;;[Red]\-#,##0.00&quot;㎡&quot;"/>
    <numFmt numFmtId="187" formatCode="0.0%"/>
    <numFmt numFmtId="188" formatCode="[$]ggge&quot;年&quot;m&quot;月&quot;d&quot;日&quot;;@" x16r2:formatCode16="[$-ja-JP-x-gannen]ggge&quot;年&quot;m&quot;月&quot;d&quot;日&quot;;@"/>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0"/>
      <name val="ＭＳ 明朝"/>
      <family val="1"/>
      <charset val="128"/>
    </font>
    <font>
      <sz val="14"/>
      <name val="ＭＳ 明朝"/>
      <family val="1"/>
      <charset val="128"/>
    </font>
    <font>
      <sz val="8"/>
      <name val="ＭＳ 明朝"/>
      <family val="1"/>
      <charset val="128"/>
    </font>
    <font>
      <b/>
      <sz val="9"/>
      <color indexed="81"/>
      <name val="ＭＳ Ｐゴシック"/>
      <family val="3"/>
      <charset val="128"/>
    </font>
    <font>
      <sz val="9"/>
      <color indexed="81"/>
      <name val="ＭＳ Ｐゴシック"/>
      <family val="3"/>
      <charset val="128"/>
    </font>
    <font>
      <sz val="11"/>
      <name val="ＭＳ Ｐゴシック"/>
      <family val="3"/>
      <charset val="128"/>
      <scheme val="minor"/>
    </font>
    <font>
      <sz val="11"/>
      <color theme="1"/>
      <name val="ＭＳ 明朝"/>
      <family val="1"/>
      <charset val="128"/>
    </font>
    <font>
      <b/>
      <sz val="14"/>
      <name val="ＭＳ Ｐゴシック"/>
      <family val="3"/>
      <charset val="128"/>
      <scheme val="minor"/>
    </font>
    <font>
      <sz val="9"/>
      <name val="ＭＳ 明朝"/>
      <family val="1"/>
      <charset val="128"/>
    </font>
    <font>
      <sz val="12"/>
      <name val="ＭＳ Ｐゴシック"/>
      <family val="3"/>
      <charset val="128"/>
    </font>
    <font>
      <u/>
      <sz val="11"/>
      <name val="ＭＳ Ｐゴシック"/>
      <family val="3"/>
      <charset val="128"/>
    </font>
    <font>
      <u val="double"/>
      <sz val="11"/>
      <name val="ＭＳ Ｐゴシック"/>
      <family val="3"/>
      <charset val="128"/>
    </font>
    <font>
      <sz val="12"/>
      <name val="ＭＳ ゴシック"/>
      <family val="3"/>
      <charset val="128"/>
    </font>
    <font>
      <b/>
      <sz val="9"/>
      <color indexed="81"/>
      <name val="MS P ゴシック"/>
      <family val="3"/>
      <charset val="128"/>
    </font>
    <font>
      <sz val="11"/>
      <name val="ＭＳ Ｐ明朝"/>
      <family val="1"/>
      <charset val="128"/>
    </font>
    <font>
      <b/>
      <sz val="12"/>
      <name val="ＭＳ Ｐゴシック"/>
      <family val="3"/>
      <charset val="128"/>
    </font>
    <font>
      <b/>
      <sz val="16"/>
      <name val="ＭＳ Ｐ明朝"/>
      <family val="1"/>
      <charset val="128"/>
    </font>
    <font>
      <sz val="9"/>
      <name val="ＭＳ Ｐ明朝"/>
      <family val="1"/>
      <charset val="128"/>
    </font>
    <font>
      <b/>
      <sz val="11"/>
      <color indexed="81"/>
      <name val="ＭＳ Ｐゴシック"/>
      <family val="3"/>
      <charset val="128"/>
    </font>
    <font>
      <sz val="11"/>
      <color theme="1"/>
      <name val="ＭＳ Ｐゴシック"/>
      <family val="3"/>
      <charset val="128"/>
      <scheme val="minor"/>
    </font>
    <font>
      <b/>
      <sz val="12"/>
      <color theme="1"/>
      <name val="ＭＳ Ｐゴシック"/>
      <family val="3"/>
      <charset val="128"/>
      <scheme val="minor"/>
    </font>
    <font>
      <sz val="6"/>
      <name val="ＭＳ Ｐゴシック"/>
      <family val="2"/>
      <charset val="128"/>
      <scheme val="minor"/>
    </font>
    <font>
      <b/>
      <sz val="18"/>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sz val="10"/>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b/>
      <sz val="10"/>
      <color theme="1"/>
      <name val="ＭＳ Ｐゴシック"/>
      <family val="3"/>
      <charset val="128"/>
      <scheme val="minor"/>
    </font>
    <font>
      <sz val="11"/>
      <color rgb="FFFF0000"/>
      <name val="ＭＳ Ｐゴシック"/>
      <family val="3"/>
      <charset val="128"/>
      <scheme val="minor"/>
    </font>
    <font>
      <b/>
      <u/>
      <sz val="11"/>
      <color rgb="FFFF0000"/>
      <name val="ＭＳ Ｐゴシック"/>
      <family val="3"/>
      <charset val="128"/>
      <scheme val="minor"/>
    </font>
    <font>
      <u/>
      <sz val="11"/>
      <color theme="1"/>
      <name val="ＭＳ Ｐゴシック"/>
      <family val="3"/>
      <charset val="128"/>
      <scheme val="minor"/>
    </font>
    <font>
      <b/>
      <sz val="13"/>
      <name val="ＭＳ ゴシック"/>
      <family val="3"/>
      <charset val="128"/>
    </font>
    <font>
      <sz val="14"/>
      <name val="ＭＳ Ｐゴシック"/>
      <family val="3"/>
      <charset val="128"/>
    </font>
    <font>
      <b/>
      <u/>
      <sz val="13"/>
      <color indexed="10"/>
      <name val="ＭＳ ゴシック"/>
      <family val="3"/>
      <charset val="128"/>
    </font>
    <font>
      <sz val="10"/>
      <name val="ＭＳ Ｐゴシック"/>
      <family val="3"/>
      <charset val="128"/>
    </font>
    <font>
      <b/>
      <sz val="20"/>
      <name val="ＭＳ Ｐゴシック"/>
      <family val="3"/>
      <charset val="128"/>
    </font>
    <font>
      <b/>
      <u/>
      <sz val="20"/>
      <name val="ＭＳ Ｐゴシック"/>
      <family val="3"/>
      <charset val="128"/>
    </font>
    <font>
      <b/>
      <sz val="18"/>
      <color rgb="FFFF0000"/>
      <name val="ＭＳ Ｐゴシック"/>
      <family val="3"/>
      <charset val="128"/>
    </font>
    <font>
      <b/>
      <u/>
      <sz val="18"/>
      <color indexed="10"/>
      <name val="ＭＳ Ｐゴシック"/>
      <family val="3"/>
      <charset val="128"/>
    </font>
    <font>
      <b/>
      <sz val="18"/>
      <color indexed="10"/>
      <name val="ＭＳ Ｐゴシック"/>
      <family val="3"/>
      <charset val="128"/>
    </font>
    <font>
      <sz val="9"/>
      <name val="ＭＳ Ｐゴシック"/>
      <family val="3"/>
      <charset val="128"/>
    </font>
    <font>
      <b/>
      <sz val="14"/>
      <color rgb="FFFF0000"/>
      <name val="ＭＳ Ｐゴシック"/>
      <family val="3"/>
      <charset val="128"/>
    </font>
    <font>
      <b/>
      <sz val="14"/>
      <color indexed="10"/>
      <name val="ＭＳ Ｐゴシック"/>
      <family val="3"/>
      <charset val="128"/>
    </font>
    <font>
      <u/>
      <sz val="14"/>
      <color rgb="FFFF0000"/>
      <name val="ＭＳ Ｐゴシック"/>
      <family val="3"/>
      <charset val="128"/>
    </font>
    <font>
      <u/>
      <sz val="14"/>
      <color indexed="10"/>
      <name val="ＭＳ Ｐゴシック"/>
      <family val="3"/>
      <charset val="128"/>
    </font>
    <font>
      <u/>
      <sz val="14"/>
      <name val="ＭＳ Ｐゴシック"/>
      <family val="3"/>
      <charset val="128"/>
    </font>
    <font>
      <sz val="11"/>
      <color indexed="9"/>
      <name val="ＭＳ Ｐゴシック"/>
      <family val="3"/>
      <charset val="128"/>
    </font>
    <font>
      <b/>
      <sz val="18"/>
      <color rgb="FF0113BF"/>
      <name val="ＭＳ Ｐゴシック"/>
      <family val="3"/>
      <charset val="128"/>
    </font>
    <font>
      <b/>
      <u/>
      <sz val="18"/>
      <color indexed="30"/>
      <name val="ＭＳ Ｐゴシック"/>
      <family val="3"/>
      <charset val="128"/>
    </font>
    <font>
      <b/>
      <sz val="18"/>
      <color indexed="30"/>
      <name val="ＭＳ Ｐゴシック"/>
      <family val="3"/>
      <charset val="128"/>
    </font>
    <font>
      <sz val="12"/>
      <color indexed="55"/>
      <name val="ＭＳ Ｐゴシック"/>
      <family val="3"/>
      <charset val="128"/>
    </font>
    <font>
      <u/>
      <sz val="14"/>
      <color rgb="FF0113BF"/>
      <name val="ＭＳ Ｐゴシック"/>
      <family val="3"/>
      <charset val="128"/>
    </font>
    <font>
      <b/>
      <u/>
      <sz val="14"/>
      <color indexed="30"/>
      <name val="ＭＳ Ｐゴシック"/>
      <family val="3"/>
      <charset val="128"/>
    </font>
    <font>
      <u/>
      <sz val="14"/>
      <color indexed="30"/>
      <name val="ＭＳ Ｐゴシック"/>
      <family val="3"/>
      <charset val="128"/>
    </font>
    <font>
      <sz val="14"/>
      <color rgb="FF0113BF"/>
      <name val="ＭＳ Ｐゴシック"/>
      <family val="3"/>
      <charset val="128"/>
    </font>
    <font>
      <sz val="20"/>
      <name val="ＭＳ Ｐゴシック"/>
      <family val="3"/>
      <charset val="128"/>
    </font>
    <font>
      <b/>
      <sz val="14"/>
      <name val="ＭＳ Ｐゴシック"/>
      <family val="3"/>
      <charset val="128"/>
    </font>
    <font>
      <sz val="8"/>
      <name val="ＭＳ Ｐゴシック"/>
      <family val="3"/>
      <charset val="128"/>
    </font>
    <font>
      <sz val="12"/>
      <color theme="0"/>
      <name val="ＭＳ Ｐゴシック"/>
      <family val="3"/>
      <charset val="128"/>
    </font>
    <font>
      <sz val="36"/>
      <color rgb="FFFF0000"/>
      <name val="ＭＳ Ｐゴシック"/>
      <family val="3"/>
      <charset val="128"/>
    </font>
    <font>
      <sz val="20"/>
      <color rgb="FFFF0000"/>
      <name val="ＭＳ Ｐゴシック"/>
      <family val="3"/>
      <charset val="128"/>
    </font>
    <font>
      <u/>
      <sz val="9"/>
      <color indexed="81"/>
      <name val="ＭＳ Ｐゴシック"/>
      <family val="3"/>
      <charset val="128"/>
    </font>
    <font>
      <b/>
      <sz val="16"/>
      <color indexed="81"/>
      <name val="ＭＳ Ｐゴシック"/>
      <family val="3"/>
      <charset val="128"/>
    </font>
  </fonts>
  <fills count="1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CCFF66"/>
        <bgColor indexed="64"/>
      </patternFill>
    </fill>
    <fill>
      <patternFill patternType="solid">
        <fgColor theme="0" tint="-0.249977111117893"/>
        <bgColor indexed="64"/>
      </patternFill>
    </fill>
    <fill>
      <patternFill patternType="solid">
        <fgColor indexed="22"/>
        <bgColor indexed="64"/>
      </patternFill>
    </fill>
    <fill>
      <patternFill patternType="solid">
        <fgColor rgb="FFFFFF99"/>
        <bgColor indexed="64"/>
      </patternFill>
    </fill>
  </fills>
  <borders count="183">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ouble">
        <color indexed="64"/>
      </top>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style="double">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style="double">
        <color indexed="64"/>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double">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double">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auto="1"/>
      </right>
      <top style="hair">
        <color indexed="64"/>
      </top>
      <bottom style="thin">
        <color auto="1"/>
      </bottom>
      <diagonal/>
    </border>
    <border>
      <left style="thin">
        <color auto="1"/>
      </left>
      <right style="thin">
        <color auto="1"/>
      </right>
      <top style="hair">
        <color indexed="64"/>
      </top>
      <bottom style="thin">
        <color auto="1"/>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thick">
        <color rgb="FF00B050"/>
      </bottom>
      <diagonal/>
    </border>
    <border diagonalUp="1">
      <left style="thick">
        <color rgb="FF00B050"/>
      </left>
      <right/>
      <top style="thick">
        <color rgb="FF00B050"/>
      </top>
      <bottom/>
      <diagonal style="thin">
        <color indexed="64"/>
      </diagonal>
    </border>
    <border diagonalUp="1">
      <left/>
      <right style="medium">
        <color indexed="64"/>
      </right>
      <top style="thick">
        <color rgb="FF00B050"/>
      </top>
      <bottom/>
      <diagonal style="thin">
        <color indexed="64"/>
      </diagonal>
    </border>
    <border>
      <left style="medium">
        <color indexed="64"/>
      </left>
      <right style="medium">
        <color indexed="64"/>
      </right>
      <top style="thick">
        <color rgb="FF00B050"/>
      </top>
      <bottom/>
      <diagonal/>
    </border>
    <border>
      <left style="medium">
        <color indexed="64"/>
      </left>
      <right/>
      <top style="thick">
        <color rgb="FF00B050"/>
      </top>
      <bottom/>
      <diagonal/>
    </border>
    <border>
      <left/>
      <right/>
      <top style="thick">
        <color rgb="FF00B050"/>
      </top>
      <bottom/>
      <diagonal/>
    </border>
    <border>
      <left/>
      <right style="thick">
        <color rgb="FF00B050"/>
      </right>
      <top style="thick">
        <color rgb="FF00B050"/>
      </top>
      <bottom/>
      <diagonal/>
    </border>
    <border diagonalUp="1">
      <left style="thick">
        <color rgb="FF00B050"/>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thick">
        <color rgb="FF00B050"/>
      </right>
      <top style="medium">
        <color indexed="64"/>
      </top>
      <bottom/>
      <diagonal/>
    </border>
    <border>
      <left style="medium">
        <color rgb="FFFF0000"/>
      </left>
      <right/>
      <top style="medium">
        <color rgb="FFFF0000"/>
      </top>
      <bottom style="medium">
        <color indexed="64"/>
      </bottom>
      <diagonal/>
    </border>
    <border>
      <left/>
      <right style="medium">
        <color rgb="FFFF0000"/>
      </right>
      <top style="medium">
        <color rgb="FFFF0000"/>
      </top>
      <bottom style="medium">
        <color indexed="64"/>
      </bottom>
      <diagonal/>
    </border>
    <border>
      <left style="medium">
        <color indexed="64"/>
      </left>
      <right style="thick">
        <color rgb="FF00B050"/>
      </right>
      <top/>
      <bottom/>
      <diagonal/>
    </border>
    <border>
      <left style="medium">
        <color rgb="FFFF0000"/>
      </left>
      <right style="thin">
        <color indexed="64"/>
      </right>
      <top style="medium">
        <color indexed="64"/>
      </top>
      <bottom/>
      <diagonal/>
    </border>
    <border>
      <left style="thin">
        <color indexed="64"/>
      </left>
      <right style="medium">
        <color rgb="FFFF0000"/>
      </right>
      <top style="medium">
        <color indexed="64"/>
      </top>
      <bottom/>
      <diagonal/>
    </border>
    <border diagonalUp="1">
      <left style="thick">
        <color rgb="FF00B050"/>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rgb="FFFF0000"/>
      </left>
      <right style="thin">
        <color indexed="64"/>
      </right>
      <top/>
      <bottom style="medium">
        <color indexed="64"/>
      </bottom>
      <diagonal/>
    </border>
    <border>
      <left style="thin">
        <color indexed="64"/>
      </left>
      <right style="medium">
        <color rgb="FFFF0000"/>
      </right>
      <top/>
      <bottom style="medium">
        <color indexed="64"/>
      </bottom>
      <diagonal/>
    </border>
    <border>
      <left/>
      <right style="thin">
        <color indexed="64"/>
      </right>
      <top/>
      <bottom style="medium">
        <color indexed="64"/>
      </bottom>
      <diagonal/>
    </border>
    <border>
      <left style="thick">
        <color rgb="FF00B050"/>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ck">
        <color rgb="FF00B050"/>
      </right>
      <top style="medium">
        <color indexed="64"/>
      </top>
      <bottom style="thin">
        <color indexed="64"/>
      </bottom>
      <diagonal/>
    </border>
    <border>
      <left style="thick">
        <color rgb="FF00B050"/>
      </left>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indexed="64"/>
      </left>
      <right style="thick">
        <color rgb="FF00B050"/>
      </right>
      <top/>
      <bottom style="thin">
        <color indexed="64"/>
      </bottom>
      <diagonal/>
    </border>
    <border>
      <left style="thick">
        <color rgb="FF00B050"/>
      </left>
      <right/>
      <top style="thin">
        <color indexed="64"/>
      </top>
      <bottom style="medium">
        <color indexed="64"/>
      </bottom>
      <diagonal/>
    </border>
    <border>
      <left style="medium">
        <color indexed="64"/>
      </left>
      <right style="thick">
        <color rgb="FF00B050"/>
      </right>
      <top/>
      <bottom style="medium">
        <color indexed="64"/>
      </bottom>
      <diagonal/>
    </border>
    <border>
      <left style="thick">
        <color rgb="FF00B050"/>
      </left>
      <right/>
      <top/>
      <bottom style="thick">
        <color rgb="FF00B050"/>
      </bottom>
      <diagonal/>
    </border>
    <border>
      <left style="medium">
        <color indexed="64"/>
      </left>
      <right style="medium">
        <color indexed="64"/>
      </right>
      <top/>
      <bottom style="thick">
        <color rgb="FF00B050"/>
      </bottom>
      <diagonal/>
    </border>
    <border>
      <left style="medium">
        <color indexed="64"/>
      </left>
      <right style="thin">
        <color indexed="64"/>
      </right>
      <top/>
      <bottom style="thick">
        <color rgb="FF00B050"/>
      </bottom>
      <diagonal/>
    </border>
    <border>
      <left style="thin">
        <color indexed="64"/>
      </left>
      <right/>
      <top/>
      <bottom style="thick">
        <color rgb="FF00B050"/>
      </bottom>
      <diagonal/>
    </border>
    <border>
      <left style="medium">
        <color rgb="FFFF0000"/>
      </left>
      <right style="thin">
        <color indexed="64"/>
      </right>
      <top/>
      <bottom style="thick">
        <color rgb="FF00B050"/>
      </bottom>
      <diagonal/>
    </border>
    <border>
      <left style="thin">
        <color indexed="64"/>
      </left>
      <right style="medium">
        <color rgb="FFFF0000"/>
      </right>
      <top/>
      <bottom style="thick">
        <color rgb="FF00B050"/>
      </bottom>
      <diagonal/>
    </border>
    <border>
      <left/>
      <right style="thin">
        <color indexed="64"/>
      </right>
      <top/>
      <bottom style="thick">
        <color rgb="FF00B050"/>
      </bottom>
      <diagonal/>
    </border>
    <border>
      <left style="thin">
        <color indexed="64"/>
      </left>
      <right style="medium">
        <color indexed="64"/>
      </right>
      <top/>
      <bottom style="thick">
        <color rgb="FF00B050"/>
      </bottom>
      <diagonal/>
    </border>
    <border>
      <left style="medium">
        <color indexed="64"/>
      </left>
      <right style="thick">
        <color rgb="FF00B050"/>
      </right>
      <top/>
      <bottom style="thick">
        <color rgb="FF00B05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diagonalUp="1">
      <left style="thick">
        <color rgb="FF00B050"/>
      </left>
      <right style="medium">
        <color indexed="64"/>
      </right>
      <top style="thick">
        <color rgb="FF00B050"/>
      </top>
      <bottom style="thin">
        <color indexed="64"/>
      </bottom>
      <diagonal style="thin">
        <color indexed="64"/>
      </diagonal>
    </border>
    <border>
      <left style="medium">
        <color indexed="64"/>
      </left>
      <right style="medium">
        <color indexed="64"/>
      </right>
      <top style="thick">
        <color rgb="FF00B050"/>
      </top>
      <bottom style="medium">
        <color indexed="64"/>
      </bottom>
      <diagonal/>
    </border>
    <border>
      <left style="medium">
        <color indexed="64"/>
      </left>
      <right style="thick">
        <color rgb="FF00B050"/>
      </right>
      <top style="thick">
        <color rgb="FF00B050"/>
      </top>
      <bottom style="medium">
        <color indexed="64"/>
      </bottom>
      <diagonal/>
    </border>
    <border>
      <left style="thick">
        <color rgb="FF00B050"/>
      </left>
      <right style="medium">
        <color indexed="64"/>
      </right>
      <top style="thin">
        <color indexed="64"/>
      </top>
      <bottom style="thin">
        <color indexed="64"/>
      </bottom>
      <diagonal/>
    </border>
    <border>
      <left style="thick">
        <color rgb="FF00B050"/>
      </left>
      <right style="medium">
        <color indexed="64"/>
      </right>
      <top style="thin">
        <color indexed="64"/>
      </top>
      <bottom style="thick">
        <color rgb="FF00B050"/>
      </bottom>
      <diagonal/>
    </border>
    <border>
      <left style="medium">
        <color indexed="64"/>
      </left>
      <right style="thick">
        <color rgb="FF00B050"/>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left style="medium">
        <color rgb="FFFF0000"/>
      </left>
      <right/>
      <top style="medium">
        <color rgb="FFFF0000"/>
      </top>
      <bottom/>
      <diagonal/>
    </border>
    <border>
      <left/>
      <right style="medium">
        <color rgb="FFFF0000"/>
      </right>
      <top style="medium">
        <color rgb="FFFF0000"/>
      </top>
      <bottom/>
      <diagonal/>
    </border>
    <border>
      <left style="medium">
        <color indexed="64"/>
      </left>
      <right/>
      <top style="dashed">
        <color indexed="64"/>
      </top>
      <bottom/>
      <diagonal/>
    </border>
    <border>
      <left/>
      <right style="thin">
        <color indexed="64"/>
      </right>
      <top/>
      <bottom style="double">
        <color indexed="64"/>
      </bottom>
      <diagonal/>
    </border>
    <border>
      <left style="thin">
        <color indexed="64"/>
      </left>
      <right style="thin">
        <color indexed="64"/>
      </right>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style="double">
        <color indexed="64"/>
      </bottom>
      <diagonal/>
    </border>
    <border diagonalUp="1">
      <left style="thin">
        <color indexed="64"/>
      </left>
      <right style="thin">
        <color indexed="64"/>
      </right>
      <top style="dashed">
        <color indexed="64"/>
      </top>
      <bottom style="double">
        <color indexed="64"/>
      </bottom>
      <diagonal style="thin">
        <color indexed="64"/>
      </diagonal>
    </border>
    <border>
      <left/>
      <right style="medium">
        <color indexed="64"/>
      </right>
      <top style="dashed">
        <color indexed="64"/>
      </top>
      <bottom style="dashed">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s>
  <cellStyleXfs count="14">
    <xf numFmtId="0" fontId="0" fillId="0" borderId="0">
      <alignment vertical="center"/>
    </xf>
    <xf numFmtId="0" fontId="12" fillId="0" borderId="0"/>
    <xf numFmtId="0" fontId="11"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38" fontId="12" fillId="0" borderId="0" applyFont="0" applyFill="0" applyBorder="0" applyAlignment="0" applyProtection="0">
      <alignment vertical="center"/>
    </xf>
    <xf numFmtId="38" fontId="35" fillId="0" borderId="0" applyFont="0" applyFill="0" applyBorder="0" applyAlignment="0" applyProtection="0">
      <alignment vertical="center"/>
    </xf>
    <xf numFmtId="0" fontId="10" fillId="0" borderId="0">
      <alignment vertical="center"/>
    </xf>
    <xf numFmtId="0" fontId="10" fillId="0" borderId="0">
      <alignment vertical="center"/>
    </xf>
    <xf numFmtId="9" fontId="12" fillId="0" borderId="0" applyFont="0" applyFill="0" applyBorder="0" applyAlignment="0" applyProtection="0">
      <alignment vertical="center"/>
    </xf>
    <xf numFmtId="0" fontId="8" fillId="0" borderId="0">
      <alignment vertical="center"/>
    </xf>
  </cellStyleXfs>
  <cellXfs count="962">
    <xf numFmtId="0" fontId="0" fillId="0" borderId="0" xfId="0">
      <alignment vertical="center"/>
    </xf>
    <xf numFmtId="0" fontId="15" fillId="0" borderId="0" xfId="0" applyFont="1" applyAlignment="1">
      <alignment vertical="center" shrinkToFit="1"/>
    </xf>
    <xf numFmtId="0" fontId="15" fillId="0" borderId="1" xfId="0" applyFont="1" applyBorder="1" applyAlignment="1">
      <alignment horizontal="distributed" vertical="center" justifyLastLine="1"/>
    </xf>
    <xf numFmtId="0" fontId="12" fillId="0" borderId="0" xfId="0" applyFont="1" applyAlignment="1">
      <alignment horizontal="center" vertical="center"/>
    </xf>
    <xf numFmtId="0" fontId="12" fillId="0" borderId="0" xfId="0" applyFont="1">
      <alignment vertical="center"/>
    </xf>
    <xf numFmtId="0" fontId="16" fillId="0" borderId="3" xfId="0" applyFont="1" applyBorder="1" applyAlignment="1">
      <alignment horizontal="distributed" vertical="center" justifyLastLine="1"/>
    </xf>
    <xf numFmtId="0" fontId="15" fillId="0" borderId="4" xfId="0" applyFont="1" applyBorder="1" applyAlignment="1">
      <alignment horizontal="distributed" vertical="center" justifyLastLine="1"/>
    </xf>
    <xf numFmtId="0" fontId="15" fillId="0" borderId="5" xfId="0" applyFont="1" applyBorder="1" applyAlignment="1">
      <alignment horizontal="distributed" vertical="center" justifyLastLine="1"/>
    </xf>
    <xf numFmtId="12" fontId="17" fillId="0" borderId="0" xfId="0" applyNumberFormat="1" applyFont="1" applyAlignment="1">
      <alignment horizontal="right" vertical="center" shrinkToFit="1"/>
    </xf>
    <xf numFmtId="0" fontId="15" fillId="0" borderId="0" xfId="0" applyFont="1" applyAlignment="1">
      <alignment vertical="top" wrapText="1" justifyLastLine="1"/>
    </xf>
    <xf numFmtId="0" fontId="0" fillId="0" borderId="0" xfId="0" applyAlignment="1">
      <alignment horizontal="center" vertical="center"/>
    </xf>
    <xf numFmtId="0" fontId="15" fillId="0" borderId="56" xfId="0" applyFont="1" applyBorder="1" applyAlignment="1">
      <alignment horizontal="distributed" vertical="center" justifyLastLine="1"/>
    </xf>
    <xf numFmtId="0" fontId="0" fillId="0" borderId="4" xfId="0" applyBorder="1">
      <alignment vertical="center"/>
    </xf>
    <xf numFmtId="0" fontId="0" fillId="0" borderId="70" xfId="0" applyBorder="1">
      <alignment vertical="center"/>
    </xf>
    <xf numFmtId="0" fontId="0" fillId="0" borderId="32" xfId="0" applyBorder="1">
      <alignment vertical="center"/>
    </xf>
    <xf numFmtId="0" fontId="0" fillId="0" borderId="64" xfId="0" applyBorder="1">
      <alignment vertical="center"/>
    </xf>
    <xf numFmtId="0" fontId="0" fillId="0" borderId="25" xfId="0" applyBorder="1">
      <alignment vertical="center"/>
    </xf>
    <xf numFmtId="0" fontId="0" fillId="0" borderId="74" xfId="0" applyBorder="1">
      <alignment vertical="center"/>
    </xf>
    <xf numFmtId="0" fontId="14" fillId="0" borderId="0" xfId="0" applyFont="1">
      <alignment vertical="center"/>
    </xf>
    <xf numFmtId="0" fontId="14" fillId="0" borderId="0" xfId="0" applyFont="1" applyAlignment="1">
      <alignment horizontal="right" vertical="center"/>
    </xf>
    <xf numFmtId="0" fontId="16" fillId="0" borderId="12" xfId="0" applyFont="1" applyBorder="1" applyAlignment="1">
      <alignment horizontal="distributed" vertical="center" wrapText="1" justifyLastLine="1"/>
    </xf>
    <xf numFmtId="0" fontId="25" fillId="0" borderId="60" xfId="0" applyFont="1" applyBorder="1" applyAlignment="1">
      <alignment horizontal="distributed" vertical="center" justifyLastLine="1"/>
    </xf>
    <xf numFmtId="0" fontId="25" fillId="0" borderId="59" xfId="0" applyFont="1" applyBorder="1" applyAlignment="1">
      <alignment horizontal="distributed" vertical="center" justifyLastLine="1"/>
    </xf>
    <xf numFmtId="0" fontId="0" fillId="0" borderId="55" xfId="0" applyBorder="1" applyAlignment="1">
      <alignment horizontal="distributed" vertical="center" justifyLastLine="1"/>
    </xf>
    <xf numFmtId="0" fontId="0" fillId="0" borderId="58" xfId="0" applyBorder="1" applyAlignment="1">
      <alignment horizontal="distributed" vertical="center" justifyLastLine="1"/>
    </xf>
    <xf numFmtId="0" fontId="28" fillId="0" borderId="0" xfId="1" applyFont="1" applyAlignment="1">
      <alignment vertical="center"/>
    </xf>
    <xf numFmtId="0" fontId="11" fillId="0" borderId="0" xfId="2">
      <alignment vertical="center"/>
    </xf>
    <xf numFmtId="0" fontId="15" fillId="0" borderId="0" xfId="1" applyFont="1" applyAlignment="1">
      <alignment vertical="center"/>
    </xf>
    <xf numFmtId="0" fontId="15" fillId="0" borderId="67" xfId="0" applyFont="1" applyBorder="1" applyAlignment="1">
      <alignment horizontal="right" vertical="center" justifyLastLine="1"/>
    </xf>
    <xf numFmtId="0" fontId="15" fillId="0" borderId="36" xfId="0" applyFont="1" applyBorder="1" applyAlignment="1">
      <alignment horizontal="right" vertical="center" justifyLastLine="1"/>
    </xf>
    <xf numFmtId="0" fontId="15" fillId="0" borderId="68" xfId="0" applyFont="1" applyBorder="1" applyAlignment="1">
      <alignment horizontal="right" vertical="center" justifyLastLine="1"/>
    </xf>
    <xf numFmtId="0" fontId="15" fillId="3" borderId="59" xfId="0" applyFont="1" applyFill="1" applyBorder="1" applyAlignment="1">
      <alignment horizontal="distributed" vertical="center" wrapText="1" justifyLastLine="1"/>
    </xf>
    <xf numFmtId="0" fontId="15" fillId="0" borderId="35" xfId="0" applyFont="1" applyBorder="1" applyAlignment="1">
      <alignment vertical="center" justifyLastLine="1"/>
    </xf>
    <xf numFmtId="0" fontId="15" fillId="0" borderId="26" xfId="0" applyFont="1" applyBorder="1" applyAlignment="1">
      <alignment vertical="center" justifyLastLine="1"/>
    </xf>
    <xf numFmtId="178" fontId="15" fillId="0" borderId="85" xfId="0" applyNumberFormat="1" applyFont="1" applyBorder="1" applyAlignment="1">
      <alignment horizontal="center" vertical="center"/>
    </xf>
    <xf numFmtId="0" fontId="21" fillId="0" borderId="85" xfId="0" applyFont="1" applyBorder="1" applyAlignment="1">
      <alignment horizontal="center" vertical="center"/>
    </xf>
    <xf numFmtId="12" fontId="11" fillId="0" borderId="0" xfId="2" applyNumberFormat="1">
      <alignment vertical="center"/>
    </xf>
    <xf numFmtId="0" fontId="15" fillId="0" borderId="55" xfId="0" applyFont="1" applyBorder="1" applyAlignment="1">
      <alignment horizontal="distributed" vertical="center" justifyLastLine="1"/>
    </xf>
    <xf numFmtId="0" fontId="30" fillId="0" borderId="0" xfId="0" applyFont="1">
      <alignment vertical="center"/>
    </xf>
    <xf numFmtId="0" fontId="30" fillId="0" borderId="0" xfId="0" applyFont="1" applyAlignment="1">
      <alignment horizontal="right" vertical="center"/>
    </xf>
    <xf numFmtId="0" fontId="30" fillId="0" borderId="87" xfId="0" applyFont="1" applyBorder="1" applyAlignment="1">
      <alignment horizontal="distributed" vertical="center"/>
    </xf>
    <xf numFmtId="0" fontId="15" fillId="0" borderId="58" xfId="0" applyFont="1" applyBorder="1" applyAlignment="1">
      <alignment horizontal="distributed" vertical="center" justifyLastLine="1"/>
    </xf>
    <xf numFmtId="0" fontId="30" fillId="0" borderId="90" xfId="0" applyFont="1" applyBorder="1" applyAlignment="1">
      <alignment horizontal="distributed" vertical="center" wrapText="1" justifyLastLine="1"/>
    </xf>
    <xf numFmtId="0" fontId="30" fillId="0" borderId="10" xfId="0" applyFont="1" applyBorder="1" applyAlignment="1">
      <alignment horizontal="distributed" vertical="center" justifyLastLine="1"/>
    </xf>
    <xf numFmtId="0" fontId="30" fillId="0" borderId="58" xfId="0" applyFont="1" applyBorder="1" applyAlignment="1">
      <alignment horizontal="distributed" vertical="center" justifyLastLine="1"/>
    </xf>
    <xf numFmtId="0" fontId="30" fillId="0" borderId="28" xfId="0" applyFont="1" applyBorder="1" applyAlignment="1">
      <alignment horizontal="distributed" vertical="center" justifyLastLine="1"/>
    </xf>
    <xf numFmtId="181" fontId="30" fillId="0" borderId="29" xfId="0" applyNumberFormat="1" applyFont="1" applyBorder="1" applyAlignment="1">
      <alignment horizontal="right" vertical="center" shrinkToFit="1"/>
    </xf>
    <xf numFmtId="0" fontId="30" fillId="0" borderId="80" xfId="0" applyFont="1" applyBorder="1" applyAlignment="1">
      <alignment horizontal="left" vertical="center"/>
    </xf>
    <xf numFmtId="0" fontId="30" fillId="0" borderId="41" xfId="0" applyFont="1" applyBorder="1" applyAlignment="1">
      <alignment horizontal="distributed" vertical="center" justifyLastLine="1"/>
    </xf>
    <xf numFmtId="181" fontId="30" fillId="0" borderId="42" xfId="0" applyNumberFormat="1" applyFont="1" applyBorder="1" applyAlignment="1">
      <alignment horizontal="right" vertical="center" shrinkToFit="1"/>
    </xf>
    <xf numFmtId="0" fontId="30" fillId="0" borderId="91" xfId="0" applyFont="1" applyBorder="1" applyAlignment="1">
      <alignment horizontal="left" vertical="center"/>
    </xf>
    <xf numFmtId="0" fontId="30" fillId="0" borderId="35" xfId="0" applyFont="1" applyBorder="1">
      <alignment vertical="center"/>
    </xf>
    <xf numFmtId="0" fontId="30" fillId="0" borderId="33" xfId="0" applyFont="1" applyBorder="1">
      <alignment vertical="center"/>
    </xf>
    <xf numFmtId="178" fontId="30" fillId="0" borderId="0" xfId="0" applyNumberFormat="1" applyFont="1" applyAlignment="1">
      <alignment horizontal="right" vertical="center"/>
    </xf>
    <xf numFmtId="182" fontId="30" fillId="0" borderId="0" xfId="0" applyNumberFormat="1" applyFont="1">
      <alignment vertical="center"/>
    </xf>
    <xf numFmtId="178" fontId="30" fillId="0" borderId="0" xfId="0" applyNumberFormat="1" applyFont="1">
      <alignment vertical="center"/>
    </xf>
    <xf numFmtId="183" fontId="30" fillId="0" borderId="0" xfId="0" applyNumberFormat="1" applyFont="1">
      <alignment vertical="center"/>
    </xf>
    <xf numFmtId="0" fontId="30" fillId="0" borderId="32" xfId="0" applyFont="1" applyBorder="1" applyAlignment="1">
      <alignment horizontal="left" vertical="center"/>
    </xf>
    <xf numFmtId="0" fontId="30" fillId="0" borderId="0" xfId="0" applyFont="1" applyAlignment="1">
      <alignment horizontal="left" vertical="center"/>
    </xf>
    <xf numFmtId="0" fontId="10" fillId="0" borderId="0" xfId="10">
      <alignment vertical="center"/>
    </xf>
    <xf numFmtId="177" fontId="10" fillId="0" borderId="0" xfId="10" applyNumberFormat="1">
      <alignment vertical="center"/>
    </xf>
    <xf numFmtId="0" fontId="36" fillId="0" borderId="0" xfId="10" applyFont="1" applyAlignment="1">
      <alignment horizontal="right" vertical="center"/>
    </xf>
    <xf numFmtId="0" fontId="39" fillId="0" borderId="0" xfId="10" applyFont="1">
      <alignment vertical="center"/>
    </xf>
    <xf numFmtId="0" fontId="38" fillId="0" borderId="0" xfId="10" applyFont="1" applyAlignment="1">
      <alignment horizontal="center" vertical="center"/>
    </xf>
    <xf numFmtId="0" fontId="39" fillId="4" borderId="59" xfId="10" applyFont="1" applyFill="1" applyBorder="1" applyAlignment="1">
      <alignment horizontal="center" vertical="center"/>
    </xf>
    <xf numFmtId="0" fontId="42" fillId="0" borderId="0" xfId="10" applyFont="1">
      <alignment vertical="center"/>
    </xf>
    <xf numFmtId="0" fontId="10" fillId="0" borderId="0" xfId="10" applyAlignment="1">
      <alignment horizontal="center" vertical="center"/>
    </xf>
    <xf numFmtId="0" fontId="10" fillId="0" borderId="0" xfId="10" applyAlignment="1">
      <alignment horizontal="center" vertical="center" wrapText="1" shrinkToFit="1"/>
    </xf>
    <xf numFmtId="0" fontId="10" fillId="0" borderId="0" xfId="10" applyAlignment="1">
      <alignment horizontal="center" vertical="center" shrinkToFit="1"/>
    </xf>
    <xf numFmtId="0" fontId="10" fillId="0" borderId="0" xfId="10" applyAlignment="1">
      <alignment horizontal="left" vertical="center" wrapText="1"/>
    </xf>
    <xf numFmtId="0" fontId="10" fillId="0" borderId="0" xfId="10" applyAlignment="1">
      <alignment horizontal="left" vertical="center"/>
    </xf>
    <xf numFmtId="0" fontId="10" fillId="0" borderId="0" xfId="11">
      <alignment vertical="center"/>
    </xf>
    <xf numFmtId="0" fontId="10" fillId="0" borderId="0" xfId="11" applyAlignment="1">
      <alignment horizontal="center" vertical="center"/>
    </xf>
    <xf numFmtId="0" fontId="43" fillId="0" borderId="0" xfId="11" applyFont="1" applyAlignment="1">
      <alignment horizontal="right" vertical="center"/>
    </xf>
    <xf numFmtId="0" fontId="44" fillId="0" borderId="0" xfId="11" applyFont="1" applyAlignment="1">
      <alignment horizontal="center" vertical="center"/>
    </xf>
    <xf numFmtId="0" fontId="45" fillId="0" borderId="0" xfId="11" applyFont="1" applyAlignment="1">
      <alignment horizontal="center" vertical="center" wrapText="1"/>
    </xf>
    <xf numFmtId="0" fontId="0" fillId="5" borderId="100" xfId="11" applyFont="1" applyFill="1" applyBorder="1" applyAlignment="1">
      <alignment horizontal="center" vertical="center"/>
    </xf>
    <xf numFmtId="0" fontId="0" fillId="5" borderId="101" xfId="11" applyFont="1" applyFill="1" applyBorder="1" applyAlignment="1">
      <alignment horizontal="center" vertical="center"/>
    </xf>
    <xf numFmtId="0" fontId="0" fillId="5" borderId="102" xfId="11" applyFont="1" applyFill="1" applyBorder="1" applyAlignment="1">
      <alignment horizontal="center" vertical="center" wrapText="1"/>
    </xf>
    <xf numFmtId="0" fontId="10" fillId="5" borderId="102" xfId="11" applyFill="1" applyBorder="1" applyAlignment="1">
      <alignment horizontal="center" vertical="center" wrapText="1"/>
    </xf>
    <xf numFmtId="0" fontId="0" fillId="5" borderId="103" xfId="11" applyFont="1" applyFill="1" applyBorder="1" applyAlignment="1">
      <alignment horizontal="center" vertical="center"/>
    </xf>
    <xf numFmtId="0" fontId="10" fillId="5" borderId="100" xfId="11" applyFill="1" applyBorder="1" applyAlignment="1">
      <alignment horizontal="center" vertical="center"/>
    </xf>
    <xf numFmtId="0" fontId="10" fillId="3" borderId="0" xfId="11" applyFill="1" applyAlignment="1">
      <alignment horizontal="center" vertical="center"/>
    </xf>
    <xf numFmtId="0" fontId="10" fillId="5" borderId="104" xfId="11" applyFill="1" applyBorder="1" applyAlignment="1">
      <alignment horizontal="center" vertical="center"/>
    </xf>
    <xf numFmtId="0" fontId="0" fillId="5" borderId="100" xfId="11" applyFont="1" applyFill="1" applyBorder="1" applyAlignment="1">
      <alignment horizontal="center" vertical="center" wrapText="1"/>
    </xf>
    <xf numFmtId="0" fontId="47" fillId="0" borderId="0" xfId="11" applyFont="1" applyAlignment="1">
      <alignment horizontal="center" vertical="center" wrapText="1"/>
    </xf>
    <xf numFmtId="0" fontId="47" fillId="5" borderId="105" xfId="11" applyFont="1" applyFill="1" applyBorder="1" applyAlignment="1">
      <alignment horizontal="center" vertical="center" wrapText="1"/>
    </xf>
    <xf numFmtId="0" fontId="47" fillId="5" borderId="47" xfId="11" applyFont="1" applyFill="1" applyBorder="1" applyAlignment="1">
      <alignment horizontal="center" vertical="center" wrapText="1"/>
    </xf>
    <xf numFmtId="0" fontId="47" fillId="5" borderId="95" xfId="11" applyFont="1" applyFill="1" applyBorder="1" applyAlignment="1">
      <alignment horizontal="center" vertical="center" wrapText="1"/>
    </xf>
    <xf numFmtId="0" fontId="47" fillId="5" borderId="106" xfId="11" applyFont="1" applyFill="1" applyBorder="1" applyAlignment="1">
      <alignment horizontal="center" vertical="center" wrapText="1"/>
    </xf>
    <xf numFmtId="0" fontId="47" fillId="3" borderId="0" xfId="11" applyFont="1" applyFill="1" applyAlignment="1">
      <alignment horizontal="center" vertical="center" wrapText="1"/>
    </xf>
    <xf numFmtId="0" fontId="48" fillId="0" borderId="0" xfId="11" applyFont="1" applyAlignment="1">
      <alignment vertical="center" wrapText="1"/>
    </xf>
    <xf numFmtId="0" fontId="47" fillId="5" borderId="76" xfId="11" applyFont="1" applyFill="1" applyBorder="1" applyAlignment="1">
      <alignment horizontal="center" vertical="center" wrapText="1"/>
    </xf>
    <xf numFmtId="0" fontId="49" fillId="0" borderId="0" xfId="11" applyFont="1">
      <alignment vertical="center"/>
    </xf>
    <xf numFmtId="0" fontId="10" fillId="0" borderId="107" xfId="11" applyBorder="1" applyAlignment="1">
      <alignment horizontal="center" vertical="center"/>
    </xf>
    <xf numFmtId="0" fontId="0" fillId="0" borderId="62" xfId="11" applyFont="1" applyBorder="1" applyAlignment="1">
      <alignment horizontal="left" vertical="center" wrapText="1"/>
    </xf>
    <xf numFmtId="0" fontId="0" fillId="0" borderId="25" xfId="11" applyFont="1" applyBorder="1" applyAlignment="1">
      <alignment horizontal="left" vertical="center" wrapText="1"/>
    </xf>
    <xf numFmtId="0" fontId="44" fillId="0" borderId="56" xfId="11" applyFont="1" applyBorder="1" applyAlignment="1">
      <alignment horizontal="left" vertical="center" wrapText="1"/>
    </xf>
    <xf numFmtId="38" fontId="10" fillId="0" borderId="25" xfId="8" applyFont="1" applyBorder="1">
      <alignment vertical="center"/>
    </xf>
    <xf numFmtId="38" fontId="10" fillId="3" borderId="25" xfId="8" applyFont="1" applyFill="1" applyBorder="1" applyAlignment="1">
      <alignment horizontal="right" vertical="center"/>
    </xf>
    <xf numFmtId="38" fontId="10" fillId="3" borderId="107" xfId="8" applyFont="1" applyFill="1" applyBorder="1" applyAlignment="1">
      <alignment horizontal="left" vertical="center" wrapText="1"/>
    </xf>
    <xf numFmtId="38" fontId="10" fillId="3" borderId="0" xfId="8" applyFont="1" applyFill="1" applyBorder="1" applyAlignment="1">
      <alignment horizontal="left" vertical="center" wrapText="1"/>
    </xf>
    <xf numFmtId="0" fontId="10" fillId="0" borderId="109" xfId="11" applyBorder="1" applyAlignment="1">
      <alignment horizontal="center" vertical="center"/>
    </xf>
    <xf numFmtId="0" fontId="0" fillId="0" borderId="29" xfId="11" applyFont="1" applyBorder="1" applyAlignment="1">
      <alignment horizontal="left" vertical="center" wrapText="1"/>
    </xf>
    <xf numFmtId="0" fontId="0" fillId="0" borderId="59" xfId="11" applyFont="1" applyBorder="1" applyAlignment="1">
      <alignment horizontal="left" vertical="center" wrapText="1"/>
    </xf>
    <xf numFmtId="0" fontId="44" fillId="0" borderId="25" xfId="11" applyFont="1" applyBorder="1" applyAlignment="1">
      <alignment horizontal="left" vertical="center" wrapText="1"/>
    </xf>
    <xf numFmtId="38" fontId="10" fillId="0" borderId="59" xfId="8" applyFont="1" applyBorder="1">
      <alignment vertical="center"/>
    </xf>
    <xf numFmtId="38" fontId="10" fillId="3" borderId="59" xfId="8" applyFont="1" applyFill="1" applyBorder="1" applyAlignment="1">
      <alignment horizontal="right" vertical="center"/>
    </xf>
    <xf numFmtId="38" fontId="10" fillId="3" borderId="109" xfId="8" applyFont="1" applyFill="1" applyBorder="1" applyAlignment="1">
      <alignment horizontal="left" vertical="center" wrapText="1"/>
    </xf>
    <xf numFmtId="0" fontId="10" fillId="0" borderId="29" xfId="11" applyBorder="1" applyAlignment="1">
      <alignment horizontal="left" vertical="center" wrapText="1"/>
    </xf>
    <xf numFmtId="0" fontId="10" fillId="0" borderId="59" xfId="11" applyBorder="1" applyAlignment="1">
      <alignment horizontal="left" vertical="center" wrapText="1"/>
    </xf>
    <xf numFmtId="0" fontId="10" fillId="0" borderId="110" xfId="11" applyBorder="1" applyAlignment="1">
      <alignment horizontal="center" vertical="center"/>
    </xf>
    <xf numFmtId="0" fontId="10" fillId="0" borderId="21" xfId="11" applyBorder="1" applyAlignment="1">
      <alignment horizontal="left" vertical="center" wrapText="1"/>
    </xf>
    <xf numFmtId="0" fontId="10" fillId="0" borderId="73" xfId="11" applyBorder="1" applyAlignment="1">
      <alignment horizontal="left" vertical="center" wrapText="1"/>
    </xf>
    <xf numFmtId="0" fontId="44" fillId="0" borderId="95" xfId="11" applyFont="1" applyBorder="1" applyAlignment="1">
      <alignment horizontal="left" vertical="center" wrapText="1"/>
    </xf>
    <xf numFmtId="38" fontId="10" fillId="0" borderId="73" xfId="8" applyFont="1" applyBorder="1">
      <alignment vertical="center"/>
    </xf>
    <xf numFmtId="38" fontId="10" fillId="3" borderId="73" xfId="8" applyFont="1" applyFill="1" applyBorder="1" applyAlignment="1">
      <alignment horizontal="right" vertical="center"/>
    </xf>
    <xf numFmtId="38" fontId="10" fillId="3" borderId="110" xfId="8" applyFont="1" applyFill="1" applyBorder="1" applyAlignment="1">
      <alignment horizontal="left" vertical="center" wrapText="1"/>
    </xf>
    <xf numFmtId="0" fontId="36" fillId="0" borderId="0" xfId="11" applyFont="1" applyAlignment="1">
      <alignment horizontal="distributed" vertical="center" justifyLastLine="1"/>
    </xf>
    <xf numFmtId="38" fontId="10" fillId="0" borderId="0" xfId="11" applyNumberFormat="1">
      <alignment vertical="center"/>
    </xf>
    <xf numFmtId="0" fontId="45" fillId="0" borderId="0" xfId="11" applyFont="1" applyAlignment="1">
      <alignment vertical="top"/>
    </xf>
    <xf numFmtId="0" fontId="45" fillId="0" borderId="0" xfId="11" applyFont="1" applyAlignment="1">
      <alignment horizontal="center" vertical="top"/>
    </xf>
    <xf numFmtId="0" fontId="50" fillId="0" borderId="0" xfId="11" applyFont="1" applyAlignment="1">
      <alignment horizontal="distributed" vertical="top" justifyLastLine="1"/>
    </xf>
    <xf numFmtId="38" fontId="45" fillId="0" borderId="0" xfId="11" applyNumberFormat="1" applyFont="1" applyAlignment="1">
      <alignment vertical="top"/>
    </xf>
    <xf numFmtId="0" fontId="44" fillId="0" borderId="0" xfId="11" applyFont="1" applyAlignment="1">
      <alignment horizontal="center"/>
    </xf>
    <xf numFmtId="0" fontId="46" fillId="0" borderId="0" xfId="11" applyFont="1" applyAlignment="1">
      <alignment horizontal="center"/>
    </xf>
    <xf numFmtId="38" fontId="0" fillId="7" borderId="111" xfId="8" applyFont="1" applyFill="1" applyBorder="1" applyAlignment="1">
      <alignment horizontal="right" vertical="center"/>
    </xf>
    <xf numFmtId="0" fontId="0" fillId="0" borderId="0" xfId="11" applyFont="1">
      <alignment vertical="center"/>
    </xf>
    <xf numFmtId="0" fontId="45" fillId="4" borderId="59" xfId="11" applyFont="1" applyFill="1" applyBorder="1" applyAlignment="1">
      <alignment horizontal="center" vertical="center"/>
    </xf>
    <xf numFmtId="0" fontId="52" fillId="4" borderId="59" xfId="11" applyFont="1" applyFill="1" applyBorder="1" applyAlignment="1">
      <alignment horizontal="center" vertical="center"/>
    </xf>
    <xf numFmtId="10" fontId="10" fillId="0" borderId="59" xfId="11" applyNumberFormat="1" applyBorder="1">
      <alignment vertical="center"/>
    </xf>
    <xf numFmtId="0" fontId="39" fillId="0" borderId="0" xfId="11" applyFont="1">
      <alignment vertical="center"/>
    </xf>
    <xf numFmtId="0" fontId="38" fillId="0" borderId="0" xfId="11" applyFont="1" applyAlignment="1">
      <alignment horizontal="center" vertical="center"/>
    </xf>
    <xf numFmtId="0" fontId="35" fillId="0" borderId="0" xfId="11" applyFont="1" applyAlignment="1">
      <alignment horizontal="center" vertical="center"/>
    </xf>
    <xf numFmtId="0" fontId="52" fillId="0" borderId="0" xfId="11" applyFont="1">
      <alignment vertical="center"/>
    </xf>
    <xf numFmtId="0" fontId="35" fillId="0" borderId="0" xfId="11" applyFont="1">
      <alignment vertical="center"/>
    </xf>
    <xf numFmtId="0" fontId="43" fillId="0" borderId="0" xfId="11" applyFont="1" applyAlignment="1">
      <alignment horizontal="center" vertical="center"/>
    </xf>
    <xf numFmtId="0" fontId="56" fillId="0" borderId="0" xfId="11" applyFont="1" applyAlignment="1">
      <alignment horizontal="center" vertical="center"/>
    </xf>
    <xf numFmtId="0" fontId="52" fillId="0" borderId="0" xfId="11" applyFont="1" applyAlignment="1">
      <alignment horizontal="left" vertical="center"/>
    </xf>
    <xf numFmtId="0" fontId="43" fillId="0" borderId="0" xfId="11" applyFont="1">
      <alignment vertical="center"/>
    </xf>
    <xf numFmtId="0" fontId="43" fillId="0" borderId="32" xfId="11" applyFont="1" applyBorder="1">
      <alignment vertical="center"/>
    </xf>
    <xf numFmtId="0" fontId="43" fillId="0" borderId="33" xfId="11" applyFont="1" applyBorder="1">
      <alignment vertical="center"/>
    </xf>
    <xf numFmtId="0" fontId="35" fillId="0" borderId="0" xfId="11" applyFont="1" applyAlignment="1">
      <alignment vertical="center" wrapText="1"/>
    </xf>
    <xf numFmtId="0" fontId="35" fillId="0" borderId="32" xfId="11" applyFont="1" applyBorder="1" applyAlignment="1">
      <alignment vertical="center" wrapText="1"/>
    </xf>
    <xf numFmtId="0" fontId="35" fillId="0" borderId="33" xfId="11" applyFont="1" applyBorder="1" applyAlignment="1">
      <alignment vertical="center" wrapText="1"/>
    </xf>
    <xf numFmtId="0" fontId="35" fillId="3" borderId="0" xfId="11" applyFont="1" applyFill="1" applyAlignment="1">
      <alignment vertical="center" wrapText="1"/>
    </xf>
    <xf numFmtId="0" fontId="35" fillId="3" borderId="0" xfId="11" applyFont="1" applyFill="1" applyAlignment="1">
      <alignment horizontal="left" vertical="center" wrapText="1" indent="1"/>
    </xf>
    <xf numFmtId="0" fontId="10" fillId="3" borderId="0" xfId="11" applyFill="1">
      <alignment vertical="center"/>
    </xf>
    <xf numFmtId="0" fontId="35" fillId="0" borderId="0" xfId="11" applyFont="1" applyAlignment="1">
      <alignment horizontal="left" vertical="center"/>
    </xf>
    <xf numFmtId="0" fontId="10" fillId="10" borderId="59" xfId="11" applyFill="1" applyBorder="1" applyAlignment="1">
      <alignment horizontal="center" vertical="center"/>
    </xf>
    <xf numFmtId="0" fontId="45" fillId="0" borderId="0" xfId="11" applyFont="1" applyAlignment="1">
      <alignment horizontal="center" vertical="center"/>
    </xf>
    <xf numFmtId="0" fontId="10" fillId="0" borderId="59" xfId="11" applyBorder="1" applyAlignment="1">
      <alignment horizontal="center" vertical="center"/>
    </xf>
    <xf numFmtId="0" fontId="57" fillId="0" borderId="0" xfId="11" applyFont="1" applyAlignment="1">
      <alignment horizontal="center" vertical="center"/>
    </xf>
    <xf numFmtId="0" fontId="45" fillId="0" borderId="0" xfId="11" applyFont="1" applyAlignment="1">
      <alignment horizontal="left" vertical="center" wrapText="1"/>
    </xf>
    <xf numFmtId="0" fontId="10" fillId="0" borderId="0" xfId="11" applyAlignment="1">
      <alignment horizontal="left" vertical="center" wrapText="1"/>
    </xf>
    <xf numFmtId="0" fontId="52" fillId="0" borderId="0" xfId="11" applyFont="1" applyAlignment="1">
      <alignment horizontal="left" vertical="center" wrapText="1"/>
    </xf>
    <xf numFmtId="0" fontId="10" fillId="0" borderId="0" xfId="11" applyAlignment="1">
      <alignment horizontal="center" vertical="center" wrapText="1"/>
    </xf>
    <xf numFmtId="0" fontId="60" fillId="3" borderId="0" xfId="0" applyFont="1" applyFill="1">
      <alignment vertical="center"/>
    </xf>
    <xf numFmtId="0" fontId="60" fillId="3" borderId="0" xfId="0" applyFont="1" applyFill="1" applyAlignment="1">
      <alignment horizontal="left" vertical="center" wrapText="1"/>
    </xf>
    <xf numFmtId="0" fontId="60" fillId="3" borderId="0" xfId="0" applyFont="1" applyFill="1" applyAlignment="1">
      <alignment vertical="center" wrapText="1"/>
    </xf>
    <xf numFmtId="0" fontId="61" fillId="0" borderId="0" xfId="0" applyFont="1" applyAlignment="1">
      <alignment vertical="center" wrapText="1"/>
    </xf>
    <xf numFmtId="0" fontId="12" fillId="0" borderId="0" xfId="0" applyFont="1" applyAlignment="1">
      <alignment vertical="center" wrapText="1"/>
    </xf>
    <xf numFmtId="0" fontId="61" fillId="3" borderId="0" xfId="0" applyFont="1" applyFill="1"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wrapText="1"/>
    </xf>
    <xf numFmtId="49" fontId="0" fillId="3" borderId="0" xfId="0" applyNumberFormat="1" applyFill="1" applyAlignment="1">
      <alignment horizontal="center" vertical="center" wrapText="1"/>
    </xf>
    <xf numFmtId="0" fontId="12" fillId="3" borderId="0" xfId="0" applyFont="1" applyFill="1" applyAlignment="1">
      <alignment horizontal="left" vertical="center" wrapText="1"/>
    </xf>
    <xf numFmtId="0" fontId="12" fillId="3" borderId="0" xfId="0" applyFont="1" applyFill="1" applyAlignment="1">
      <alignment vertical="center" wrapText="1"/>
    </xf>
    <xf numFmtId="0" fontId="0" fillId="3" borderId="0" xfId="0" applyFill="1" applyAlignment="1">
      <alignment horizontal="left" vertical="center" wrapText="1"/>
    </xf>
    <xf numFmtId="0" fontId="12" fillId="11" borderId="0" xfId="0" applyFont="1" applyFill="1" applyAlignment="1">
      <alignment vertical="center" wrapText="1"/>
    </xf>
    <xf numFmtId="0" fontId="64" fillId="11" borderId="0" xfId="0" applyFont="1" applyFill="1">
      <alignment vertical="center"/>
    </xf>
    <xf numFmtId="0" fontId="25" fillId="11" borderId="0" xfId="0" applyFont="1" applyFill="1" applyAlignment="1">
      <alignment vertical="center" wrapText="1"/>
    </xf>
    <xf numFmtId="0" fontId="12" fillId="11" borderId="0" xfId="0" applyFont="1" applyFill="1" applyAlignment="1">
      <alignment horizontal="center" vertical="center" wrapText="1"/>
    </xf>
    <xf numFmtId="0" fontId="0" fillId="11" borderId="0" xfId="0" applyFill="1" applyAlignment="1">
      <alignment horizontal="left" vertical="center" wrapText="1"/>
    </xf>
    <xf numFmtId="0" fontId="12" fillId="11" borderId="0" xfId="0" applyFont="1" applyFill="1" applyAlignment="1">
      <alignment horizontal="left" vertical="center" wrapText="1"/>
    </xf>
    <xf numFmtId="0" fontId="66" fillId="11" borderId="0" xfId="0" applyFont="1" applyFill="1">
      <alignment vertical="center"/>
    </xf>
    <xf numFmtId="0" fontId="31" fillId="11" borderId="0" xfId="0" applyFont="1" applyFill="1" applyAlignment="1">
      <alignment horizontal="left" vertical="center" wrapText="1"/>
    </xf>
    <xf numFmtId="0" fontId="0" fillId="11" borderId="0" xfId="0" applyFill="1" applyAlignment="1">
      <alignment vertical="center" wrapText="1"/>
    </xf>
    <xf numFmtId="0" fontId="12" fillId="0" borderId="33" xfId="0" applyFont="1" applyBorder="1" applyAlignment="1">
      <alignment vertical="center" wrapText="1"/>
    </xf>
    <xf numFmtId="0" fontId="0" fillId="0" borderId="33" xfId="0" applyBorder="1" applyAlignment="1">
      <alignment horizontal="right" vertical="center" wrapText="1"/>
    </xf>
    <xf numFmtId="0" fontId="0" fillId="0" borderId="51" xfId="0" applyBorder="1" applyAlignment="1">
      <alignment horizontal="center" vertical="center" wrapText="1"/>
    </xf>
    <xf numFmtId="0" fontId="0" fillId="0" borderId="87" xfId="0" applyBorder="1" applyAlignment="1">
      <alignment horizontal="center" vertical="center" wrapText="1"/>
    </xf>
    <xf numFmtId="0" fontId="0" fillId="0" borderId="129" xfId="0" applyBorder="1" applyAlignment="1">
      <alignment horizontal="center" vertical="center" wrapText="1"/>
    </xf>
    <xf numFmtId="0" fontId="0" fillId="0" borderId="130" xfId="0" applyBorder="1" applyAlignment="1">
      <alignment horizontal="center" vertical="center" wrapText="1"/>
    </xf>
    <xf numFmtId="0" fontId="0" fillId="0" borderId="88" xfId="0" applyBorder="1" applyAlignment="1">
      <alignment horizontal="center" vertical="center" wrapText="1"/>
    </xf>
    <xf numFmtId="0" fontId="0" fillId="0" borderId="53" xfId="0" applyBorder="1" applyAlignment="1">
      <alignment horizontal="center" vertical="center" wrapText="1"/>
    </xf>
    <xf numFmtId="0" fontId="25" fillId="0" borderId="105" xfId="0" applyFont="1" applyBorder="1" applyAlignment="1">
      <alignment horizontal="right" vertical="center" wrapText="1"/>
    </xf>
    <xf numFmtId="0" fontId="25" fillId="0" borderId="123" xfId="0" applyFont="1" applyBorder="1" applyAlignment="1">
      <alignment horizontal="right" vertical="center" wrapText="1"/>
    </xf>
    <xf numFmtId="0" fontId="25" fillId="0" borderId="94" xfId="0" applyFont="1" applyBorder="1" applyAlignment="1">
      <alignment horizontal="right" vertical="center" wrapText="1"/>
    </xf>
    <xf numFmtId="0" fontId="25" fillId="0" borderId="96" xfId="0" applyFont="1" applyBorder="1" applyAlignment="1">
      <alignment horizontal="right" vertical="center" wrapText="1"/>
    </xf>
    <xf numFmtId="0" fontId="25" fillId="0" borderId="133" xfId="0" applyFont="1" applyBorder="1" applyAlignment="1">
      <alignment horizontal="right" vertical="center" wrapText="1"/>
    </xf>
    <xf numFmtId="0" fontId="25" fillId="0" borderId="134" xfId="0" applyFont="1" applyBorder="1" applyAlignment="1">
      <alignment horizontal="right" vertical="center" wrapText="1"/>
    </xf>
    <xf numFmtId="0" fontId="25" fillId="0" borderId="135" xfId="0" applyFont="1" applyBorder="1" applyAlignment="1">
      <alignment horizontal="right" vertical="center" wrapText="1"/>
    </xf>
    <xf numFmtId="0" fontId="25" fillId="0" borderId="106" xfId="0" applyFont="1" applyBorder="1" applyAlignment="1">
      <alignment horizontal="right" vertical="center" wrapText="1"/>
    </xf>
    <xf numFmtId="0" fontId="25" fillId="0" borderId="128" xfId="0" applyFont="1" applyBorder="1" applyAlignment="1">
      <alignment horizontal="right" vertical="center" wrapText="1"/>
    </xf>
    <xf numFmtId="0" fontId="25" fillId="2" borderId="137" xfId="0" applyFont="1" applyFill="1" applyBorder="1" applyAlignment="1" applyProtection="1">
      <alignment horizontal="center" vertical="center" wrapText="1"/>
      <protection locked="0"/>
    </xf>
    <xf numFmtId="185" fontId="25" fillId="6" borderId="137" xfId="8" applyNumberFormat="1" applyFont="1" applyFill="1" applyBorder="1" applyAlignment="1" applyProtection="1">
      <alignment vertical="center" wrapText="1"/>
      <protection locked="0"/>
    </xf>
    <xf numFmtId="185" fontId="25" fillId="12" borderId="137" xfId="8" applyNumberFormat="1" applyFont="1" applyFill="1" applyBorder="1" applyAlignment="1">
      <alignment vertical="center" wrapText="1"/>
    </xf>
    <xf numFmtId="185" fontId="25" fillId="6" borderId="113" xfId="8" applyNumberFormat="1" applyFont="1" applyFill="1" applyBorder="1" applyAlignment="1" applyProtection="1">
      <alignment vertical="center" wrapText="1"/>
      <protection locked="0"/>
    </xf>
    <xf numFmtId="185" fontId="25" fillId="13" borderId="49" xfId="8" applyNumberFormat="1" applyFont="1" applyFill="1" applyBorder="1" applyAlignment="1">
      <alignment vertical="center" wrapText="1"/>
    </xf>
    <xf numFmtId="185" fontId="25" fillId="6" borderId="51" xfId="8" applyNumberFormat="1" applyFont="1" applyFill="1" applyBorder="1" applyAlignment="1" applyProtection="1">
      <alignment vertical="center" wrapText="1"/>
      <protection locked="0"/>
    </xf>
    <xf numFmtId="185" fontId="25" fillId="6" borderId="87" xfId="8" applyNumberFormat="1" applyFont="1" applyFill="1" applyBorder="1" applyAlignment="1" applyProtection="1">
      <alignment vertical="center" wrapText="1"/>
      <protection locked="0"/>
    </xf>
    <xf numFmtId="185" fontId="25" fillId="6" borderId="129" xfId="8" applyNumberFormat="1" applyFont="1" applyFill="1" applyBorder="1" applyAlignment="1" applyProtection="1">
      <alignment vertical="center" wrapText="1"/>
      <protection locked="0"/>
    </xf>
    <xf numFmtId="185" fontId="25" fillId="6" borderId="130" xfId="8" applyNumberFormat="1" applyFont="1" applyFill="1" applyBorder="1" applyAlignment="1" applyProtection="1">
      <alignment vertical="center" wrapText="1"/>
      <protection locked="0"/>
    </xf>
    <xf numFmtId="185" fontId="25" fillId="6" borderId="88" xfId="8" applyNumberFormat="1" applyFont="1" applyFill="1" applyBorder="1" applyAlignment="1" applyProtection="1">
      <alignment vertical="center" wrapText="1"/>
      <protection locked="0"/>
    </xf>
    <xf numFmtId="185" fontId="25" fillId="6" borderId="53" xfId="8" applyNumberFormat="1" applyFont="1" applyFill="1" applyBorder="1" applyAlignment="1" applyProtection="1">
      <alignment vertical="center" wrapText="1"/>
      <protection locked="0"/>
    </xf>
    <xf numFmtId="185" fontId="25" fillId="13" borderId="138" xfId="8" applyNumberFormat="1" applyFont="1" applyFill="1" applyBorder="1" applyAlignment="1">
      <alignment vertical="center" wrapText="1"/>
    </xf>
    <xf numFmtId="0" fontId="12" fillId="0" borderId="59" xfId="0" applyFont="1" applyBorder="1" applyAlignment="1">
      <alignment vertical="center" wrapText="1"/>
    </xf>
    <xf numFmtId="0" fontId="25" fillId="2" borderId="109" xfId="0" applyFont="1" applyFill="1" applyBorder="1" applyAlignment="1" applyProtection="1">
      <alignment horizontal="center" vertical="center" wrapText="1"/>
      <protection locked="0"/>
    </xf>
    <xf numFmtId="185" fontId="25" fillId="6" borderId="109" xfId="8" applyNumberFormat="1" applyFont="1" applyFill="1" applyBorder="1" applyAlignment="1" applyProtection="1">
      <alignment vertical="center" wrapText="1"/>
      <protection locked="0"/>
    </xf>
    <xf numFmtId="185" fontId="25" fillId="12" borderId="109" xfId="8" applyNumberFormat="1" applyFont="1" applyFill="1" applyBorder="1" applyAlignment="1">
      <alignment vertical="center" wrapText="1"/>
    </xf>
    <xf numFmtId="185" fontId="25" fillId="13" borderId="29" xfId="8" applyNumberFormat="1" applyFont="1" applyFill="1" applyBorder="1" applyAlignment="1">
      <alignment vertical="center" wrapText="1"/>
    </xf>
    <xf numFmtId="185" fontId="25" fillId="6" borderId="58" xfId="8" applyNumberFormat="1" applyFont="1" applyFill="1" applyBorder="1" applyAlignment="1" applyProtection="1">
      <alignment vertical="center" wrapText="1"/>
      <protection locked="0"/>
    </xf>
    <xf numFmtId="185" fontId="25" fillId="6" borderId="28" xfId="8" applyNumberFormat="1" applyFont="1" applyFill="1" applyBorder="1" applyAlignment="1" applyProtection="1">
      <alignment vertical="center" wrapText="1"/>
      <protection locked="0"/>
    </xf>
    <xf numFmtId="185" fontId="25" fillId="6" borderId="140" xfId="8" applyNumberFormat="1" applyFont="1" applyFill="1" applyBorder="1" applyAlignment="1" applyProtection="1">
      <alignment vertical="center" wrapText="1"/>
      <protection locked="0"/>
    </xf>
    <xf numFmtId="185" fontId="25" fillId="6" borderId="141" xfId="8" applyNumberFormat="1" applyFont="1" applyFill="1" applyBorder="1" applyAlignment="1" applyProtection="1">
      <alignment vertical="center" wrapText="1"/>
      <protection locked="0"/>
    </xf>
    <xf numFmtId="185" fontId="25" fillId="6" borderId="60" xfId="8" applyNumberFormat="1" applyFont="1" applyFill="1" applyBorder="1" applyAlignment="1" applyProtection="1">
      <alignment vertical="center" wrapText="1"/>
      <protection locked="0"/>
    </xf>
    <xf numFmtId="185" fontId="25" fillId="6" borderId="64" xfId="8" applyNumberFormat="1" applyFont="1" applyFill="1" applyBorder="1" applyAlignment="1" applyProtection="1">
      <alignment vertical="center" wrapText="1"/>
      <protection locked="0"/>
    </xf>
    <xf numFmtId="185" fontId="25" fillId="13" borderId="142" xfId="8" applyNumberFormat="1" applyFont="1" applyFill="1" applyBorder="1" applyAlignment="1">
      <alignment vertical="center" wrapText="1"/>
    </xf>
    <xf numFmtId="0" fontId="25" fillId="2" borderId="110" xfId="0" applyFont="1" applyFill="1" applyBorder="1" applyAlignment="1" applyProtection="1">
      <alignment horizontal="center" vertical="center" wrapText="1"/>
      <protection locked="0"/>
    </xf>
    <xf numFmtId="185" fontId="25" fillId="6" borderId="105" xfId="8" applyNumberFormat="1" applyFont="1" applyFill="1" applyBorder="1" applyAlignment="1" applyProtection="1">
      <alignment vertical="center" wrapText="1"/>
      <protection locked="0"/>
    </xf>
    <xf numFmtId="185" fontId="25" fillId="12" borderId="105" xfId="8" applyNumberFormat="1" applyFont="1" applyFill="1" applyBorder="1" applyAlignment="1">
      <alignment vertical="center" wrapText="1"/>
    </xf>
    <xf numFmtId="185" fontId="25" fillId="6" borderId="110" xfId="8" applyNumberFormat="1" applyFont="1" applyFill="1" applyBorder="1" applyAlignment="1" applyProtection="1">
      <alignment vertical="center" wrapText="1"/>
      <protection locked="0"/>
    </xf>
    <xf numFmtId="185" fontId="25" fillId="13" borderId="21" xfId="8" applyNumberFormat="1" applyFont="1" applyFill="1" applyBorder="1" applyAlignment="1">
      <alignment vertical="center" wrapText="1"/>
    </xf>
    <xf numFmtId="185" fontId="25" fillId="6" borderId="94" xfId="8" applyNumberFormat="1" applyFont="1" applyFill="1" applyBorder="1" applyAlignment="1" applyProtection="1">
      <alignment vertical="center" wrapText="1"/>
      <protection locked="0"/>
    </xf>
    <xf numFmtId="185" fontId="25" fillId="6" borderId="96" xfId="8" applyNumberFormat="1" applyFont="1" applyFill="1" applyBorder="1" applyAlignment="1" applyProtection="1">
      <alignment vertical="center" wrapText="1"/>
      <protection locked="0"/>
    </xf>
    <xf numFmtId="185" fontId="25" fillId="6" borderId="133" xfId="8" applyNumberFormat="1" applyFont="1" applyFill="1" applyBorder="1" applyAlignment="1" applyProtection="1">
      <alignment vertical="center" wrapText="1"/>
      <protection locked="0"/>
    </xf>
    <xf numFmtId="185" fontId="25" fillId="6" borderId="134" xfId="8" applyNumberFormat="1" applyFont="1" applyFill="1" applyBorder="1" applyAlignment="1" applyProtection="1">
      <alignment vertical="center" wrapText="1"/>
      <protection locked="0"/>
    </xf>
    <xf numFmtId="185" fontId="25" fillId="6" borderId="135" xfId="8" applyNumberFormat="1" applyFont="1" applyFill="1" applyBorder="1" applyAlignment="1" applyProtection="1">
      <alignment vertical="center" wrapText="1"/>
      <protection locked="0"/>
    </xf>
    <xf numFmtId="185" fontId="25" fillId="6" borderId="106" xfId="8" applyNumberFormat="1" applyFont="1" applyFill="1" applyBorder="1" applyAlignment="1" applyProtection="1">
      <alignment vertical="center" wrapText="1"/>
      <protection locked="0"/>
    </xf>
    <xf numFmtId="185" fontId="25" fillId="13" borderId="144" xfId="8" applyNumberFormat="1" applyFont="1" applyFill="1" applyBorder="1" applyAlignment="1">
      <alignment vertical="center" wrapText="1"/>
    </xf>
    <xf numFmtId="0" fontId="25" fillId="0" borderId="114" xfId="0" applyFont="1" applyBorder="1" applyAlignment="1">
      <alignment horizontal="center" vertical="center" wrapText="1"/>
    </xf>
    <xf numFmtId="185" fontId="25" fillId="13" borderId="146" xfId="8" applyNumberFormat="1" applyFont="1" applyFill="1" applyBorder="1" applyAlignment="1">
      <alignment vertical="center" wrapText="1"/>
    </xf>
    <xf numFmtId="185" fontId="25" fillId="13" borderId="114" xfId="8" applyNumberFormat="1" applyFont="1" applyFill="1" applyBorder="1" applyAlignment="1">
      <alignment vertical="center" wrapText="1"/>
    </xf>
    <xf numFmtId="185" fontId="25" fillId="13" borderId="147" xfId="8" applyNumberFormat="1" applyFont="1" applyFill="1" applyBorder="1" applyAlignment="1">
      <alignment vertical="center" wrapText="1"/>
    </xf>
    <xf numFmtId="185" fontId="25" fillId="13" borderId="148" xfId="8" applyNumberFormat="1" applyFont="1" applyFill="1" applyBorder="1" applyAlignment="1">
      <alignment vertical="center" wrapText="1"/>
    </xf>
    <xf numFmtId="185" fontId="25" fillId="13" borderId="149" xfId="8" applyNumberFormat="1" applyFont="1" applyFill="1" applyBorder="1" applyAlignment="1">
      <alignment vertical="center" wrapText="1"/>
    </xf>
    <xf numFmtId="185" fontId="25" fillId="13" borderId="150" xfId="8" applyNumberFormat="1" applyFont="1" applyFill="1" applyBorder="1" applyAlignment="1">
      <alignment vertical="center" wrapText="1"/>
    </xf>
    <xf numFmtId="185" fontId="25" fillId="13" borderId="151" xfId="8" applyNumberFormat="1" applyFont="1" applyFill="1" applyBorder="1" applyAlignment="1">
      <alignment vertical="center" wrapText="1"/>
    </xf>
    <xf numFmtId="185" fontId="25" fillId="13" borderId="152" xfId="8" applyNumberFormat="1" applyFont="1" applyFill="1" applyBorder="1" applyAlignment="1">
      <alignment vertical="center" wrapText="1"/>
    </xf>
    <xf numFmtId="185" fontId="25" fillId="13" borderId="153" xfId="8" applyNumberFormat="1" applyFont="1" applyFill="1" applyBorder="1" applyAlignment="1">
      <alignment vertical="center" wrapText="1"/>
    </xf>
    <xf numFmtId="0" fontId="25" fillId="11" borderId="0" xfId="0" applyFont="1" applyFill="1" applyAlignment="1">
      <alignment horizontal="center" vertical="center" wrapText="1"/>
    </xf>
    <xf numFmtId="38" fontId="25" fillId="11" borderId="0" xfId="8" applyFont="1" applyFill="1" applyBorder="1" applyAlignment="1">
      <alignment vertical="center" wrapText="1"/>
    </xf>
    <xf numFmtId="38" fontId="25" fillId="11" borderId="154" xfId="8" applyFont="1" applyFill="1" applyBorder="1" applyAlignment="1">
      <alignment vertical="center" wrapText="1"/>
    </xf>
    <xf numFmtId="38" fontId="25" fillId="11" borderId="155" xfId="8" applyFont="1" applyFill="1" applyBorder="1" applyAlignment="1">
      <alignment vertical="center" wrapText="1"/>
    </xf>
    <xf numFmtId="38" fontId="25" fillId="11" borderId="156" xfId="8" applyFont="1" applyFill="1" applyBorder="1" applyAlignment="1">
      <alignment vertical="center" wrapText="1"/>
    </xf>
    <xf numFmtId="38" fontId="25" fillId="11" borderId="157" xfId="8" applyFont="1" applyFill="1" applyBorder="1" applyAlignment="1">
      <alignment vertical="center" wrapText="1"/>
    </xf>
    <xf numFmtId="38" fontId="25" fillId="0" borderId="158" xfId="8" applyFont="1" applyFill="1" applyBorder="1" applyAlignment="1">
      <alignment vertical="center" wrapText="1"/>
    </xf>
    <xf numFmtId="38" fontId="25" fillId="0" borderId="161" xfId="8" applyFont="1" applyFill="1" applyBorder="1" applyAlignment="1">
      <alignment horizontal="center" vertical="center" wrapText="1"/>
    </xf>
    <xf numFmtId="38" fontId="25" fillId="0" borderId="162" xfId="8" applyFont="1" applyFill="1" applyBorder="1" applyAlignment="1">
      <alignment horizontal="center" vertical="center" wrapText="1"/>
    </xf>
    <xf numFmtId="0" fontId="61" fillId="11" borderId="0" xfId="0" applyFont="1" applyFill="1" applyAlignment="1">
      <alignment vertical="center" wrapText="1"/>
    </xf>
    <xf numFmtId="0" fontId="72" fillId="11" borderId="0" xfId="0" applyFont="1" applyFill="1">
      <alignment vertical="center"/>
    </xf>
    <xf numFmtId="0" fontId="74" fillId="11" borderId="0" xfId="0" applyFont="1" applyFill="1">
      <alignment vertical="center"/>
    </xf>
    <xf numFmtId="0" fontId="25" fillId="11" borderId="114" xfId="0" applyFont="1" applyFill="1" applyBorder="1" applyAlignment="1">
      <alignment wrapText="1"/>
    </xf>
    <xf numFmtId="0" fontId="25" fillId="11" borderId="114" xfId="0" applyFont="1" applyFill="1" applyBorder="1" applyAlignment="1">
      <alignment horizontal="right" wrapText="1"/>
    </xf>
    <xf numFmtId="0" fontId="25" fillId="12" borderId="137" xfId="0" applyFont="1" applyFill="1" applyBorder="1" applyAlignment="1">
      <alignment horizontal="center" vertical="center" wrapText="1"/>
    </xf>
    <xf numFmtId="0" fontId="25" fillId="12" borderId="109" xfId="0" applyFont="1" applyFill="1" applyBorder="1" applyAlignment="1">
      <alignment horizontal="center" vertical="center" wrapText="1"/>
    </xf>
    <xf numFmtId="0" fontId="25" fillId="12" borderId="110" xfId="0" applyFont="1" applyFill="1" applyBorder="1" applyAlignment="1">
      <alignment horizontal="center" vertical="center" wrapText="1"/>
    </xf>
    <xf numFmtId="0" fontId="31" fillId="11" borderId="0" xfId="0" applyFont="1" applyFill="1">
      <alignment vertical="center"/>
    </xf>
    <xf numFmtId="0" fontId="75" fillId="11" borderId="0" xfId="0" applyFont="1" applyFill="1" applyAlignment="1">
      <alignment vertical="center" wrapText="1"/>
    </xf>
    <xf numFmtId="0" fontId="76" fillId="11" borderId="114" xfId="0" applyFont="1" applyFill="1" applyBorder="1">
      <alignment vertical="center"/>
    </xf>
    <xf numFmtId="0" fontId="66" fillId="11" borderId="114" xfId="0" applyFont="1" applyFill="1" applyBorder="1">
      <alignment vertical="center"/>
    </xf>
    <xf numFmtId="0" fontId="12" fillId="0" borderId="33" xfId="0" applyFont="1" applyBorder="1" applyAlignment="1">
      <alignment vertical="center" shrinkToFit="1"/>
    </xf>
    <xf numFmtId="0" fontId="12" fillId="0" borderId="33" xfId="0" applyFont="1" applyBorder="1" applyAlignment="1">
      <alignment horizontal="right" vertical="center" wrapText="1"/>
    </xf>
    <xf numFmtId="0" fontId="12" fillId="0" borderId="51" xfId="0" applyFont="1" applyBorder="1" applyAlignment="1">
      <alignment horizontal="center" vertical="center" wrapText="1"/>
    </xf>
    <xf numFmtId="0" fontId="12" fillId="0" borderId="53" xfId="0" applyFont="1" applyBorder="1" applyAlignment="1">
      <alignment horizontal="center" vertical="center" wrapText="1"/>
    </xf>
    <xf numFmtId="0" fontId="25" fillId="12" borderId="113" xfId="0" applyFont="1" applyFill="1" applyBorder="1" applyAlignment="1">
      <alignment horizontal="center" vertical="center" wrapText="1"/>
    </xf>
    <xf numFmtId="186" fontId="25" fillId="6" borderId="137" xfId="8" applyNumberFormat="1" applyFont="1" applyFill="1" applyBorder="1" applyAlignment="1" applyProtection="1">
      <alignment vertical="center" shrinkToFit="1"/>
      <protection locked="0"/>
    </xf>
    <xf numFmtId="186" fontId="25" fillId="12" borderId="137" xfId="8" applyNumberFormat="1" applyFont="1" applyFill="1" applyBorder="1" applyAlignment="1">
      <alignment vertical="center" shrinkToFit="1"/>
    </xf>
    <xf numFmtId="186" fontId="25" fillId="6" borderId="113" xfId="8" applyNumberFormat="1" applyFont="1" applyFill="1" applyBorder="1" applyAlignment="1" applyProtection="1">
      <alignment vertical="center" shrinkToFit="1"/>
      <protection locked="0"/>
    </xf>
    <xf numFmtId="186" fontId="25" fillId="13" borderId="0" xfId="8" applyNumberFormat="1" applyFont="1" applyFill="1" applyBorder="1" applyAlignment="1">
      <alignment vertical="center" shrinkToFit="1"/>
    </xf>
    <xf numFmtId="186" fontId="25" fillId="6" borderId="51" xfId="8" applyNumberFormat="1" applyFont="1" applyFill="1" applyBorder="1" applyAlignment="1" applyProtection="1">
      <alignment vertical="center" shrinkToFit="1"/>
      <protection locked="0"/>
    </xf>
    <xf numFmtId="186" fontId="25" fillId="6" borderId="53" xfId="8" applyNumberFormat="1" applyFont="1" applyFill="1" applyBorder="1" applyAlignment="1" applyProtection="1">
      <alignment vertical="center" shrinkToFit="1"/>
      <protection locked="0"/>
    </xf>
    <xf numFmtId="186" fontId="25" fillId="13" borderId="138" xfId="8" applyNumberFormat="1" applyFont="1" applyFill="1" applyBorder="1" applyAlignment="1">
      <alignment vertical="center" shrinkToFit="1"/>
    </xf>
    <xf numFmtId="0" fontId="25" fillId="12" borderId="107" xfId="0" applyFont="1" applyFill="1" applyBorder="1" applyAlignment="1">
      <alignment horizontal="center" vertical="center" wrapText="1"/>
    </xf>
    <xf numFmtId="186" fontId="25" fillId="6" borderId="109" xfId="8" applyNumberFormat="1" applyFont="1" applyFill="1" applyBorder="1" applyAlignment="1" applyProtection="1">
      <alignment vertical="center" shrinkToFit="1"/>
      <protection locked="0"/>
    </xf>
    <xf numFmtId="186" fontId="25" fillId="12" borderId="109" xfId="8" applyNumberFormat="1" applyFont="1" applyFill="1" applyBorder="1" applyAlignment="1">
      <alignment vertical="center" shrinkToFit="1"/>
    </xf>
    <xf numFmtId="186" fontId="25" fillId="13" borderId="29" xfId="8" applyNumberFormat="1" applyFont="1" applyFill="1" applyBorder="1" applyAlignment="1">
      <alignment vertical="center" shrinkToFit="1"/>
    </xf>
    <xf numFmtId="186" fontId="25" fillId="6" borderId="58" xfId="8" applyNumberFormat="1" applyFont="1" applyFill="1" applyBorder="1" applyAlignment="1" applyProtection="1">
      <alignment vertical="center" shrinkToFit="1"/>
      <protection locked="0"/>
    </xf>
    <xf numFmtId="186" fontId="25" fillId="6" borderId="64" xfId="8" applyNumberFormat="1" applyFont="1" applyFill="1" applyBorder="1" applyAlignment="1" applyProtection="1">
      <alignment vertical="center" shrinkToFit="1"/>
      <protection locked="0"/>
    </xf>
    <xf numFmtId="186" fontId="25" fillId="13" borderId="142" xfId="8" applyNumberFormat="1" applyFont="1" applyFill="1" applyBorder="1" applyAlignment="1">
      <alignment vertical="center" shrinkToFit="1"/>
    </xf>
    <xf numFmtId="0" fontId="25" fillId="12" borderId="105" xfId="0" applyFont="1" applyFill="1" applyBorder="1" applyAlignment="1">
      <alignment horizontal="center" vertical="center" wrapText="1"/>
    </xf>
    <xf numFmtId="186" fontId="25" fillId="6" borderId="110" xfId="8" applyNumberFormat="1" applyFont="1" applyFill="1" applyBorder="1" applyAlignment="1" applyProtection="1">
      <alignment vertical="center" shrinkToFit="1"/>
      <protection locked="0"/>
    </xf>
    <xf numFmtId="186" fontId="25" fillId="12" borderId="110" xfId="8" applyNumberFormat="1" applyFont="1" applyFill="1" applyBorder="1" applyAlignment="1">
      <alignment vertical="center" shrinkToFit="1"/>
    </xf>
    <xf numFmtId="186" fontId="25" fillId="13" borderId="21" xfId="8" applyNumberFormat="1" applyFont="1" applyFill="1" applyBorder="1" applyAlignment="1">
      <alignment vertical="center" shrinkToFit="1"/>
    </xf>
    <xf numFmtId="186" fontId="25" fillId="6" borderId="72" xfId="8" applyNumberFormat="1" applyFont="1" applyFill="1" applyBorder="1" applyAlignment="1" applyProtection="1">
      <alignment vertical="center" shrinkToFit="1"/>
      <protection locked="0"/>
    </xf>
    <xf numFmtId="186" fontId="25" fillId="6" borderId="74" xfId="8" applyNumberFormat="1" applyFont="1" applyFill="1" applyBorder="1" applyAlignment="1" applyProtection="1">
      <alignment vertical="center" shrinkToFit="1"/>
      <protection locked="0"/>
    </xf>
    <xf numFmtId="186" fontId="25" fillId="13" borderId="163" xfId="8" applyNumberFormat="1" applyFont="1" applyFill="1" applyBorder="1" applyAlignment="1">
      <alignment vertical="center" shrinkToFit="1"/>
    </xf>
    <xf numFmtId="186" fontId="25" fillId="12" borderId="146" xfId="8" applyNumberFormat="1" applyFont="1" applyFill="1" applyBorder="1" applyAlignment="1">
      <alignment vertical="center" shrinkToFit="1"/>
    </xf>
    <xf numFmtId="186" fontId="25" fillId="12" borderId="114" xfId="8" applyNumberFormat="1" applyFont="1" applyFill="1" applyBorder="1" applyAlignment="1">
      <alignment vertical="center" shrinkToFit="1"/>
    </xf>
    <xf numFmtId="186" fontId="25" fillId="12" borderId="147" xfId="8" applyNumberFormat="1" applyFont="1" applyFill="1" applyBorder="1" applyAlignment="1">
      <alignment vertical="center" shrinkToFit="1"/>
    </xf>
    <xf numFmtId="186" fontId="25" fillId="12" borderId="148" xfId="8" applyNumberFormat="1" applyFont="1" applyFill="1" applyBorder="1" applyAlignment="1">
      <alignment vertical="center" shrinkToFit="1"/>
    </xf>
    <xf numFmtId="186" fontId="25" fillId="12" borderId="152" xfId="8" applyNumberFormat="1" applyFont="1" applyFill="1" applyBorder="1" applyAlignment="1">
      <alignment vertical="center" shrinkToFit="1"/>
    </xf>
    <xf numFmtId="186" fontId="25" fillId="12" borderId="153" xfId="8" applyNumberFormat="1" applyFont="1" applyFill="1" applyBorder="1" applyAlignment="1">
      <alignment vertical="center" shrinkToFit="1"/>
    </xf>
    <xf numFmtId="0" fontId="79" fillId="11" borderId="0" xfId="0" applyFont="1" applyFill="1" applyAlignment="1">
      <alignment vertical="center" wrapText="1"/>
    </xf>
    <xf numFmtId="0" fontId="80" fillId="11" borderId="0" xfId="0" applyFont="1" applyFill="1" applyAlignment="1">
      <alignment horizontal="left" vertical="center"/>
    </xf>
    <xf numFmtId="0" fontId="25" fillId="11" borderId="0" xfId="0" applyFont="1" applyFill="1" applyAlignment="1"/>
    <xf numFmtId="0" fontId="83" fillId="11" borderId="0" xfId="0" applyFont="1" applyFill="1">
      <alignment vertical="center"/>
    </xf>
    <xf numFmtId="0" fontId="25" fillId="0" borderId="0" xfId="0" applyFont="1" applyAlignment="1">
      <alignment horizontal="center" vertical="center" wrapText="1"/>
    </xf>
    <xf numFmtId="38" fontId="25" fillId="0" borderId="0" xfId="8" applyFont="1" applyFill="1" applyBorder="1" applyAlignment="1">
      <alignment vertical="center" wrapText="1"/>
    </xf>
    <xf numFmtId="0" fontId="12" fillId="4" borderId="0" xfId="0" applyFont="1" applyFill="1" applyAlignment="1">
      <alignment vertical="center" wrapText="1"/>
    </xf>
    <xf numFmtId="0" fontId="84" fillId="4" borderId="0" xfId="0" applyFont="1" applyFill="1">
      <alignment vertical="center"/>
    </xf>
    <xf numFmtId="0" fontId="25" fillId="4" borderId="0" xfId="0" applyFont="1" applyFill="1" applyAlignment="1">
      <alignment vertical="center" wrapText="1"/>
    </xf>
    <xf numFmtId="0" fontId="12" fillId="4" borderId="0" xfId="0" applyFont="1" applyFill="1" applyAlignment="1">
      <alignment horizontal="center" vertical="center" wrapText="1"/>
    </xf>
    <xf numFmtId="0" fontId="75" fillId="4" borderId="0" xfId="0" applyFont="1" applyFill="1" applyAlignment="1">
      <alignment vertical="center" wrapText="1"/>
    </xf>
    <xf numFmtId="0" fontId="66" fillId="4" borderId="47" xfId="0" applyFont="1" applyFill="1" applyBorder="1" applyAlignment="1">
      <alignment horizontal="left" vertical="center"/>
    </xf>
    <xf numFmtId="0" fontId="31" fillId="4" borderId="0" xfId="0" applyFont="1" applyFill="1" applyAlignment="1">
      <alignment horizontal="left" vertical="center" wrapText="1"/>
    </xf>
    <xf numFmtId="0" fontId="12" fillId="0" borderId="87" xfId="0" applyFont="1" applyBorder="1" applyAlignment="1">
      <alignment horizontal="center" vertical="center" wrapText="1"/>
    </xf>
    <xf numFmtId="0" fontId="12" fillId="0" borderId="129" xfId="0" applyFont="1" applyBorder="1" applyAlignment="1">
      <alignment horizontal="center" vertical="center" wrapText="1"/>
    </xf>
    <xf numFmtId="0" fontId="12" fillId="0" borderId="130" xfId="0" applyFont="1" applyBorder="1" applyAlignment="1">
      <alignment horizontal="center" vertical="center" wrapText="1"/>
    </xf>
    <xf numFmtId="0" fontId="12" fillId="0" borderId="88" xfId="0" applyFont="1" applyBorder="1" applyAlignment="1">
      <alignment horizontal="center" vertical="center" wrapText="1"/>
    </xf>
    <xf numFmtId="185" fontId="25" fillId="13" borderId="113" xfId="8" applyNumberFormat="1" applyFont="1" applyFill="1" applyBorder="1" applyAlignment="1">
      <alignment vertical="center" wrapText="1"/>
    </xf>
    <xf numFmtId="185" fontId="25" fillId="13" borderId="107" xfId="8" applyNumberFormat="1" applyFont="1" applyFill="1" applyBorder="1" applyAlignment="1">
      <alignment vertical="center" wrapText="1"/>
    </xf>
    <xf numFmtId="0" fontId="25" fillId="2" borderId="105" xfId="0" applyFont="1" applyFill="1" applyBorder="1" applyAlignment="1" applyProtection="1">
      <alignment horizontal="center" vertical="center" wrapText="1"/>
      <protection locked="0"/>
    </xf>
    <xf numFmtId="185" fontId="25" fillId="13" borderId="105" xfId="8" applyNumberFormat="1" applyFont="1" applyFill="1" applyBorder="1" applyAlignment="1">
      <alignment vertical="center" wrapText="1"/>
    </xf>
    <xf numFmtId="0" fontId="25" fillId="0" borderId="47" xfId="0" applyFont="1" applyBorder="1" applyAlignment="1">
      <alignment horizontal="center" vertical="center" wrapText="1"/>
    </xf>
    <xf numFmtId="185" fontId="25" fillId="13" borderId="47" xfId="8" applyNumberFormat="1" applyFont="1" applyFill="1" applyBorder="1" applyAlignment="1">
      <alignment vertical="center" wrapText="1"/>
    </xf>
    <xf numFmtId="185" fontId="25" fillId="13" borderId="94" xfId="8" applyNumberFormat="1" applyFont="1" applyFill="1" applyBorder="1" applyAlignment="1">
      <alignment vertical="center" wrapText="1"/>
    </xf>
    <xf numFmtId="185" fontId="25" fillId="13" borderId="96" xfId="8" applyNumberFormat="1" applyFont="1" applyFill="1" applyBorder="1" applyAlignment="1">
      <alignment vertical="center" wrapText="1"/>
    </xf>
    <xf numFmtId="185" fontId="25" fillId="13" borderId="133" xfId="8" applyNumberFormat="1" applyFont="1" applyFill="1" applyBorder="1" applyAlignment="1">
      <alignment vertical="center" wrapText="1"/>
    </xf>
    <xf numFmtId="185" fontId="25" fillId="13" borderId="134" xfId="8" applyNumberFormat="1" applyFont="1" applyFill="1" applyBorder="1" applyAlignment="1">
      <alignment vertical="center" wrapText="1"/>
    </xf>
    <xf numFmtId="185" fontId="25" fillId="13" borderId="135" xfId="8" applyNumberFormat="1" applyFont="1" applyFill="1" applyBorder="1" applyAlignment="1">
      <alignment vertical="center" wrapText="1"/>
    </xf>
    <xf numFmtId="185" fontId="25" fillId="13" borderId="106" xfId="8" applyNumberFormat="1" applyFont="1" applyFill="1" applyBorder="1" applyAlignment="1">
      <alignment vertical="center" wrapText="1"/>
    </xf>
    <xf numFmtId="0" fontId="25" fillId="4" borderId="154" xfId="0" applyFont="1" applyFill="1" applyBorder="1" applyAlignment="1">
      <alignment vertical="center" wrapText="1"/>
    </xf>
    <xf numFmtId="0" fontId="25" fillId="4" borderId="155" xfId="0" applyFont="1" applyFill="1" applyBorder="1" applyAlignment="1">
      <alignment vertical="center" wrapText="1"/>
    </xf>
    <xf numFmtId="0" fontId="25" fillId="4" borderId="0" xfId="0" applyFont="1" applyFill="1" applyAlignment="1">
      <alignment horizontal="center" vertical="center" wrapText="1"/>
    </xf>
    <xf numFmtId="38" fontId="25" fillId="4" borderId="0" xfId="8" applyFont="1" applyFill="1" applyBorder="1" applyAlignment="1">
      <alignment vertical="center" wrapText="1"/>
    </xf>
    <xf numFmtId="38" fontId="25" fillId="4" borderId="156" xfId="8" applyFont="1" applyFill="1" applyBorder="1" applyAlignment="1">
      <alignment vertical="center" wrapText="1"/>
    </xf>
    <xf numFmtId="38" fontId="25" fillId="4" borderId="157" xfId="8" applyFont="1" applyFill="1" applyBorder="1" applyAlignment="1">
      <alignment vertical="center" wrapText="1"/>
    </xf>
    <xf numFmtId="38" fontId="25" fillId="0" borderId="168" xfId="8" applyFont="1" applyFill="1" applyBorder="1" applyAlignment="1">
      <alignment vertical="center" wrapText="1"/>
    </xf>
    <xf numFmtId="38" fontId="25" fillId="0" borderId="109" xfId="8" applyFont="1" applyFill="1" applyBorder="1" applyAlignment="1">
      <alignment horizontal="center" vertical="center" wrapText="1"/>
    </xf>
    <xf numFmtId="38" fontId="25" fillId="0" borderId="110" xfId="8" applyFont="1" applyFill="1" applyBorder="1" applyAlignment="1">
      <alignment horizontal="center" vertical="center" wrapText="1"/>
    </xf>
    <xf numFmtId="0" fontId="61" fillId="4" borderId="0" xfId="0" applyFont="1" applyFill="1" applyAlignment="1">
      <alignment vertical="center" wrapText="1"/>
    </xf>
    <xf numFmtId="0" fontId="72" fillId="4" borderId="0" xfId="0" applyFont="1" applyFill="1">
      <alignment vertical="center"/>
    </xf>
    <xf numFmtId="0" fontId="74" fillId="4" borderId="0" xfId="0" applyFont="1" applyFill="1">
      <alignment vertical="center"/>
    </xf>
    <xf numFmtId="0" fontId="25" fillId="4" borderId="47" xfId="0" applyFont="1" applyFill="1" applyBorder="1" applyAlignment="1">
      <alignment horizontal="right" wrapText="1"/>
    </xf>
    <xf numFmtId="0" fontId="76" fillId="4" borderId="47" xfId="0" applyFont="1" applyFill="1" applyBorder="1">
      <alignment vertical="center"/>
    </xf>
    <xf numFmtId="0" fontId="85" fillId="4" borderId="47" xfId="0" applyFont="1" applyFill="1" applyBorder="1">
      <alignment vertical="center"/>
    </xf>
    <xf numFmtId="0" fontId="25" fillId="4" borderId="0" xfId="0" applyFont="1" applyFill="1" applyAlignment="1">
      <alignment horizontal="right" vertical="center" wrapText="1"/>
    </xf>
    <xf numFmtId="0" fontId="12" fillId="4" borderId="0" xfId="0" applyFont="1" applyFill="1" applyAlignment="1">
      <alignment vertical="center" shrinkToFit="1"/>
    </xf>
    <xf numFmtId="0" fontId="12" fillId="0" borderId="0" xfId="0" applyFont="1" applyAlignment="1">
      <alignment vertical="center" shrinkToFit="1"/>
    </xf>
    <xf numFmtId="186" fontId="25" fillId="13" borderId="113" xfId="8" applyNumberFormat="1" applyFont="1" applyFill="1" applyBorder="1" applyAlignment="1">
      <alignment vertical="center" shrinkToFit="1"/>
    </xf>
    <xf numFmtId="186" fontId="25" fillId="13" borderId="107" xfId="8" applyNumberFormat="1" applyFont="1" applyFill="1" applyBorder="1" applyAlignment="1">
      <alignment vertical="center" shrinkToFit="1"/>
    </xf>
    <xf numFmtId="186" fontId="25" fillId="13" borderId="110" xfId="8" applyNumberFormat="1" applyFont="1" applyFill="1" applyBorder="1" applyAlignment="1">
      <alignment vertical="center" shrinkToFit="1"/>
    </xf>
    <xf numFmtId="186" fontId="25" fillId="12" borderId="105" xfId="8" applyNumberFormat="1" applyFont="1" applyFill="1" applyBorder="1" applyAlignment="1">
      <alignment vertical="center" shrinkToFit="1"/>
    </xf>
    <xf numFmtId="186" fontId="25" fillId="12" borderId="47" xfId="8" applyNumberFormat="1" applyFont="1" applyFill="1" applyBorder="1" applyAlignment="1">
      <alignment vertical="center" shrinkToFit="1"/>
    </xf>
    <xf numFmtId="186" fontId="25" fillId="12" borderId="94" xfId="8" applyNumberFormat="1" applyFont="1" applyFill="1" applyBorder="1" applyAlignment="1">
      <alignment vertical="center" shrinkToFit="1"/>
    </xf>
    <xf numFmtId="186" fontId="25" fillId="12" borderId="96" xfId="8" applyNumberFormat="1" applyFont="1" applyFill="1" applyBorder="1" applyAlignment="1">
      <alignment vertical="center" shrinkToFit="1"/>
    </xf>
    <xf numFmtId="186" fontId="25" fillId="12" borderId="106" xfId="8" applyNumberFormat="1" applyFont="1" applyFill="1" applyBorder="1" applyAlignment="1">
      <alignment vertical="center" shrinkToFit="1"/>
    </xf>
    <xf numFmtId="0" fontId="0" fillId="4" borderId="0" xfId="0" applyFill="1" applyAlignment="1">
      <alignment vertical="center" wrapText="1"/>
    </xf>
    <xf numFmtId="0" fontId="80" fillId="4" borderId="0" xfId="0" applyFont="1" applyFill="1">
      <alignment vertical="center"/>
    </xf>
    <xf numFmtId="0" fontId="25" fillId="4" borderId="0" xfId="0" applyFont="1" applyFill="1" applyAlignment="1"/>
    <xf numFmtId="0" fontId="25" fillId="4" borderId="0" xfId="0" applyFont="1" applyFill="1" applyAlignment="1">
      <alignment horizontal="right"/>
    </xf>
    <xf numFmtId="0" fontId="83" fillId="4" borderId="0" xfId="0" applyFont="1" applyFill="1">
      <alignment vertical="center"/>
    </xf>
    <xf numFmtId="0" fontId="25" fillId="4" borderId="47" xfId="0" applyFont="1" applyFill="1" applyBorder="1" applyAlignment="1">
      <alignment horizontal="right"/>
    </xf>
    <xf numFmtId="0" fontId="25" fillId="12" borderId="66" xfId="0" applyFont="1" applyFill="1" applyBorder="1" applyAlignment="1">
      <alignment horizontal="center" vertical="center" wrapText="1"/>
    </xf>
    <xf numFmtId="0" fontId="79" fillId="4" borderId="0" xfId="0" applyFont="1" applyFill="1" applyAlignment="1">
      <alignment vertical="center" wrapText="1"/>
    </xf>
    <xf numFmtId="0" fontId="25" fillId="5" borderId="0" xfId="0" applyFont="1" applyFill="1" applyAlignment="1">
      <alignment vertical="center" wrapText="1"/>
    </xf>
    <xf numFmtId="0" fontId="25" fillId="0" borderId="0" xfId="0" applyFont="1" applyAlignment="1">
      <alignment vertical="center" wrapText="1"/>
    </xf>
    <xf numFmtId="0" fontId="25" fillId="0" borderId="47" xfId="0" applyFont="1" applyBorder="1" applyAlignment="1">
      <alignment vertical="center" wrapText="1"/>
    </xf>
    <xf numFmtId="0" fontId="75" fillId="0" borderId="0" xfId="0" applyFont="1" applyAlignment="1">
      <alignment vertical="center" wrapText="1"/>
    </xf>
    <xf numFmtId="10" fontId="12" fillId="12" borderId="105" xfId="12" applyNumberFormat="1" applyFont="1" applyFill="1" applyBorder="1" applyAlignment="1">
      <alignment vertical="center" wrapText="1"/>
    </xf>
    <xf numFmtId="38" fontId="87" fillId="3" borderId="0" xfId="8" applyFont="1" applyFill="1" applyBorder="1" applyAlignment="1">
      <alignment vertical="center" wrapText="1"/>
    </xf>
    <xf numFmtId="0" fontId="0" fillId="0" borderId="0" xfId="0" applyAlignment="1">
      <alignment vertical="center" wrapText="1"/>
    </xf>
    <xf numFmtId="0" fontId="0" fillId="0" borderId="124" xfId="0" applyBorder="1" applyAlignment="1">
      <alignment horizontal="center" vertical="center" wrapText="1"/>
    </xf>
    <xf numFmtId="0" fontId="12" fillId="0" borderId="0" xfId="0" applyFont="1" applyAlignment="1">
      <alignment horizontal="center" vertical="center" wrapText="1"/>
    </xf>
    <xf numFmtId="0" fontId="25" fillId="12" borderId="124" xfId="0" applyFont="1" applyFill="1" applyBorder="1" applyAlignment="1">
      <alignment horizontal="right" vertical="center" wrapText="1"/>
    </xf>
    <xf numFmtId="0" fontId="25" fillId="12" borderId="137" xfId="8" applyNumberFormat="1" applyFont="1" applyFill="1" applyBorder="1" applyAlignment="1">
      <alignment horizontal="right" vertical="center" wrapText="1"/>
    </xf>
    <xf numFmtId="0" fontId="25" fillId="12" borderId="23" xfId="8" applyNumberFormat="1" applyFont="1" applyFill="1" applyBorder="1" applyAlignment="1">
      <alignment horizontal="right" vertical="center" wrapText="1"/>
    </xf>
    <xf numFmtId="0" fontId="25" fillId="12" borderId="113" xfId="8" applyNumberFormat="1" applyFont="1" applyFill="1" applyBorder="1" applyAlignment="1">
      <alignment horizontal="right" vertical="center" wrapText="1"/>
    </xf>
    <xf numFmtId="0" fontId="25" fillId="12" borderId="137" xfId="8" applyNumberFormat="1" applyFont="1" applyFill="1" applyBorder="1" applyAlignment="1">
      <alignment horizontal="center" vertical="center" wrapText="1"/>
    </xf>
    <xf numFmtId="0" fontId="25" fillId="12" borderId="109" xfId="0" applyFont="1" applyFill="1" applyBorder="1" applyAlignment="1">
      <alignment horizontal="right" vertical="center" wrapText="1"/>
    </xf>
    <xf numFmtId="0" fontId="25" fillId="12" borderId="109" xfId="8" applyNumberFormat="1" applyFont="1" applyFill="1" applyBorder="1" applyAlignment="1">
      <alignment horizontal="right" vertical="center" wrapText="1"/>
    </xf>
    <xf numFmtId="0" fontId="25" fillId="12" borderId="29" xfId="8" applyNumberFormat="1" applyFont="1" applyFill="1" applyBorder="1" applyAlignment="1">
      <alignment horizontal="right" vertical="center" wrapText="1"/>
    </xf>
    <xf numFmtId="0" fontId="25" fillId="12" borderId="169" xfId="8" applyNumberFormat="1" applyFont="1" applyFill="1" applyBorder="1" applyAlignment="1">
      <alignment horizontal="right" vertical="center" wrapText="1"/>
    </xf>
    <xf numFmtId="0" fontId="25" fillId="12" borderId="109" xfId="8" applyNumberFormat="1" applyFont="1" applyFill="1" applyBorder="1" applyAlignment="1">
      <alignment horizontal="center" vertical="center" wrapText="1"/>
    </xf>
    <xf numFmtId="0" fontId="25" fillId="12" borderId="76" xfId="0" applyFont="1" applyFill="1" applyBorder="1" applyAlignment="1">
      <alignment horizontal="right" vertical="center" wrapText="1"/>
    </xf>
    <xf numFmtId="0" fontId="25" fillId="12" borderId="105" xfId="8" applyNumberFormat="1" applyFont="1" applyFill="1" applyBorder="1" applyAlignment="1">
      <alignment horizontal="right" vertical="center" wrapText="1"/>
    </xf>
    <xf numFmtId="0" fontId="25" fillId="12" borderId="47" xfId="8" applyNumberFormat="1" applyFont="1" applyFill="1" applyBorder="1" applyAlignment="1">
      <alignment horizontal="right" vertical="center" wrapText="1"/>
    </xf>
    <xf numFmtId="0" fontId="25" fillId="12" borderId="110" xfId="8" applyNumberFormat="1" applyFont="1" applyFill="1" applyBorder="1" applyAlignment="1">
      <alignment horizontal="right" vertical="center" wrapText="1"/>
    </xf>
    <xf numFmtId="0" fontId="25" fillId="12" borderId="105" xfId="8" applyNumberFormat="1" applyFont="1" applyFill="1" applyBorder="1" applyAlignment="1">
      <alignment horizontal="center" vertical="center" wrapText="1"/>
    </xf>
    <xf numFmtId="0" fontId="25" fillId="12" borderId="105" xfId="0" applyFont="1" applyFill="1" applyBorder="1" applyAlignment="1">
      <alignment horizontal="right" vertical="center" wrapText="1"/>
    </xf>
    <xf numFmtId="38" fontId="25" fillId="12" borderId="105" xfId="8" applyFont="1" applyFill="1" applyBorder="1" applyAlignment="1">
      <alignment horizontal="right" vertical="center" wrapText="1"/>
    </xf>
    <xf numFmtId="38" fontId="25" fillId="13" borderId="105" xfId="8" applyFont="1" applyFill="1" applyBorder="1" applyAlignment="1">
      <alignment horizontal="right" vertical="center" wrapText="1"/>
    </xf>
    <xf numFmtId="38" fontId="25" fillId="13" borderId="47" xfId="8" applyFont="1" applyFill="1" applyBorder="1" applyAlignment="1">
      <alignment horizontal="right" vertical="center" wrapText="1"/>
    </xf>
    <xf numFmtId="38" fontId="25" fillId="13" borderId="94" xfId="8" applyFont="1" applyFill="1" applyBorder="1" applyAlignment="1">
      <alignment horizontal="right" vertical="center" wrapText="1"/>
    </xf>
    <xf numFmtId="0" fontId="25" fillId="3" borderId="0" xfId="0" applyFont="1" applyFill="1" applyAlignment="1">
      <alignment horizontal="right" vertical="center" wrapText="1"/>
    </xf>
    <xf numFmtId="38" fontId="25" fillId="3" borderId="0" xfId="8" applyFont="1" applyFill="1" applyBorder="1" applyAlignment="1">
      <alignment horizontal="right" vertical="center" wrapText="1"/>
    </xf>
    <xf numFmtId="38" fontId="25" fillId="3" borderId="0" xfId="8" applyFont="1" applyFill="1" applyBorder="1" applyAlignment="1">
      <alignment horizontal="center" vertical="center" wrapText="1"/>
    </xf>
    <xf numFmtId="0" fontId="25" fillId="12" borderId="89" xfId="8" applyNumberFormat="1" applyFont="1" applyFill="1" applyBorder="1" applyAlignment="1">
      <alignment horizontal="center" vertical="center" wrapText="1"/>
    </xf>
    <xf numFmtId="0" fontId="25" fillId="12" borderId="123" xfId="8" applyNumberFormat="1" applyFont="1" applyFill="1" applyBorder="1" applyAlignment="1">
      <alignment horizontal="right" vertical="center" wrapText="1"/>
    </xf>
    <xf numFmtId="0" fontId="25" fillId="12" borderId="80" xfId="8" applyNumberFormat="1" applyFont="1" applyFill="1" applyBorder="1" applyAlignment="1">
      <alignment horizontal="center" vertical="center" wrapText="1"/>
    </xf>
    <xf numFmtId="0" fontId="25" fillId="12" borderId="169" xfId="0" applyFont="1" applyFill="1" applyBorder="1" applyAlignment="1">
      <alignment horizontal="center" vertical="center" wrapText="1"/>
    </xf>
    <xf numFmtId="0" fontId="25" fillId="12" borderId="77" xfId="8" applyNumberFormat="1" applyFont="1" applyFill="1" applyBorder="1" applyAlignment="1">
      <alignment horizontal="center" vertical="center" wrapText="1"/>
    </xf>
    <xf numFmtId="0" fontId="25" fillId="0" borderId="46" xfId="0" applyFont="1" applyBorder="1" applyAlignment="1">
      <alignment horizontal="center" vertical="center" wrapText="1"/>
    </xf>
    <xf numFmtId="38" fontId="25" fillId="13" borderId="111" xfId="8" applyFont="1" applyFill="1" applyBorder="1" applyAlignment="1">
      <alignment horizontal="right" vertical="center" wrapText="1"/>
    </xf>
    <xf numFmtId="0" fontId="25" fillId="12" borderId="111" xfId="0" applyFont="1" applyFill="1" applyBorder="1" applyAlignment="1">
      <alignment horizontal="right" vertical="center" wrapText="1"/>
    </xf>
    <xf numFmtId="38" fontId="25" fillId="12" borderId="111" xfId="8" applyFont="1" applyFill="1" applyBorder="1" applyAlignment="1">
      <alignment horizontal="right" vertical="center" wrapText="1"/>
    </xf>
    <xf numFmtId="38" fontId="25" fillId="13" borderId="45" xfId="8" applyFont="1" applyFill="1" applyBorder="1" applyAlignment="1">
      <alignment horizontal="right" vertical="center" wrapText="1"/>
    </xf>
    <xf numFmtId="187" fontId="12" fillId="12" borderId="111" xfId="12" applyNumberFormat="1" applyFont="1" applyFill="1" applyBorder="1" applyAlignment="1">
      <alignment vertical="center" wrapText="1"/>
    </xf>
    <xf numFmtId="0" fontId="12" fillId="4" borderId="33" xfId="0" applyFont="1" applyFill="1" applyBorder="1" applyAlignment="1">
      <alignment vertical="center" shrinkToFit="1"/>
    </xf>
    <xf numFmtId="0" fontId="12" fillId="4" borderId="33" xfId="0" applyFont="1" applyFill="1" applyBorder="1" applyAlignment="1">
      <alignment horizontal="right" vertical="center" wrapText="1"/>
    </xf>
    <xf numFmtId="0" fontId="0" fillId="4" borderId="51" xfId="0" applyFill="1" applyBorder="1" applyAlignment="1">
      <alignment horizontal="center" vertical="center" wrapText="1"/>
    </xf>
    <xf numFmtId="0" fontId="0" fillId="4" borderId="53" xfId="0" applyFill="1" applyBorder="1" applyAlignment="1">
      <alignment horizontal="center" vertical="center" wrapText="1"/>
    </xf>
    <xf numFmtId="0" fontId="12" fillId="4" borderId="51" xfId="0" applyFont="1" applyFill="1" applyBorder="1" applyAlignment="1">
      <alignment horizontal="center" vertical="center" wrapText="1"/>
    </xf>
    <xf numFmtId="0" fontId="12" fillId="4" borderId="53" xfId="0" applyFont="1" applyFill="1" applyBorder="1" applyAlignment="1">
      <alignment horizontal="center" vertical="center" wrapText="1"/>
    </xf>
    <xf numFmtId="0" fontId="25" fillId="4" borderId="105" xfId="0" applyFont="1" applyFill="1" applyBorder="1" applyAlignment="1">
      <alignment horizontal="right" vertical="center" wrapText="1"/>
    </xf>
    <xf numFmtId="0" fontId="25" fillId="4" borderId="123" xfId="0" applyFont="1" applyFill="1" applyBorder="1" applyAlignment="1">
      <alignment horizontal="right" vertical="center" wrapText="1"/>
    </xf>
    <xf numFmtId="0" fontId="25" fillId="4" borderId="94" xfId="0" applyFont="1" applyFill="1" applyBorder="1" applyAlignment="1">
      <alignment horizontal="right" vertical="center" wrapText="1"/>
    </xf>
    <xf numFmtId="0" fontId="25" fillId="4" borderId="106" xfId="0" applyFont="1" applyFill="1" applyBorder="1" applyAlignment="1">
      <alignment horizontal="right" vertical="center" wrapText="1"/>
    </xf>
    <xf numFmtId="0" fontId="25" fillId="4" borderId="113" xfId="0" applyFont="1" applyFill="1" applyBorder="1" applyAlignment="1">
      <alignment horizontal="center" vertical="center" wrapText="1"/>
    </xf>
    <xf numFmtId="10" fontId="12" fillId="4" borderId="123" xfId="12" applyNumberFormat="1" applyFont="1" applyFill="1" applyBorder="1" applyAlignment="1">
      <alignment vertical="center" wrapText="1"/>
    </xf>
    <xf numFmtId="0" fontId="25" fillId="4" borderId="109" xfId="0" applyFont="1" applyFill="1" applyBorder="1" applyAlignment="1">
      <alignment horizontal="center" vertical="center" wrapText="1"/>
    </xf>
    <xf numFmtId="10" fontId="12" fillId="4" borderId="169" xfId="12" applyNumberFormat="1" applyFont="1" applyFill="1" applyBorder="1" applyAlignment="1">
      <alignment vertical="center" wrapText="1"/>
    </xf>
    <xf numFmtId="0" fontId="25" fillId="4" borderId="105" xfId="0" applyFont="1" applyFill="1" applyBorder="1" applyAlignment="1">
      <alignment horizontal="center" vertical="center" wrapText="1"/>
    </xf>
    <xf numFmtId="10" fontId="12" fillId="4" borderId="110" xfId="12" applyNumberFormat="1" applyFont="1" applyFill="1" applyBorder="1" applyAlignment="1">
      <alignment vertical="center" wrapText="1"/>
    </xf>
    <xf numFmtId="0" fontId="25" fillId="4" borderId="47" xfId="0" applyFont="1" applyFill="1" applyBorder="1" applyAlignment="1">
      <alignment horizontal="center" vertical="center" wrapText="1"/>
    </xf>
    <xf numFmtId="10" fontId="12" fillId="4" borderId="105" xfId="12" applyNumberFormat="1" applyFont="1" applyFill="1" applyBorder="1" applyAlignment="1">
      <alignment vertical="center" wrapText="1"/>
    </xf>
    <xf numFmtId="10" fontId="12" fillId="4" borderId="137" xfId="12" applyNumberFormat="1" applyFont="1" applyFill="1" applyBorder="1" applyAlignment="1">
      <alignment vertical="center" wrapText="1"/>
    </xf>
    <xf numFmtId="10" fontId="12" fillId="4" borderId="109" xfId="12" applyNumberFormat="1" applyFont="1" applyFill="1" applyBorder="1" applyAlignment="1">
      <alignment vertical="center" wrapText="1"/>
    </xf>
    <xf numFmtId="0" fontId="9" fillId="0" borderId="0" xfId="11" applyFont="1">
      <alignment vertical="center"/>
    </xf>
    <xf numFmtId="0" fontId="15" fillId="0" borderId="174" xfId="0" applyFont="1" applyBorder="1" applyAlignment="1">
      <alignment horizontal="right" vertical="center" justifyLastLine="1"/>
    </xf>
    <xf numFmtId="0" fontId="8" fillId="0" borderId="0" xfId="13">
      <alignment vertical="center"/>
    </xf>
    <xf numFmtId="0" fontId="8" fillId="0" borderId="5" xfId="13" applyBorder="1">
      <alignment vertical="center"/>
    </xf>
    <xf numFmtId="0" fontId="8" fillId="0" borderId="59" xfId="13" applyBorder="1" applyAlignment="1">
      <alignment horizontal="center" vertical="center"/>
    </xf>
    <xf numFmtId="0" fontId="8" fillId="0" borderId="176" xfId="13" applyBorder="1" applyAlignment="1">
      <alignment horizontal="center" vertical="center"/>
    </xf>
    <xf numFmtId="0" fontId="8" fillId="0" borderId="0" xfId="13" applyAlignment="1">
      <alignment horizontal="right" vertical="center"/>
    </xf>
    <xf numFmtId="0" fontId="8" fillId="0" borderId="5" xfId="13" applyBorder="1" applyAlignment="1">
      <alignment horizontal="center" vertical="center"/>
    </xf>
    <xf numFmtId="0" fontId="8" fillId="0" borderId="39" xfId="13" applyBorder="1" applyAlignment="1">
      <alignment horizontal="center" vertical="center"/>
    </xf>
    <xf numFmtId="0" fontId="8" fillId="0" borderId="177" xfId="13" applyBorder="1">
      <alignment vertical="center"/>
    </xf>
    <xf numFmtId="0" fontId="8" fillId="0" borderId="25" xfId="13" applyBorder="1">
      <alignment vertical="center"/>
    </xf>
    <xf numFmtId="0" fontId="8" fillId="0" borderId="179" xfId="13" applyBorder="1">
      <alignment vertical="center"/>
    </xf>
    <xf numFmtId="0" fontId="8" fillId="0" borderId="178" xfId="13" applyBorder="1">
      <alignment vertical="center"/>
    </xf>
    <xf numFmtId="0" fontId="8" fillId="0" borderId="25" xfId="13" applyBorder="1" applyAlignment="1">
      <alignment horizontal="center" vertical="center"/>
    </xf>
    <xf numFmtId="0" fontId="7" fillId="5" borderId="102" xfId="11" applyFont="1" applyFill="1" applyBorder="1" applyAlignment="1">
      <alignment horizontal="center" vertical="center"/>
    </xf>
    <xf numFmtId="0" fontId="6" fillId="0" borderId="5" xfId="13" applyFont="1" applyBorder="1">
      <alignment vertical="center"/>
    </xf>
    <xf numFmtId="0" fontId="43" fillId="0" borderId="0" xfId="13" applyFont="1" applyAlignment="1">
      <alignment horizontal="right" vertical="center"/>
    </xf>
    <xf numFmtId="0" fontId="35" fillId="14" borderId="59" xfId="11" applyFont="1" applyFill="1" applyBorder="1" applyAlignment="1">
      <alignment horizontal="center" vertical="center"/>
    </xf>
    <xf numFmtId="12" fontId="17" fillId="14" borderId="24" xfId="0" applyNumberFormat="1" applyFont="1" applyFill="1" applyBorder="1" applyAlignment="1">
      <alignment vertical="center" shrinkToFit="1"/>
    </xf>
    <xf numFmtId="178" fontId="21" fillId="14" borderId="84" xfId="0" applyNumberFormat="1" applyFont="1" applyFill="1" applyBorder="1">
      <alignment vertical="center"/>
    </xf>
    <xf numFmtId="178" fontId="15" fillId="14" borderId="84" xfId="0" applyNumberFormat="1" applyFont="1" applyFill="1" applyBorder="1">
      <alignment vertical="center"/>
    </xf>
    <xf numFmtId="0" fontId="8" fillId="14" borderId="176" xfId="13" applyFill="1" applyBorder="1">
      <alignment vertical="center"/>
    </xf>
    <xf numFmtId="0" fontId="8" fillId="14" borderId="5" xfId="13" applyFill="1" applyBorder="1">
      <alignment vertical="center"/>
    </xf>
    <xf numFmtId="181" fontId="8" fillId="14" borderId="5" xfId="13" applyNumberFormat="1" applyFill="1" applyBorder="1">
      <alignment vertical="center"/>
    </xf>
    <xf numFmtId="0" fontId="8" fillId="14" borderId="178" xfId="13" applyFill="1" applyBorder="1">
      <alignment vertical="center"/>
    </xf>
    <xf numFmtId="0" fontId="8" fillId="14" borderId="25" xfId="13" applyFill="1" applyBorder="1">
      <alignment vertical="center"/>
    </xf>
    <xf numFmtId="0" fontId="0" fillId="0" borderId="97" xfId="11" applyFont="1" applyBorder="1" applyAlignment="1">
      <alignment horizontal="center" vertical="center"/>
    </xf>
    <xf numFmtId="0" fontId="0" fillId="0" borderId="1" xfId="11" applyFont="1" applyBorder="1" applyAlignment="1">
      <alignment horizontal="center" vertical="center"/>
    </xf>
    <xf numFmtId="0" fontId="0" fillId="14" borderId="93" xfId="11" applyFont="1" applyFill="1" applyBorder="1" applyAlignment="1">
      <alignment horizontal="center" vertical="center" wrapText="1"/>
    </xf>
    <xf numFmtId="38" fontId="10" fillId="14" borderId="25" xfId="8" applyFont="1" applyFill="1" applyBorder="1" applyAlignment="1">
      <alignment horizontal="right" vertical="center"/>
    </xf>
    <xf numFmtId="38" fontId="10" fillId="14" borderId="95" xfId="8" applyFont="1" applyFill="1" applyBorder="1" applyAlignment="1">
      <alignment horizontal="right" vertical="center"/>
    </xf>
    <xf numFmtId="38" fontId="10" fillId="14" borderId="69" xfId="8" applyFont="1" applyFill="1" applyBorder="1">
      <alignment vertical="center"/>
    </xf>
    <xf numFmtId="38" fontId="10" fillId="14" borderId="106" xfId="8" applyFont="1" applyFill="1" applyBorder="1">
      <alignment vertical="center"/>
    </xf>
    <xf numFmtId="38" fontId="10" fillId="14" borderId="78" xfId="8" applyFont="1" applyFill="1" applyBorder="1" applyAlignment="1">
      <alignment horizontal="right" vertical="center"/>
    </xf>
    <xf numFmtId="38" fontId="10" fillId="14" borderId="108" xfId="8" applyFont="1" applyFill="1" applyBorder="1" applyAlignment="1">
      <alignment horizontal="right" vertical="center"/>
    </xf>
    <xf numFmtId="38" fontId="10" fillId="14" borderId="107" xfId="11" applyNumberFormat="1" applyFill="1" applyBorder="1">
      <alignment vertical="center"/>
    </xf>
    <xf numFmtId="38" fontId="10" fillId="14" borderId="109" xfId="11" applyNumberFormat="1" applyFill="1" applyBorder="1">
      <alignment vertical="center"/>
    </xf>
    <xf numFmtId="38" fontId="10" fillId="14" borderId="76" xfId="8" applyFont="1" applyFill="1" applyBorder="1" applyAlignment="1">
      <alignment horizontal="right" vertical="center"/>
    </xf>
    <xf numFmtId="38" fontId="10" fillId="14" borderId="110" xfId="11" applyNumberFormat="1" applyFill="1" applyBorder="1">
      <alignment vertical="center"/>
    </xf>
    <xf numFmtId="184" fontId="10" fillId="14" borderId="111" xfId="8" applyNumberFormat="1" applyFont="1" applyFill="1" applyBorder="1" applyAlignment="1">
      <alignment horizontal="right" vertical="center" wrapText="1"/>
    </xf>
    <xf numFmtId="10" fontId="0" fillId="14" borderId="97" xfId="11" applyNumberFormat="1" applyFont="1" applyFill="1" applyBorder="1" applyAlignment="1">
      <alignment horizontal="right" vertical="center" wrapText="1"/>
    </xf>
    <xf numFmtId="10" fontId="0" fillId="14" borderId="111" xfId="11" applyNumberFormat="1" applyFont="1" applyFill="1" applyBorder="1" applyAlignment="1">
      <alignment horizontal="right" vertical="center" wrapText="1"/>
    </xf>
    <xf numFmtId="184" fontId="0" fillId="14" borderId="97" xfId="11" applyNumberFormat="1" applyFont="1" applyFill="1" applyBorder="1" applyAlignment="1">
      <alignment horizontal="right" vertical="center" wrapText="1"/>
    </xf>
    <xf numFmtId="184" fontId="0" fillId="14" borderId="111" xfId="11" applyNumberFormat="1" applyFont="1" applyFill="1" applyBorder="1" applyAlignment="1">
      <alignment horizontal="right" vertical="center" wrapText="1"/>
    </xf>
    <xf numFmtId="38" fontId="0" fillId="14" borderId="76" xfId="11" applyNumberFormat="1" applyFont="1" applyFill="1" applyBorder="1" applyAlignment="1">
      <alignment horizontal="right" vertical="center" wrapText="1"/>
    </xf>
    <xf numFmtId="38" fontId="0" fillId="14" borderId="105" xfId="11" applyNumberFormat="1" applyFont="1" applyFill="1" applyBorder="1" applyAlignment="1">
      <alignment horizontal="right" vertical="center" wrapText="1"/>
    </xf>
    <xf numFmtId="181" fontId="10" fillId="14" borderId="97" xfId="11" applyNumberFormat="1" applyFill="1" applyBorder="1" applyAlignment="1">
      <alignment horizontal="right" vertical="center" wrapText="1"/>
    </xf>
    <xf numFmtId="181" fontId="10" fillId="14" borderId="111" xfId="11" applyNumberFormat="1" applyFill="1" applyBorder="1" applyAlignment="1">
      <alignment horizontal="right" vertical="center" wrapText="1"/>
    </xf>
    <xf numFmtId="38" fontId="0" fillId="14" borderId="111" xfId="8" applyFont="1" applyFill="1" applyBorder="1" applyAlignment="1">
      <alignment horizontal="right" vertical="center"/>
    </xf>
    <xf numFmtId="38" fontId="10" fillId="14" borderId="111" xfId="11" applyNumberFormat="1" applyFill="1" applyBorder="1">
      <alignment vertical="center"/>
    </xf>
    <xf numFmtId="0" fontId="47" fillId="2" borderId="95" xfId="11" applyFont="1" applyFill="1" applyBorder="1" applyAlignment="1">
      <alignment horizontal="center" vertical="center" wrapText="1"/>
    </xf>
    <xf numFmtId="181" fontId="10" fillId="14" borderId="59" xfId="11" applyNumberFormat="1" applyFill="1" applyBorder="1">
      <alignment vertical="center"/>
    </xf>
    <xf numFmtId="0" fontId="8" fillId="0" borderId="37" xfId="13" applyBorder="1">
      <alignment vertical="center"/>
    </xf>
    <xf numFmtId="0" fontId="3" fillId="0" borderId="176" xfId="13" applyFont="1" applyBorder="1">
      <alignment vertical="center"/>
    </xf>
    <xf numFmtId="180" fontId="15" fillId="14" borderId="86" xfId="0" applyNumberFormat="1" applyFont="1" applyFill="1" applyBorder="1" applyAlignment="1">
      <alignment vertical="center" justifyLastLine="1"/>
    </xf>
    <xf numFmtId="0" fontId="25" fillId="14" borderId="73" xfId="0" applyFont="1" applyFill="1" applyBorder="1">
      <alignment vertical="center"/>
    </xf>
    <xf numFmtId="0" fontId="25" fillId="14" borderId="59" xfId="0" applyFont="1" applyFill="1" applyBorder="1">
      <alignment vertical="center"/>
    </xf>
    <xf numFmtId="0" fontId="0" fillId="14" borderId="0" xfId="0" applyFill="1" applyAlignment="1">
      <alignment horizontal="center" vertical="center"/>
    </xf>
    <xf numFmtId="0" fontId="25" fillId="14" borderId="60" xfId="0" applyFont="1" applyFill="1" applyBorder="1">
      <alignment vertical="center"/>
    </xf>
    <xf numFmtId="0" fontId="0" fillId="0" borderId="4" xfId="0" applyBorder="1" applyAlignment="1">
      <alignment vertical="center" wrapText="1"/>
    </xf>
    <xf numFmtId="181" fontId="30" fillId="2" borderId="29" xfId="0" applyNumberFormat="1" applyFont="1" applyFill="1" applyBorder="1" applyAlignment="1">
      <alignment horizontal="right" vertical="center" shrinkToFit="1"/>
    </xf>
    <xf numFmtId="0" fontId="12" fillId="0" borderId="32" xfId="0" applyFont="1" applyBorder="1">
      <alignment vertical="center"/>
    </xf>
    <xf numFmtId="0" fontId="12" fillId="0" borderId="33" xfId="0" applyFont="1" applyBorder="1">
      <alignment vertical="center"/>
    </xf>
    <xf numFmtId="0" fontId="12" fillId="0" borderId="76" xfId="0" applyFont="1" applyBorder="1">
      <alignment vertical="center"/>
    </xf>
    <xf numFmtId="0" fontId="12" fillId="0" borderId="47" xfId="0" applyFont="1" applyBorder="1">
      <alignment vertical="center"/>
    </xf>
    <xf numFmtId="0" fontId="12" fillId="0" borderId="77" xfId="0" applyFont="1" applyBorder="1">
      <alignment vertical="center"/>
    </xf>
    <xf numFmtId="0" fontId="41" fillId="14" borderId="25" xfId="10" applyFont="1" applyFill="1" applyBorder="1" applyAlignment="1">
      <alignment horizontal="center" vertical="center" wrapText="1"/>
    </xf>
    <xf numFmtId="0" fontId="30" fillId="0" borderId="33" xfId="0" applyFont="1" applyBorder="1" applyAlignment="1">
      <alignment horizontal="distributed" vertical="center"/>
    </xf>
    <xf numFmtId="0" fontId="30" fillId="0" borderId="90" xfId="0" applyFont="1" applyBorder="1" applyAlignment="1">
      <alignment horizontal="distributed" vertical="center" justifyLastLine="1"/>
    </xf>
    <xf numFmtId="0" fontId="30" fillId="0" borderId="58" xfId="0" applyFont="1" applyBorder="1" applyAlignment="1">
      <alignment horizontal="left" vertical="center" justifyLastLine="1"/>
    </xf>
    <xf numFmtId="0" fontId="30" fillId="0" borderId="28" xfId="0" applyFont="1" applyBorder="1" applyAlignment="1">
      <alignment horizontal="left" vertical="center" justifyLastLine="1"/>
    </xf>
    <xf numFmtId="0" fontId="30" fillId="0" borderId="29" xfId="0" applyFont="1" applyBorder="1" applyAlignment="1">
      <alignment horizontal="left" vertical="center" justifyLastLine="1"/>
    </xf>
    <xf numFmtId="0" fontId="30" fillId="0" borderId="60" xfId="0" applyFont="1" applyBorder="1" applyAlignment="1">
      <alignment horizontal="left" vertical="center" justifyLastLine="1"/>
    </xf>
    <xf numFmtId="0" fontId="30" fillId="0" borderId="58" xfId="0" applyFont="1" applyBorder="1" applyAlignment="1">
      <alignment horizontal="center" vertical="center" justifyLastLine="1"/>
    </xf>
    <xf numFmtId="181" fontId="2" fillId="0" borderId="182" xfId="10" applyNumberFormat="1" applyFont="1" applyBorder="1" applyAlignment="1">
      <alignment horizontal="center" vertical="center"/>
    </xf>
    <xf numFmtId="181" fontId="2" fillId="0" borderId="25" xfId="10" applyNumberFormat="1" applyFont="1" applyBorder="1" applyAlignment="1">
      <alignment horizontal="center" vertical="center"/>
    </xf>
    <xf numFmtId="179" fontId="15" fillId="0" borderId="25" xfId="0" applyNumberFormat="1" applyFont="1" applyBorder="1" applyAlignment="1">
      <alignment horizontal="center" vertical="center" justifyLastLine="1" shrinkToFit="1"/>
    </xf>
    <xf numFmtId="0" fontId="15" fillId="3" borderId="34" xfId="0" applyFont="1" applyFill="1" applyBorder="1" applyAlignment="1">
      <alignment horizontal="distributed" vertical="center" wrapText="1" justifyLastLine="1"/>
    </xf>
    <xf numFmtId="0" fontId="5" fillId="4" borderId="28" xfId="11" applyFont="1" applyFill="1" applyBorder="1" applyAlignment="1">
      <alignment horizontal="left" vertical="center" wrapText="1"/>
    </xf>
    <xf numFmtId="0" fontId="10" fillId="4" borderId="29" xfId="11" applyFill="1" applyBorder="1" applyAlignment="1">
      <alignment horizontal="left" vertical="center" wrapText="1"/>
    </xf>
    <xf numFmtId="0" fontId="10" fillId="4" borderId="28" xfId="11" applyFill="1" applyBorder="1" applyAlignment="1">
      <alignment horizontal="left" vertical="center" wrapText="1"/>
    </xf>
    <xf numFmtId="0" fontId="4" fillId="10" borderId="28" xfId="11" applyFont="1" applyFill="1" applyBorder="1" applyAlignment="1">
      <alignment horizontal="center" vertical="center"/>
    </xf>
    <xf numFmtId="0" fontId="10" fillId="10" borderId="29" xfId="11" applyFill="1" applyBorder="1" applyAlignment="1">
      <alignment horizontal="center" vertical="center"/>
    </xf>
    <xf numFmtId="0" fontId="10" fillId="10" borderId="60" xfId="11" applyFill="1" applyBorder="1" applyAlignment="1">
      <alignment horizontal="center" vertical="center"/>
    </xf>
    <xf numFmtId="0" fontId="7" fillId="10" borderId="28" xfId="11" applyFont="1" applyFill="1" applyBorder="1" applyAlignment="1">
      <alignment horizontal="center" vertical="center"/>
    </xf>
    <xf numFmtId="0" fontId="4" fillId="4" borderId="29" xfId="11" applyFont="1" applyFill="1" applyBorder="1" applyAlignment="1">
      <alignment horizontal="left" vertical="center" wrapText="1"/>
    </xf>
    <xf numFmtId="0" fontId="10" fillId="4" borderId="60" xfId="11" applyFill="1" applyBorder="1" applyAlignment="1">
      <alignment horizontal="left" vertical="center" wrapText="1"/>
    </xf>
    <xf numFmtId="0" fontId="10" fillId="4" borderId="28" xfId="11" applyFill="1" applyBorder="1" applyAlignment="1">
      <alignment horizontal="left" vertical="center"/>
    </xf>
    <xf numFmtId="0" fontId="10" fillId="4" borderId="29" xfId="11" applyFill="1" applyBorder="1" applyAlignment="1">
      <alignment horizontal="left" vertical="center"/>
    </xf>
    <xf numFmtId="0" fontId="4" fillId="4" borderId="28" xfId="11" applyFont="1" applyFill="1" applyBorder="1" applyAlignment="1">
      <alignment horizontal="left" vertical="center"/>
    </xf>
    <xf numFmtId="0" fontId="43" fillId="0" borderId="62" xfId="11" applyFont="1" applyBorder="1" applyAlignment="1">
      <alignment horizontal="center" vertical="center"/>
    </xf>
    <xf numFmtId="0" fontId="10" fillId="10" borderId="28" xfId="11" applyFill="1" applyBorder="1" applyAlignment="1">
      <alignment horizontal="center" vertical="center"/>
    </xf>
    <xf numFmtId="0" fontId="9" fillId="4" borderId="29" xfId="11" applyFont="1" applyFill="1" applyBorder="1">
      <alignment vertical="center"/>
    </xf>
    <xf numFmtId="0" fontId="9" fillId="4" borderId="60" xfId="11" applyFont="1" applyFill="1" applyBorder="1">
      <alignment vertical="center"/>
    </xf>
    <xf numFmtId="0" fontId="2" fillId="4" borderId="28" xfId="11" applyFont="1" applyFill="1" applyBorder="1" applyAlignment="1">
      <alignment horizontal="left" vertical="center"/>
    </xf>
    <xf numFmtId="0" fontId="7" fillId="4" borderId="28" xfId="11" applyFont="1" applyFill="1" applyBorder="1" applyAlignment="1">
      <alignment horizontal="left" vertical="center" wrapText="1"/>
    </xf>
    <xf numFmtId="0" fontId="35" fillId="9" borderId="20" xfId="11" applyFont="1" applyFill="1" applyBorder="1" applyAlignment="1">
      <alignment horizontal="left" vertical="center" wrapText="1" indent="1"/>
    </xf>
    <xf numFmtId="0" fontId="35" fillId="9" borderId="21" xfId="11" applyFont="1" applyFill="1" applyBorder="1" applyAlignment="1">
      <alignment horizontal="left" vertical="center" wrapText="1" indent="1"/>
    </xf>
    <xf numFmtId="0" fontId="35" fillId="9" borderId="22" xfId="11" applyFont="1" applyFill="1" applyBorder="1" applyAlignment="1">
      <alignment horizontal="left" vertical="center" wrapText="1" indent="1"/>
    </xf>
    <xf numFmtId="0" fontId="35" fillId="4" borderId="28" xfId="11" applyFont="1" applyFill="1" applyBorder="1" applyAlignment="1">
      <alignment horizontal="left" vertical="center" wrapText="1"/>
    </xf>
    <xf numFmtId="0" fontId="8" fillId="4" borderId="28" xfId="11" applyFont="1" applyFill="1" applyBorder="1" applyAlignment="1">
      <alignment vertical="center" wrapText="1"/>
    </xf>
    <xf numFmtId="0" fontId="10" fillId="4" borderId="29" xfId="11" applyFill="1" applyBorder="1" applyAlignment="1">
      <alignment vertical="center" wrapText="1"/>
    </xf>
    <xf numFmtId="0" fontId="10" fillId="4" borderId="60" xfId="11" applyFill="1" applyBorder="1" applyAlignment="1">
      <alignment vertical="center" wrapText="1"/>
    </xf>
    <xf numFmtId="0" fontId="2" fillId="4" borderId="28" xfId="11" applyFont="1" applyFill="1" applyBorder="1" applyAlignment="1">
      <alignment horizontal="left" vertical="center" wrapText="1"/>
    </xf>
    <xf numFmtId="0" fontId="43" fillId="8" borderId="49" xfId="11" applyFont="1" applyFill="1" applyBorder="1" applyAlignment="1">
      <alignment horizontal="center" vertical="center"/>
    </xf>
    <xf numFmtId="0" fontId="38" fillId="0" borderId="0" xfId="11" applyFont="1" applyAlignment="1">
      <alignment horizontal="center" vertical="center"/>
    </xf>
    <xf numFmtId="0" fontId="35" fillId="0" borderId="62" xfId="11" applyFont="1" applyBorder="1" applyAlignment="1">
      <alignment horizontal="center" vertical="center"/>
    </xf>
    <xf numFmtId="0" fontId="43" fillId="0" borderId="28" xfId="11" applyFont="1" applyBorder="1" applyAlignment="1">
      <alignment horizontal="center" vertical="center"/>
    </xf>
    <xf numFmtId="0" fontId="43" fillId="0" borderId="60" xfId="11" applyFont="1" applyBorder="1" applyAlignment="1">
      <alignment horizontal="center" vertical="center"/>
    </xf>
    <xf numFmtId="0" fontId="15" fillId="0" borderId="81" xfId="0" applyFont="1" applyBorder="1" applyAlignment="1">
      <alignment horizontal="left" vertical="center" justifyLastLine="1"/>
    </xf>
    <xf numFmtId="0" fontId="15" fillId="0" borderId="18" xfId="0" applyFont="1" applyBorder="1" applyAlignment="1">
      <alignment horizontal="left" vertical="center" justifyLastLine="1"/>
    </xf>
    <xf numFmtId="0" fontId="15" fillId="0" borderId="175" xfId="0" applyFont="1" applyBorder="1" applyAlignment="1">
      <alignment horizontal="left" vertical="center" justifyLastLine="1"/>
    </xf>
    <xf numFmtId="0" fontId="15" fillId="0" borderId="12" xfId="0" applyFont="1" applyBorder="1" applyAlignment="1">
      <alignment horizontal="distributed" vertical="center" justifyLastLine="1"/>
    </xf>
    <xf numFmtId="0" fontId="15" fillId="0" borderId="43" xfId="0" applyFont="1" applyBorder="1" applyAlignment="1">
      <alignment horizontal="distributed" vertical="center" justifyLastLine="1"/>
    </xf>
    <xf numFmtId="0" fontId="15" fillId="0" borderId="6" xfId="0" applyFont="1" applyBorder="1" applyAlignment="1">
      <alignment horizontal="distributed" vertical="center" justifyLastLine="1"/>
    </xf>
    <xf numFmtId="0" fontId="15" fillId="0" borderId="26" xfId="0" applyFont="1" applyBorder="1" applyAlignment="1">
      <alignment horizontal="distributed" vertical="center" justifyLastLine="1"/>
    </xf>
    <xf numFmtId="0" fontId="15" fillId="0" borderId="27" xfId="0" applyFont="1" applyBorder="1" applyAlignment="1">
      <alignment horizontal="distributed" vertical="center" justifyLastLine="1"/>
    </xf>
    <xf numFmtId="0" fontId="15" fillId="0" borderId="13" xfId="0" applyFont="1" applyBorder="1" applyAlignment="1">
      <alignment horizontal="distributed" vertical="center" justifyLastLine="1"/>
    </xf>
    <xf numFmtId="0" fontId="15" fillId="0" borderId="14" xfId="0" applyFont="1" applyBorder="1" applyAlignment="1">
      <alignment horizontal="distributed" vertical="center" justifyLastLine="1"/>
    </xf>
    <xf numFmtId="0" fontId="24" fillId="0" borderId="66" xfId="0" applyFont="1" applyBorder="1" applyAlignment="1">
      <alignment horizontal="distributed" vertical="center" wrapText="1" justifyLastLine="1"/>
    </xf>
    <xf numFmtId="0" fontId="24" fillId="0" borderId="60" xfId="0" applyFont="1" applyBorder="1" applyAlignment="1">
      <alignment horizontal="distributed" vertical="center" wrapText="1" justifyLastLine="1"/>
    </xf>
    <xf numFmtId="178" fontId="18" fillId="0" borderId="30" xfId="0" applyNumberFormat="1" applyFont="1" applyBorder="1" applyAlignment="1">
      <alignment horizontal="left" vertical="center" wrapText="1"/>
    </xf>
    <xf numFmtId="178" fontId="18" fillId="0" borderId="15" xfId="0" applyNumberFormat="1" applyFont="1" applyBorder="1" applyAlignment="1">
      <alignment horizontal="left" vertical="center"/>
    </xf>
    <xf numFmtId="0" fontId="15" fillId="0" borderId="30" xfId="0" applyFont="1" applyBorder="1" applyAlignment="1">
      <alignment vertical="top" wrapText="1"/>
    </xf>
    <xf numFmtId="0" fontId="15" fillId="0" borderId="15" xfId="0" applyFont="1" applyBorder="1" applyAlignment="1">
      <alignment vertical="top" wrapText="1"/>
    </xf>
    <xf numFmtId="0" fontId="15" fillId="0" borderId="16" xfId="0" applyFont="1" applyBorder="1" applyAlignment="1">
      <alignment vertical="top" wrapText="1"/>
    </xf>
    <xf numFmtId="0" fontId="15" fillId="0" borderId="31" xfId="0" applyFont="1" applyBorder="1" applyAlignment="1">
      <alignment vertical="top" wrapText="1"/>
    </xf>
    <xf numFmtId="0" fontId="15" fillId="0" borderId="0" xfId="0" applyFont="1" applyAlignment="1">
      <alignment vertical="top" wrapText="1"/>
    </xf>
    <xf numFmtId="0" fontId="15" fillId="0" borderId="32" xfId="0" applyFont="1" applyBorder="1" applyAlignment="1">
      <alignment vertical="top" wrapText="1"/>
    </xf>
    <xf numFmtId="178" fontId="24" fillId="0" borderId="65" xfId="0" applyNumberFormat="1" applyFont="1" applyBorder="1" applyAlignment="1">
      <alignment horizontal="distributed" vertical="center" wrapText="1" justifyLastLine="1"/>
    </xf>
    <xf numFmtId="178" fontId="24" fillId="0" borderId="54" xfId="0" applyNumberFormat="1" applyFont="1" applyBorder="1" applyAlignment="1">
      <alignment horizontal="distributed" vertical="center" wrapText="1" justifyLastLine="1"/>
    </xf>
    <xf numFmtId="178" fontId="15" fillId="0" borderId="41" xfId="0" applyNumberFormat="1" applyFont="1" applyBorder="1" applyAlignment="1">
      <alignment horizontal="center" vertical="center" wrapText="1"/>
    </xf>
    <xf numFmtId="178" fontId="15" fillId="0" borderId="42" xfId="0" applyNumberFormat="1" applyFont="1" applyBorder="1" applyAlignment="1">
      <alignment horizontal="center" vertical="center"/>
    </xf>
    <xf numFmtId="178" fontId="15" fillId="0" borderId="54" xfId="0" applyNumberFormat="1" applyFont="1" applyBorder="1" applyAlignment="1">
      <alignment horizontal="center" vertical="center"/>
    </xf>
    <xf numFmtId="176" fontId="15" fillId="0" borderId="7" xfId="0" applyNumberFormat="1" applyFont="1" applyBorder="1" applyAlignment="1">
      <alignment horizontal="distributed" vertical="center" justifyLastLine="1" shrinkToFit="1"/>
    </xf>
    <xf numFmtId="176" fontId="15" fillId="0" borderId="8" xfId="0" applyNumberFormat="1" applyFont="1" applyBorder="1" applyAlignment="1">
      <alignment horizontal="distributed" vertical="center" justifyLastLine="1" shrinkToFit="1"/>
    </xf>
    <xf numFmtId="0" fontId="15" fillId="0" borderId="7" xfId="0" applyFont="1" applyBorder="1" applyAlignment="1">
      <alignment horizontal="distributed" vertical="center" justifyLastLine="1"/>
    </xf>
    <xf numFmtId="0" fontId="15" fillId="0" borderId="8" xfId="0" applyFont="1" applyBorder="1" applyAlignment="1">
      <alignment horizontal="distributed" vertical="center" justifyLastLine="1"/>
    </xf>
    <xf numFmtId="0" fontId="24" fillId="0" borderId="82" xfId="0" applyFont="1" applyBorder="1" applyAlignment="1">
      <alignment horizontal="center" vertical="center" wrapText="1" justifyLastLine="1"/>
    </xf>
    <xf numFmtId="0" fontId="24" fillId="0" borderId="83" xfId="0" applyFont="1" applyBorder="1" applyAlignment="1">
      <alignment horizontal="center" vertical="center" justifyLastLine="1"/>
    </xf>
    <xf numFmtId="0" fontId="15" fillId="0" borderId="9" xfId="0" applyFont="1" applyBorder="1" applyAlignment="1">
      <alignment horizontal="center" vertical="center" wrapText="1" justifyLastLine="1"/>
    </xf>
    <xf numFmtId="0" fontId="15" fillId="0" borderId="24" xfId="0" applyFont="1" applyBorder="1" applyAlignment="1">
      <alignment horizontal="center" vertical="center" justifyLastLine="1"/>
    </xf>
    <xf numFmtId="0" fontId="15" fillId="3" borderId="58" xfId="0" applyFont="1" applyFill="1" applyBorder="1" applyAlignment="1">
      <alignment horizontal="distributed" vertical="center" justifyLastLine="1"/>
    </xf>
    <xf numFmtId="0" fontId="15" fillId="3" borderId="59" xfId="0" applyFont="1" applyFill="1" applyBorder="1" applyAlignment="1">
      <alignment horizontal="distributed" vertical="center" justifyLastLine="1"/>
    </xf>
    <xf numFmtId="0" fontId="15" fillId="0" borderId="30"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40"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59" xfId="0" applyFont="1" applyBorder="1" applyAlignment="1">
      <alignment horizontal="center" vertical="center" shrinkToFit="1"/>
    </xf>
    <xf numFmtId="0" fontId="15" fillId="0" borderId="64" xfId="0" applyFont="1" applyBorder="1" applyAlignment="1">
      <alignment horizontal="center" vertical="center" shrinkToFit="1"/>
    </xf>
    <xf numFmtId="0" fontId="15" fillId="0" borderId="28" xfId="0" applyFont="1" applyBorder="1" applyAlignment="1">
      <alignment horizontal="left" vertical="center" shrinkToFit="1"/>
    </xf>
    <xf numFmtId="0" fontId="15" fillId="0" borderId="29" xfId="0" applyFont="1" applyBorder="1" applyAlignment="1">
      <alignment horizontal="left" vertical="center" shrinkToFit="1"/>
    </xf>
    <xf numFmtId="0" fontId="15" fillId="0" borderId="60" xfId="0" applyFont="1" applyBorder="1" applyAlignment="1">
      <alignment horizontal="left" vertical="center" shrinkToFit="1"/>
    </xf>
    <xf numFmtId="0" fontId="15" fillId="0" borderId="28" xfId="0" applyFont="1" applyBorder="1" applyAlignment="1">
      <alignment horizontal="center" vertical="center" shrinkToFit="1"/>
    </xf>
    <xf numFmtId="0" fontId="15" fillId="0" borderId="29" xfId="0" applyFont="1" applyBorder="1" applyAlignment="1">
      <alignment horizontal="center" vertical="center" shrinkToFit="1"/>
    </xf>
    <xf numFmtId="0" fontId="15" fillId="0" borderId="80" xfId="0" applyFont="1" applyBorder="1" applyAlignment="1">
      <alignment horizontal="center" vertical="center" shrinkToFit="1"/>
    </xf>
    <xf numFmtId="0" fontId="15" fillId="0" borderId="55" xfId="0" applyFont="1" applyBorder="1" applyAlignment="1">
      <alignment horizontal="distributed" vertical="center" justifyLastLine="1"/>
    </xf>
    <xf numFmtId="0" fontId="15" fillId="0" borderId="56" xfId="0" applyFont="1" applyBorder="1" applyAlignment="1">
      <alignment horizontal="distributed" vertical="center" justifyLastLine="1"/>
    </xf>
    <xf numFmtId="0" fontId="15" fillId="0" borderId="48"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50" xfId="0" applyFont="1" applyBorder="1" applyAlignment="1">
      <alignment horizontal="center" vertical="center" shrinkToFit="1"/>
    </xf>
    <xf numFmtId="0" fontId="15" fillId="0" borderId="56" xfId="0" applyFont="1" applyBorder="1" applyAlignment="1">
      <alignment horizontal="center" vertical="center" shrinkToFit="1"/>
    </xf>
    <xf numFmtId="0" fontId="15" fillId="0" borderId="57" xfId="0" applyFont="1" applyBorder="1" applyAlignment="1">
      <alignment horizontal="center" vertical="center" shrinkToFit="1"/>
    </xf>
    <xf numFmtId="0" fontId="14" fillId="0" borderId="47" xfId="0" applyFont="1" applyBorder="1" applyAlignment="1">
      <alignment horizontal="right" vertical="center"/>
    </xf>
    <xf numFmtId="0" fontId="15" fillId="0" borderId="44" xfId="0" applyFont="1" applyBorder="1" applyAlignment="1">
      <alignment horizontal="center" vertical="center" shrinkToFit="1"/>
    </xf>
    <xf numFmtId="0" fontId="15" fillId="0" borderId="45" xfId="0" applyFont="1" applyBorder="1" applyAlignment="1">
      <alignment horizontal="center" vertical="center" shrinkToFit="1"/>
    </xf>
    <xf numFmtId="0" fontId="15" fillId="0" borderId="46" xfId="0" applyFont="1" applyBorder="1" applyAlignment="1">
      <alignment horizontal="center" vertical="center" shrinkToFit="1"/>
    </xf>
    <xf numFmtId="0" fontId="23" fillId="0" borderId="0" xfId="0" applyFont="1" applyAlignment="1">
      <alignment horizontal="center" vertical="center" wrapText="1" shrinkToFit="1"/>
    </xf>
    <xf numFmtId="0" fontId="23" fillId="0" borderId="0" xfId="0" applyFont="1" applyAlignment="1">
      <alignment horizontal="center" vertical="center" shrinkToFit="1"/>
    </xf>
    <xf numFmtId="0" fontId="0" fillId="0" borderId="0" xfId="0" applyAlignment="1">
      <alignment horizontal="right" vertical="center"/>
    </xf>
    <xf numFmtId="188" fontId="0" fillId="0" borderId="0" xfId="0" applyNumberFormat="1" applyAlignment="1">
      <alignment horizontal="center" vertical="center"/>
    </xf>
    <xf numFmtId="0" fontId="15" fillId="0" borderId="61" xfId="0" applyFont="1" applyBorder="1" applyAlignment="1">
      <alignment horizontal="center" vertical="center" shrinkToFit="1"/>
    </xf>
    <xf numFmtId="0" fontId="15" fillId="0" borderId="62" xfId="0" applyFont="1" applyBorder="1" applyAlignment="1">
      <alignment horizontal="center" vertical="center" shrinkToFit="1"/>
    </xf>
    <xf numFmtId="0" fontId="15" fillId="0" borderId="63" xfId="0" applyFont="1" applyBorder="1" applyAlignment="1">
      <alignment horizontal="center" vertical="center" shrinkToFit="1"/>
    </xf>
    <xf numFmtId="0" fontId="15" fillId="0" borderId="30" xfId="0" applyFont="1" applyBorder="1" applyAlignment="1">
      <alignment horizontal="center" vertical="center" wrapText="1" justifyLastLine="1"/>
    </xf>
    <xf numFmtId="0" fontId="15" fillId="0" borderId="15" xfId="0" applyFont="1" applyBorder="1" applyAlignment="1">
      <alignment horizontal="center" vertical="center" wrapText="1" justifyLastLine="1"/>
    </xf>
    <xf numFmtId="0" fontId="15" fillId="0" borderId="16" xfId="0" applyFont="1" applyBorder="1" applyAlignment="1">
      <alignment horizontal="center" vertical="center" wrapText="1" justifyLastLine="1"/>
    </xf>
    <xf numFmtId="176" fontId="16" fillId="0" borderId="27" xfId="0" applyNumberFormat="1" applyFont="1" applyBorder="1" applyAlignment="1">
      <alignment horizontal="distributed" vertical="center" justifyLastLine="1" shrinkToFit="1"/>
    </xf>
    <xf numFmtId="176" fontId="16" fillId="0" borderId="13" xfId="0" applyNumberFormat="1" applyFont="1" applyBorder="1" applyAlignment="1">
      <alignment horizontal="distributed" vertical="center" justifyLastLine="1" shrinkToFit="1"/>
    </xf>
    <xf numFmtId="176" fontId="16" fillId="0" borderId="14" xfId="0" applyNumberFormat="1" applyFont="1" applyBorder="1" applyAlignment="1">
      <alignment horizontal="distributed" vertical="center" justifyLastLine="1" shrinkToFit="1"/>
    </xf>
    <xf numFmtId="0" fontId="16" fillId="0" borderId="27" xfId="0" applyFont="1" applyBorder="1" applyAlignment="1">
      <alignment horizontal="distributed" vertical="center" justifyLastLine="1"/>
    </xf>
    <xf numFmtId="0" fontId="16" fillId="0" borderId="13" xfId="0" applyFont="1" applyBorder="1" applyAlignment="1">
      <alignment horizontal="distributed" vertical="center" justifyLastLine="1"/>
    </xf>
    <xf numFmtId="0" fontId="16" fillId="0" borderId="43" xfId="0" applyFont="1" applyBorder="1" applyAlignment="1">
      <alignment horizontal="distributed" vertical="center" justifyLastLine="1"/>
    </xf>
    <xf numFmtId="0" fontId="15" fillId="0" borderId="78" xfId="0" applyFont="1" applyBorder="1" applyAlignment="1">
      <alignment horizontal="distributed" vertical="center" wrapText="1" justifyLastLine="1"/>
    </xf>
    <xf numFmtId="0" fontId="15" fillId="0" borderId="79" xfId="0" applyFont="1" applyBorder="1" applyAlignment="1">
      <alignment horizontal="distributed" vertical="center" wrapText="1" justifyLastLine="1"/>
    </xf>
    <xf numFmtId="0" fontId="15" fillId="0" borderId="65" xfId="0" applyFont="1" applyBorder="1" applyAlignment="1">
      <alignment horizontal="distributed" vertical="center" justifyLastLine="1"/>
    </xf>
    <xf numFmtId="0" fontId="15" fillId="0" borderId="54" xfId="0" applyFont="1" applyBorder="1" applyAlignment="1">
      <alignment horizontal="distributed" vertical="center" justifyLastLine="1"/>
    </xf>
    <xf numFmtId="0" fontId="15" fillId="14" borderId="39" xfId="0" applyFont="1" applyFill="1" applyBorder="1" applyAlignment="1">
      <alignment horizontal="left" vertical="center" justifyLastLine="1"/>
    </xf>
    <xf numFmtId="0" fontId="15" fillId="14" borderId="37" xfId="0" applyFont="1" applyFill="1" applyBorder="1" applyAlignment="1">
      <alignment horizontal="left" vertical="center" justifyLastLine="1"/>
    </xf>
    <xf numFmtId="0" fontId="15" fillId="14" borderId="38" xfId="0" applyFont="1" applyFill="1" applyBorder="1" applyAlignment="1">
      <alignment horizontal="left" vertical="center" justifyLastLine="1"/>
    </xf>
    <xf numFmtId="0" fontId="15" fillId="14" borderId="30" xfId="0" applyFont="1" applyFill="1" applyBorder="1" applyAlignment="1">
      <alignment horizontal="left" vertical="center" justifyLastLine="1"/>
    </xf>
    <xf numFmtId="0" fontId="15" fillId="14" borderId="15" xfId="0" applyFont="1" applyFill="1" applyBorder="1" applyAlignment="1">
      <alignment horizontal="left" vertical="center" justifyLastLine="1"/>
    </xf>
    <xf numFmtId="0" fontId="15" fillId="14" borderId="40" xfId="0" applyFont="1" applyFill="1" applyBorder="1" applyAlignment="1">
      <alignment horizontal="left" vertical="center" justifyLastLine="1"/>
    </xf>
    <xf numFmtId="177" fontId="15" fillId="14" borderId="30" xfId="0" applyNumberFormat="1" applyFont="1" applyFill="1" applyBorder="1" applyAlignment="1">
      <alignment horizontal="right" vertical="center" shrinkToFit="1"/>
    </xf>
    <xf numFmtId="177" fontId="15" fillId="14" borderId="40" xfId="0" applyNumberFormat="1" applyFont="1" applyFill="1" applyBorder="1" applyAlignment="1">
      <alignment horizontal="right" vertical="center" shrinkToFit="1"/>
    </xf>
    <xf numFmtId="181" fontId="15" fillId="14" borderId="30" xfId="0" applyNumberFormat="1" applyFont="1" applyFill="1" applyBorder="1" applyAlignment="1">
      <alignment vertical="center" shrinkToFit="1"/>
    </xf>
    <xf numFmtId="181" fontId="15" fillId="14" borderId="16" xfId="0" applyNumberFormat="1" applyFont="1" applyFill="1" applyBorder="1" applyAlignment="1">
      <alignment vertical="center" shrinkToFit="1"/>
    </xf>
    <xf numFmtId="177" fontId="15" fillId="14" borderId="39" xfId="0" applyNumberFormat="1" applyFont="1" applyFill="1" applyBorder="1" applyAlignment="1">
      <alignment horizontal="right" vertical="center" shrinkToFit="1"/>
    </xf>
    <xf numFmtId="177" fontId="15" fillId="14" borderId="38" xfId="0" applyNumberFormat="1" applyFont="1" applyFill="1" applyBorder="1" applyAlignment="1">
      <alignment horizontal="right" vertical="center" shrinkToFit="1"/>
    </xf>
    <xf numFmtId="181" fontId="15" fillId="14" borderId="39" xfId="0" applyNumberFormat="1" applyFont="1" applyFill="1" applyBorder="1" applyAlignment="1">
      <alignment vertical="center" shrinkToFit="1"/>
    </xf>
    <xf numFmtId="181" fontId="15" fillId="14" borderId="180" xfId="0" applyNumberFormat="1" applyFont="1" applyFill="1" applyBorder="1" applyAlignment="1">
      <alignment vertical="center" shrinkToFit="1"/>
    </xf>
    <xf numFmtId="0" fontId="15" fillId="0" borderId="20" xfId="0" applyFont="1" applyBorder="1" applyAlignment="1">
      <alignment vertical="top"/>
    </xf>
    <xf numFmtId="0" fontId="15" fillId="0" borderId="21" xfId="0" applyFont="1" applyBorder="1" applyAlignment="1">
      <alignment vertical="top"/>
    </xf>
    <xf numFmtId="0" fontId="15" fillId="0" borderId="22" xfId="0" applyFont="1" applyBorder="1" applyAlignment="1">
      <alignment vertical="top"/>
    </xf>
    <xf numFmtId="177" fontId="15" fillId="0" borderId="31" xfId="0" applyNumberFormat="1" applyFont="1" applyBorder="1" applyAlignment="1">
      <alignment horizontal="right" vertical="center" shrinkToFit="1"/>
    </xf>
    <xf numFmtId="177" fontId="15" fillId="0" borderId="34" xfId="0" applyNumberFormat="1" applyFont="1" applyBorder="1" applyAlignment="1">
      <alignment horizontal="right" vertical="center" shrinkToFit="1"/>
    </xf>
    <xf numFmtId="181" fontId="15" fillId="14" borderId="31" xfId="0" applyNumberFormat="1" applyFont="1" applyFill="1" applyBorder="1">
      <alignment vertical="center"/>
    </xf>
    <xf numFmtId="181" fontId="15" fillId="14" borderId="32" xfId="0" applyNumberFormat="1" applyFont="1" applyFill="1" applyBorder="1">
      <alignment vertical="center"/>
    </xf>
    <xf numFmtId="180" fontId="15" fillId="0" borderId="9" xfId="0" applyNumberFormat="1" applyFont="1" applyBorder="1" applyAlignment="1">
      <alignment horizontal="right" vertical="center"/>
    </xf>
    <xf numFmtId="180" fontId="15" fillId="0" borderId="24" xfId="0" applyNumberFormat="1" applyFont="1" applyBorder="1" applyAlignment="1">
      <alignment horizontal="right" vertical="center"/>
    </xf>
    <xf numFmtId="176" fontId="15" fillId="0" borderId="9" xfId="0" applyNumberFormat="1" applyFont="1" applyBorder="1" applyAlignment="1">
      <alignment horizontal="distributed" vertical="center" justifyLastLine="1" shrinkToFit="1"/>
    </xf>
    <xf numFmtId="0" fontId="21" fillId="0" borderId="82" xfId="0" applyFont="1" applyBorder="1" applyAlignment="1">
      <alignment horizontal="distributed" vertical="center" wrapText="1" justifyLastLine="1"/>
    </xf>
    <xf numFmtId="0" fontId="21" fillId="0" borderId="83" xfId="0" applyFont="1" applyBorder="1" applyAlignment="1">
      <alignment horizontal="distributed" vertical="center" justifyLastLine="1"/>
    </xf>
    <xf numFmtId="0" fontId="14" fillId="0" borderId="23" xfId="0" applyFont="1" applyBorder="1" applyAlignment="1">
      <alignment horizontal="left" vertical="center" shrinkToFit="1"/>
    </xf>
    <xf numFmtId="179" fontId="15" fillId="2" borderId="81" xfId="0" applyNumberFormat="1" applyFont="1" applyFill="1" applyBorder="1" applyAlignment="1">
      <alignment horizontal="center" vertical="center" shrinkToFit="1"/>
    </xf>
    <xf numFmtId="179" fontId="15" fillId="2" borderId="18" xfId="0" applyNumberFormat="1" applyFont="1" applyFill="1" applyBorder="1" applyAlignment="1">
      <alignment horizontal="center" vertical="center" shrinkToFit="1"/>
    </xf>
    <xf numFmtId="179" fontId="15" fillId="2" borderId="19" xfId="0" applyNumberFormat="1" applyFont="1" applyFill="1" applyBorder="1" applyAlignment="1">
      <alignment horizontal="center" vertical="center" shrinkToFit="1"/>
    </xf>
    <xf numFmtId="0" fontId="15" fillId="0" borderId="12" xfId="0" applyFont="1" applyBorder="1" applyAlignment="1">
      <alignment horizontal="distributed" vertical="center" wrapText="1" justifyLastLine="1"/>
    </xf>
    <xf numFmtId="0" fontId="15" fillId="0" borderId="13" xfId="0" applyFont="1" applyBorder="1" applyAlignment="1">
      <alignment horizontal="distributed" vertical="center" wrapText="1" justifyLastLine="1"/>
    </xf>
    <xf numFmtId="0" fontId="15" fillId="0" borderId="14" xfId="0" applyFont="1" applyBorder="1" applyAlignment="1">
      <alignment horizontal="distributed" vertical="center" wrapText="1" justifyLastLine="1"/>
    </xf>
    <xf numFmtId="0" fontId="15" fillId="0" borderId="11" xfId="0" applyFont="1" applyBorder="1" applyAlignment="1">
      <alignment vertical="top" wrapText="1"/>
    </xf>
    <xf numFmtId="0" fontId="15" fillId="0" borderId="17" xfId="0" applyFont="1" applyBorder="1" applyAlignment="1">
      <alignment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22" fillId="2" borderId="9" xfId="0" applyFont="1" applyFill="1" applyBorder="1" applyAlignment="1">
      <alignment horizontal="center" vertical="center"/>
    </xf>
    <xf numFmtId="0" fontId="22" fillId="2" borderId="8" xfId="0" applyFont="1" applyFill="1" applyBorder="1" applyAlignment="1">
      <alignment horizontal="center" vertical="center"/>
    </xf>
    <xf numFmtId="0" fontId="15" fillId="0" borderId="39" xfId="0" applyFont="1" applyBorder="1" applyAlignment="1">
      <alignment vertical="center" justifyLastLine="1"/>
    </xf>
    <xf numFmtId="0" fontId="15" fillId="0" borderId="37" xfId="0" applyFont="1" applyBorder="1" applyAlignment="1">
      <alignment vertical="center" justifyLastLine="1"/>
    </xf>
    <xf numFmtId="0" fontId="15" fillId="0" borderId="38" xfId="0" applyFont="1" applyBorder="1" applyAlignment="1">
      <alignment vertical="center" justifyLastLine="1"/>
    </xf>
    <xf numFmtId="177" fontId="15" fillId="0" borderId="39" xfId="0" applyNumberFormat="1" applyFont="1" applyBorder="1" applyAlignment="1">
      <alignment horizontal="center" vertical="center" shrinkToFit="1"/>
    </xf>
    <xf numFmtId="177" fontId="15" fillId="0" borderId="38" xfId="0" applyNumberFormat="1" applyFont="1" applyBorder="1" applyAlignment="1">
      <alignment horizontal="center" vertical="center" shrinkToFit="1"/>
    </xf>
    <xf numFmtId="0" fontId="0" fillId="0" borderId="0" xfId="0" applyAlignment="1">
      <alignment horizontal="left" vertical="center"/>
    </xf>
    <xf numFmtId="0" fontId="25" fillId="0" borderId="59" xfId="0" applyFont="1" applyBorder="1" applyAlignment="1">
      <alignment horizontal="distributed" vertical="center" justifyLastLine="1"/>
    </xf>
    <xf numFmtId="0" fontId="25" fillId="0" borderId="72" xfId="0" applyFont="1" applyBorder="1" applyAlignment="1">
      <alignment horizontal="distributed" vertical="center" justifyLastLine="1"/>
    </xf>
    <xf numFmtId="0" fontId="25" fillId="0" borderId="73" xfId="0" applyFont="1" applyBorder="1" applyAlignment="1">
      <alignment horizontal="distributed" vertical="center" justifyLastLine="1"/>
    </xf>
    <xf numFmtId="0" fontId="0" fillId="0" borderId="23" xfId="0" applyBorder="1" applyAlignment="1">
      <alignment horizontal="center" vertical="center"/>
    </xf>
    <xf numFmtId="0" fontId="25" fillId="0" borderId="2" xfId="0" applyFont="1" applyBorder="1" applyAlignment="1">
      <alignment horizontal="center" vertical="distributed" textRotation="255" justifyLastLine="1"/>
    </xf>
    <xf numFmtId="0" fontId="25" fillId="0" borderId="71" xfId="0" applyFont="1" applyBorder="1" applyAlignment="1">
      <alignment horizontal="center" vertical="distributed" textRotation="255" justifyLastLine="1"/>
    </xf>
    <xf numFmtId="0" fontId="25" fillId="0" borderId="10" xfId="0" applyFont="1" applyBorder="1" applyAlignment="1">
      <alignment horizontal="center" vertical="distributed" textRotation="255" justifyLastLine="1"/>
    </xf>
    <xf numFmtId="0" fontId="25" fillId="0" borderId="53" xfId="0" applyFont="1" applyBorder="1" applyAlignment="1">
      <alignment horizontal="distributed" vertical="center" justifyLastLine="1"/>
    </xf>
    <xf numFmtId="0" fontId="25" fillId="0" borderId="69" xfId="0" applyFont="1" applyBorder="1" applyAlignment="1">
      <alignment horizontal="distributed" vertical="center" justifyLastLine="1"/>
    </xf>
    <xf numFmtId="0" fontId="14" fillId="0" borderId="0" xfId="0" applyFont="1" applyAlignment="1">
      <alignment horizontal="right" vertical="center"/>
    </xf>
    <xf numFmtId="0" fontId="25" fillId="0" borderId="51" xfId="0" applyFont="1" applyBorder="1" applyAlignment="1">
      <alignment horizontal="distributed" vertical="center" textRotation="255" justifyLastLine="1"/>
    </xf>
    <xf numFmtId="0" fontId="25" fillId="0" borderId="10" xfId="0" applyFont="1" applyBorder="1" applyAlignment="1">
      <alignment horizontal="distributed" vertical="center" textRotation="255" justifyLastLine="1"/>
    </xf>
    <xf numFmtId="0" fontId="25" fillId="0" borderId="48" xfId="0" applyFont="1" applyBorder="1" applyAlignment="1">
      <alignment horizontal="distributed" vertical="center" justifyLastLine="1"/>
    </xf>
    <xf numFmtId="0" fontId="25" fillId="0" borderId="28" xfId="0" applyFont="1" applyBorder="1" applyAlignment="1">
      <alignment horizontal="distributed" vertical="center" justifyLastLine="1"/>
    </xf>
    <xf numFmtId="0" fontId="25" fillId="0" borderId="56" xfId="0" applyFont="1" applyBorder="1" applyAlignment="1">
      <alignment horizontal="distributed" vertical="center" justifyLastLine="1"/>
    </xf>
    <xf numFmtId="0" fontId="25" fillId="0" borderId="50" xfId="0" applyFont="1" applyBorder="1" applyAlignment="1">
      <alignment horizontal="distributed" vertical="center" justifyLastLine="1"/>
    </xf>
    <xf numFmtId="0" fontId="25" fillId="0" borderId="52" xfId="0" applyFont="1" applyBorder="1" applyAlignment="1">
      <alignment horizontal="distributed" vertical="center" wrapText="1" justifyLastLine="1"/>
    </xf>
    <xf numFmtId="0" fontId="25" fillId="0" borderId="25" xfId="0" applyFont="1" applyBorder="1" applyAlignment="1">
      <alignment horizontal="distributed" vertical="center" justifyLastLine="1"/>
    </xf>
    <xf numFmtId="0" fontId="25" fillId="0" borderId="49" xfId="0" applyFont="1" applyBorder="1" applyAlignment="1">
      <alignment horizontal="distributed" vertical="center" justifyLastLine="1"/>
    </xf>
    <xf numFmtId="0" fontId="0" fillId="14" borderId="47" xfId="0" applyFill="1" applyBorder="1" applyAlignment="1">
      <alignment horizontal="center" vertical="center"/>
    </xf>
    <xf numFmtId="0" fontId="25" fillId="0" borderId="29" xfId="0" applyFont="1" applyBorder="1" applyAlignment="1">
      <alignment horizontal="distributed" vertical="center" justifyLastLine="1"/>
    </xf>
    <xf numFmtId="0" fontId="25" fillId="0" borderId="60" xfId="0" applyFont="1" applyBorder="1" applyAlignment="1">
      <alignment horizontal="distributed" vertical="center" justifyLastLine="1"/>
    </xf>
    <xf numFmtId="0" fontId="25" fillId="0" borderId="20" xfId="0" applyFont="1" applyBorder="1" applyAlignment="1">
      <alignment horizontal="distributed" vertical="center" justifyLastLine="1"/>
    </xf>
    <xf numFmtId="0" fontId="25" fillId="0" borderId="21" xfId="0" applyFont="1" applyBorder="1" applyAlignment="1">
      <alignment horizontal="distributed" vertical="center" justifyLastLine="1"/>
    </xf>
    <xf numFmtId="0" fontId="25" fillId="0" borderId="75" xfId="0" applyFont="1" applyBorder="1" applyAlignment="1">
      <alignment horizontal="distributed" vertical="center" justifyLastLine="1"/>
    </xf>
    <xf numFmtId="0" fontId="25" fillId="0" borderId="2" xfId="0" applyFont="1" applyBorder="1" applyAlignment="1">
      <alignment vertical="distributed" textRotation="255" justifyLastLine="1"/>
    </xf>
    <xf numFmtId="0" fontId="25" fillId="0" borderId="71" xfId="0" applyFont="1" applyBorder="1" applyAlignment="1">
      <alignment vertical="distributed" textRotation="255" justifyLastLine="1"/>
    </xf>
    <xf numFmtId="0" fontId="25" fillId="0" borderId="10" xfId="0" applyFont="1" applyBorder="1" applyAlignment="1">
      <alignment vertical="distributed" textRotation="255" justifyLastLine="1"/>
    </xf>
    <xf numFmtId="0" fontId="25" fillId="2" borderId="70" xfId="0" applyFont="1" applyFill="1" applyBorder="1">
      <alignment vertical="center"/>
    </xf>
    <xf numFmtId="0" fontId="25" fillId="2" borderId="25" xfId="0" applyFont="1" applyFill="1" applyBorder="1">
      <alignment vertical="center"/>
    </xf>
    <xf numFmtId="0" fontId="25" fillId="0" borderId="30" xfId="0" applyFont="1" applyBorder="1" applyAlignment="1">
      <alignment horizontal="distributed" vertical="center" justifyLastLine="1"/>
    </xf>
    <xf numFmtId="0" fontId="25" fillId="0" borderId="15" xfId="0" applyFont="1" applyBorder="1" applyAlignment="1">
      <alignment horizontal="distributed" vertical="center" justifyLastLine="1"/>
    </xf>
    <xf numFmtId="0" fontId="25" fillId="0" borderId="40" xfId="0" applyFont="1" applyBorder="1" applyAlignment="1">
      <alignment horizontal="distributed" vertical="center" justifyLastLine="1"/>
    </xf>
    <xf numFmtId="0" fontId="25" fillId="0" borderId="61" xfId="0" applyFont="1" applyBorder="1" applyAlignment="1">
      <alignment horizontal="distributed" vertical="center" justifyLastLine="1"/>
    </xf>
    <xf numFmtId="0" fontId="25" fillId="0" borderId="62" xfId="0" applyFont="1" applyBorder="1" applyAlignment="1">
      <alignment horizontal="distributed" vertical="center" justifyLastLine="1"/>
    </xf>
    <xf numFmtId="0" fontId="25" fillId="0" borderId="79" xfId="0" applyFont="1" applyBorder="1" applyAlignment="1">
      <alignment horizontal="distributed" vertical="center" justifyLastLine="1"/>
    </xf>
    <xf numFmtId="0" fontId="30" fillId="14" borderId="61" xfId="0" applyFont="1" applyFill="1" applyBorder="1" applyAlignment="1">
      <alignment horizontal="center" vertical="center"/>
    </xf>
    <xf numFmtId="0" fontId="30" fillId="14" borderId="62" xfId="0" applyFont="1" applyFill="1" applyBorder="1" applyAlignment="1">
      <alignment horizontal="center" vertical="center"/>
    </xf>
    <xf numFmtId="0" fontId="30" fillId="14" borderId="63" xfId="0" applyFont="1" applyFill="1" applyBorder="1" applyAlignment="1">
      <alignment horizontal="center" vertical="center"/>
    </xf>
    <xf numFmtId="0" fontId="14" fillId="0" borderId="0" xfId="0" applyFont="1" applyAlignment="1">
      <alignment horizontal="center" vertical="center"/>
    </xf>
    <xf numFmtId="0" fontId="31" fillId="0" borderId="0" xfId="0" applyFont="1" applyAlignment="1">
      <alignment horizontal="right" vertical="center"/>
    </xf>
    <xf numFmtId="0" fontId="32" fillId="0" borderId="0" xfId="0" applyFont="1" applyAlignment="1">
      <alignment horizontal="center" vertical="center"/>
    </xf>
    <xf numFmtId="176" fontId="30" fillId="0" borderId="47" xfId="0" applyNumberFormat="1" applyFont="1" applyBorder="1" applyAlignment="1">
      <alignment horizontal="left" vertical="center"/>
    </xf>
    <xf numFmtId="0" fontId="30" fillId="14" borderId="48" xfId="0" applyFont="1" applyFill="1" applyBorder="1" applyAlignment="1">
      <alignment horizontal="center" vertical="center" wrapText="1"/>
    </xf>
    <xf numFmtId="0" fontId="30" fillId="14" borderId="49" xfId="0" applyFont="1" applyFill="1" applyBorder="1" applyAlignment="1">
      <alignment horizontal="center" vertical="center" wrapText="1"/>
    </xf>
    <xf numFmtId="0" fontId="30" fillId="14" borderId="112" xfId="0" applyFont="1" applyFill="1" applyBorder="1" applyAlignment="1">
      <alignment horizontal="center" vertical="center" wrapText="1"/>
    </xf>
    <xf numFmtId="0" fontId="30" fillId="0" borderId="29" xfId="0" applyFont="1" applyBorder="1" applyAlignment="1">
      <alignment horizontal="center" vertical="center" justifyLastLine="1"/>
    </xf>
    <xf numFmtId="0" fontId="30" fillId="0" borderId="80" xfId="0" applyFont="1" applyBorder="1" applyAlignment="1">
      <alignment horizontal="center" vertical="center" justifyLastLine="1"/>
    </xf>
    <xf numFmtId="0" fontId="15" fillId="14" borderId="28" xfId="0" applyFont="1" applyFill="1" applyBorder="1" applyAlignment="1">
      <alignment horizontal="center" vertical="center" shrinkToFit="1"/>
    </xf>
    <xf numFmtId="0" fontId="15" fillId="14" borderId="29" xfId="0" applyFont="1" applyFill="1" applyBorder="1" applyAlignment="1">
      <alignment horizontal="center" vertical="center" shrinkToFit="1"/>
    </xf>
    <xf numFmtId="0" fontId="15" fillId="14" borderId="80" xfId="0" applyFont="1" applyFill="1" applyBorder="1" applyAlignment="1">
      <alignment horizontal="center" vertical="center" shrinkToFit="1"/>
    </xf>
    <xf numFmtId="0" fontId="30" fillId="14" borderId="41" xfId="0" applyFont="1" applyFill="1" applyBorder="1" applyAlignment="1">
      <alignment horizontal="center" vertical="center" wrapText="1"/>
    </xf>
    <xf numFmtId="0" fontId="30" fillId="14" borderId="42" xfId="0" applyFont="1" applyFill="1" applyBorder="1" applyAlignment="1">
      <alignment horizontal="center" vertical="center" wrapText="1"/>
    </xf>
    <xf numFmtId="0" fontId="30" fillId="14" borderId="91" xfId="0" applyFont="1" applyFill="1" applyBorder="1" applyAlignment="1">
      <alignment horizontal="center" vertical="center" wrapText="1"/>
    </xf>
    <xf numFmtId="0" fontId="30" fillId="0" borderId="78" xfId="0" applyFont="1" applyBorder="1" applyAlignment="1">
      <alignment horizontal="left" vertical="center" justifyLastLine="1"/>
    </xf>
    <xf numFmtId="0" fontId="30" fillId="0" borderId="62" xfId="0" applyFont="1" applyBorder="1" applyAlignment="1">
      <alignment horizontal="left" vertical="center" justifyLastLine="1"/>
    </xf>
    <xf numFmtId="0" fontId="30" fillId="0" borderId="79" xfId="0" applyFont="1" applyBorder="1" applyAlignment="1">
      <alignment horizontal="left" vertical="center" justifyLastLine="1"/>
    </xf>
    <xf numFmtId="0" fontId="30" fillId="0" borderId="61" xfId="0" applyFont="1" applyBorder="1" applyAlignment="1">
      <alignment horizontal="center" vertical="center" justifyLastLine="1"/>
    </xf>
    <xf numFmtId="0" fontId="30" fillId="0" borderId="62" xfId="0" applyFont="1" applyBorder="1" applyAlignment="1">
      <alignment horizontal="center" vertical="center" justifyLastLine="1"/>
    </xf>
    <xf numFmtId="0" fontId="30" fillId="0" borderId="63" xfId="0" applyFont="1" applyBorder="1" applyAlignment="1">
      <alignment horizontal="center" vertical="center" justifyLastLine="1"/>
    </xf>
    <xf numFmtId="0" fontId="30" fillId="0" borderId="28" xfId="0" applyFont="1" applyBorder="1" applyAlignment="1">
      <alignment horizontal="center" vertical="center" justifyLastLine="1"/>
    </xf>
    <xf numFmtId="0" fontId="30" fillId="0" borderId="58" xfId="0" applyFont="1" applyBorder="1" applyAlignment="1">
      <alignment horizontal="center" vertical="center" justifyLastLine="1"/>
    </xf>
    <xf numFmtId="0" fontId="30" fillId="0" borderId="59" xfId="0" applyFont="1" applyBorder="1" applyAlignment="1">
      <alignment horizontal="center" vertical="center" justifyLastLine="1"/>
    </xf>
    <xf numFmtId="0" fontId="30" fillId="0" borderId="66" xfId="0" applyFont="1" applyBorder="1" applyAlignment="1">
      <alignment horizontal="left" vertical="center" justifyLastLine="1"/>
    </xf>
    <xf numFmtId="0" fontId="30" fillId="0" borderId="29" xfId="0" applyFont="1" applyBorder="1" applyAlignment="1">
      <alignment horizontal="left" vertical="center" justifyLastLine="1"/>
    </xf>
    <xf numFmtId="0" fontId="30" fillId="0" borderId="60" xfId="0" applyFont="1" applyBorder="1" applyAlignment="1">
      <alignment horizontal="left" vertical="center" justifyLastLine="1"/>
    </xf>
    <xf numFmtId="0" fontId="0" fillId="0" borderId="33" xfId="0" applyBorder="1" applyAlignment="1">
      <alignment horizontal="left" vertical="center" wrapText="1"/>
    </xf>
    <xf numFmtId="0" fontId="0" fillId="0" borderId="0" xfId="0" applyAlignment="1">
      <alignment horizontal="left" vertical="center" wrapText="1"/>
    </xf>
    <xf numFmtId="0" fontId="0" fillId="0" borderId="32" xfId="0" applyBorder="1" applyAlignment="1">
      <alignment horizontal="left" vertical="center" wrapText="1"/>
    </xf>
    <xf numFmtId="0" fontId="30" fillId="0" borderId="20" xfId="0" applyFont="1" applyBorder="1" applyAlignment="1">
      <alignment horizontal="left" vertical="center" justifyLastLine="1"/>
    </xf>
    <xf numFmtId="0" fontId="30" fillId="0" borderId="21" xfId="0" applyFont="1" applyBorder="1" applyAlignment="1">
      <alignment horizontal="left" vertical="center" justifyLastLine="1"/>
    </xf>
    <xf numFmtId="0" fontId="30" fillId="0" borderId="75" xfId="0" applyFont="1" applyBorder="1" applyAlignment="1">
      <alignment horizontal="left" vertical="center" justifyLastLine="1"/>
    </xf>
    <xf numFmtId="0" fontId="30" fillId="0" borderId="181"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0" xfId="0" applyFont="1" applyAlignment="1">
      <alignment horizontal="center" vertical="center"/>
    </xf>
    <xf numFmtId="0" fontId="30" fillId="0" borderId="32" xfId="0" applyFont="1" applyBorder="1" applyAlignment="1">
      <alignment horizontal="center" vertical="center"/>
    </xf>
    <xf numFmtId="0" fontId="30" fillId="0" borderId="33" xfId="0" applyFont="1" applyBorder="1" applyAlignment="1">
      <alignment horizontal="left" vertical="center" wrapText="1"/>
    </xf>
    <xf numFmtId="0" fontId="30" fillId="0" borderId="0" xfId="0" applyFont="1" applyAlignment="1">
      <alignment horizontal="left" vertical="center" wrapText="1"/>
    </xf>
    <xf numFmtId="0" fontId="30" fillId="0" borderId="32" xfId="0" applyFont="1" applyBorder="1" applyAlignment="1">
      <alignment horizontal="left" vertical="center" wrapText="1"/>
    </xf>
    <xf numFmtId="0" fontId="0" fillId="0" borderId="33" xfId="0" applyBorder="1" applyAlignment="1">
      <alignment horizontal="left" vertical="top" wrapText="1"/>
    </xf>
    <xf numFmtId="0" fontId="27" fillId="0" borderId="0" xfId="0" applyFont="1" applyAlignment="1">
      <alignment horizontal="left" vertical="top" wrapText="1"/>
    </xf>
    <xf numFmtId="0" fontId="27" fillId="0" borderId="32" xfId="0" applyFont="1" applyBorder="1" applyAlignment="1">
      <alignment horizontal="left" vertical="top" wrapText="1"/>
    </xf>
    <xf numFmtId="0" fontId="27" fillId="0" borderId="33" xfId="0" applyFont="1" applyBorder="1" applyAlignment="1">
      <alignment horizontal="left" vertical="top" wrapText="1"/>
    </xf>
    <xf numFmtId="0" fontId="27" fillId="0" borderId="76" xfId="0" applyFont="1" applyBorder="1" applyAlignment="1">
      <alignment horizontal="left" vertical="top" wrapText="1"/>
    </xf>
    <xf numFmtId="0" fontId="27" fillId="0" borderId="47" xfId="0" applyFont="1" applyBorder="1" applyAlignment="1">
      <alignment horizontal="left" vertical="top" wrapText="1"/>
    </xf>
    <xf numFmtId="0" fontId="27" fillId="0" borderId="77" xfId="0" applyFont="1" applyBorder="1" applyAlignment="1">
      <alignment horizontal="left" vertical="top" wrapText="1"/>
    </xf>
    <xf numFmtId="0" fontId="0" fillId="0" borderId="30"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14" borderId="56" xfId="0" applyFill="1" applyBorder="1" applyAlignment="1">
      <alignment horizontal="left" vertical="center"/>
    </xf>
    <xf numFmtId="0" fontId="0" fillId="14" borderId="57" xfId="0" applyFill="1" applyBorder="1" applyAlignment="1">
      <alignment horizontal="left" vertical="center"/>
    </xf>
    <xf numFmtId="0" fontId="0" fillId="14" borderId="59" xfId="0" applyFill="1" applyBorder="1" applyAlignment="1">
      <alignment horizontal="left" vertical="center"/>
    </xf>
    <xf numFmtId="0" fontId="0" fillId="14" borderId="64" xfId="0" applyFill="1" applyBorder="1" applyAlignment="1">
      <alignment horizontal="left" vertical="center"/>
    </xf>
    <xf numFmtId="0" fontId="0" fillId="0" borderId="59" xfId="0" applyBorder="1" applyAlignment="1">
      <alignment horizontal="left" vertical="center" wrapText="1"/>
    </xf>
    <xf numFmtId="0" fontId="0" fillId="0" borderId="59" xfId="0" applyBorder="1" applyAlignment="1">
      <alignment horizontal="left" vertical="center"/>
    </xf>
    <xf numFmtId="0" fontId="0" fillId="0" borderId="64" xfId="0" applyBorder="1" applyAlignment="1">
      <alignment horizontal="left" vertical="center"/>
    </xf>
    <xf numFmtId="0" fontId="0" fillId="14" borderId="45" xfId="11" applyFont="1" applyFill="1" applyBorder="1" applyAlignment="1">
      <alignment horizontal="center" vertical="center"/>
    </xf>
    <xf numFmtId="0" fontId="0" fillId="14" borderId="46" xfId="11" applyFont="1" applyFill="1" applyBorder="1" applyAlignment="1">
      <alignment horizontal="center" vertical="center"/>
    </xf>
    <xf numFmtId="0" fontId="10" fillId="14" borderId="44" xfId="11" applyFill="1" applyBorder="1" applyAlignment="1">
      <alignment horizontal="center" vertical="center" wrapText="1"/>
    </xf>
    <xf numFmtId="0" fontId="10" fillId="14" borderId="46" xfId="11" applyFill="1" applyBorder="1" applyAlignment="1">
      <alignment horizontal="center" vertical="center" wrapText="1"/>
    </xf>
    <xf numFmtId="0" fontId="0" fillId="14" borderId="44" xfId="11" applyFont="1" applyFill="1" applyBorder="1" applyAlignment="1">
      <alignment horizontal="center" vertical="center" wrapText="1"/>
    </xf>
    <xf numFmtId="0" fontId="0" fillId="14" borderId="45" xfId="11" applyFont="1" applyFill="1" applyBorder="1" applyAlignment="1">
      <alignment horizontal="center" vertical="center" wrapText="1"/>
    </xf>
    <xf numFmtId="0" fontId="0" fillId="14" borderId="46" xfId="11" applyFont="1" applyFill="1" applyBorder="1" applyAlignment="1">
      <alignment horizontal="center" vertical="center" wrapText="1"/>
    </xf>
    <xf numFmtId="0" fontId="51" fillId="0" borderId="0" xfId="11" applyFont="1" applyAlignment="1">
      <alignment horizontal="right" vertical="center"/>
    </xf>
    <xf numFmtId="0" fontId="51" fillId="0" borderId="32" xfId="11" applyFont="1" applyBorder="1" applyAlignment="1">
      <alignment horizontal="right" vertical="center"/>
    </xf>
    <xf numFmtId="0" fontId="10" fillId="0" borderId="4" xfId="10" applyBorder="1" applyAlignment="1">
      <alignment horizontal="center" vertical="center"/>
    </xf>
    <xf numFmtId="0" fontId="2" fillId="0" borderId="0" xfId="10" applyFont="1" applyAlignment="1">
      <alignment horizontal="left" vertical="center" wrapText="1"/>
    </xf>
    <xf numFmtId="0" fontId="10" fillId="0" borderId="62" xfId="10" applyBorder="1" applyAlignment="1">
      <alignment horizontal="left" vertical="center" wrapText="1"/>
    </xf>
    <xf numFmtId="181" fontId="10" fillId="0" borderId="4" xfId="10" applyNumberFormat="1" applyBorder="1" applyAlignment="1">
      <alignment horizontal="center" vertical="center"/>
    </xf>
    <xf numFmtId="181" fontId="10" fillId="0" borderId="25" xfId="10" applyNumberFormat="1" applyBorder="1" applyAlignment="1">
      <alignment horizontal="center" vertical="center"/>
    </xf>
    <xf numFmtId="0" fontId="2" fillId="3" borderId="0" xfId="10" applyFont="1" applyFill="1" applyAlignment="1">
      <alignment horizontal="left" vertical="center" wrapText="1"/>
    </xf>
    <xf numFmtId="0" fontId="10" fillId="3" borderId="0" xfId="10" applyFill="1" applyAlignment="1">
      <alignment horizontal="left" vertical="center" wrapText="1"/>
    </xf>
    <xf numFmtId="0" fontId="10" fillId="3" borderId="34" xfId="10" applyFill="1" applyBorder="1" applyAlignment="1">
      <alignment horizontal="left" vertical="center" wrapText="1"/>
    </xf>
    <xf numFmtId="0" fontId="2" fillId="0" borderId="98" xfId="10" applyFont="1" applyBorder="1" applyAlignment="1">
      <alignment horizontal="left" vertical="center" wrapText="1"/>
    </xf>
    <xf numFmtId="0" fontId="10" fillId="0" borderId="99" xfId="10" applyBorder="1" applyAlignment="1">
      <alignment horizontal="left" vertical="center" wrapText="1"/>
    </xf>
    <xf numFmtId="0" fontId="10" fillId="0" borderId="70" xfId="10" applyBorder="1" applyAlignment="1">
      <alignment horizontal="center" vertical="center"/>
    </xf>
    <xf numFmtId="0" fontId="10" fillId="0" borderId="25" xfId="10" applyBorder="1" applyAlignment="1">
      <alignment horizontal="center" vertical="center"/>
    </xf>
    <xf numFmtId="0" fontId="2" fillId="4" borderId="30" xfId="10" applyFont="1" applyFill="1" applyBorder="1" applyAlignment="1">
      <alignment horizontal="center" vertical="center" wrapText="1"/>
    </xf>
    <xf numFmtId="0" fontId="2" fillId="4" borderId="15" xfId="10" applyFont="1" applyFill="1" applyBorder="1" applyAlignment="1">
      <alignment horizontal="center" vertical="center" wrapText="1"/>
    </xf>
    <xf numFmtId="0" fontId="2" fillId="4" borderId="40" xfId="10" applyFont="1" applyFill="1" applyBorder="1" applyAlignment="1">
      <alignment horizontal="center" vertical="center" wrapText="1"/>
    </xf>
    <xf numFmtId="0" fontId="2" fillId="4" borderId="61" xfId="10" applyFont="1" applyFill="1" applyBorder="1" applyAlignment="1">
      <alignment horizontal="center" vertical="center" wrapText="1"/>
    </xf>
    <xf numFmtId="0" fontId="2" fillId="4" borderId="62" xfId="10" applyFont="1" applyFill="1" applyBorder="1" applyAlignment="1">
      <alignment horizontal="center" vertical="center" wrapText="1"/>
    </xf>
    <xf numFmtId="0" fontId="2" fillId="4" borderId="79" xfId="10" applyFont="1" applyFill="1" applyBorder="1" applyAlignment="1">
      <alignment horizontal="center" vertical="center" wrapText="1"/>
    </xf>
    <xf numFmtId="0" fontId="10" fillId="4" borderId="59" xfId="10" applyFill="1" applyBorder="1" applyAlignment="1">
      <alignment horizontal="center" vertical="center"/>
    </xf>
    <xf numFmtId="0" fontId="10" fillId="4" borderId="29" xfId="10" applyFill="1" applyBorder="1" applyAlignment="1">
      <alignment horizontal="center" vertical="center"/>
    </xf>
    <xf numFmtId="181" fontId="2" fillId="0" borderId="4" xfId="10" applyNumberFormat="1" applyFont="1" applyBorder="1" applyAlignment="1">
      <alignment horizontal="center" vertical="center"/>
    </xf>
    <xf numFmtId="0" fontId="38" fillId="0" borderId="0" xfId="10" applyFont="1" applyAlignment="1">
      <alignment horizontal="center" vertical="center"/>
    </xf>
    <xf numFmtId="0" fontId="39" fillId="4" borderId="59" xfId="10" applyFont="1" applyFill="1" applyBorder="1" applyAlignment="1">
      <alignment horizontal="center" vertical="center"/>
    </xf>
    <xf numFmtId="0" fontId="39" fillId="4" borderId="60" xfId="10" applyFont="1" applyFill="1" applyBorder="1" applyAlignment="1">
      <alignment horizontal="center" vertical="center"/>
    </xf>
    <xf numFmtId="0" fontId="40" fillId="14" borderId="28" xfId="10" applyFont="1" applyFill="1" applyBorder="1" applyAlignment="1" applyProtection="1">
      <alignment horizontal="center" vertical="center" wrapText="1" shrinkToFit="1"/>
      <protection locked="0"/>
    </xf>
    <xf numFmtId="0" fontId="40" fillId="14" borderId="60" xfId="10" applyFont="1" applyFill="1" applyBorder="1" applyAlignment="1" applyProtection="1">
      <alignment horizontal="center" vertical="center" wrapText="1" shrinkToFit="1"/>
      <protection locked="0"/>
    </xf>
    <xf numFmtId="0" fontId="41" fillId="14" borderId="79" xfId="10" applyFont="1" applyFill="1" applyBorder="1" applyAlignment="1">
      <alignment horizontal="center" vertical="center" wrapText="1"/>
    </xf>
    <xf numFmtId="0" fontId="41" fillId="14" borderId="25" xfId="10" applyFont="1" applyFill="1" applyBorder="1" applyAlignment="1">
      <alignment horizontal="center" vertical="center" wrapText="1"/>
    </xf>
    <xf numFmtId="0" fontId="41" fillId="14" borderId="61" xfId="10" applyFont="1" applyFill="1" applyBorder="1" applyAlignment="1">
      <alignment horizontal="center" vertical="center" wrapText="1"/>
    </xf>
    <xf numFmtId="0" fontId="30" fillId="2" borderId="29" xfId="0" applyFont="1" applyFill="1" applyBorder="1" applyAlignment="1">
      <alignment horizontal="center" vertical="center" justifyLastLine="1"/>
    </xf>
    <xf numFmtId="0" fontId="30" fillId="2" borderId="60" xfId="0" applyFont="1" applyFill="1" applyBorder="1" applyAlignment="1">
      <alignment horizontal="center" vertical="center" justifyLastLine="1"/>
    </xf>
    <xf numFmtId="0" fontId="30" fillId="14" borderId="87" xfId="0" applyFont="1" applyFill="1" applyBorder="1" applyAlignment="1">
      <alignment horizontal="center" vertical="center" wrapText="1"/>
    </xf>
    <xf numFmtId="0" fontId="30" fillId="14" borderId="23" xfId="0" applyFont="1" applyFill="1" applyBorder="1" applyAlignment="1">
      <alignment horizontal="center" vertical="center" wrapText="1"/>
    </xf>
    <xf numFmtId="0" fontId="30" fillId="14" borderId="88" xfId="0" applyFont="1" applyFill="1" applyBorder="1" applyAlignment="1">
      <alignment horizontal="center" vertical="center" wrapText="1"/>
    </xf>
    <xf numFmtId="0" fontId="30" fillId="14" borderId="87" xfId="0" applyFont="1" applyFill="1" applyBorder="1" applyAlignment="1">
      <alignment horizontal="center" vertical="center"/>
    </xf>
    <xf numFmtId="0" fontId="30" fillId="14" borderId="23" xfId="0" applyFont="1" applyFill="1" applyBorder="1" applyAlignment="1">
      <alignment horizontal="center" vertical="center"/>
    </xf>
    <xf numFmtId="0" fontId="30" fillId="14" borderId="89" xfId="0" applyFont="1" applyFill="1" applyBorder="1" applyAlignment="1">
      <alignment horizontal="center" vertical="center"/>
    </xf>
    <xf numFmtId="0" fontId="30" fillId="14" borderId="41" xfId="0" applyFont="1" applyFill="1" applyBorder="1" applyAlignment="1">
      <alignment horizontal="center" vertical="center"/>
    </xf>
    <xf numFmtId="0" fontId="30" fillId="14" borderId="42" xfId="0" applyFont="1" applyFill="1" applyBorder="1" applyAlignment="1">
      <alignment horizontal="center" vertical="center"/>
    </xf>
    <xf numFmtId="0" fontId="30" fillId="14" borderId="42" xfId="0" applyFont="1" applyFill="1" applyBorder="1">
      <alignment vertical="center"/>
    </xf>
    <xf numFmtId="0" fontId="30" fillId="14" borderId="91" xfId="0" applyFont="1" applyFill="1" applyBorder="1">
      <alignment vertical="center"/>
    </xf>
    <xf numFmtId="0" fontId="30" fillId="14" borderId="27" xfId="0" applyFont="1" applyFill="1" applyBorder="1" applyAlignment="1">
      <alignment horizontal="center" vertical="center" wrapText="1"/>
    </xf>
    <xf numFmtId="0" fontId="30" fillId="14" borderId="13" xfId="0" applyFont="1" applyFill="1" applyBorder="1" applyAlignment="1">
      <alignment horizontal="center" vertical="center" wrapText="1"/>
    </xf>
    <xf numFmtId="0" fontId="30" fillId="14" borderId="43" xfId="0" applyFont="1" applyFill="1" applyBorder="1" applyAlignment="1">
      <alignment horizontal="center" vertical="center" wrapText="1"/>
    </xf>
    <xf numFmtId="0" fontId="30" fillId="0" borderId="27" xfId="0" applyFont="1" applyBorder="1" applyAlignment="1">
      <alignment horizontal="center" vertical="center" justifyLastLine="1"/>
    </xf>
    <xf numFmtId="0" fontId="30" fillId="0" borderId="43" xfId="0" applyFont="1" applyBorder="1" applyAlignment="1">
      <alignment horizontal="center" vertical="center" justifyLastLine="1"/>
    </xf>
    <xf numFmtId="0" fontId="33" fillId="0" borderId="27" xfId="0" applyFont="1" applyBorder="1" applyAlignment="1">
      <alignment horizontal="center" vertical="center"/>
    </xf>
    <xf numFmtId="0" fontId="33" fillId="0" borderId="13" xfId="0" applyFont="1" applyBorder="1" applyAlignment="1">
      <alignment horizontal="center" vertical="center"/>
    </xf>
    <xf numFmtId="0" fontId="33" fillId="0" borderId="14" xfId="0" applyFont="1" applyBorder="1" applyAlignment="1">
      <alignment horizontal="center" vertical="center"/>
    </xf>
    <xf numFmtId="0" fontId="30" fillId="0" borderId="11" xfId="0" applyFont="1" applyBorder="1">
      <alignment vertical="center"/>
    </xf>
    <xf numFmtId="0" fontId="12" fillId="0" borderId="15" xfId="0" applyFont="1" applyBorder="1">
      <alignment vertical="center"/>
    </xf>
    <xf numFmtId="0" fontId="12" fillId="0" borderId="16" xfId="0" applyFont="1" applyBorder="1">
      <alignment vertical="center"/>
    </xf>
    <xf numFmtId="0" fontId="30" fillId="0" borderId="33" xfId="0" applyFont="1" applyBorder="1" applyAlignment="1">
      <alignment horizontal="left" vertical="center"/>
    </xf>
    <xf numFmtId="0" fontId="12" fillId="0" borderId="0" xfId="0" applyFont="1">
      <alignment vertical="center"/>
    </xf>
    <xf numFmtId="0" fontId="12" fillId="0" borderId="32" xfId="0" applyFont="1" applyBorder="1">
      <alignment vertical="center"/>
    </xf>
    <xf numFmtId="0" fontId="12" fillId="0" borderId="33" xfId="0" applyFont="1" applyBorder="1">
      <alignment vertical="center"/>
    </xf>
    <xf numFmtId="0" fontId="12" fillId="0" borderId="76" xfId="0" applyFont="1" applyBorder="1">
      <alignment vertical="center"/>
    </xf>
    <xf numFmtId="0" fontId="12" fillId="0" borderId="47" xfId="0" applyFont="1" applyBorder="1">
      <alignment vertical="center"/>
    </xf>
    <xf numFmtId="0" fontId="12" fillId="0" borderId="77" xfId="0" applyFont="1" applyBorder="1">
      <alignment vertical="center"/>
    </xf>
    <xf numFmtId="0" fontId="30" fillId="0" borderId="60" xfId="0" applyFont="1" applyBorder="1" applyAlignment="1">
      <alignment horizontal="center" vertical="center" justifyLastLine="1"/>
    </xf>
    <xf numFmtId="0" fontId="30" fillId="0" borderId="26" xfId="0" applyFont="1" applyBorder="1" applyAlignment="1">
      <alignment horizontal="center" vertical="center"/>
    </xf>
    <xf numFmtId="0" fontId="30" fillId="0" borderId="92" xfId="0" applyFont="1" applyBorder="1" applyAlignment="1">
      <alignment horizontal="center" vertical="center"/>
    </xf>
    <xf numFmtId="0" fontId="30" fillId="2" borderId="33" xfId="0" applyFont="1" applyFill="1" applyBorder="1" applyAlignment="1">
      <alignment horizontal="left" vertical="top"/>
    </xf>
    <xf numFmtId="0" fontId="30" fillId="2" borderId="0" xfId="0" applyFont="1" applyFill="1" applyAlignment="1">
      <alignment horizontal="left" vertical="top"/>
    </xf>
    <xf numFmtId="0" fontId="30" fillId="2" borderId="32" xfId="0" applyFont="1" applyFill="1" applyBorder="1" applyAlignment="1">
      <alignment horizontal="left" vertical="top"/>
    </xf>
    <xf numFmtId="0" fontId="88" fillId="0" borderId="172" xfId="0" applyFont="1" applyBorder="1" applyAlignment="1">
      <alignment horizontal="center" vertical="center" wrapText="1"/>
    </xf>
    <xf numFmtId="0" fontId="88" fillId="0" borderId="173" xfId="0" applyFont="1" applyBorder="1" applyAlignment="1">
      <alignment horizontal="center" vertical="center" wrapText="1"/>
    </xf>
    <xf numFmtId="0" fontId="88" fillId="0" borderId="154" xfId="0" applyFont="1" applyBorder="1" applyAlignment="1">
      <alignment horizontal="center" vertical="center" wrapText="1"/>
    </xf>
    <xf numFmtId="0" fontId="88" fillId="0" borderId="155" xfId="0" applyFont="1" applyBorder="1" applyAlignment="1">
      <alignment horizontal="center" vertical="center" wrapText="1"/>
    </xf>
    <xf numFmtId="0" fontId="88" fillId="0" borderId="156" xfId="0" applyFont="1" applyBorder="1" applyAlignment="1">
      <alignment horizontal="center" vertical="center" wrapText="1"/>
    </xf>
    <xf numFmtId="0" fontId="88" fillId="0" borderId="157" xfId="0" applyFont="1" applyBorder="1" applyAlignment="1">
      <alignment horizontal="center" vertical="center" wrapText="1"/>
    </xf>
    <xf numFmtId="0" fontId="89" fillId="0" borderId="0" xfId="0" applyFont="1" applyAlignment="1">
      <alignment horizontal="left" vertical="center" wrapText="1"/>
    </xf>
    <xf numFmtId="0" fontId="12" fillId="4" borderId="97" xfId="0" applyFont="1" applyFill="1" applyBorder="1" applyAlignment="1">
      <alignment horizontal="center" vertical="center" shrinkToFit="1"/>
    </xf>
    <xf numFmtId="0" fontId="12" fillId="4" borderId="46" xfId="0" applyFont="1" applyFill="1" applyBorder="1" applyAlignment="1">
      <alignment horizontal="center" vertical="center" shrinkToFit="1"/>
    </xf>
    <xf numFmtId="0" fontId="25" fillId="0" borderId="108" xfId="0" applyFont="1" applyBorder="1" applyAlignment="1">
      <alignment horizontal="center" vertical="center" wrapText="1"/>
    </xf>
    <xf numFmtId="0" fontId="25" fillId="0" borderId="112"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2" xfId="0" applyFont="1" applyBorder="1" applyAlignment="1">
      <alignment horizontal="center" vertical="center" wrapText="1"/>
    </xf>
    <xf numFmtId="0" fontId="25" fillId="4" borderId="76" xfId="0" applyFont="1" applyFill="1" applyBorder="1" applyAlignment="1">
      <alignment horizontal="center" vertical="center" wrapText="1"/>
    </xf>
    <xf numFmtId="0" fontId="25" fillId="4" borderId="47" xfId="0" applyFont="1" applyFill="1" applyBorder="1" applyAlignment="1">
      <alignment horizontal="center" vertical="center" wrapText="1"/>
    </xf>
    <xf numFmtId="0" fontId="25" fillId="4" borderId="164" xfId="0" applyFont="1" applyFill="1" applyBorder="1" applyAlignment="1">
      <alignment vertical="center" wrapText="1"/>
    </xf>
    <xf numFmtId="0" fontId="25" fillId="4" borderId="165" xfId="0" applyFont="1" applyFill="1" applyBorder="1" applyAlignment="1">
      <alignment vertical="center" wrapText="1"/>
    </xf>
    <xf numFmtId="0" fontId="25" fillId="4" borderId="166" xfId="0" applyFont="1" applyFill="1" applyBorder="1" applyAlignment="1">
      <alignment vertical="center" wrapText="1"/>
    </xf>
    <xf numFmtId="0" fontId="25" fillId="4" borderId="122" xfId="0" applyFont="1" applyFill="1" applyBorder="1" applyAlignment="1">
      <alignment vertical="center" wrapText="1"/>
    </xf>
    <xf numFmtId="0" fontId="25" fillId="4" borderId="167" xfId="0" applyFont="1" applyFill="1" applyBorder="1" applyAlignment="1">
      <alignment vertical="center" wrapText="1"/>
    </xf>
    <xf numFmtId="0" fontId="25" fillId="4" borderId="132" xfId="0" applyFont="1" applyFill="1" applyBorder="1" applyAlignment="1">
      <alignment vertical="center" wrapText="1"/>
    </xf>
    <xf numFmtId="0" fontId="63" fillId="4" borderId="137" xfId="0" applyFont="1" applyFill="1" applyBorder="1" applyAlignment="1">
      <alignment horizontal="center" vertical="center" wrapText="1"/>
    </xf>
    <xf numFmtId="0" fontId="12" fillId="4" borderId="123" xfId="0" applyFont="1" applyFill="1" applyBorder="1" applyAlignment="1">
      <alignment horizontal="center" vertical="center" wrapText="1"/>
    </xf>
    <xf numFmtId="0" fontId="0" fillId="4" borderId="105" xfId="0" applyFill="1" applyBorder="1" applyAlignment="1">
      <alignment vertical="center" wrapText="1"/>
    </xf>
    <xf numFmtId="0" fontId="0" fillId="4" borderId="117" xfId="0" applyFill="1" applyBorder="1" applyAlignment="1">
      <alignment horizontal="center" vertical="center" wrapText="1"/>
    </xf>
    <xf numFmtId="0" fontId="0" fillId="4" borderId="137" xfId="0" applyFill="1" applyBorder="1" applyAlignment="1">
      <alignment horizontal="center" vertical="center" wrapText="1"/>
    </xf>
    <xf numFmtId="0" fontId="0" fillId="4" borderId="123" xfId="0" applyFill="1" applyBorder="1" applyAlignment="1">
      <alignment horizontal="center" vertical="center" wrapText="1"/>
    </xf>
    <xf numFmtId="0" fontId="12" fillId="4" borderId="97" xfId="0" applyFont="1" applyFill="1" applyBorder="1" applyAlignment="1">
      <alignment horizontal="center" vertical="center" wrapText="1"/>
    </xf>
    <xf numFmtId="0" fontId="12" fillId="4" borderId="45" xfId="0" applyFont="1" applyFill="1" applyBorder="1" applyAlignment="1">
      <alignment horizontal="center" vertical="center" wrapText="1"/>
    </xf>
    <xf numFmtId="0" fontId="12" fillId="4" borderId="46" xfId="0" applyFont="1" applyFill="1" applyBorder="1" applyAlignment="1">
      <alignment horizontal="center" vertical="center" wrapText="1"/>
    </xf>
    <xf numFmtId="0" fontId="0" fillId="4" borderId="123" xfId="0" applyFill="1" applyBorder="1" applyAlignment="1">
      <alignment horizontal="center" vertical="center"/>
    </xf>
    <xf numFmtId="0" fontId="12" fillId="4" borderId="33"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32" xfId="0" applyFont="1" applyFill="1" applyBorder="1" applyAlignment="1">
      <alignment horizontal="center" vertical="center" wrapText="1"/>
    </xf>
    <xf numFmtId="0" fontId="25" fillId="4" borderId="47" xfId="0" applyFont="1" applyFill="1" applyBorder="1" applyAlignment="1">
      <alignment horizontal="left" vertical="center" wrapText="1"/>
    </xf>
    <xf numFmtId="0" fontId="25" fillId="4" borderId="47" xfId="0" applyFont="1" applyFill="1" applyBorder="1" applyAlignment="1">
      <alignment horizontal="right" vertical="center" wrapText="1"/>
    </xf>
    <xf numFmtId="0" fontId="31" fillId="0" borderId="47" xfId="0" applyFont="1" applyBorder="1" applyAlignment="1">
      <alignment horizontal="left" vertical="center" wrapText="1"/>
    </xf>
    <xf numFmtId="38" fontId="25" fillId="3" borderId="47" xfId="8" applyFont="1" applyFill="1" applyBorder="1" applyAlignment="1">
      <alignment horizontal="right" vertical="center" wrapText="1"/>
    </xf>
    <xf numFmtId="0" fontId="25" fillId="0" borderId="97" xfId="0" applyFont="1" applyBorder="1" applyAlignment="1">
      <alignment horizontal="center" vertical="center" wrapText="1"/>
    </xf>
    <xf numFmtId="0" fontId="25" fillId="0" borderId="45" xfId="0" applyFont="1" applyBorder="1" applyAlignment="1">
      <alignment horizontal="center" vertical="center" wrapText="1"/>
    </xf>
    <xf numFmtId="9" fontId="12" fillId="12" borderId="137" xfId="12" applyFont="1" applyFill="1" applyBorder="1" applyAlignment="1">
      <alignment vertical="center" wrapText="1"/>
    </xf>
    <xf numFmtId="9" fontId="12" fillId="12" borderId="123" xfId="12" applyFont="1" applyFill="1" applyBorder="1" applyAlignment="1">
      <alignment vertical="center" wrapText="1"/>
    </xf>
    <xf numFmtId="9" fontId="12" fillId="12" borderId="105" xfId="12" applyFont="1" applyFill="1" applyBorder="1" applyAlignment="1">
      <alignment vertical="center" wrapText="1"/>
    </xf>
    <xf numFmtId="0" fontId="25" fillId="0" borderId="76" xfId="0" applyFont="1" applyBorder="1" applyAlignment="1">
      <alignment horizontal="center" vertical="center" wrapText="1"/>
    </xf>
    <xf numFmtId="0" fontId="25" fillId="0" borderId="47" xfId="0" applyFont="1" applyBorder="1" applyAlignment="1">
      <alignment horizontal="center" vertical="center" wrapText="1"/>
    </xf>
    <xf numFmtId="38" fontId="25" fillId="13" borderId="171" xfId="8" applyFont="1" applyFill="1" applyBorder="1" applyAlignment="1">
      <alignment horizontal="center" vertical="center" wrapText="1"/>
    </xf>
    <xf numFmtId="0" fontId="0" fillId="0" borderId="132" xfId="0" applyBorder="1" applyAlignment="1">
      <alignment vertical="center" wrapText="1"/>
    </xf>
    <xf numFmtId="0" fontId="0" fillId="0" borderId="123" xfId="0" applyBorder="1" applyAlignment="1">
      <alignment horizontal="center" vertical="center" wrapText="1"/>
    </xf>
    <xf numFmtId="0" fontId="12" fillId="0" borderId="123" xfId="0" applyFont="1" applyBorder="1" applyAlignment="1">
      <alignment horizontal="center" vertical="center" wrapText="1"/>
    </xf>
    <xf numFmtId="0" fontId="0" fillId="0" borderId="97" xfId="0" applyBorder="1" applyAlignment="1">
      <alignment horizontal="center" vertical="center" wrapText="1"/>
    </xf>
    <xf numFmtId="0" fontId="0" fillId="0" borderId="45" xfId="0" applyBorder="1" applyAlignment="1">
      <alignment horizontal="center" vertical="center" wrapText="1"/>
    </xf>
    <xf numFmtId="0" fontId="0" fillId="0" borderId="137" xfId="0" applyBorder="1" applyAlignment="1">
      <alignment horizontal="center" vertical="center" wrapText="1"/>
    </xf>
    <xf numFmtId="0" fontId="0" fillId="0" borderId="124" xfId="0" applyBorder="1" applyAlignment="1">
      <alignment horizontal="center" vertical="center" wrapText="1"/>
    </xf>
    <xf numFmtId="0" fontId="0" fillId="0" borderId="33" xfId="0" applyBorder="1" applyAlignment="1">
      <alignment horizontal="center" vertical="center"/>
    </xf>
    <xf numFmtId="0" fontId="0" fillId="0" borderId="123" xfId="0" applyBorder="1" applyAlignment="1">
      <alignment horizontal="center" vertical="center"/>
    </xf>
    <xf numFmtId="38" fontId="25" fillId="13" borderId="170" xfId="8" applyFont="1" applyFill="1" applyBorder="1" applyAlignment="1">
      <alignment horizontal="center" vertical="center" wrapText="1"/>
    </xf>
    <xf numFmtId="0" fontId="25" fillId="0" borderId="47" xfId="0" applyFont="1" applyBorder="1" applyAlignment="1">
      <alignment horizontal="right" vertical="center" wrapText="1"/>
    </xf>
    <xf numFmtId="0" fontId="25" fillId="0" borderId="164" xfId="0" applyFont="1" applyBorder="1" applyAlignment="1">
      <alignment vertical="center" wrapText="1"/>
    </xf>
    <xf numFmtId="0" fontId="0" fillId="0" borderId="165" xfId="0" applyBorder="1" applyAlignment="1">
      <alignment vertical="center" wrapText="1"/>
    </xf>
    <xf numFmtId="0" fontId="0" fillId="0" borderId="166" xfId="0" applyBorder="1" applyAlignment="1">
      <alignment vertical="center" wrapText="1"/>
    </xf>
    <xf numFmtId="0" fontId="0" fillId="0" borderId="122" xfId="0" applyBorder="1" applyAlignment="1">
      <alignment vertical="center" wrapText="1"/>
    </xf>
    <xf numFmtId="0" fontId="0" fillId="0" borderId="167" xfId="0" applyBorder="1" applyAlignment="1">
      <alignment vertical="center" wrapText="1"/>
    </xf>
    <xf numFmtId="0" fontId="63" fillId="0" borderId="89" xfId="0" applyFont="1" applyBorder="1" applyAlignment="1">
      <alignment horizontal="center" vertical="center" wrapText="1"/>
    </xf>
    <xf numFmtId="0" fontId="63" fillId="0" borderId="32" xfId="0" applyFont="1" applyBorder="1" applyAlignment="1">
      <alignment horizontal="center" vertical="center" wrapText="1"/>
    </xf>
    <xf numFmtId="0" fontId="63" fillId="0" borderId="77" xfId="0" applyFont="1" applyBorder="1" applyAlignment="1">
      <alignment horizontal="center" vertical="center" wrapText="1"/>
    </xf>
    <xf numFmtId="0" fontId="0" fillId="0" borderId="46" xfId="0" applyBorder="1" applyAlignment="1">
      <alignment horizontal="center" vertical="center" wrapText="1"/>
    </xf>
    <xf numFmtId="0" fontId="0" fillId="0" borderId="123" xfId="0" applyBorder="1" applyAlignment="1">
      <alignment vertical="center" wrapText="1"/>
    </xf>
    <xf numFmtId="0" fontId="0" fillId="0" borderId="105" xfId="0" applyBorder="1" applyAlignment="1">
      <alignment vertical="center" wrapText="1"/>
    </xf>
    <xf numFmtId="0" fontId="25" fillId="0" borderId="166" xfId="0" applyFont="1" applyBorder="1" applyAlignment="1">
      <alignment vertical="center" wrapText="1"/>
    </xf>
    <xf numFmtId="0" fontId="63" fillId="0" borderId="137" xfId="0" applyFont="1" applyBorder="1" applyAlignment="1">
      <alignment horizontal="center" vertical="center" wrapText="1"/>
    </xf>
    <xf numFmtId="0" fontId="63" fillId="0" borderId="123" xfId="0" applyFont="1" applyBorder="1" applyAlignment="1">
      <alignment horizontal="center" vertical="center" wrapText="1"/>
    </xf>
    <xf numFmtId="0" fontId="63" fillId="0" borderId="105" xfId="0" applyFont="1" applyBorder="1" applyAlignment="1">
      <alignment horizontal="center" vertical="center" wrapText="1"/>
    </xf>
    <xf numFmtId="0" fontId="12" fillId="0" borderId="124"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89" xfId="0" applyFont="1" applyBorder="1" applyAlignment="1">
      <alignment horizontal="center" vertical="center" wrapText="1"/>
    </xf>
    <xf numFmtId="0" fontId="12" fillId="0" borderId="137" xfId="0" applyFont="1" applyBorder="1" applyAlignment="1">
      <alignment horizontal="center" vertical="center" wrapText="1"/>
    </xf>
    <xf numFmtId="0" fontId="12" fillId="0" borderId="97" xfId="0" applyFont="1" applyBorder="1" applyAlignment="1">
      <alignment horizontal="center" vertical="center" wrapText="1"/>
    </xf>
    <xf numFmtId="0" fontId="12" fillId="0" borderId="46" xfId="0" applyFont="1" applyBorder="1" applyAlignment="1">
      <alignment horizontal="center" vertical="center" wrapText="1"/>
    </xf>
    <xf numFmtId="0" fontId="0" fillId="0" borderId="97" xfId="0" applyBorder="1" applyAlignment="1">
      <alignment horizontal="center" vertical="center" shrinkToFit="1"/>
    </xf>
    <xf numFmtId="0" fontId="12" fillId="0" borderId="46" xfId="0" applyFont="1" applyBorder="1" applyAlignment="1">
      <alignment horizontal="center" vertical="center" shrinkToFit="1"/>
    </xf>
    <xf numFmtId="0" fontId="25" fillId="5" borderId="47" xfId="0" applyFont="1" applyFill="1" applyBorder="1" applyAlignment="1">
      <alignment horizontal="left" vertical="center" wrapText="1"/>
    </xf>
    <xf numFmtId="0" fontId="12" fillId="0" borderId="59" xfId="0" applyFont="1" applyBorder="1" applyAlignment="1">
      <alignment horizontal="center" vertical="center" wrapText="1"/>
    </xf>
    <xf numFmtId="0" fontId="25" fillId="4" borderId="0" xfId="0" applyFont="1" applyFill="1" applyAlignment="1">
      <alignment vertical="center" wrapText="1"/>
    </xf>
    <xf numFmtId="0" fontId="0" fillId="4" borderId="0" xfId="0" applyFill="1" applyAlignment="1">
      <alignment vertical="center" wrapText="1"/>
    </xf>
    <xf numFmtId="0" fontId="0" fillId="0" borderId="59" xfId="0" applyBorder="1" applyAlignment="1">
      <alignment horizontal="center" vertical="center" wrapText="1"/>
    </xf>
    <xf numFmtId="0" fontId="12" fillId="0" borderId="97" xfId="0" applyFont="1" applyBorder="1" applyAlignment="1">
      <alignment horizontal="center" vertical="center" shrinkToFit="1"/>
    </xf>
    <xf numFmtId="0" fontId="63" fillId="0" borderId="59"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0" xfId="0" applyFont="1" applyAlignment="1">
      <alignment horizontal="center" vertical="center" wrapText="1"/>
    </xf>
    <xf numFmtId="0" fontId="12" fillId="0" borderId="32" xfId="0" applyFont="1" applyBorder="1" applyAlignment="1">
      <alignment horizontal="center" vertical="center" wrapText="1"/>
    </xf>
    <xf numFmtId="38" fontId="25" fillId="2" borderId="105" xfId="8" applyFont="1" applyFill="1" applyBorder="1" applyAlignment="1">
      <alignment horizontal="center" vertical="center" wrapText="1"/>
    </xf>
    <xf numFmtId="0" fontId="25" fillId="4" borderId="47" xfId="0" applyFont="1" applyFill="1" applyBorder="1" applyAlignment="1">
      <alignment horizontal="right" wrapText="1"/>
    </xf>
    <xf numFmtId="0" fontId="0" fillId="4" borderId="47" xfId="0" applyFill="1" applyBorder="1" applyAlignment="1">
      <alignment horizontal="right" wrapText="1"/>
    </xf>
    <xf numFmtId="0" fontId="25" fillId="0" borderId="165" xfId="0" applyFont="1" applyBorder="1" applyAlignment="1">
      <alignment vertical="center" wrapText="1"/>
    </xf>
    <xf numFmtId="0" fontId="25" fillId="0" borderId="122" xfId="0" applyFont="1" applyBorder="1" applyAlignment="1">
      <alignment vertical="center" wrapText="1"/>
    </xf>
    <xf numFmtId="0" fontId="25" fillId="0" borderId="167" xfId="0" applyFont="1" applyBorder="1" applyAlignment="1">
      <alignment vertical="center" wrapText="1"/>
    </xf>
    <xf numFmtId="0" fontId="25" fillId="0" borderId="132" xfId="0" applyFont="1" applyBorder="1" applyAlignment="1">
      <alignment vertical="center" wrapText="1"/>
    </xf>
    <xf numFmtId="0" fontId="12" fillId="0" borderId="45" xfId="0" applyFont="1" applyBorder="1" applyAlignment="1">
      <alignment horizontal="center" vertical="center" wrapText="1"/>
    </xf>
    <xf numFmtId="38" fontId="25" fillId="4" borderId="0" xfId="8" applyFont="1" applyFill="1" applyBorder="1" applyAlignment="1">
      <alignment horizontal="center" vertical="center" wrapText="1"/>
    </xf>
    <xf numFmtId="38" fontId="25" fillId="0" borderId="111" xfId="8" applyFont="1" applyFill="1" applyBorder="1" applyAlignment="1">
      <alignment horizontal="center" vertical="center" wrapText="1"/>
    </xf>
    <xf numFmtId="38" fontId="25" fillId="2" borderId="107" xfId="8" applyFont="1" applyFill="1" applyBorder="1" applyAlignment="1">
      <alignment horizontal="center" vertical="center" wrapText="1"/>
    </xf>
    <xf numFmtId="38" fontId="70" fillId="4" borderId="0" xfId="8" applyFont="1" applyFill="1" applyBorder="1" applyAlignment="1">
      <alignment horizontal="center" vertical="center" wrapText="1"/>
    </xf>
    <xf numFmtId="0" fontId="12" fillId="0" borderId="45" xfId="0" applyFont="1" applyBorder="1" applyAlignment="1">
      <alignment horizontal="center" vertical="center" shrinkToFit="1"/>
    </xf>
    <xf numFmtId="0" fontId="0" fillId="0" borderId="126" xfId="0" applyBorder="1" applyAlignment="1">
      <alignment horizontal="center" vertical="center" shrinkToFit="1"/>
    </xf>
    <xf numFmtId="0" fontId="12" fillId="0" borderId="127" xfId="0" applyFont="1" applyBorder="1" applyAlignment="1">
      <alignment horizontal="center" vertical="center" shrinkToFit="1"/>
    </xf>
    <xf numFmtId="0" fontId="0" fillId="0" borderId="45" xfId="0" applyBorder="1" applyAlignment="1">
      <alignment horizontal="center" vertical="center" shrinkToFit="1"/>
    </xf>
    <xf numFmtId="0" fontId="25" fillId="0" borderId="136" xfId="0" applyFont="1" applyBorder="1" applyAlignment="1">
      <alignment horizontal="center" vertical="center" wrapText="1"/>
    </xf>
    <xf numFmtId="0" fontId="25" fillId="0" borderId="139" xfId="0" applyFont="1" applyBorder="1" applyAlignment="1">
      <alignment horizontal="center" vertical="center" wrapText="1"/>
    </xf>
    <xf numFmtId="0" fontId="25" fillId="0" borderId="143" xfId="0" applyFont="1" applyBorder="1" applyAlignment="1">
      <alignment horizontal="center" vertical="center" wrapText="1"/>
    </xf>
    <xf numFmtId="0" fontId="25" fillId="0" borderId="145" xfId="0" applyFont="1" applyBorder="1" applyAlignment="1">
      <alignment horizontal="center" vertical="center" wrapText="1"/>
    </xf>
    <xf numFmtId="0" fontId="25" fillId="0" borderId="114" xfId="0" applyFont="1" applyBorder="1" applyAlignment="1">
      <alignment horizontal="center" vertical="center" wrapText="1"/>
    </xf>
    <xf numFmtId="0" fontId="25" fillId="11" borderId="0" xfId="0" applyFont="1" applyFill="1" applyAlignment="1">
      <alignment vertical="center" wrapText="1"/>
    </xf>
    <xf numFmtId="0" fontId="0" fillId="11" borderId="0" xfId="0" applyFill="1" applyAlignment="1">
      <alignment vertical="center" wrapText="1"/>
    </xf>
    <xf numFmtId="0" fontId="12" fillId="0" borderId="125" xfId="0" applyFont="1" applyBorder="1" applyAlignment="1">
      <alignment horizontal="center" vertical="center" wrapText="1"/>
    </xf>
    <xf numFmtId="0" fontId="12" fillId="0" borderId="128" xfId="0" applyFont="1" applyBorder="1" applyAlignment="1">
      <alignment horizontal="center" vertical="center" wrapText="1"/>
    </xf>
    <xf numFmtId="0" fontId="25" fillId="11" borderId="114" xfId="0" applyFont="1" applyFill="1" applyBorder="1" applyAlignment="1">
      <alignment horizontal="right" wrapText="1"/>
    </xf>
    <xf numFmtId="0" fontId="25" fillId="0" borderId="115" xfId="0" applyFont="1" applyBorder="1" applyAlignment="1">
      <alignment vertical="center" wrapText="1"/>
    </xf>
    <xf numFmtId="0" fontId="0" fillId="0" borderId="116" xfId="0" applyBorder="1" applyAlignment="1">
      <alignment vertical="center" wrapText="1"/>
    </xf>
    <xf numFmtId="0" fontId="0" fillId="0" borderId="121" xfId="0" applyBorder="1" applyAlignment="1">
      <alignment vertical="center" wrapText="1"/>
    </xf>
    <xf numFmtId="0" fontId="0" fillId="0" borderId="131" xfId="0" applyBorder="1" applyAlignment="1">
      <alignment vertical="center" wrapText="1"/>
    </xf>
    <xf numFmtId="0" fontId="63" fillId="0" borderId="117" xfId="0" applyFont="1" applyBorder="1" applyAlignment="1">
      <alignment horizontal="center" vertical="center" wrapText="1"/>
    </xf>
    <xf numFmtId="0" fontId="0" fillId="0" borderId="117" xfId="0" applyBorder="1" applyAlignment="1">
      <alignment horizontal="center" vertical="center" wrapText="1"/>
    </xf>
    <xf numFmtId="0" fontId="12" fillId="0" borderId="118"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20" xfId="0" applyFont="1" applyBorder="1" applyAlignment="1">
      <alignment horizontal="center" vertical="center" wrapText="1"/>
    </xf>
    <xf numFmtId="0" fontId="0" fillId="0" borderId="125" xfId="0" applyBorder="1" applyAlignment="1">
      <alignment horizontal="center" vertical="center" wrapText="1"/>
    </xf>
    <xf numFmtId="38" fontId="25" fillId="2" borderId="146" xfId="8" applyFont="1" applyFill="1" applyBorder="1" applyAlignment="1">
      <alignment horizontal="center" vertical="center" wrapText="1"/>
    </xf>
    <xf numFmtId="38" fontId="25" fillId="2" borderId="153" xfId="8" applyFont="1" applyFill="1" applyBorder="1" applyAlignment="1">
      <alignment horizontal="center" vertical="center" wrapText="1"/>
    </xf>
    <xf numFmtId="0" fontId="0" fillId="11" borderId="114" xfId="0" applyFill="1" applyBorder="1" applyAlignment="1">
      <alignment horizontal="right" wrapText="1"/>
    </xf>
    <xf numFmtId="38" fontId="25" fillId="11" borderId="0" xfId="8" applyFont="1" applyFill="1" applyBorder="1" applyAlignment="1">
      <alignment horizontal="center" vertical="center" wrapText="1"/>
    </xf>
    <xf numFmtId="38" fontId="25" fillId="0" borderId="159" xfId="8" applyFont="1" applyFill="1" applyBorder="1" applyAlignment="1">
      <alignment horizontal="center" vertical="center" wrapText="1"/>
    </xf>
    <xf numFmtId="38" fontId="25" fillId="0" borderId="160" xfId="8" applyFont="1" applyFill="1" applyBorder="1" applyAlignment="1">
      <alignment horizontal="center" vertical="center" wrapText="1"/>
    </xf>
    <xf numFmtId="38" fontId="25" fillId="2" borderId="142" xfId="8" applyFont="1" applyFill="1" applyBorder="1" applyAlignment="1">
      <alignment horizontal="center" vertical="center" wrapText="1"/>
    </xf>
    <xf numFmtId="38" fontId="70" fillId="11" borderId="0" xfId="8" applyFont="1" applyFill="1" applyBorder="1" applyAlignment="1">
      <alignment horizontal="center" vertical="center" wrapText="1"/>
    </xf>
    <xf numFmtId="0" fontId="12" fillId="0" borderId="117" xfId="0" applyFont="1" applyBorder="1" applyAlignment="1">
      <alignment horizontal="center" vertical="center" wrapText="1"/>
    </xf>
    <xf numFmtId="0" fontId="60" fillId="3" borderId="0" xfId="0" applyFont="1" applyFill="1" applyAlignment="1">
      <alignment horizontal="left" vertical="center" wrapText="1"/>
    </xf>
    <xf numFmtId="0" fontId="1" fillId="4" borderId="28" xfId="11" applyFont="1" applyFill="1" applyBorder="1">
      <alignment vertical="center"/>
    </xf>
  </cellXfs>
  <cellStyles count="14">
    <cellStyle name="パーセント" xfId="12" builtinId="5"/>
    <cellStyle name="パーセント 2" xfId="3" xr:uid="{00000000-0005-0000-0000-000000000000}"/>
    <cellStyle name="桁区切り" xfId="8" builtinId="6"/>
    <cellStyle name="桁区切り 2" xfId="4" xr:uid="{00000000-0005-0000-0000-000001000000}"/>
    <cellStyle name="桁区切り 3" xfId="9" xr:uid="{37A84239-5E5A-4B3E-BA92-F56E2B4CA540}"/>
    <cellStyle name="標準" xfId="0" builtinId="0"/>
    <cellStyle name="標準 2" xfId="5" xr:uid="{00000000-0005-0000-0000-000003000000}"/>
    <cellStyle name="標準 2 2" xfId="1" xr:uid="{00000000-0005-0000-0000-000004000000}"/>
    <cellStyle name="標準 2 3" xfId="2" xr:uid="{00000000-0005-0000-0000-000005000000}"/>
    <cellStyle name="標準 2 4" xfId="11" xr:uid="{01A0D7CE-9E7D-4C9A-99EE-1615FF064A72}"/>
    <cellStyle name="標準 3" xfId="6" xr:uid="{00000000-0005-0000-0000-000006000000}"/>
    <cellStyle name="標準 4" xfId="7" xr:uid="{00000000-0005-0000-0000-000007000000}"/>
    <cellStyle name="標準 5" xfId="10" xr:uid="{22746844-C8CE-4C03-BB34-DB60CE5F44BA}"/>
    <cellStyle name="標準 6" xfId="13" xr:uid="{330C8AB9-E92B-41D7-8A9E-EEB18439B748}"/>
  </cellStyles>
  <dxfs count="108">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bgColor rgb="FF92D05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font>
      <numFmt numFmtId="0" formatCode="General"/>
      <fill>
        <patternFill>
          <bgColor theme="8" tint="0.79998168889431442"/>
        </patternFill>
      </fill>
    </dxf>
    <dxf>
      <font>
        <color rgb="FFFF0000"/>
      </font>
      <fill>
        <patternFill patternType="none">
          <fgColor auto="1"/>
          <bgColor auto="1"/>
        </patternFill>
      </fill>
    </dxf>
    <dxf>
      <font>
        <color rgb="FFFF0000"/>
      </font>
      <fill>
        <patternFill patternType="none">
          <bgColor auto="1"/>
        </patternFill>
      </fill>
    </dxf>
    <dxf>
      <fill>
        <patternFill patternType="none">
          <bgColor auto="1"/>
        </patternFill>
      </fill>
    </dxf>
    <dxf>
      <fill>
        <patternFill>
          <bgColor theme="8" tint="0.79998168889431442"/>
        </patternFill>
      </fill>
    </dxf>
    <dxf>
      <font>
        <b val="0"/>
        <i val="0"/>
      </font>
      <numFmt numFmtId="0" formatCode="General"/>
    </dxf>
    <dxf>
      <fill>
        <patternFill patternType="none">
          <bgColor auto="1"/>
        </patternFill>
      </fill>
    </dxf>
    <dxf>
      <fill>
        <patternFill>
          <bgColor theme="8" tint="0.79998168889431442"/>
        </patternFill>
      </fill>
    </dxf>
    <dxf>
      <font>
        <b val="0"/>
        <i val="0"/>
      </font>
    </dxf>
    <dxf>
      <fill>
        <patternFill>
          <bgColor theme="8" tint="0.79998168889431442"/>
        </patternFill>
      </fill>
    </dxf>
    <dxf>
      <font>
        <b val="0"/>
        <i val="0"/>
      </font>
      <fill>
        <patternFill>
          <bgColor theme="8" tint="0.79998168889431442"/>
        </patternFill>
      </fill>
    </dxf>
  </dxfs>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207310</xdr:colOff>
      <xdr:row>8</xdr:row>
      <xdr:rowOff>246530</xdr:rowOff>
    </xdr:from>
    <xdr:to>
      <xdr:col>5</xdr:col>
      <xdr:colOff>743090</xdr:colOff>
      <xdr:row>9</xdr:row>
      <xdr:rowOff>157584</xdr:rowOff>
    </xdr:to>
    <xdr:sp macro="" textlink="">
      <xdr:nvSpPr>
        <xdr:cNvPr id="2" name="テキスト ボックス 1">
          <a:extLst>
            <a:ext uri="{FF2B5EF4-FFF2-40B4-BE49-F238E27FC236}">
              <a16:creationId xmlns:a16="http://schemas.microsoft.com/office/drawing/2014/main" id="{0349940F-83FC-463D-AB52-91BA1A72C741}"/>
            </a:ext>
          </a:extLst>
        </xdr:cNvPr>
        <xdr:cNvSpPr txBox="1"/>
      </xdr:nvSpPr>
      <xdr:spPr>
        <a:xfrm>
          <a:off x="879663" y="2655795"/>
          <a:ext cx="7371368" cy="807524"/>
        </a:xfrm>
        <a:prstGeom prst="rect">
          <a:avLst/>
        </a:prstGeom>
        <a:solidFill>
          <a:sysClr val="window" lastClr="FFFFFF"/>
        </a:solidFill>
        <a:ln w="38100" cmpd="sng">
          <a:solidFill>
            <a:srgbClr val="FF0000"/>
          </a:solidFill>
        </a:ln>
        <a:effectLst/>
      </xdr:spPr>
      <xdr:txBody>
        <a:bodyPr vertOverflow="clip" horzOverflow="clip" wrap="square" rtlCol="0" anchor="ctr" anchorCtr="0"/>
        <a:lstStyle/>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作成にあたっては、別添「（参考）共通様式」を参照すること。</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なお、提出にあたってはすべてのシートにおいてコメントを非表示に設定すること。</a:t>
          </a:r>
        </a:p>
      </xdr:txBody>
    </xdr:sp>
    <xdr:clientData/>
  </xdr:twoCellAnchor>
  <xdr:twoCellAnchor>
    <xdr:from>
      <xdr:col>7</xdr:col>
      <xdr:colOff>112059</xdr:colOff>
      <xdr:row>0</xdr:row>
      <xdr:rowOff>291353</xdr:rowOff>
    </xdr:from>
    <xdr:to>
      <xdr:col>10</xdr:col>
      <xdr:colOff>661148</xdr:colOff>
      <xdr:row>3</xdr:row>
      <xdr:rowOff>67234</xdr:rowOff>
    </xdr:to>
    <xdr:sp macro="" textlink="">
      <xdr:nvSpPr>
        <xdr:cNvPr id="3" name="テキスト ボックス 2">
          <a:extLst>
            <a:ext uri="{FF2B5EF4-FFF2-40B4-BE49-F238E27FC236}">
              <a16:creationId xmlns:a16="http://schemas.microsoft.com/office/drawing/2014/main" id="{B78CDD82-3A72-400A-8391-AC9AEF56ECDE}"/>
            </a:ext>
          </a:extLst>
        </xdr:cNvPr>
        <xdr:cNvSpPr txBox="1"/>
      </xdr:nvSpPr>
      <xdr:spPr>
        <a:xfrm>
          <a:off x="8796618" y="291353"/>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238125</xdr:colOff>
      <xdr:row>196</xdr:row>
      <xdr:rowOff>202407</xdr:rowOff>
    </xdr:from>
    <xdr:to>
      <xdr:col>2</xdr:col>
      <xdr:colOff>607219</xdr:colOff>
      <xdr:row>198</xdr:row>
      <xdr:rowOff>272143</xdr:rowOff>
    </xdr:to>
    <xdr:sp macro="" textlink="">
      <xdr:nvSpPr>
        <xdr:cNvPr id="2" name="テキスト ボックス 1">
          <a:extLst>
            <a:ext uri="{FF2B5EF4-FFF2-40B4-BE49-F238E27FC236}">
              <a16:creationId xmlns:a16="http://schemas.microsoft.com/office/drawing/2014/main" id="{68C8BFDA-90B6-4D39-8A7C-CDAAFF85D8C3}"/>
            </a:ext>
          </a:extLst>
        </xdr:cNvPr>
        <xdr:cNvSpPr txBox="1"/>
      </xdr:nvSpPr>
      <xdr:spPr>
        <a:xfrm>
          <a:off x="371475" y="34070925"/>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250032</xdr:colOff>
      <xdr:row>173</xdr:row>
      <xdr:rowOff>130969</xdr:rowOff>
    </xdr:from>
    <xdr:to>
      <xdr:col>2</xdr:col>
      <xdr:colOff>619126</xdr:colOff>
      <xdr:row>174</xdr:row>
      <xdr:rowOff>95250</xdr:rowOff>
    </xdr:to>
    <xdr:sp macro="" textlink="">
      <xdr:nvSpPr>
        <xdr:cNvPr id="3" name="テキスト ボックス 2">
          <a:extLst>
            <a:ext uri="{FF2B5EF4-FFF2-40B4-BE49-F238E27FC236}">
              <a16:creationId xmlns:a16="http://schemas.microsoft.com/office/drawing/2014/main" id="{71DABC61-82B0-4CE7-A1DD-902B435AF531}"/>
            </a:ext>
          </a:extLst>
        </xdr:cNvPr>
        <xdr:cNvSpPr txBox="1"/>
      </xdr:nvSpPr>
      <xdr:spPr>
        <a:xfrm>
          <a:off x="383382" y="34070925"/>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250030</xdr:colOff>
      <xdr:row>151</xdr:row>
      <xdr:rowOff>0</xdr:rowOff>
    </xdr:from>
    <xdr:to>
      <xdr:col>2</xdr:col>
      <xdr:colOff>619124</xdr:colOff>
      <xdr:row>152</xdr:row>
      <xdr:rowOff>321467</xdr:rowOff>
    </xdr:to>
    <xdr:sp macro="" textlink="">
      <xdr:nvSpPr>
        <xdr:cNvPr id="4" name="テキスト ボックス 3">
          <a:extLst>
            <a:ext uri="{FF2B5EF4-FFF2-40B4-BE49-F238E27FC236}">
              <a16:creationId xmlns:a16="http://schemas.microsoft.com/office/drawing/2014/main" id="{199A7BF5-9D68-4286-8545-4616C868C18A}"/>
            </a:ext>
          </a:extLst>
        </xdr:cNvPr>
        <xdr:cNvSpPr txBox="1"/>
      </xdr:nvSpPr>
      <xdr:spPr>
        <a:xfrm>
          <a:off x="383380" y="34070925"/>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0</xdr:col>
      <xdr:colOff>47625</xdr:colOff>
      <xdr:row>3</xdr:row>
      <xdr:rowOff>107156</xdr:rowOff>
    </xdr:from>
    <xdr:to>
      <xdr:col>15</xdr:col>
      <xdr:colOff>762000</xdr:colOff>
      <xdr:row>17</xdr:row>
      <xdr:rowOff>122465</xdr:rowOff>
    </xdr:to>
    <xdr:sp macro="" textlink="">
      <xdr:nvSpPr>
        <xdr:cNvPr id="5" name="テキスト ボックス 4">
          <a:extLst>
            <a:ext uri="{FF2B5EF4-FFF2-40B4-BE49-F238E27FC236}">
              <a16:creationId xmlns:a16="http://schemas.microsoft.com/office/drawing/2014/main" id="{7C7167AD-59FE-4AC8-8188-E38BCB7C666F}"/>
            </a:ext>
          </a:extLst>
        </xdr:cNvPr>
        <xdr:cNvSpPr txBox="1"/>
      </xdr:nvSpPr>
      <xdr:spPr>
        <a:xfrm>
          <a:off x="47625" y="802481"/>
          <a:ext cx="13763625" cy="2501334"/>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記入要領</a:t>
          </a: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p>
        <a:p>
          <a:pPr>
            <a:lnSpc>
              <a:spcPts val="1200"/>
            </a:lnSpc>
          </a:pP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黄色セル内に回答を記載（半角数字）、水色セル内はドロップダウンリストから選択すること。灰色セルは入力不要。</a:t>
          </a:r>
          <a:r>
            <a:rPr kumimoji="1" lang="ja-JP" altLang="en-US" sz="1100" b="1" u="none">
              <a:solidFill>
                <a:srgbClr val="0070C0"/>
              </a:solidFill>
              <a:latin typeface="ＭＳ ゴシック" panose="020B0609070205080204" pitchFamily="49" charset="-128"/>
              <a:ea typeface="ＭＳ ゴシック" panose="020B0609070205080204" pitchFamily="49" charset="-128"/>
            </a:rPr>
            <a:t>　</a:t>
          </a:r>
          <a:r>
            <a:rPr kumimoji="1" lang="ja-JP" altLang="en-US" sz="1100" b="1" u="none" baseline="0">
              <a:solidFill>
                <a:srgbClr val="0070C0"/>
              </a:solidFill>
              <a:latin typeface="ＭＳ ゴシック" panose="020B0609070205080204" pitchFamily="49" charset="-128"/>
              <a:ea typeface="ＭＳ ゴシック" panose="020B0609070205080204" pitchFamily="49" charset="-128"/>
            </a:rPr>
            <a:t>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baseline="0">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避難所指定を受けている学校は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139D2A"/>
              </a:solidFill>
              <a:effectLst/>
              <a:latin typeface="ＭＳ ゴシック" panose="020B0609070205080204" pitchFamily="49" charset="-128"/>
              <a:ea typeface="ＭＳ ゴシック" panose="020B0609070205080204" pitchFamily="49" charset="-128"/>
              <a:cs typeface="+mn-cs"/>
            </a:rPr>
            <a:t>緑色の範囲</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の表へ回答すること。</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避難所指定を受けていない学校は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FF0066"/>
              </a:solidFill>
              <a:effectLst/>
              <a:latin typeface="ＭＳ ゴシック" panose="020B0609070205080204" pitchFamily="49" charset="-128"/>
              <a:ea typeface="ＭＳ ゴシック" panose="020B0609070205080204" pitchFamily="49" charset="-128"/>
              <a:cs typeface="+mn-cs"/>
            </a:rPr>
            <a:t>ピンク色の範囲</a:t>
          </a:r>
          <a:r>
            <a:rPr kumimoji="1" lang="ja-JP" altLang="ja-JP" sz="1100" b="0">
              <a:solidFill>
                <a:schemeClr val="dk1"/>
              </a:solidFill>
              <a:effectLst/>
              <a:latin typeface="ＭＳ ゴシック" panose="020B0609070205080204" pitchFamily="49" charset="-128"/>
              <a:ea typeface="ＭＳ ゴシック" panose="020B0609070205080204" pitchFamily="49" charset="-128"/>
              <a:cs typeface="+mn-cs"/>
            </a:rPr>
            <a:t>の</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表へ回答すること。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と</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のいずれの表についても、必ず回答を記載（又は入力）すること。なお、</a:t>
          </a:r>
          <a:r>
            <a:rPr kumimoji="1" lang="ja-JP" altLang="ja-JP" sz="1100">
              <a:solidFill>
                <a:srgbClr val="FF0000"/>
              </a:solidFill>
              <a:effectLst/>
              <a:latin typeface="ＭＳ ゴシック" panose="020B0609070205080204" pitchFamily="49" charset="-128"/>
              <a:ea typeface="ＭＳ ゴシック" panose="020B0609070205080204" pitchFamily="49" charset="-128"/>
              <a:cs typeface="+mn-cs"/>
            </a:rPr>
            <a:t>「棟数で入力」</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先に回答すること。</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表へ回答した建物の保有面積を</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表へ回答すること（回答の整合性を取ること）。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について、専門課程と高等課程など、複数の課程の生徒が使用する建物については、当該建物を利用する生徒数が一番多い課程にのみ計上し、重複しないようにすること。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例</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専門課程の生徒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50</a:t>
          </a:r>
          <a:r>
            <a:rPr kumimoji="1" lang="ja-JP" altLang="en-US" sz="1100">
              <a:solidFill>
                <a:srgbClr val="002060"/>
              </a:solidFill>
              <a:latin typeface="ＭＳ ゴシック" panose="020B0609070205080204" pitchFamily="49" charset="-128"/>
              <a:ea typeface="ＭＳ ゴシック" panose="020B0609070205080204" pitchFamily="49" charset="-128"/>
            </a:rPr>
            <a:t>人、高等課程の生徒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100</a:t>
          </a:r>
          <a:r>
            <a:rPr kumimoji="1" lang="ja-JP" altLang="en-US" sz="1100">
              <a:solidFill>
                <a:srgbClr val="002060"/>
              </a:solidFill>
              <a:latin typeface="ＭＳ ゴシック" panose="020B0609070205080204" pitchFamily="49" charset="-128"/>
              <a:ea typeface="ＭＳ ゴシック" panose="020B0609070205080204" pitchFamily="49" charset="-128"/>
            </a:rPr>
            <a:t>人がＡ棟を利用する場合、当該建物は高等課程へ計上する。</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について、一つの建物に複数の学校が入居している場合には、回答が重複しても構わないので、各学校毎に回答すること。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について、一つの建物に複数の学校が入居している場合には、専有面積を回答すること。なお、共有面積がある場合には、生徒数等により案分して計上すること。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baseline="0">
              <a:solidFill>
                <a:schemeClr val="tx1"/>
              </a:solidFill>
              <a:latin typeface="ＭＳ ゴシック" panose="020B0609070205080204" pitchFamily="49" charset="-128"/>
              <a:ea typeface="ＭＳ ゴシック" panose="020B0609070205080204" pitchFamily="49" charset="-128"/>
            </a:rPr>
            <a:t>8</a:t>
          </a:r>
          <a:r>
            <a:rPr kumimoji="1" lang="ja-JP" altLang="en-US" sz="1100" b="0">
              <a:solidFill>
                <a:schemeClr val="tx1"/>
              </a:solidFill>
              <a:latin typeface="ＭＳ ゴシック" panose="020B0609070205080204" pitchFamily="49" charset="-128"/>
              <a:ea typeface="ＭＳ ゴシック" panose="020B0609070205080204" pitchFamily="49" charset="-128"/>
            </a:rPr>
            <a:t>）</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IS</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値については、測定された数値のうち、回答した棟ごとの最小値</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を基に記載</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すること。なお、Ｉｓ値の算出に当たっては、設置地域における地震地域係数（Ｚ）を考慮することができ</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る</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100">
            <a:effectLst/>
            <a:latin typeface="ＭＳ ゴシック" panose="020B0609070205080204" pitchFamily="49" charset="-128"/>
            <a:ea typeface="ＭＳ ゴシック" panose="020B0609070205080204" pitchFamily="49" charset="-128"/>
          </a:endParaRPr>
        </a:p>
        <a:p>
          <a:r>
            <a:rPr lang="ja-JP" altLang="en-US" sz="1100" u="non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例</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Ａ棟のＩｓ値（最小値）が</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0.45</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で</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改修予定が</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有る</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場合、表中のＨ欄へ計上する。　</a:t>
          </a:r>
          <a:endPar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endParaRPr>
        </a:p>
        <a:p>
          <a:r>
            <a:rPr kumimoji="1" lang="en-US" altLang="ja-JP" sz="1100" b="0" baseline="0">
              <a:solidFill>
                <a:sysClr val="windowText" lastClr="000000"/>
              </a:solidFill>
              <a:latin typeface="ＭＳ ゴシック" panose="020B0609070205080204" pitchFamily="49" charset="-128"/>
              <a:ea typeface="ＭＳ ゴシック" panose="020B0609070205080204" pitchFamily="49" charset="-128"/>
            </a:rPr>
            <a:t>9</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表下欄外の□枠内が「</a:t>
          </a:r>
          <a:r>
            <a:rPr kumimoji="1" lang="en-US" altLang="ja-JP" sz="1100" b="1" u="sng">
              <a:solidFill>
                <a:sysClr val="windowText" lastClr="000000"/>
              </a:solidFill>
              <a:latin typeface="ＭＳ ゴシック" panose="020B0609070205080204" pitchFamily="49" charset="-128"/>
              <a:ea typeface="ＭＳ ゴシック" panose="020B0609070205080204" pitchFamily="49" charset="-128"/>
            </a:rPr>
            <a:t>OK</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」となった表を提出</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すること。「エラー」であれば、右欄外の確認チェック欄で「エラー」が出ている箇所を確認し、表を修正すること</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rgbClr val="FF0000"/>
              </a:solidFill>
              <a:latin typeface="ＭＳ ゴシック" panose="020B0609070205080204" pitchFamily="49" charset="-128"/>
              <a:ea typeface="ＭＳ ゴシック" panose="020B0609070205080204" pitchFamily="49" charset="-128"/>
            </a:rPr>
            <a:t>本様式は設置者が所有する建物に関する調査票</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になります。</a:t>
          </a:r>
          <a:r>
            <a:rPr kumimoji="1" lang="ja-JP" altLang="en-US" sz="1100" b="0" u="sng">
              <a:solidFill>
                <a:sysClr val="windowText" lastClr="000000"/>
              </a:solidFill>
              <a:latin typeface="ＭＳ ゴシック" panose="020B0609070205080204" pitchFamily="49" charset="-128"/>
              <a:ea typeface="ＭＳ ゴシック" panose="020B0609070205080204" pitchFamily="49" charset="-128"/>
            </a:rPr>
            <a:t>借用の場合には、回答の必要はありません。</a:t>
          </a:r>
          <a:endParaRPr kumimoji="1" lang="en-US" altLang="ja-JP" sz="1100" b="0"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250032</xdr:colOff>
      <xdr:row>184</xdr:row>
      <xdr:rowOff>166687</xdr:rowOff>
    </xdr:from>
    <xdr:to>
      <xdr:col>2</xdr:col>
      <xdr:colOff>619126</xdr:colOff>
      <xdr:row>185</xdr:row>
      <xdr:rowOff>107157</xdr:rowOff>
    </xdr:to>
    <xdr:sp macro="" textlink="">
      <xdr:nvSpPr>
        <xdr:cNvPr id="6" name="テキスト ボックス 5">
          <a:extLst>
            <a:ext uri="{FF2B5EF4-FFF2-40B4-BE49-F238E27FC236}">
              <a16:creationId xmlns:a16="http://schemas.microsoft.com/office/drawing/2014/main" id="{883AA4AA-17CB-4044-B30E-E4B56E351149}"/>
            </a:ext>
          </a:extLst>
        </xdr:cNvPr>
        <xdr:cNvSpPr txBox="1"/>
      </xdr:nvSpPr>
      <xdr:spPr>
        <a:xfrm>
          <a:off x="383382" y="34070925"/>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8</xdr:col>
      <xdr:colOff>297656</xdr:colOff>
      <xdr:row>0</xdr:row>
      <xdr:rowOff>166687</xdr:rowOff>
    </xdr:from>
    <xdr:to>
      <xdr:col>15</xdr:col>
      <xdr:colOff>476250</xdr:colOff>
      <xdr:row>2</xdr:row>
      <xdr:rowOff>83342</xdr:rowOff>
    </xdr:to>
    <xdr:sp macro="" textlink="">
      <xdr:nvSpPr>
        <xdr:cNvPr id="7" name="テキスト ボックス 6">
          <a:extLst>
            <a:ext uri="{FF2B5EF4-FFF2-40B4-BE49-F238E27FC236}">
              <a16:creationId xmlns:a16="http://schemas.microsoft.com/office/drawing/2014/main" id="{750409B7-A10E-4124-B76B-13C4876B2B91}"/>
            </a:ext>
          </a:extLst>
        </xdr:cNvPr>
        <xdr:cNvSpPr txBox="1"/>
      </xdr:nvSpPr>
      <xdr:spPr>
        <a:xfrm>
          <a:off x="6612731" y="166687"/>
          <a:ext cx="6912769" cy="392905"/>
        </a:xfrm>
        <a:prstGeom prst="rect">
          <a:avLst/>
        </a:prstGeom>
        <a:noFill/>
        <a:ln w="31750" cap="sq" cmpd="sng">
          <a:solidFill>
            <a:srgbClr val="0070C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solidFill>
                <a:srgbClr val="0070C0"/>
              </a:solidFill>
            </a:rPr>
            <a:t>※</a:t>
          </a:r>
          <a:r>
            <a:rPr kumimoji="1" lang="ja-JP" altLang="en-US" sz="1600" b="1">
              <a:solidFill>
                <a:srgbClr val="0070C0"/>
              </a:solidFill>
            </a:rPr>
            <a:t>　回答の際、行・列の追加・削除、セルの結合・分割はしないこと。</a:t>
          </a:r>
          <a:endParaRPr kumimoji="1" lang="en-US" altLang="ja-JP" sz="1600" b="1">
            <a:solidFill>
              <a:srgbClr val="0070C0"/>
            </a:solidFill>
          </a:endParaRPr>
        </a:p>
      </xdr:txBody>
    </xdr:sp>
    <xdr:clientData/>
  </xdr:twoCellAnchor>
  <xdr:twoCellAnchor>
    <xdr:from>
      <xdr:col>1</xdr:col>
      <xdr:colOff>238124</xdr:colOff>
      <xdr:row>161</xdr:row>
      <xdr:rowOff>107157</xdr:rowOff>
    </xdr:from>
    <xdr:to>
      <xdr:col>2</xdr:col>
      <xdr:colOff>607218</xdr:colOff>
      <xdr:row>163</xdr:row>
      <xdr:rowOff>250030</xdr:rowOff>
    </xdr:to>
    <xdr:sp macro="" textlink="">
      <xdr:nvSpPr>
        <xdr:cNvPr id="8" name="テキスト ボックス 7">
          <a:extLst>
            <a:ext uri="{FF2B5EF4-FFF2-40B4-BE49-F238E27FC236}">
              <a16:creationId xmlns:a16="http://schemas.microsoft.com/office/drawing/2014/main" id="{D6627869-1FFE-4504-957D-A857E9040F28}"/>
            </a:ext>
          </a:extLst>
        </xdr:cNvPr>
        <xdr:cNvSpPr txBox="1"/>
      </xdr:nvSpPr>
      <xdr:spPr>
        <a:xfrm>
          <a:off x="371474" y="34070925"/>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238125</xdr:colOff>
      <xdr:row>208</xdr:row>
      <xdr:rowOff>3743</xdr:rowOff>
    </xdr:from>
    <xdr:to>
      <xdr:col>2</xdr:col>
      <xdr:colOff>607219</xdr:colOff>
      <xdr:row>209</xdr:row>
      <xdr:rowOff>231322</xdr:rowOff>
    </xdr:to>
    <xdr:sp macro="" textlink="">
      <xdr:nvSpPr>
        <xdr:cNvPr id="9" name="テキスト ボックス 8">
          <a:extLst>
            <a:ext uri="{FF2B5EF4-FFF2-40B4-BE49-F238E27FC236}">
              <a16:creationId xmlns:a16="http://schemas.microsoft.com/office/drawing/2014/main" id="{FEF6188F-F399-495A-98C1-359BA33AB172}"/>
            </a:ext>
          </a:extLst>
        </xdr:cNvPr>
        <xdr:cNvSpPr txBox="1"/>
      </xdr:nvSpPr>
      <xdr:spPr>
        <a:xfrm>
          <a:off x="371475" y="34070925"/>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5</xdr:col>
      <xdr:colOff>408213</xdr:colOff>
      <xdr:row>26</xdr:row>
      <xdr:rowOff>47622</xdr:rowOff>
    </xdr:from>
    <xdr:to>
      <xdr:col>11</xdr:col>
      <xdr:colOff>462642</xdr:colOff>
      <xdr:row>37</xdr:row>
      <xdr:rowOff>47625</xdr:rowOff>
    </xdr:to>
    <xdr:sp macro="" textlink="">
      <xdr:nvSpPr>
        <xdr:cNvPr id="11" name="テキスト ボックス 10">
          <a:extLst>
            <a:ext uri="{FF2B5EF4-FFF2-40B4-BE49-F238E27FC236}">
              <a16:creationId xmlns:a16="http://schemas.microsoft.com/office/drawing/2014/main" id="{BD8B327D-31E7-3C96-9594-1EFB313DE18C}"/>
            </a:ext>
          </a:extLst>
        </xdr:cNvPr>
        <xdr:cNvSpPr txBox="1"/>
      </xdr:nvSpPr>
      <xdr:spPr>
        <a:xfrm>
          <a:off x="3853088" y="5810247"/>
          <a:ext cx="5864679" cy="2111378"/>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「令和５年度私立高等学校等の実態調査」にてご回答いただいた本様式のシートを添付、またはデータを本シートにコピーすること。</a:t>
          </a:r>
          <a:r>
            <a:rPr kumimoji="1" lang="ja-JP" altLang="en-US" sz="1400" b="1" i="0" u="none" strike="noStrike" kern="0" cap="none" spc="0" normalizeH="0" baseline="0" noProof="0">
              <a:ln>
                <a:noFill/>
              </a:ln>
              <a:solidFill>
                <a:srgbClr val="FF0000"/>
              </a:solidFill>
              <a:effectLst/>
              <a:uLnTx/>
              <a:uFillTx/>
              <a:latin typeface="+mn-lt"/>
              <a:ea typeface="+mn-ea"/>
              <a:cs typeface="+mn-cs"/>
            </a:rPr>
            <a:t>なお、当該シートにはマクロが組み込まれているので、コピーする際にはデータの写し間違い等に留意すること。（シートごとコピーする場合、マクロは削除した状態で構わない。）</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回答していない場合は、本シートの</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または</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に令和４年５月１日時点の状況を入力すること。</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その場合、</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）表については回答不用。</a:t>
          </a:r>
        </a:p>
        <a:p>
          <a:endParaRPr kumimoji="1" lang="en-US" altLang="ja-JP" sz="14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123825</xdr:colOff>
      <xdr:row>1</xdr:row>
      <xdr:rowOff>104775</xdr:rowOff>
    </xdr:from>
    <xdr:to>
      <xdr:col>14</xdr:col>
      <xdr:colOff>428065</xdr:colOff>
      <xdr:row>6</xdr:row>
      <xdr:rowOff>43702</xdr:rowOff>
    </xdr:to>
    <xdr:sp macro="" textlink="">
      <xdr:nvSpPr>
        <xdr:cNvPr id="2" name="テキスト ボックス 1">
          <a:extLst>
            <a:ext uri="{FF2B5EF4-FFF2-40B4-BE49-F238E27FC236}">
              <a16:creationId xmlns:a16="http://schemas.microsoft.com/office/drawing/2014/main" id="{596FCC43-F684-4AB9-ACBB-3B49036FB94D}"/>
            </a:ext>
          </a:extLst>
        </xdr:cNvPr>
        <xdr:cNvSpPr txBox="1"/>
      </xdr:nvSpPr>
      <xdr:spPr>
        <a:xfrm>
          <a:off x="8143875" y="28575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2</xdr:row>
      <xdr:rowOff>0</xdr:rowOff>
    </xdr:from>
    <xdr:to>
      <xdr:col>9</xdr:col>
      <xdr:colOff>542365</xdr:colOff>
      <xdr:row>7</xdr:row>
      <xdr:rowOff>5602</xdr:rowOff>
    </xdr:to>
    <xdr:sp macro="" textlink="">
      <xdr:nvSpPr>
        <xdr:cNvPr id="2" name="テキスト ボックス 1">
          <a:extLst>
            <a:ext uri="{FF2B5EF4-FFF2-40B4-BE49-F238E27FC236}">
              <a16:creationId xmlns:a16="http://schemas.microsoft.com/office/drawing/2014/main" id="{A493489F-8163-4A28-888B-ABA69C0F28D9}"/>
            </a:ext>
          </a:extLst>
        </xdr:cNvPr>
        <xdr:cNvSpPr txBox="1"/>
      </xdr:nvSpPr>
      <xdr:spPr>
        <a:xfrm>
          <a:off x="7905750" y="34290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142876</xdr:colOff>
      <xdr:row>2</xdr:row>
      <xdr:rowOff>123825</xdr:rowOff>
    </xdr:from>
    <xdr:to>
      <xdr:col>10</xdr:col>
      <xdr:colOff>628651</xdr:colOff>
      <xdr:row>4</xdr:row>
      <xdr:rowOff>38100</xdr:rowOff>
    </xdr:to>
    <xdr:sp macro="" textlink="">
      <xdr:nvSpPr>
        <xdr:cNvPr id="2" name="テキスト ボックス 1">
          <a:extLst>
            <a:ext uri="{FF2B5EF4-FFF2-40B4-BE49-F238E27FC236}">
              <a16:creationId xmlns:a16="http://schemas.microsoft.com/office/drawing/2014/main" id="{AD7DB642-A39C-4B2D-BD33-A4CAD052C255}"/>
            </a:ext>
          </a:extLst>
        </xdr:cNvPr>
        <xdr:cNvSpPr txBox="1"/>
      </xdr:nvSpPr>
      <xdr:spPr>
        <a:xfrm>
          <a:off x="7953376" y="381000"/>
          <a:ext cx="2095500" cy="342900"/>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104775</xdr:colOff>
      <xdr:row>2</xdr:row>
      <xdr:rowOff>28575</xdr:rowOff>
    </xdr:from>
    <xdr:to>
      <xdr:col>11</xdr:col>
      <xdr:colOff>409015</xdr:colOff>
      <xdr:row>5</xdr:row>
      <xdr:rowOff>281827</xdr:rowOff>
    </xdr:to>
    <xdr:sp macro="" textlink="">
      <xdr:nvSpPr>
        <xdr:cNvPr id="2" name="テキスト ボックス 1">
          <a:extLst>
            <a:ext uri="{FF2B5EF4-FFF2-40B4-BE49-F238E27FC236}">
              <a16:creationId xmlns:a16="http://schemas.microsoft.com/office/drawing/2014/main" id="{94D333A1-EDF3-48FE-980B-34649628FA29}"/>
            </a:ext>
          </a:extLst>
        </xdr:cNvPr>
        <xdr:cNvSpPr txBox="1"/>
      </xdr:nvSpPr>
      <xdr:spPr>
        <a:xfrm>
          <a:off x="7334250" y="28575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152400</xdr:colOff>
      <xdr:row>2</xdr:row>
      <xdr:rowOff>38100</xdr:rowOff>
    </xdr:from>
    <xdr:to>
      <xdr:col>14</xdr:col>
      <xdr:colOff>8965</xdr:colOff>
      <xdr:row>4</xdr:row>
      <xdr:rowOff>405652</xdr:rowOff>
    </xdr:to>
    <xdr:sp macro="" textlink="">
      <xdr:nvSpPr>
        <xdr:cNvPr id="2" name="テキスト ボックス 1">
          <a:extLst>
            <a:ext uri="{FF2B5EF4-FFF2-40B4-BE49-F238E27FC236}">
              <a16:creationId xmlns:a16="http://schemas.microsoft.com/office/drawing/2014/main" id="{9DDFBE26-8864-4ABC-BE5E-9729492DB60E}"/>
            </a:ext>
          </a:extLst>
        </xdr:cNvPr>
        <xdr:cNvSpPr txBox="1"/>
      </xdr:nvSpPr>
      <xdr:spPr>
        <a:xfrm>
          <a:off x="8296275" y="36195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161925</xdr:colOff>
      <xdr:row>2</xdr:row>
      <xdr:rowOff>171450</xdr:rowOff>
    </xdr:from>
    <xdr:to>
      <xdr:col>11</xdr:col>
      <xdr:colOff>466165</xdr:colOff>
      <xdr:row>5</xdr:row>
      <xdr:rowOff>234202</xdr:rowOff>
    </xdr:to>
    <xdr:sp macro="" textlink="">
      <xdr:nvSpPr>
        <xdr:cNvPr id="2" name="テキスト ボックス 1">
          <a:extLst>
            <a:ext uri="{FF2B5EF4-FFF2-40B4-BE49-F238E27FC236}">
              <a16:creationId xmlns:a16="http://schemas.microsoft.com/office/drawing/2014/main" id="{E6D0370A-5450-4651-93CA-BA27A646276C}"/>
            </a:ext>
          </a:extLst>
        </xdr:cNvPr>
        <xdr:cNvSpPr txBox="1"/>
      </xdr:nvSpPr>
      <xdr:spPr>
        <a:xfrm>
          <a:off x="7810500" y="42862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869156</xdr:colOff>
      <xdr:row>9</xdr:row>
      <xdr:rowOff>202406</xdr:rowOff>
    </xdr:from>
    <xdr:to>
      <xdr:col>8</xdr:col>
      <xdr:colOff>285748</xdr:colOff>
      <xdr:row>12</xdr:row>
      <xdr:rowOff>202405</xdr:rowOff>
    </xdr:to>
    <xdr:sp macro="" textlink="">
      <xdr:nvSpPr>
        <xdr:cNvPr id="2" name="テキスト ボックス 1">
          <a:extLst>
            <a:ext uri="{FF2B5EF4-FFF2-40B4-BE49-F238E27FC236}">
              <a16:creationId xmlns:a16="http://schemas.microsoft.com/office/drawing/2014/main" id="{ED5489BF-DF56-4600-A5B7-55C39DC65AD8}"/>
            </a:ext>
          </a:extLst>
        </xdr:cNvPr>
        <xdr:cNvSpPr txBox="1"/>
      </xdr:nvSpPr>
      <xdr:spPr>
        <a:xfrm>
          <a:off x="4774406" y="2488406"/>
          <a:ext cx="5417342" cy="1035843"/>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200025</xdr:colOff>
      <xdr:row>1</xdr:row>
      <xdr:rowOff>304800</xdr:rowOff>
    </xdr:from>
    <xdr:to>
      <xdr:col>14</xdr:col>
      <xdr:colOff>56590</xdr:colOff>
      <xdr:row>4</xdr:row>
      <xdr:rowOff>234202</xdr:rowOff>
    </xdr:to>
    <xdr:sp macro="" textlink="">
      <xdr:nvSpPr>
        <xdr:cNvPr id="2" name="テキスト ボックス 1">
          <a:extLst>
            <a:ext uri="{FF2B5EF4-FFF2-40B4-BE49-F238E27FC236}">
              <a16:creationId xmlns:a16="http://schemas.microsoft.com/office/drawing/2014/main" id="{A88BA965-CA1D-4B44-8862-F2B14F809DD0}"/>
            </a:ext>
          </a:extLst>
        </xdr:cNvPr>
        <xdr:cNvSpPr txBox="1"/>
      </xdr:nvSpPr>
      <xdr:spPr>
        <a:xfrm>
          <a:off x="8077200" y="61912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9;&#20418;\H28&#27096;&#24335;&#65299;&#65293;&#65298;&#12304;&#23554;&#20462;&#23398;&#26657;&#12305;(&#35079;&#25968;&#12471;&#12540;&#12488;)ver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mio3110\Downloads\01_&#12295;&#12295;&#23398;&#22290;&#12295;&#12295;&#23554;&#38272;&#23398;&#26657;&#65288;&#24773;&#22577;&#20966;&#29702;&#38306;&#20418;&#35373;&#20633;&#65289;%20(2).xlsx" TargetMode="External"/><Relationship Id="rId1" Type="http://schemas.openxmlformats.org/officeDocument/2006/relationships/externalLinkPath" Target="/Users/mio3110/Downloads/01_&#12295;&#12295;&#23398;&#22290;&#12295;&#12295;&#23554;&#38272;&#23398;&#26657;&#65288;&#24773;&#22577;&#20966;&#29702;&#38306;&#20418;&#35373;&#20633;&#6528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２－１（学校基本情報）"/>
      <sheetName val="様式３－２－２"/>
      <sheetName val="様式３－２－３"/>
      <sheetName val="様式３－２－４"/>
      <sheetName val="様式３－２－５"/>
      <sheetName val="様式３－２－６－１"/>
      <sheetName val="様式３－２－６－２"/>
      <sheetName val="様式３－２－７－１"/>
      <sheetName val="様式３－２－７－２"/>
      <sheetName val="様式３－２－７（項目定義）"/>
      <sheetName val="様式３－２－８"/>
      <sheetName val="Sheet2"/>
      <sheetName val="H28様式３－２【専修学校】(複数シート)ver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_チェック表"/>
      <sheetName val="02-1_様式1-1"/>
      <sheetName val="02-2_様式1-1（別紙）"/>
      <sheetName val="03_様式1-2"/>
      <sheetName val="04_様式1-3"/>
      <sheetName val="05_見積書整理表"/>
      <sheetName val="06_説明一覧"/>
      <sheetName val="07_採択理由書"/>
      <sheetName val="08_私立高等学校等実態調査"/>
      <sheetName val="Sheet4"/>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AF011-1D1C-4866-A940-407EF8071A6D}">
  <sheetPr codeName="Sheet1">
    <tabColor rgb="FFFFFF00"/>
    <pageSetUpPr fitToPage="1"/>
  </sheetPr>
  <dimension ref="A1:H56"/>
  <sheetViews>
    <sheetView view="pageBreakPreview" topLeftCell="A5" zoomScale="85" zoomScaleNormal="100" zoomScaleSheetLayoutView="85" zoomScalePageLayoutView="110" workbookViewId="0">
      <selection activeCell="L42" sqref="L42"/>
    </sheetView>
  </sheetViews>
  <sheetFormatPr defaultColWidth="9" defaultRowHeight="13.2"/>
  <cols>
    <col min="1" max="1" width="3.77734375" style="72" customWidth="1"/>
    <col min="2" max="2" width="5" style="72" customWidth="1"/>
    <col min="3" max="3" width="5.6640625" style="72" customWidth="1"/>
    <col min="4" max="4" width="13.21875" style="72" customWidth="1"/>
    <col min="5" max="5" width="70.88671875" style="72" customWidth="1"/>
    <col min="6" max="6" width="10.109375" style="71" customWidth="1"/>
    <col min="7" max="7" width="5.21875" style="71" customWidth="1"/>
    <col min="8" max="16384" width="9" style="71"/>
  </cols>
  <sheetData>
    <row r="1" spans="1:8" ht="48" customHeight="1">
      <c r="A1" s="525" t="s">
        <v>173</v>
      </c>
      <c r="B1" s="525"/>
      <c r="C1" s="525"/>
      <c r="D1" s="525"/>
      <c r="E1" s="525"/>
      <c r="F1" s="525"/>
      <c r="G1" s="131"/>
    </row>
    <row r="2" spans="1:8" ht="15" customHeight="1">
      <c r="A2" s="132"/>
      <c r="B2" s="132"/>
      <c r="C2" s="526"/>
      <c r="D2" s="526"/>
      <c r="E2" s="526"/>
      <c r="F2" s="132"/>
      <c r="G2" s="131"/>
    </row>
    <row r="3" spans="1:8" s="135" customFormat="1" ht="22.5" customHeight="1">
      <c r="A3" s="133"/>
      <c r="B3" s="134"/>
      <c r="C3" s="527" t="s">
        <v>125</v>
      </c>
      <c r="D3" s="528"/>
      <c r="E3" s="437">
        <f>'02_様式2-1'!C7</f>
        <v>0</v>
      </c>
      <c r="F3" s="133"/>
    </row>
    <row r="4" spans="1:8" s="135" customFormat="1" ht="22.5" customHeight="1">
      <c r="A4" s="133"/>
      <c r="B4" s="134"/>
      <c r="C4" s="527" t="s">
        <v>126</v>
      </c>
      <c r="D4" s="528"/>
      <c r="E4" s="437">
        <f>'02_様式2-1'!H7</f>
        <v>0</v>
      </c>
      <c r="F4" s="133"/>
    </row>
    <row r="5" spans="1:8" s="135" customFormat="1" ht="22.5" customHeight="1">
      <c r="A5" s="133"/>
      <c r="B5" s="134"/>
      <c r="C5" s="527" t="s">
        <v>174</v>
      </c>
      <c r="D5" s="528"/>
      <c r="E5" s="437">
        <f>'02_様式2-1'!C8</f>
        <v>0</v>
      </c>
      <c r="F5" s="133"/>
    </row>
    <row r="6" spans="1:8" s="135" customFormat="1" ht="16.5" customHeight="1">
      <c r="A6" s="133"/>
      <c r="B6" s="134"/>
      <c r="C6" s="136"/>
      <c r="D6" s="136"/>
      <c r="E6" s="133"/>
      <c r="F6" s="133"/>
    </row>
    <row r="7" spans="1:8" s="135" customFormat="1" ht="15" customHeight="1" thickBot="1">
      <c r="A7" s="133"/>
      <c r="B7" s="134"/>
      <c r="C7" s="137"/>
      <c r="D7" s="137"/>
      <c r="E7" s="138"/>
      <c r="F7" s="133"/>
    </row>
    <row r="8" spans="1:8" s="135" customFormat="1" ht="26.25" customHeight="1">
      <c r="A8" s="139"/>
      <c r="B8" s="140"/>
      <c r="C8" s="524" t="s">
        <v>175</v>
      </c>
      <c r="D8" s="524"/>
      <c r="E8" s="524"/>
      <c r="F8" s="141"/>
    </row>
    <row r="9" spans="1:8" ht="70.5" customHeight="1" thickBot="1">
      <c r="A9" s="142"/>
      <c r="B9" s="143"/>
      <c r="C9" s="516" t="s">
        <v>309</v>
      </c>
      <c r="D9" s="517"/>
      <c r="E9" s="518"/>
      <c r="F9" s="144"/>
    </row>
    <row r="10" spans="1:8" s="147" customFormat="1" ht="13.5" customHeight="1">
      <c r="A10" s="145"/>
      <c r="B10" s="145"/>
      <c r="C10" s="146"/>
      <c r="D10" s="146"/>
      <c r="E10" s="146"/>
      <c r="F10" s="145"/>
    </row>
    <row r="11" spans="1:8" s="135" customFormat="1" ht="9" customHeight="1">
      <c r="A11" s="133"/>
      <c r="B11" s="148"/>
      <c r="C11" s="148"/>
      <c r="D11" s="148"/>
      <c r="E11" s="148"/>
      <c r="F11" s="133"/>
    </row>
    <row r="12" spans="1:8" ht="30" customHeight="1">
      <c r="A12" s="510" t="s">
        <v>176</v>
      </c>
      <c r="B12" s="510"/>
      <c r="C12" s="510"/>
      <c r="D12" s="510"/>
      <c r="E12" s="510"/>
      <c r="F12" s="510"/>
    </row>
    <row r="13" spans="1:8" ht="20.25" customHeight="1">
      <c r="A13" s="511" t="s">
        <v>177</v>
      </c>
      <c r="B13" s="502"/>
      <c r="C13" s="502"/>
      <c r="D13" s="502"/>
      <c r="E13" s="502"/>
      <c r="F13" s="149" t="s">
        <v>178</v>
      </c>
      <c r="G13" s="150" t="s">
        <v>179</v>
      </c>
    </row>
    <row r="14" spans="1:8" ht="95.25" customHeight="1">
      <c r="A14" s="151">
        <v>1</v>
      </c>
      <c r="B14" s="519" t="s">
        <v>180</v>
      </c>
      <c r="C14" s="499"/>
      <c r="D14" s="499"/>
      <c r="E14" s="499"/>
      <c r="F14" s="151"/>
      <c r="G14" s="152" t="str">
        <f t="shared" ref="G14:G19" si="0">IF(F14="○","ＯＫ","ＮＧ")</f>
        <v>ＮＧ</v>
      </c>
    </row>
    <row r="15" spans="1:8" ht="45" customHeight="1">
      <c r="A15" s="151">
        <v>2</v>
      </c>
      <c r="B15" s="500" t="s">
        <v>181</v>
      </c>
      <c r="C15" s="499"/>
      <c r="D15" s="499"/>
      <c r="E15" s="506"/>
      <c r="F15" s="151"/>
      <c r="G15" s="152" t="str">
        <f t="shared" si="0"/>
        <v>ＮＧ</v>
      </c>
      <c r="H15" s="420"/>
    </row>
    <row r="16" spans="1:8" ht="59.25" customHeight="1">
      <c r="A16" s="151">
        <v>3</v>
      </c>
      <c r="B16" s="500" t="s">
        <v>182</v>
      </c>
      <c r="C16" s="499"/>
      <c r="D16" s="499"/>
      <c r="E16" s="506"/>
      <c r="F16" s="151"/>
      <c r="G16" s="152" t="str">
        <f t="shared" si="0"/>
        <v>ＮＧ</v>
      </c>
    </row>
    <row r="17" spans="1:7" ht="69" customHeight="1">
      <c r="A17" s="151">
        <v>4</v>
      </c>
      <c r="B17" s="500" t="s">
        <v>183</v>
      </c>
      <c r="C17" s="499"/>
      <c r="D17" s="499"/>
      <c r="E17" s="499"/>
      <c r="F17" s="151"/>
      <c r="G17" s="152" t="str">
        <f t="shared" si="0"/>
        <v>ＮＧ</v>
      </c>
    </row>
    <row r="18" spans="1:7" ht="44.25" customHeight="1">
      <c r="A18" s="151">
        <v>5</v>
      </c>
      <c r="B18" s="500" t="s">
        <v>184</v>
      </c>
      <c r="C18" s="499"/>
      <c r="D18" s="499"/>
      <c r="E18" s="499"/>
      <c r="F18" s="151"/>
      <c r="G18" s="152" t="str">
        <f t="shared" si="0"/>
        <v>ＮＧ</v>
      </c>
    </row>
    <row r="19" spans="1:7" ht="44.25" customHeight="1">
      <c r="A19" s="151">
        <v>6</v>
      </c>
      <c r="B19" s="523" t="s">
        <v>347</v>
      </c>
      <c r="C19" s="499"/>
      <c r="D19" s="499"/>
      <c r="E19" s="499"/>
      <c r="F19" s="151"/>
      <c r="G19" s="152" t="str">
        <f t="shared" si="0"/>
        <v>ＮＧ</v>
      </c>
    </row>
    <row r="20" spans="1:7" ht="30" customHeight="1">
      <c r="A20" s="510" t="s">
        <v>185</v>
      </c>
      <c r="B20" s="510"/>
      <c r="C20" s="510"/>
      <c r="D20" s="510"/>
      <c r="E20" s="510"/>
      <c r="F20" s="510"/>
      <c r="G20" s="152"/>
    </row>
    <row r="21" spans="1:7" ht="20.25" customHeight="1">
      <c r="A21" s="511" t="s">
        <v>177</v>
      </c>
      <c r="B21" s="502"/>
      <c r="C21" s="502"/>
      <c r="D21" s="502"/>
      <c r="E21" s="502"/>
      <c r="F21" s="149" t="s">
        <v>178</v>
      </c>
      <c r="G21" s="135" t="s">
        <v>179</v>
      </c>
    </row>
    <row r="22" spans="1:7" ht="26.25" customHeight="1">
      <c r="A22" s="151">
        <v>1</v>
      </c>
      <c r="B22" s="500" t="s">
        <v>186</v>
      </c>
      <c r="C22" s="508"/>
      <c r="D22" s="508"/>
      <c r="E22" s="508"/>
      <c r="F22" s="151"/>
      <c r="G22" s="152" t="str">
        <f>IF(F22="○","ＯＫ","ＮＧ")</f>
        <v>ＮＧ</v>
      </c>
    </row>
    <row r="23" spans="1:7" ht="26.25" customHeight="1">
      <c r="A23" s="151">
        <v>2</v>
      </c>
      <c r="B23" s="520" t="s">
        <v>313</v>
      </c>
      <c r="C23" s="521"/>
      <c r="D23" s="521"/>
      <c r="E23" s="522"/>
      <c r="F23" s="151"/>
      <c r="G23" s="152" t="str">
        <f>IF(OR(F23="○",F23="該当なし"),"ＯＫ","ＮＧ")</f>
        <v>ＮＧ</v>
      </c>
    </row>
    <row r="24" spans="1:7" ht="59.25" customHeight="1">
      <c r="A24" s="151">
        <v>3</v>
      </c>
      <c r="B24" s="500" t="s">
        <v>187</v>
      </c>
      <c r="C24" s="508"/>
      <c r="D24" s="508"/>
      <c r="E24" s="508"/>
      <c r="F24" s="151"/>
      <c r="G24" s="152" t="str">
        <f>IF(OR(F24="○",F24="該当なし"),"ＯＫ","ＮＧ")</f>
        <v>ＮＧ</v>
      </c>
    </row>
    <row r="25" spans="1:7" ht="25.5" customHeight="1">
      <c r="A25" s="151">
        <v>4</v>
      </c>
      <c r="B25" s="500" t="s">
        <v>188</v>
      </c>
      <c r="C25" s="508"/>
      <c r="D25" s="508"/>
      <c r="E25" s="508"/>
      <c r="F25" s="151"/>
      <c r="G25" s="152" t="str">
        <f t="shared" ref="G25:G41" si="1">IF(F25="○","ＯＫ","ＮＧ")</f>
        <v>ＮＧ</v>
      </c>
    </row>
    <row r="26" spans="1:7" ht="25.5" customHeight="1">
      <c r="A26" s="151">
        <v>5</v>
      </c>
      <c r="B26" s="507" t="s">
        <v>189</v>
      </c>
      <c r="C26" s="508"/>
      <c r="D26" s="508"/>
      <c r="E26" s="508"/>
      <c r="F26" s="151"/>
      <c r="G26" s="152" t="str">
        <f t="shared" si="1"/>
        <v>ＮＧ</v>
      </c>
    </row>
    <row r="27" spans="1:7" ht="25.5" customHeight="1">
      <c r="A27" s="151">
        <v>6</v>
      </c>
      <c r="B27" s="514" t="s">
        <v>346</v>
      </c>
      <c r="C27" s="508"/>
      <c r="D27" s="508"/>
      <c r="E27" s="508"/>
      <c r="F27" s="151"/>
      <c r="G27" s="152" t="str">
        <f t="shared" si="1"/>
        <v>ＮＧ</v>
      </c>
    </row>
    <row r="28" spans="1:7" ht="25.5" customHeight="1">
      <c r="A28" s="151">
        <v>7</v>
      </c>
      <c r="B28" s="514" t="s">
        <v>345</v>
      </c>
      <c r="C28" s="508"/>
      <c r="D28" s="508"/>
      <c r="E28" s="508"/>
      <c r="F28" s="151"/>
      <c r="G28" s="152"/>
    </row>
    <row r="29" spans="1:7" ht="25.5" customHeight="1">
      <c r="A29" s="151">
        <v>8</v>
      </c>
      <c r="B29" s="507" t="s">
        <v>190</v>
      </c>
      <c r="C29" s="508"/>
      <c r="D29" s="508"/>
      <c r="E29" s="508"/>
      <c r="F29" s="151"/>
      <c r="G29" s="152" t="str">
        <f t="shared" si="1"/>
        <v>ＮＧ</v>
      </c>
    </row>
    <row r="30" spans="1:7" ht="61.5" customHeight="1">
      <c r="A30" s="151">
        <v>9</v>
      </c>
      <c r="B30" s="515" t="s">
        <v>315</v>
      </c>
      <c r="C30" s="508"/>
      <c r="D30" s="508"/>
      <c r="E30" s="508"/>
      <c r="F30" s="151"/>
      <c r="G30" s="152" t="str">
        <f t="shared" si="1"/>
        <v>ＮＧ</v>
      </c>
    </row>
    <row r="31" spans="1:7" ht="24" customHeight="1">
      <c r="A31" s="151">
        <v>10</v>
      </c>
      <c r="B31" s="507" t="s">
        <v>191</v>
      </c>
      <c r="C31" s="508"/>
      <c r="D31" s="508"/>
      <c r="E31" s="508"/>
      <c r="F31" s="151"/>
      <c r="G31" s="152" t="str">
        <f t="shared" si="1"/>
        <v>ＮＧ</v>
      </c>
    </row>
    <row r="32" spans="1:7" ht="24" customHeight="1">
      <c r="A32" s="151">
        <v>11</v>
      </c>
      <c r="B32" s="500" t="s">
        <v>192</v>
      </c>
      <c r="C32" s="508"/>
      <c r="D32" s="508"/>
      <c r="E32" s="508"/>
      <c r="F32" s="151"/>
      <c r="G32" s="152" t="str">
        <f t="shared" si="1"/>
        <v>ＮＧ</v>
      </c>
    </row>
    <row r="33" spans="1:7" ht="24" customHeight="1">
      <c r="A33" s="151">
        <v>12</v>
      </c>
      <c r="B33" s="500" t="s">
        <v>193</v>
      </c>
      <c r="C33" s="508"/>
      <c r="D33" s="508"/>
      <c r="E33" s="508"/>
      <c r="F33" s="151"/>
      <c r="G33" s="152" t="str">
        <f t="shared" si="1"/>
        <v>ＮＧ</v>
      </c>
    </row>
    <row r="34" spans="1:7" ht="24" customHeight="1">
      <c r="A34" s="151">
        <v>13</v>
      </c>
      <c r="B34" s="500" t="s">
        <v>194</v>
      </c>
      <c r="C34" s="508"/>
      <c r="D34" s="508"/>
      <c r="E34" s="508"/>
      <c r="F34" s="151"/>
      <c r="G34" s="152" t="str">
        <f t="shared" si="1"/>
        <v>ＮＧ</v>
      </c>
    </row>
    <row r="35" spans="1:7" ht="24" customHeight="1">
      <c r="A35" s="151">
        <v>14</v>
      </c>
      <c r="B35" s="500" t="s">
        <v>195</v>
      </c>
      <c r="C35" s="508"/>
      <c r="D35" s="508"/>
      <c r="E35" s="508"/>
      <c r="F35" s="151"/>
      <c r="G35" s="152" t="str">
        <f t="shared" si="1"/>
        <v>ＮＧ</v>
      </c>
    </row>
    <row r="36" spans="1:7" ht="24" customHeight="1">
      <c r="A36" s="151">
        <v>15</v>
      </c>
      <c r="B36" s="507" t="s">
        <v>196</v>
      </c>
      <c r="C36" s="508"/>
      <c r="D36" s="508"/>
      <c r="E36" s="508"/>
      <c r="F36" s="151"/>
      <c r="G36" s="152" t="str">
        <f t="shared" si="1"/>
        <v>ＮＧ</v>
      </c>
    </row>
    <row r="37" spans="1:7" ht="24" customHeight="1">
      <c r="A37" s="151">
        <v>16</v>
      </c>
      <c r="B37" s="507" t="s">
        <v>197</v>
      </c>
      <c r="C37" s="508"/>
      <c r="D37" s="508"/>
      <c r="E37" s="508"/>
      <c r="F37" s="151"/>
      <c r="G37" s="152" t="str">
        <f t="shared" si="1"/>
        <v>ＮＧ</v>
      </c>
    </row>
    <row r="38" spans="1:7" ht="24" customHeight="1">
      <c r="A38" s="151">
        <v>17</v>
      </c>
      <c r="B38" s="509" t="s">
        <v>319</v>
      </c>
      <c r="C38" s="508"/>
      <c r="D38" s="508"/>
      <c r="E38" s="508"/>
      <c r="F38" s="151"/>
      <c r="G38" s="152" t="str">
        <f t="shared" si="1"/>
        <v>ＮＧ</v>
      </c>
    </row>
    <row r="39" spans="1:7" ht="24" customHeight="1">
      <c r="A39" s="151">
        <v>18</v>
      </c>
      <c r="B39" s="507" t="s">
        <v>198</v>
      </c>
      <c r="C39" s="508"/>
      <c r="D39" s="508"/>
      <c r="E39" s="508"/>
      <c r="F39" s="151"/>
      <c r="G39" s="152" t="str">
        <f t="shared" si="1"/>
        <v>ＮＧ</v>
      </c>
    </row>
    <row r="40" spans="1:7" ht="24" customHeight="1">
      <c r="A40" s="151">
        <v>19</v>
      </c>
      <c r="B40" s="507" t="s">
        <v>199</v>
      </c>
      <c r="C40" s="508"/>
      <c r="D40" s="508"/>
      <c r="E40" s="508"/>
      <c r="F40" s="151"/>
      <c r="G40" s="152" t="str">
        <f t="shared" si="1"/>
        <v>ＮＧ</v>
      </c>
    </row>
    <row r="41" spans="1:7" ht="24" customHeight="1">
      <c r="A41" s="151">
        <v>20</v>
      </c>
      <c r="B41" s="961" t="s">
        <v>350</v>
      </c>
      <c r="C41" s="512"/>
      <c r="D41" s="512"/>
      <c r="E41" s="513"/>
      <c r="F41" s="151"/>
      <c r="G41" s="152" t="str">
        <f t="shared" si="1"/>
        <v>ＮＧ</v>
      </c>
    </row>
    <row r="42" spans="1:7" ht="24" customHeight="1">
      <c r="A42" s="151">
        <v>21</v>
      </c>
      <c r="B42" s="507" t="s">
        <v>200</v>
      </c>
      <c r="C42" s="508"/>
      <c r="D42" s="508"/>
      <c r="E42" s="508"/>
      <c r="F42" s="151"/>
      <c r="G42" s="152" t="str">
        <f>IF(OR(F42="○",F42="該当なし"),"ＯＫ","ＮＧ")</f>
        <v>ＮＧ</v>
      </c>
    </row>
    <row r="43" spans="1:7" ht="9.75" customHeight="1">
      <c r="A43" s="153"/>
      <c r="B43" s="154"/>
      <c r="C43" s="154"/>
      <c r="D43" s="154"/>
      <c r="E43" s="154"/>
      <c r="F43" s="155"/>
    </row>
    <row r="44" spans="1:7" ht="30" customHeight="1">
      <c r="A44" s="510" t="s">
        <v>201</v>
      </c>
      <c r="B44" s="510"/>
      <c r="C44" s="510"/>
      <c r="D44" s="510"/>
      <c r="E44" s="510"/>
      <c r="F44" s="510"/>
    </row>
    <row r="45" spans="1:7" ht="20.25" customHeight="1">
      <c r="A45" s="511" t="s">
        <v>202</v>
      </c>
      <c r="B45" s="502"/>
      <c r="C45" s="502"/>
      <c r="D45" s="502"/>
      <c r="E45" s="502"/>
      <c r="F45" s="149" t="s">
        <v>178</v>
      </c>
      <c r="G45" s="133" t="s">
        <v>179</v>
      </c>
    </row>
    <row r="46" spans="1:7" ht="41.25" customHeight="1">
      <c r="A46" s="151">
        <v>1</v>
      </c>
      <c r="B46" s="500" t="s">
        <v>203</v>
      </c>
      <c r="C46" s="499"/>
      <c r="D46" s="499"/>
      <c r="E46" s="499"/>
      <c r="F46" s="151"/>
      <c r="G46" s="152" t="str">
        <f>IF(F46="○","ＯＫ","ＮＧ")</f>
        <v>ＮＧ</v>
      </c>
    </row>
    <row r="47" spans="1:7" ht="20.25" customHeight="1">
      <c r="A47" s="501" t="s">
        <v>320</v>
      </c>
      <c r="B47" s="502"/>
      <c r="C47" s="502"/>
      <c r="D47" s="502"/>
      <c r="E47" s="502"/>
      <c r="F47" s="149" t="s">
        <v>178</v>
      </c>
    </row>
    <row r="48" spans="1:7" ht="48.75" customHeight="1">
      <c r="A48" s="151">
        <v>2</v>
      </c>
      <c r="B48" s="500" t="s">
        <v>204</v>
      </c>
      <c r="C48" s="499"/>
      <c r="D48" s="499"/>
      <c r="E48" s="499"/>
      <c r="F48" s="151"/>
      <c r="G48" s="152" t="str">
        <f>IF(F48="○","ＯＫ","ＮＧ")</f>
        <v>ＮＧ</v>
      </c>
    </row>
    <row r="49" spans="1:7" ht="94.5" customHeight="1">
      <c r="A49" s="151">
        <v>3</v>
      </c>
      <c r="B49" s="500" t="s">
        <v>205</v>
      </c>
      <c r="C49" s="499"/>
      <c r="D49" s="499"/>
      <c r="E49" s="499"/>
      <c r="F49" s="151"/>
      <c r="G49" s="152" t="str">
        <f>IF(F49="○","ＯＫ","ＮＧ")</f>
        <v>ＮＧ</v>
      </c>
    </row>
    <row r="50" spans="1:7" ht="20.25" customHeight="1">
      <c r="A50" s="501" t="s">
        <v>322</v>
      </c>
      <c r="B50" s="502"/>
      <c r="C50" s="502"/>
      <c r="D50" s="502"/>
      <c r="E50" s="503"/>
      <c r="F50" s="149" t="s">
        <v>178</v>
      </c>
      <c r="G50" s="133"/>
    </row>
    <row r="51" spans="1:7" ht="63" customHeight="1">
      <c r="A51" s="151">
        <v>4</v>
      </c>
      <c r="B51" s="505" t="s">
        <v>321</v>
      </c>
      <c r="C51" s="499"/>
      <c r="D51" s="499"/>
      <c r="E51" s="506"/>
      <c r="F51" s="151"/>
      <c r="G51" s="152"/>
    </row>
    <row r="52" spans="1:7" ht="20.25" customHeight="1">
      <c r="A52" s="504" t="s">
        <v>314</v>
      </c>
      <c r="B52" s="502"/>
      <c r="C52" s="502"/>
      <c r="D52" s="502"/>
      <c r="E52" s="503"/>
      <c r="F52" s="149" t="s">
        <v>178</v>
      </c>
      <c r="G52" s="133"/>
    </row>
    <row r="53" spans="1:7" ht="68.25" customHeight="1">
      <c r="A53" s="151">
        <v>5</v>
      </c>
      <c r="B53" s="500" t="s">
        <v>206</v>
      </c>
      <c r="C53" s="499"/>
      <c r="D53" s="499"/>
      <c r="E53" s="499"/>
      <c r="F53" s="151"/>
      <c r="G53" s="152" t="str">
        <f>IF(F53="○","ＯＫ","ＮＧ")</f>
        <v>ＮＧ</v>
      </c>
    </row>
    <row r="54" spans="1:7" ht="63" customHeight="1">
      <c r="A54" s="151">
        <v>6</v>
      </c>
      <c r="B54" s="498" t="s">
        <v>318</v>
      </c>
      <c r="C54" s="499"/>
      <c r="D54" s="499"/>
      <c r="E54" s="499"/>
      <c r="F54" s="151"/>
      <c r="G54" s="152" t="str">
        <f>IF(F54="○","ＯＫ","ＮＧ")</f>
        <v>ＮＧ</v>
      </c>
    </row>
    <row r="56" spans="1:7">
      <c r="B56" s="156"/>
    </row>
  </sheetData>
  <mergeCells count="49">
    <mergeCell ref="C8:E8"/>
    <mergeCell ref="A1:F1"/>
    <mergeCell ref="C2:E2"/>
    <mergeCell ref="C3:D3"/>
    <mergeCell ref="C4:D4"/>
    <mergeCell ref="C5:D5"/>
    <mergeCell ref="B24:E24"/>
    <mergeCell ref="C9:E9"/>
    <mergeCell ref="A12:F12"/>
    <mergeCell ref="A13:E13"/>
    <mergeCell ref="B14:E14"/>
    <mergeCell ref="B15:E15"/>
    <mergeCell ref="B16:E16"/>
    <mergeCell ref="B17:E17"/>
    <mergeCell ref="B18:E18"/>
    <mergeCell ref="A20:F20"/>
    <mergeCell ref="A21:E21"/>
    <mergeCell ref="B22:E22"/>
    <mergeCell ref="B23:E23"/>
    <mergeCell ref="B19:E19"/>
    <mergeCell ref="B36:E36"/>
    <mergeCell ref="B25:E25"/>
    <mergeCell ref="B26:E26"/>
    <mergeCell ref="B27:E27"/>
    <mergeCell ref="B29:E29"/>
    <mergeCell ref="B30:E30"/>
    <mergeCell ref="B31:E31"/>
    <mergeCell ref="B32:E32"/>
    <mergeCell ref="B33:E33"/>
    <mergeCell ref="B34:E34"/>
    <mergeCell ref="B35:E35"/>
    <mergeCell ref="B28:E28"/>
    <mergeCell ref="A44:F44"/>
    <mergeCell ref="A45:E45"/>
    <mergeCell ref="B46:E46"/>
    <mergeCell ref="A47:E47"/>
    <mergeCell ref="B41:E41"/>
    <mergeCell ref="B37:E37"/>
    <mergeCell ref="B38:E38"/>
    <mergeCell ref="B39:E39"/>
    <mergeCell ref="B40:E40"/>
    <mergeCell ref="B42:E42"/>
    <mergeCell ref="B54:E54"/>
    <mergeCell ref="B48:E48"/>
    <mergeCell ref="B49:E49"/>
    <mergeCell ref="A50:E50"/>
    <mergeCell ref="A52:E52"/>
    <mergeCell ref="B53:E53"/>
    <mergeCell ref="B51:E51"/>
  </mergeCells>
  <phoneticPr fontId="13"/>
  <conditionalFormatting sqref="E3">
    <cfRule type="expression" priority="5">
      <formula>$E$3&lt;&gt;""</formula>
    </cfRule>
  </conditionalFormatting>
  <conditionalFormatting sqref="E4">
    <cfRule type="expression" priority="4">
      <formula>$E$4&lt;&gt;""</formula>
    </cfRule>
  </conditionalFormatting>
  <conditionalFormatting sqref="E5">
    <cfRule type="expression" priority="3">
      <formula>$E$5&lt;&gt;""</formula>
    </cfRule>
  </conditionalFormatting>
  <conditionalFormatting sqref="F14">
    <cfRule type="cellIs" dxfId="107" priority="2" operator="equal">
      <formula>""</formula>
    </cfRule>
  </conditionalFormatting>
  <conditionalFormatting sqref="F14:F19 F22:F42 F46 F48:F49 F51 F53:F54">
    <cfRule type="cellIs" dxfId="106" priority="1" operator="equal">
      <formula>""</formula>
    </cfRule>
  </conditionalFormatting>
  <dataValidations count="3">
    <dataValidation type="list" showInputMessage="1" showErrorMessage="1" sqref="F53:F54" xr:uid="{4FCFC665-C4F6-47EE-8DDF-7C70A6C60245}">
      <formula1>"○,×,　,"</formula1>
    </dataValidation>
    <dataValidation type="list" showInputMessage="1" showErrorMessage="1" sqref="F51 F46 F48:F49 F22:F42 F14:F18" xr:uid="{63C70663-8DBB-4F82-A4B5-B3D149443D91}">
      <formula1>"○,×,該当なし,　,"</formula1>
    </dataValidation>
    <dataValidation type="list" showInputMessage="1" showErrorMessage="1" sqref="F19" xr:uid="{6D03404F-D41A-4CB3-9ED9-E7F16F300210}">
      <formula1>"○,×"</formula1>
    </dataValidation>
  </dataValidations>
  <printOptions horizontalCentered="1"/>
  <pageMargins left="0.70866141732283472" right="0.70866141732283472" top="0.74803149606299213" bottom="0.74803149606299213" header="0.31496062992125984" footer="0.31496062992125984"/>
  <pageSetup paperSize="9" scale="78" fitToHeight="0" orientation="portrait" cellComments="asDisplayed" r:id="rId1"/>
  <headerFooter>
    <oddHeader>&amp;R&amp;"-,太字"&amp;10&amp;K000000様式２関係資料［学校法人作成］</oddHead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205D3-2C5A-4783-A6C0-35E93AA575CA}">
  <sheetPr>
    <tabColor rgb="FF00B0F0"/>
    <pageSetUpPr fitToPage="1"/>
  </sheetPr>
  <dimension ref="A1:J33"/>
  <sheetViews>
    <sheetView showZeros="0" view="pageBreakPreview" zoomScaleNormal="85" zoomScaleSheetLayoutView="100" workbookViewId="0">
      <selection activeCell="H7" sqref="H7:J7"/>
    </sheetView>
  </sheetViews>
  <sheetFormatPr defaultColWidth="9" defaultRowHeight="13.2"/>
  <cols>
    <col min="1" max="1" width="15.77734375" style="38" bestFit="1" customWidth="1"/>
    <col min="2" max="2" width="12.44140625" style="38" bestFit="1" customWidth="1"/>
    <col min="3" max="3" width="12.21875" style="38" customWidth="1"/>
    <col min="4" max="4" width="3.77734375" style="38" bestFit="1" customWidth="1"/>
    <col min="5" max="5" width="12.44140625" style="38" bestFit="1" customWidth="1"/>
    <col min="6" max="6" width="12" style="38" customWidth="1"/>
    <col min="7" max="7" width="3.77734375" style="38" bestFit="1" customWidth="1"/>
    <col min="8" max="8" width="10.21875" style="38" bestFit="1" customWidth="1"/>
    <col min="9" max="9" width="17.109375" style="38" customWidth="1"/>
    <col min="10" max="10" width="3.44140625" style="58" bestFit="1" customWidth="1"/>
    <col min="11" max="16384" width="9" style="38"/>
  </cols>
  <sheetData>
    <row r="1" spans="1:10" ht="24.75" customHeight="1">
      <c r="G1" s="692" t="s">
        <v>107</v>
      </c>
      <c r="H1" s="692"/>
      <c r="I1" s="692"/>
      <c r="J1" s="692"/>
    </row>
    <row r="2" spans="1:10" ht="24.75" customHeight="1">
      <c r="A2" s="693" t="s">
        <v>108</v>
      </c>
      <c r="B2" s="693"/>
      <c r="C2" s="693"/>
      <c r="D2" s="693"/>
      <c r="E2" s="693"/>
      <c r="F2" s="693"/>
      <c r="G2" s="693"/>
      <c r="H2" s="693"/>
      <c r="I2" s="693"/>
      <c r="J2" s="693"/>
    </row>
    <row r="3" spans="1:10" ht="13.8" thickBot="1">
      <c r="H3" s="39"/>
      <c r="I3" s="694"/>
      <c r="J3" s="694"/>
    </row>
    <row r="4" spans="1:10" ht="34.5" customHeight="1">
      <c r="A4" s="37" t="s">
        <v>3</v>
      </c>
      <c r="B4" s="789">
        <f>'[7]02-1_様式1-1'!H7</f>
        <v>0</v>
      </c>
      <c r="C4" s="790"/>
      <c r="D4" s="790"/>
      <c r="E4" s="791"/>
      <c r="F4" s="40" t="s">
        <v>17</v>
      </c>
      <c r="G4" s="792">
        <f>'[7]02-1_様式1-1'!C8</f>
        <v>0</v>
      </c>
      <c r="H4" s="793"/>
      <c r="I4" s="793"/>
      <c r="J4" s="794"/>
    </row>
    <row r="5" spans="1:10" ht="34.5" customHeight="1">
      <c r="A5" s="41" t="s">
        <v>1</v>
      </c>
      <c r="B5" s="700">
        <f>'[7]02-1_様式1-1'!H2</f>
        <v>0</v>
      </c>
      <c r="C5" s="701"/>
      <c r="D5" s="701"/>
      <c r="E5" s="701"/>
      <c r="F5" s="701"/>
      <c r="G5" s="701"/>
      <c r="H5" s="701"/>
      <c r="I5" s="701"/>
      <c r="J5" s="702"/>
    </row>
    <row r="6" spans="1:10" ht="34.5" customHeight="1" thickBot="1">
      <c r="A6" s="42" t="s">
        <v>4</v>
      </c>
      <c r="B6" s="795">
        <f>'[7]02-1_様式1-1'!C10</f>
        <v>0</v>
      </c>
      <c r="C6" s="796"/>
      <c r="D6" s="796"/>
      <c r="E6" s="797"/>
      <c r="F6" s="797"/>
      <c r="G6" s="797"/>
      <c r="H6" s="797"/>
      <c r="I6" s="797"/>
      <c r="J6" s="798"/>
    </row>
    <row r="7" spans="1:10" ht="34.5" customHeight="1" thickTop="1">
      <c r="A7" s="43" t="s">
        <v>109</v>
      </c>
      <c r="B7" s="799">
        <f>'[7]02-1_様式1-1'!C11</f>
        <v>0</v>
      </c>
      <c r="C7" s="800"/>
      <c r="D7" s="800"/>
      <c r="E7" s="801"/>
      <c r="F7" s="802" t="s">
        <v>110</v>
      </c>
      <c r="G7" s="803"/>
      <c r="H7" s="804" t="s">
        <v>211</v>
      </c>
      <c r="I7" s="805"/>
      <c r="J7" s="806"/>
    </row>
    <row r="8" spans="1:10" ht="34.5" customHeight="1">
      <c r="A8" s="44" t="s">
        <v>111</v>
      </c>
      <c r="B8" s="45" t="s">
        <v>112</v>
      </c>
      <c r="C8" s="787"/>
      <c r="D8" s="787"/>
      <c r="E8" s="787"/>
      <c r="F8" s="787"/>
      <c r="G8" s="788"/>
      <c r="H8" s="45" t="s">
        <v>113</v>
      </c>
      <c r="I8" s="480"/>
      <c r="J8" s="47" t="s">
        <v>9</v>
      </c>
    </row>
    <row r="9" spans="1:10" ht="34.5" customHeight="1">
      <c r="A9" s="44" t="s">
        <v>114</v>
      </c>
      <c r="B9" s="45" t="s">
        <v>112</v>
      </c>
      <c r="C9" s="787"/>
      <c r="D9" s="787"/>
      <c r="E9" s="787"/>
      <c r="F9" s="787"/>
      <c r="G9" s="788"/>
      <c r="H9" s="45" t="s">
        <v>113</v>
      </c>
      <c r="I9" s="480"/>
      <c r="J9" s="47" t="s">
        <v>9</v>
      </c>
    </row>
    <row r="10" spans="1:10" ht="34.5" customHeight="1">
      <c r="A10" s="44" t="s">
        <v>115</v>
      </c>
      <c r="B10" s="45" t="s">
        <v>112</v>
      </c>
      <c r="C10" s="787"/>
      <c r="D10" s="787"/>
      <c r="E10" s="787"/>
      <c r="F10" s="787"/>
      <c r="G10" s="788"/>
      <c r="H10" s="45" t="s">
        <v>113</v>
      </c>
      <c r="I10" s="480"/>
      <c r="J10" s="47" t="s">
        <v>9</v>
      </c>
    </row>
    <row r="11" spans="1:10" ht="34.5" customHeight="1">
      <c r="A11" s="44" t="s">
        <v>116</v>
      </c>
      <c r="B11" s="45" t="s">
        <v>112</v>
      </c>
      <c r="C11" s="787"/>
      <c r="D11" s="787"/>
      <c r="E11" s="787"/>
      <c r="F11" s="787"/>
      <c r="G11" s="788"/>
      <c r="H11" s="45" t="s">
        <v>113</v>
      </c>
      <c r="I11" s="480"/>
      <c r="J11" s="47" t="s">
        <v>9</v>
      </c>
    </row>
    <row r="12" spans="1:10" ht="34.5" customHeight="1">
      <c r="A12" s="44" t="s">
        <v>117</v>
      </c>
      <c r="B12" s="45" t="s">
        <v>112</v>
      </c>
      <c r="C12" s="698"/>
      <c r="D12" s="698"/>
      <c r="E12" s="698"/>
      <c r="F12" s="698"/>
      <c r="G12" s="817"/>
      <c r="H12" s="45" t="s">
        <v>113</v>
      </c>
      <c r="I12" s="46"/>
      <c r="J12" s="47" t="s">
        <v>9</v>
      </c>
    </row>
    <row r="13" spans="1:10" ht="35.25" customHeight="1" thickBot="1">
      <c r="A13" s="44" t="s">
        <v>118</v>
      </c>
      <c r="B13" s="48" t="s">
        <v>112</v>
      </c>
      <c r="C13" s="698"/>
      <c r="D13" s="698"/>
      <c r="E13" s="698"/>
      <c r="F13" s="698"/>
      <c r="G13" s="817"/>
      <c r="H13" s="48" t="s">
        <v>113</v>
      </c>
      <c r="I13" s="49"/>
      <c r="J13" s="50" t="s">
        <v>9</v>
      </c>
    </row>
    <row r="14" spans="1:10" ht="35.25" customHeight="1" thickTop="1">
      <c r="A14" s="51" t="s">
        <v>119</v>
      </c>
      <c r="B14" s="818"/>
      <c r="C14" s="818"/>
      <c r="D14" s="818"/>
      <c r="E14" s="818"/>
      <c r="F14" s="818"/>
      <c r="G14" s="818"/>
      <c r="H14" s="818"/>
      <c r="I14" s="818"/>
      <c r="J14" s="819"/>
    </row>
    <row r="15" spans="1:10" ht="34.5" customHeight="1">
      <c r="A15" s="820"/>
      <c r="B15" s="821"/>
      <c r="C15" s="821"/>
      <c r="D15" s="821"/>
      <c r="E15" s="821"/>
      <c r="F15" s="821"/>
      <c r="G15" s="821"/>
      <c r="H15" s="821"/>
      <c r="I15" s="821"/>
      <c r="J15" s="822"/>
    </row>
    <row r="16" spans="1:10" ht="34.5" customHeight="1">
      <c r="A16" s="820"/>
      <c r="B16" s="821"/>
      <c r="C16" s="821"/>
      <c r="D16" s="821"/>
      <c r="E16" s="821"/>
      <c r="F16" s="821"/>
      <c r="G16" s="821"/>
      <c r="H16" s="821"/>
      <c r="I16" s="821"/>
      <c r="J16" s="822"/>
    </row>
    <row r="17" spans="1:10" ht="34.5" customHeight="1">
      <c r="A17" s="820"/>
      <c r="B17" s="821"/>
      <c r="C17" s="821"/>
      <c r="D17" s="821"/>
      <c r="E17" s="821"/>
      <c r="F17" s="821"/>
      <c r="G17" s="821"/>
      <c r="H17" s="821"/>
      <c r="I17" s="821"/>
      <c r="J17" s="822"/>
    </row>
    <row r="18" spans="1:10" ht="34.5" customHeight="1">
      <c r="A18" s="820"/>
      <c r="B18" s="821"/>
      <c r="C18" s="821"/>
      <c r="D18" s="821"/>
      <c r="E18" s="821"/>
      <c r="F18" s="821"/>
      <c r="G18" s="821"/>
      <c r="H18" s="821"/>
      <c r="I18" s="821"/>
      <c r="J18" s="822"/>
    </row>
    <row r="19" spans="1:10" ht="34.5" customHeight="1">
      <c r="A19" s="820"/>
      <c r="B19" s="821"/>
      <c r="C19" s="821"/>
      <c r="D19" s="821"/>
      <c r="E19" s="821"/>
      <c r="F19" s="821"/>
      <c r="G19" s="821"/>
      <c r="H19" s="821"/>
      <c r="I19" s="821"/>
      <c r="J19" s="822"/>
    </row>
    <row r="20" spans="1:10" ht="34.5" customHeight="1">
      <c r="A20" s="820"/>
      <c r="B20" s="821"/>
      <c r="C20" s="821"/>
      <c r="D20" s="821"/>
      <c r="E20" s="821"/>
      <c r="F20" s="821"/>
      <c r="G20" s="821"/>
      <c r="H20" s="821"/>
      <c r="I20" s="821"/>
      <c r="J20" s="822"/>
    </row>
    <row r="21" spans="1:10" ht="35.25" customHeight="1">
      <c r="A21" s="807" t="s">
        <v>120</v>
      </c>
      <c r="B21" s="808"/>
      <c r="C21" s="808"/>
      <c r="D21" s="808"/>
      <c r="E21" s="808"/>
      <c r="F21" s="808"/>
      <c r="G21" s="808"/>
      <c r="H21" s="808"/>
      <c r="I21" s="808"/>
      <c r="J21" s="809"/>
    </row>
    <row r="22" spans="1:10" ht="35.25" customHeight="1">
      <c r="A22" s="52"/>
      <c r="B22" s="39" t="s">
        <v>121</v>
      </c>
      <c r="C22" s="53"/>
      <c r="D22" s="54" t="s">
        <v>9</v>
      </c>
      <c r="E22" s="39" t="s">
        <v>122</v>
      </c>
      <c r="F22" s="55"/>
      <c r="G22" s="54" t="s">
        <v>9</v>
      </c>
      <c r="H22" s="39" t="s">
        <v>123</v>
      </c>
      <c r="I22" s="56">
        <f>F22-C22</f>
        <v>0</v>
      </c>
      <c r="J22" s="57" t="s">
        <v>9</v>
      </c>
    </row>
    <row r="23" spans="1:10" ht="34.5" customHeight="1">
      <c r="A23" s="810"/>
      <c r="B23" s="811"/>
      <c r="C23" s="811"/>
      <c r="D23" s="811"/>
      <c r="E23" s="811"/>
      <c r="F23" s="811"/>
      <c r="G23" s="811"/>
      <c r="H23" s="811"/>
      <c r="I23" s="811"/>
      <c r="J23" s="812"/>
    </row>
    <row r="24" spans="1:10" ht="34.5" customHeight="1">
      <c r="A24" s="813"/>
      <c r="B24" s="811"/>
      <c r="C24" s="811"/>
      <c r="D24" s="811"/>
      <c r="E24" s="811"/>
      <c r="F24" s="811"/>
      <c r="G24" s="811"/>
      <c r="H24" s="811"/>
      <c r="I24" s="811"/>
      <c r="J24" s="812"/>
    </row>
    <row r="25" spans="1:10" ht="34.5" customHeight="1">
      <c r="A25" s="813"/>
      <c r="B25" s="811"/>
      <c r="C25" s="811"/>
      <c r="D25" s="811"/>
      <c r="E25" s="811"/>
      <c r="F25" s="811"/>
      <c r="G25" s="811"/>
      <c r="H25" s="811"/>
      <c r="I25" s="811"/>
      <c r="J25" s="812"/>
    </row>
    <row r="26" spans="1:10" ht="34.5" customHeight="1">
      <c r="A26" s="813"/>
      <c r="B26" s="811"/>
      <c r="C26" s="811"/>
      <c r="D26" s="811"/>
      <c r="E26" s="811"/>
      <c r="F26" s="811"/>
      <c r="G26" s="811"/>
      <c r="H26" s="811"/>
      <c r="I26" s="811"/>
      <c r="J26" s="812"/>
    </row>
    <row r="27" spans="1:10" ht="34.5" customHeight="1">
      <c r="A27" s="813"/>
      <c r="B27" s="811"/>
      <c r="C27" s="811"/>
      <c r="D27" s="811"/>
      <c r="E27" s="811"/>
      <c r="F27" s="811"/>
      <c r="G27" s="811"/>
      <c r="H27" s="811"/>
      <c r="I27" s="811"/>
      <c r="J27" s="812"/>
    </row>
    <row r="28" spans="1:10" ht="34.5" customHeight="1" thickBot="1">
      <c r="A28" s="814"/>
      <c r="B28" s="815"/>
      <c r="C28" s="815"/>
      <c r="D28" s="815"/>
      <c r="E28" s="815"/>
      <c r="F28" s="815"/>
      <c r="G28" s="815"/>
      <c r="H28" s="815"/>
      <c r="I28" s="815"/>
      <c r="J28" s="816"/>
    </row>
    <row r="29" spans="1:10" ht="28.5" customHeight="1"/>
    <row r="30" spans="1:10" ht="28.5" customHeight="1"/>
    <row r="31" spans="1:10" ht="28.5" customHeight="1"/>
    <row r="32" spans="1:10" ht="28.5" customHeight="1"/>
    <row r="33" ht="28.5" customHeight="1"/>
  </sheetData>
  <mergeCells count="20">
    <mergeCell ref="A21:J21"/>
    <mergeCell ref="A23:J28"/>
    <mergeCell ref="C10:G10"/>
    <mergeCell ref="C11:G11"/>
    <mergeCell ref="C12:G12"/>
    <mergeCell ref="C13:G13"/>
    <mergeCell ref="B14:J14"/>
    <mergeCell ref="A15:J20"/>
    <mergeCell ref="C9:G9"/>
    <mergeCell ref="G1:J1"/>
    <mergeCell ref="A2:J2"/>
    <mergeCell ref="I3:J3"/>
    <mergeCell ref="B4:E4"/>
    <mergeCell ref="G4:J4"/>
    <mergeCell ref="B5:J5"/>
    <mergeCell ref="B6:J6"/>
    <mergeCell ref="B7:E7"/>
    <mergeCell ref="F7:G7"/>
    <mergeCell ref="H7:J7"/>
    <mergeCell ref="C8:G8"/>
  </mergeCells>
  <phoneticPr fontId="13"/>
  <conditionalFormatting sqref="A15:J20">
    <cfRule type="expression" dxfId="9" priority="2">
      <formula>$A$15&lt;&gt;""</formula>
    </cfRule>
  </conditionalFormatting>
  <conditionalFormatting sqref="C8:G8">
    <cfRule type="expression" dxfId="8" priority="10">
      <formula>$C$8&lt;&gt;""</formula>
    </cfRule>
  </conditionalFormatting>
  <conditionalFormatting sqref="C9:G9">
    <cfRule type="expression" dxfId="7" priority="9">
      <formula>$C$9&lt;&gt;""</formula>
    </cfRule>
  </conditionalFormatting>
  <conditionalFormatting sqref="C10:G10">
    <cfRule type="expression" dxfId="6" priority="8">
      <formula>$C$10&lt;&gt;""</formula>
    </cfRule>
  </conditionalFormatting>
  <conditionalFormatting sqref="C11:G11">
    <cfRule type="expression" dxfId="5" priority="7">
      <formula>$C$11&lt;&gt;""</formula>
    </cfRule>
  </conditionalFormatting>
  <conditionalFormatting sqref="I8">
    <cfRule type="expression" dxfId="4" priority="6">
      <formula>$I$8&lt;&gt;""</formula>
    </cfRule>
  </conditionalFormatting>
  <conditionalFormatting sqref="I9">
    <cfRule type="expression" dxfId="3" priority="5">
      <formula>$I$9&lt;&gt;""</formula>
    </cfRule>
  </conditionalFormatting>
  <conditionalFormatting sqref="I10">
    <cfRule type="expression" dxfId="2" priority="4">
      <formula>$I$10&lt;&gt;""</formula>
    </cfRule>
  </conditionalFormatting>
  <conditionalFormatting sqref="I11">
    <cfRule type="expression" dxfId="1" priority="3">
      <formula>$I$11&lt;&gt;""</formula>
    </cfRule>
  </conditionalFormatting>
  <printOptions horizontalCentered="1"/>
  <pageMargins left="0.59055118110236227" right="0.39370078740157483" top="0.74803149606299213" bottom="0.35433070866141736" header="0.51181102362204722" footer="0.19685039370078741"/>
  <pageSetup paperSize="9" scale="88" orientation="portrait" cellComments="asDisplayed"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8C030-7055-4B31-B2EB-61D3070E0315}">
  <sheetPr codeName="Sheet14">
    <tabColor rgb="FF00B0F0"/>
    <pageSetUpPr fitToPage="1"/>
  </sheetPr>
  <dimension ref="A1:W222"/>
  <sheetViews>
    <sheetView tabSelected="1" view="pageBreakPreview" zoomScale="60" zoomScaleNormal="70" workbookViewId="0">
      <selection activeCell="W12" sqref="W12"/>
    </sheetView>
  </sheetViews>
  <sheetFormatPr defaultColWidth="9" defaultRowHeight="13.2" outlineLevelRow="1"/>
  <cols>
    <col min="1" max="1" width="1.77734375" style="161" customWidth="1"/>
    <col min="2" max="2" width="5.109375" style="161" customWidth="1"/>
    <col min="3" max="3" width="17.6640625" style="161" customWidth="1"/>
    <col min="4" max="4" width="7.88671875" style="161" customWidth="1"/>
    <col min="5" max="15" width="12.6640625" style="161" customWidth="1"/>
    <col min="16" max="16" width="10.77734375" style="161" customWidth="1"/>
    <col min="17" max="17" width="7.88671875" style="161" customWidth="1"/>
    <col min="18" max="16384" width="9" style="161"/>
  </cols>
  <sheetData>
    <row r="1" spans="2:20" ht="17.25" customHeight="1">
      <c r="B1" s="157" t="s">
        <v>213</v>
      </c>
      <c r="C1" s="157"/>
      <c r="D1" s="158"/>
      <c r="E1" s="159"/>
      <c r="F1" s="159"/>
      <c r="G1" s="159"/>
      <c r="H1" s="159"/>
      <c r="I1" s="160"/>
    </row>
    <row r="2" spans="2:20" ht="20.25" customHeight="1">
      <c r="B2" s="157" t="s">
        <v>214</v>
      </c>
      <c r="C2" s="157"/>
      <c r="D2" s="158"/>
      <c r="E2" s="159"/>
      <c r="F2" s="159"/>
      <c r="G2" s="159"/>
      <c r="H2" s="159"/>
      <c r="I2" s="160"/>
    </row>
    <row r="3" spans="2:20" ht="17.25" customHeight="1">
      <c r="B3" s="960" t="s">
        <v>355</v>
      </c>
      <c r="C3" s="960"/>
      <c r="D3" s="960"/>
      <c r="E3" s="960"/>
      <c r="F3" s="960"/>
      <c r="G3" s="960"/>
      <c r="H3" s="960"/>
      <c r="I3" s="162"/>
    </row>
    <row r="4" spans="2:20" s="167" customFormat="1">
      <c r="B4" s="163"/>
      <c r="C4" s="164"/>
      <c r="D4" s="164"/>
      <c r="E4" s="165"/>
      <c r="F4" s="165"/>
      <c r="G4" s="165"/>
      <c r="H4" s="165"/>
      <c r="I4" s="166"/>
      <c r="R4"/>
      <c r="S4"/>
      <c r="T4"/>
    </row>
    <row r="5" spans="2:20" s="167" customFormat="1">
      <c r="B5" s="163"/>
      <c r="C5" s="164"/>
      <c r="D5" s="164"/>
      <c r="E5" s="165"/>
      <c r="F5" s="165"/>
      <c r="G5" s="165"/>
      <c r="H5" s="165"/>
      <c r="I5" s="166"/>
      <c r="R5"/>
      <c r="S5"/>
      <c r="T5"/>
    </row>
    <row r="6" spans="2:20" s="167" customFormat="1" ht="13.5" customHeight="1">
      <c r="B6" s="163"/>
      <c r="C6" s="164"/>
      <c r="D6" s="164"/>
      <c r="E6" s="165"/>
      <c r="F6" s="165"/>
      <c r="G6" s="165"/>
      <c r="H6" s="165"/>
      <c r="I6" s="166"/>
      <c r="R6"/>
      <c r="S6"/>
      <c r="T6"/>
    </row>
    <row r="7" spans="2:20" s="167" customFormat="1" ht="13.5" customHeight="1">
      <c r="B7" s="163"/>
      <c r="C7" s="164"/>
      <c r="D7" s="164"/>
      <c r="E7" s="165"/>
      <c r="F7" s="165"/>
      <c r="G7" s="165"/>
      <c r="H7" s="165"/>
      <c r="I7" s="166"/>
      <c r="R7"/>
      <c r="S7"/>
      <c r="T7"/>
    </row>
    <row r="8" spans="2:20" s="167" customFormat="1">
      <c r="B8" s="163"/>
      <c r="C8" s="164"/>
      <c r="D8" s="164"/>
      <c r="E8" s="165"/>
      <c r="F8" s="165"/>
      <c r="G8" s="165"/>
      <c r="H8" s="165"/>
      <c r="I8" s="166"/>
      <c r="R8"/>
      <c r="S8"/>
      <c r="T8"/>
    </row>
    <row r="9" spans="2:20" s="167" customFormat="1">
      <c r="B9" s="163"/>
      <c r="C9" s="164"/>
      <c r="D9" s="164"/>
      <c r="E9" s="165"/>
      <c r="F9" s="165"/>
      <c r="G9" s="165"/>
      <c r="H9" s="165"/>
      <c r="I9" s="166"/>
      <c r="R9"/>
      <c r="S9"/>
      <c r="T9"/>
    </row>
    <row r="10" spans="2:20" s="167" customFormat="1">
      <c r="B10" s="163"/>
      <c r="C10" s="164"/>
      <c r="D10" s="164"/>
      <c r="E10" s="165"/>
      <c r="F10" s="165"/>
      <c r="G10" s="165"/>
      <c r="H10" s="165"/>
      <c r="I10" s="166"/>
      <c r="R10"/>
      <c r="S10"/>
      <c r="T10"/>
    </row>
    <row r="11" spans="2:20" s="167" customFormat="1">
      <c r="B11" s="163"/>
      <c r="C11" s="164"/>
      <c r="D11" s="164"/>
      <c r="E11" s="165"/>
      <c r="F11" s="165"/>
      <c r="G11" s="165"/>
      <c r="H11" s="165"/>
      <c r="I11" s="166"/>
      <c r="R11"/>
      <c r="S11"/>
      <c r="T11"/>
    </row>
    <row r="12" spans="2:20" s="167" customFormat="1">
      <c r="B12" s="163"/>
      <c r="C12" s="164"/>
      <c r="D12" s="164"/>
      <c r="E12" s="165"/>
      <c r="F12" s="165"/>
      <c r="G12" s="165"/>
      <c r="H12" s="165"/>
      <c r="I12" s="166"/>
      <c r="R12"/>
      <c r="S12"/>
      <c r="T12"/>
    </row>
    <row r="13" spans="2:20" s="167" customFormat="1">
      <c r="B13" s="163"/>
      <c r="C13" s="164"/>
      <c r="D13" s="164"/>
      <c r="E13" s="165"/>
      <c r="F13" s="165"/>
      <c r="G13" s="165"/>
      <c r="H13" s="165"/>
      <c r="I13" s="166"/>
      <c r="R13"/>
      <c r="S13"/>
      <c r="T13"/>
    </row>
    <row r="14" spans="2:20" s="167" customFormat="1">
      <c r="B14" s="163"/>
      <c r="C14" s="164"/>
      <c r="D14" s="164"/>
      <c r="E14" s="165"/>
      <c r="F14" s="165"/>
      <c r="G14" s="165"/>
      <c r="H14" s="165"/>
      <c r="I14" s="166"/>
    </row>
    <row r="15" spans="2:20" s="167" customFormat="1">
      <c r="B15" s="163"/>
      <c r="C15" s="164"/>
      <c r="D15" s="164"/>
      <c r="E15" s="165"/>
      <c r="F15" s="165"/>
      <c r="G15" s="165"/>
      <c r="H15" s="165"/>
      <c r="I15" s="166"/>
    </row>
    <row r="16" spans="2:20" s="167" customFormat="1">
      <c r="B16" s="168"/>
      <c r="C16" s="166"/>
      <c r="D16" s="166"/>
      <c r="E16" s="168"/>
      <c r="F16" s="168"/>
      <c r="G16" s="166"/>
      <c r="H16" s="166"/>
      <c r="I16" s="166"/>
    </row>
    <row r="17" spans="1:21" s="167" customFormat="1">
      <c r="B17" s="168"/>
      <c r="C17" s="166"/>
      <c r="D17" s="166"/>
      <c r="E17" s="168"/>
      <c r="F17" s="168"/>
      <c r="G17" s="166"/>
      <c r="H17" s="166"/>
      <c r="I17" s="166"/>
    </row>
    <row r="18" spans="1:21" s="167" customFormat="1">
      <c r="B18" s="168"/>
      <c r="C18" s="166"/>
      <c r="D18" s="166"/>
      <c r="E18" s="168"/>
      <c r="F18" s="168"/>
      <c r="G18" s="166"/>
      <c r="H18" s="166"/>
      <c r="I18" s="166"/>
    </row>
    <row r="19" spans="1:21" s="167" customFormat="1" ht="30.9" customHeight="1">
      <c r="A19" s="169"/>
      <c r="B19" s="170" t="s">
        <v>215</v>
      </c>
      <c r="C19" s="171"/>
      <c r="D19" s="172"/>
      <c r="E19" s="173"/>
      <c r="F19" s="173"/>
      <c r="G19" s="174"/>
      <c r="H19" s="174"/>
      <c r="I19" s="174"/>
      <c r="J19" s="169"/>
      <c r="K19" s="169"/>
      <c r="L19" s="169"/>
      <c r="M19" s="169"/>
      <c r="N19" s="169"/>
      <c r="O19" s="169"/>
      <c r="P19" s="169"/>
      <c r="Q19" s="169"/>
    </row>
    <row r="20" spans="1:21" s="167" customFormat="1" ht="30.9" customHeight="1">
      <c r="A20" s="169"/>
      <c r="B20" s="170"/>
      <c r="C20" s="171"/>
      <c r="D20" s="172"/>
      <c r="E20" s="173"/>
      <c r="F20" s="173"/>
      <c r="G20" s="174"/>
      <c r="H20" s="174"/>
      <c r="I20" s="174"/>
      <c r="J20" s="169"/>
      <c r="K20" s="169"/>
      <c r="L20" s="169"/>
      <c r="M20" s="169"/>
      <c r="N20" s="169"/>
      <c r="O20" s="169"/>
      <c r="P20" s="169"/>
      <c r="Q20" s="169"/>
    </row>
    <row r="21" spans="1:21" ht="30" customHeight="1" thickBot="1">
      <c r="A21" s="169"/>
      <c r="B21" s="175" t="s">
        <v>216</v>
      </c>
      <c r="C21" s="175"/>
      <c r="D21" s="176"/>
      <c r="E21" s="171"/>
      <c r="F21" s="171"/>
      <c r="G21" s="171"/>
      <c r="H21" s="171"/>
      <c r="I21" s="171"/>
      <c r="J21" s="171"/>
      <c r="K21" s="171"/>
      <c r="L21" s="171"/>
      <c r="M21" s="171"/>
      <c r="N21" s="940" t="s">
        <v>217</v>
      </c>
      <c r="O21" s="953"/>
      <c r="P21" s="177"/>
      <c r="Q21" s="169"/>
    </row>
    <row r="22" spans="1:21" ht="18" customHeight="1" thickTop="1" thickBot="1">
      <c r="A22" s="169"/>
      <c r="B22" s="941"/>
      <c r="C22" s="942"/>
      <c r="D22" s="945" t="s">
        <v>218</v>
      </c>
      <c r="E22" s="946" t="s">
        <v>219</v>
      </c>
      <c r="F22" s="946" t="s">
        <v>220</v>
      </c>
      <c r="G22" s="947" t="s">
        <v>221</v>
      </c>
      <c r="H22" s="948"/>
      <c r="I22" s="948"/>
      <c r="J22" s="948"/>
      <c r="K22" s="948"/>
      <c r="L22" s="948"/>
      <c r="M22" s="948"/>
      <c r="N22" s="948"/>
      <c r="O22" s="949"/>
      <c r="P22" s="169"/>
      <c r="Q22" s="169"/>
      <c r="R22" s="909" t="s">
        <v>222</v>
      </c>
      <c r="S22" s="906"/>
      <c r="T22" s="906"/>
      <c r="U22" s="906"/>
    </row>
    <row r="23" spans="1:21" ht="18" customHeight="1" thickBot="1">
      <c r="A23" s="169"/>
      <c r="B23" s="943"/>
      <c r="C23" s="885"/>
      <c r="D23" s="873"/>
      <c r="E23" s="873"/>
      <c r="F23" s="873"/>
      <c r="G23" s="872" t="s">
        <v>223</v>
      </c>
      <c r="H23" s="897" t="s">
        <v>224</v>
      </c>
      <c r="I23" s="898"/>
      <c r="J23" s="898"/>
      <c r="K23" s="898"/>
      <c r="L23" s="898"/>
      <c r="M23" s="898"/>
      <c r="N23" s="899"/>
      <c r="O23" s="950" t="s">
        <v>225</v>
      </c>
      <c r="P23" s="177"/>
      <c r="Q23" s="169"/>
      <c r="R23" s="911" t="s">
        <v>226</v>
      </c>
      <c r="S23" s="909" t="s">
        <v>227</v>
      </c>
      <c r="T23" s="909" t="s">
        <v>228</v>
      </c>
      <c r="U23" s="909" t="s">
        <v>229</v>
      </c>
    </row>
    <row r="24" spans="1:21" ht="16.5" customHeight="1" thickBot="1">
      <c r="A24" s="169"/>
      <c r="B24" s="943"/>
      <c r="C24" s="885"/>
      <c r="D24" s="873"/>
      <c r="E24" s="873"/>
      <c r="F24" s="873"/>
      <c r="G24" s="873"/>
      <c r="H24" s="178"/>
      <c r="I24" s="903" t="s">
        <v>230</v>
      </c>
      <c r="J24" s="927"/>
      <c r="K24" s="928" t="s">
        <v>231</v>
      </c>
      <c r="L24" s="929"/>
      <c r="M24" s="930" t="s">
        <v>232</v>
      </c>
      <c r="N24" s="904"/>
      <c r="O24" s="939"/>
      <c r="P24" s="177"/>
      <c r="Q24" s="169"/>
      <c r="R24" s="911"/>
      <c r="S24" s="906"/>
      <c r="T24" s="906"/>
      <c r="U24" s="906"/>
    </row>
    <row r="25" spans="1:21" ht="31.5" customHeight="1">
      <c r="A25" s="169"/>
      <c r="B25" s="943"/>
      <c r="C25" s="885"/>
      <c r="D25" s="873"/>
      <c r="E25" s="873"/>
      <c r="F25" s="873"/>
      <c r="G25" s="873"/>
      <c r="H25" s="179" t="s">
        <v>233</v>
      </c>
      <c r="I25" s="180" t="s">
        <v>234</v>
      </c>
      <c r="J25" s="181" t="s">
        <v>235</v>
      </c>
      <c r="K25" s="182" t="s">
        <v>236</v>
      </c>
      <c r="L25" s="183" t="s">
        <v>237</v>
      </c>
      <c r="M25" s="184" t="s">
        <v>236</v>
      </c>
      <c r="N25" s="185" t="s">
        <v>237</v>
      </c>
      <c r="O25" s="939"/>
      <c r="P25" s="177"/>
      <c r="Q25" s="169"/>
      <c r="R25" s="911"/>
      <c r="S25" s="906"/>
      <c r="T25" s="906"/>
      <c r="U25" s="906"/>
    </row>
    <row r="26" spans="1:21" ht="17.25" customHeight="1" thickBot="1">
      <c r="A26" s="169"/>
      <c r="B26" s="944"/>
      <c r="C26" s="871"/>
      <c r="D26" s="892"/>
      <c r="E26" s="186" t="s">
        <v>238</v>
      </c>
      <c r="F26" s="187" t="s">
        <v>239</v>
      </c>
      <c r="G26" s="187" t="s">
        <v>240</v>
      </c>
      <c r="H26" s="186" t="s">
        <v>241</v>
      </c>
      <c r="I26" s="188" t="s">
        <v>242</v>
      </c>
      <c r="J26" s="189" t="s">
        <v>243</v>
      </c>
      <c r="K26" s="190" t="s">
        <v>244</v>
      </c>
      <c r="L26" s="191" t="s">
        <v>245</v>
      </c>
      <c r="M26" s="192" t="s">
        <v>246</v>
      </c>
      <c r="N26" s="193" t="s">
        <v>247</v>
      </c>
      <c r="O26" s="194" t="s">
        <v>248</v>
      </c>
      <c r="P26" s="169"/>
      <c r="Q26" s="169"/>
      <c r="R26" s="911"/>
      <c r="S26" s="906"/>
      <c r="T26" s="906"/>
      <c r="U26" s="906"/>
    </row>
    <row r="27" spans="1:21" ht="17.25" customHeight="1">
      <c r="A27" s="169"/>
      <c r="B27" s="931" t="s">
        <v>249</v>
      </c>
      <c r="C27" s="833"/>
      <c r="D27" s="195"/>
      <c r="E27" s="196"/>
      <c r="F27" s="197">
        <f>E27-G27</f>
        <v>0</v>
      </c>
      <c r="G27" s="198"/>
      <c r="H27" s="199">
        <f>SUM(I27:N27)</f>
        <v>0</v>
      </c>
      <c r="I27" s="200"/>
      <c r="J27" s="201"/>
      <c r="K27" s="202"/>
      <c r="L27" s="203"/>
      <c r="M27" s="204"/>
      <c r="N27" s="205"/>
      <c r="O27" s="206">
        <f>G27-H27</f>
        <v>0</v>
      </c>
      <c r="P27" s="169"/>
      <c r="Q27" s="169"/>
      <c r="R27" s="906" t="str">
        <f>IF(COUNTA(E27:E29,G27:G29,I27:N29)=0,"OK",IF(COUNTIF(D27:D29,"○")=1,"OK","エラー"))</f>
        <v>OK</v>
      </c>
      <c r="S27" s="207" t="str">
        <f>IF(COUNTA(G27,I27:N27)&gt;=1,IF(E27&lt;=0,"エラー","OK"),"OK")</f>
        <v>OK</v>
      </c>
      <c r="T27" s="207" t="str">
        <f>IF(F27&lt;0,"エラー","OK")</f>
        <v>OK</v>
      </c>
      <c r="U27" s="207" t="str">
        <f>IF(O27&lt;0,"エラー","OK")</f>
        <v>OK</v>
      </c>
    </row>
    <row r="28" spans="1:21" ht="17.25" customHeight="1">
      <c r="A28" s="169"/>
      <c r="B28" s="932" t="s">
        <v>250</v>
      </c>
      <c r="C28" s="835"/>
      <c r="D28" s="208"/>
      <c r="E28" s="209"/>
      <c r="F28" s="210">
        <f>E28-G28</f>
        <v>0</v>
      </c>
      <c r="G28" s="209"/>
      <c r="H28" s="211">
        <f>SUM(I28:N28)</f>
        <v>0</v>
      </c>
      <c r="I28" s="212"/>
      <c r="J28" s="213"/>
      <c r="K28" s="214"/>
      <c r="L28" s="215"/>
      <c r="M28" s="216"/>
      <c r="N28" s="217"/>
      <c r="O28" s="218">
        <f>G28-H28</f>
        <v>0</v>
      </c>
      <c r="P28" s="169"/>
      <c r="Q28" s="169"/>
      <c r="R28" s="906"/>
      <c r="S28" s="207" t="str">
        <f>IF(COUNTA(G28,I28:N28)&gt;=1,IF(E28&lt;=0,"エラー","OK"),"OK")</f>
        <v>OK</v>
      </c>
      <c r="T28" s="207" t="str">
        <f>IF(F28&lt;0,"エラー","OK")</f>
        <v>OK</v>
      </c>
      <c r="U28" s="207" t="str">
        <f>IF(O28&lt;0,"エラー","OK")</f>
        <v>OK</v>
      </c>
    </row>
    <row r="29" spans="1:21" ht="17.25" customHeight="1" thickBot="1">
      <c r="A29" s="169"/>
      <c r="B29" s="933" t="s">
        <v>251</v>
      </c>
      <c r="C29" s="837"/>
      <c r="D29" s="219"/>
      <c r="E29" s="220"/>
      <c r="F29" s="221">
        <f>E29-G29</f>
        <v>0</v>
      </c>
      <c r="G29" s="222"/>
      <c r="H29" s="223">
        <f>SUM(I29:N29)</f>
        <v>0</v>
      </c>
      <c r="I29" s="224"/>
      <c r="J29" s="225"/>
      <c r="K29" s="226"/>
      <c r="L29" s="227"/>
      <c r="M29" s="228"/>
      <c r="N29" s="229"/>
      <c r="O29" s="230">
        <f>G29-H29</f>
        <v>0</v>
      </c>
      <c r="P29" s="169"/>
      <c r="Q29" s="169"/>
      <c r="R29" s="906"/>
      <c r="S29" s="207" t="str">
        <f>IF(COUNTA(G29,I29:N29)&gt;=1,IF(E29&lt;=0,"エラー","OK"),"OK")</f>
        <v>OK</v>
      </c>
      <c r="T29" s="207" t="str">
        <f>IF(F29&lt;0,"エラー","OK")</f>
        <v>OK</v>
      </c>
      <c r="U29" s="207" t="str">
        <f>IF(O29&lt;0,"エラー","OK")</f>
        <v>OK</v>
      </c>
    </row>
    <row r="30" spans="1:21" ht="17.25" customHeight="1" thickBot="1">
      <c r="A30" s="169"/>
      <c r="B30" s="934" t="s">
        <v>252</v>
      </c>
      <c r="C30" s="935"/>
      <c r="D30" s="231"/>
      <c r="E30" s="232">
        <f t="shared" ref="E30:O30" si="0">SUM(E27:E29)</f>
        <v>0</v>
      </c>
      <c r="F30" s="232">
        <f>SUM(F27:F29)</f>
        <v>0</v>
      </c>
      <c r="G30" s="232">
        <f t="shared" si="0"/>
        <v>0</v>
      </c>
      <c r="H30" s="233">
        <f t="shared" si="0"/>
        <v>0</v>
      </c>
      <c r="I30" s="234">
        <f t="shared" si="0"/>
        <v>0</v>
      </c>
      <c r="J30" s="235">
        <f t="shared" si="0"/>
        <v>0</v>
      </c>
      <c r="K30" s="236">
        <f t="shared" si="0"/>
        <v>0</v>
      </c>
      <c r="L30" s="237">
        <f t="shared" si="0"/>
        <v>0</v>
      </c>
      <c r="M30" s="238">
        <f t="shared" si="0"/>
        <v>0</v>
      </c>
      <c r="N30" s="239">
        <f t="shared" si="0"/>
        <v>0</v>
      </c>
      <c r="O30" s="240">
        <f t="shared" si="0"/>
        <v>0</v>
      </c>
      <c r="P30" s="169"/>
      <c r="Q30" s="169"/>
    </row>
    <row r="31" spans="1:21" ht="3.75" customHeight="1" thickTop="1">
      <c r="A31" s="169"/>
      <c r="B31" s="241"/>
      <c r="C31" s="241"/>
      <c r="D31" s="241"/>
      <c r="E31" s="242"/>
      <c r="F31" s="242"/>
      <c r="G31" s="242"/>
      <c r="H31" s="242"/>
      <c r="I31" s="242"/>
      <c r="J31" s="242"/>
      <c r="K31" s="243"/>
      <c r="L31" s="244"/>
      <c r="M31" s="242"/>
      <c r="N31" s="242"/>
      <c r="O31" s="242"/>
      <c r="P31" s="169"/>
      <c r="Q31" s="169"/>
    </row>
    <row r="32" spans="1:21" ht="4.5" customHeight="1" thickBot="1">
      <c r="A32" s="169"/>
      <c r="B32" s="241"/>
      <c r="C32" s="241"/>
      <c r="D32" s="241"/>
      <c r="E32" s="242"/>
      <c r="F32" s="242"/>
      <c r="G32" s="242"/>
      <c r="H32" s="242"/>
      <c r="I32" s="242"/>
      <c r="J32" s="242"/>
      <c r="K32" s="245"/>
      <c r="L32" s="246"/>
      <c r="M32" s="242"/>
      <c r="N32" s="242"/>
      <c r="O32" s="242"/>
      <c r="P32" s="169"/>
      <c r="Q32" s="169"/>
    </row>
    <row r="33" spans="1:22" ht="17.25" customHeight="1">
      <c r="A33" s="169"/>
      <c r="B33" s="241"/>
      <c r="C33" s="241"/>
      <c r="D33" s="241"/>
      <c r="E33" s="242"/>
      <c r="F33" s="242"/>
      <c r="G33" s="242"/>
      <c r="H33" s="958" t="s">
        <v>253</v>
      </c>
      <c r="I33" s="958"/>
      <c r="J33" s="958"/>
      <c r="K33" s="958"/>
      <c r="L33" s="958"/>
      <c r="M33" s="958"/>
      <c r="N33" s="958"/>
      <c r="O33" s="958"/>
      <c r="P33" s="169"/>
      <c r="Q33" s="169"/>
    </row>
    <row r="34" spans="1:22" ht="17.25" customHeight="1" thickBot="1">
      <c r="A34" s="169"/>
      <c r="B34" s="241"/>
      <c r="C34" s="241"/>
      <c r="D34" s="241"/>
      <c r="E34" s="242"/>
      <c r="F34" s="242"/>
      <c r="G34" s="242"/>
      <c r="H34" s="954" t="s">
        <v>254</v>
      </c>
      <c r="I34" s="954"/>
      <c r="J34" s="954"/>
      <c r="K34" s="954"/>
      <c r="L34" s="954"/>
      <c r="M34" s="954"/>
      <c r="N34" s="954"/>
      <c r="O34" s="954"/>
      <c r="P34" s="169"/>
      <c r="Q34" s="169"/>
    </row>
    <row r="35" spans="1:22" ht="17.25" customHeight="1" thickTop="1" thickBot="1">
      <c r="A35" s="169"/>
      <c r="B35" s="241"/>
      <c r="C35" s="241"/>
      <c r="D35" s="241"/>
      <c r="E35" s="242"/>
      <c r="F35" s="242"/>
      <c r="G35" s="242"/>
      <c r="H35" s="242"/>
      <c r="I35" s="247"/>
      <c r="J35" s="955" t="s">
        <v>255</v>
      </c>
      <c r="K35" s="955"/>
      <c r="L35" s="955" t="s">
        <v>256</v>
      </c>
      <c r="M35" s="956"/>
      <c r="N35" s="242"/>
      <c r="O35" s="242"/>
      <c r="P35" s="169"/>
      <c r="Q35" s="169"/>
    </row>
    <row r="36" spans="1:22" ht="17.25" customHeight="1">
      <c r="A36" s="169"/>
      <c r="B36" s="241"/>
      <c r="C36" s="241"/>
      <c r="D36" s="241"/>
      <c r="E36" s="242"/>
      <c r="F36" s="242"/>
      <c r="G36" s="242"/>
      <c r="H36" s="242"/>
      <c r="I36" s="248" t="s">
        <v>249</v>
      </c>
      <c r="J36" s="925"/>
      <c r="K36" s="925"/>
      <c r="L36" s="925"/>
      <c r="M36" s="957"/>
      <c r="N36" s="242"/>
      <c r="O36" s="242"/>
      <c r="P36" s="169"/>
      <c r="Q36" s="169"/>
    </row>
    <row r="37" spans="1:22" ht="17.25" customHeight="1">
      <c r="A37" s="169"/>
      <c r="B37" s="241"/>
      <c r="C37" s="241"/>
      <c r="D37" s="241"/>
      <c r="E37" s="242"/>
      <c r="F37" s="242"/>
      <c r="G37" s="242"/>
      <c r="H37" s="242"/>
      <c r="I37" s="248" t="s">
        <v>250</v>
      </c>
      <c r="J37" s="925"/>
      <c r="K37" s="925"/>
      <c r="L37" s="925"/>
      <c r="M37" s="957"/>
      <c r="N37" s="242"/>
      <c r="O37" s="242"/>
      <c r="P37" s="169"/>
      <c r="Q37" s="169"/>
    </row>
    <row r="38" spans="1:22" ht="17.25" customHeight="1" thickBot="1">
      <c r="A38" s="169"/>
      <c r="B38" s="241"/>
      <c r="C38" s="241"/>
      <c r="D38" s="241"/>
      <c r="E38" s="242"/>
      <c r="F38" s="242"/>
      <c r="G38" s="242"/>
      <c r="H38" s="242"/>
      <c r="I38" s="249" t="s">
        <v>251</v>
      </c>
      <c r="J38" s="951"/>
      <c r="K38" s="951"/>
      <c r="L38" s="951"/>
      <c r="M38" s="952"/>
      <c r="N38" s="242"/>
      <c r="O38" s="242"/>
      <c r="P38" s="169"/>
      <c r="Q38" s="169"/>
    </row>
    <row r="39" spans="1:22" ht="17.25" customHeight="1" thickTop="1">
      <c r="A39" s="169"/>
      <c r="B39" s="241"/>
      <c r="C39" s="241"/>
      <c r="D39" s="241"/>
      <c r="E39" s="242"/>
      <c r="F39" s="242"/>
      <c r="G39" s="242"/>
      <c r="H39" s="242"/>
      <c r="I39" s="242"/>
      <c r="J39" s="242"/>
      <c r="K39" s="242"/>
      <c r="L39" s="242"/>
      <c r="M39" s="242"/>
      <c r="N39" s="242"/>
      <c r="O39" s="242"/>
      <c r="P39" s="169"/>
      <c r="Q39" s="169"/>
    </row>
    <row r="40" spans="1:22" ht="12.75" customHeight="1">
      <c r="A40" s="169"/>
      <c r="B40" s="241"/>
      <c r="C40" s="241"/>
      <c r="D40" s="241"/>
      <c r="E40" s="242"/>
      <c r="F40" s="242"/>
      <c r="G40" s="242"/>
      <c r="H40" s="242"/>
      <c r="I40" s="242"/>
      <c r="J40" s="242"/>
      <c r="K40" s="242"/>
      <c r="L40" s="242"/>
      <c r="M40" s="242"/>
      <c r="N40" s="242"/>
      <c r="O40" s="242"/>
      <c r="P40" s="169"/>
      <c r="Q40" s="169"/>
    </row>
    <row r="41" spans="1:22" s="160" customFormat="1" ht="30" customHeight="1" thickBot="1">
      <c r="A41" s="250"/>
      <c r="B41" s="251" t="s">
        <v>257</v>
      </c>
      <c r="C41" s="252"/>
      <c r="D41" s="252"/>
      <c r="E41" s="252"/>
      <c r="F41" s="252"/>
      <c r="G41" s="252"/>
      <c r="H41" s="252"/>
      <c r="I41" s="252"/>
      <c r="J41" s="252"/>
      <c r="K41" s="252"/>
      <c r="L41" s="252"/>
      <c r="M41" s="252"/>
      <c r="N41" s="253"/>
      <c r="O41" s="254" t="s">
        <v>217</v>
      </c>
      <c r="P41" s="252"/>
      <c r="Q41" s="250"/>
    </row>
    <row r="42" spans="1:22" ht="18" customHeight="1" thickTop="1" thickBot="1">
      <c r="A42" s="169"/>
      <c r="B42" s="941"/>
      <c r="C42" s="942"/>
      <c r="D42" s="945" t="s">
        <v>218</v>
      </c>
      <c r="E42" s="959" t="s">
        <v>219</v>
      </c>
      <c r="F42" s="946" t="s">
        <v>220</v>
      </c>
      <c r="G42" s="947" t="s">
        <v>221</v>
      </c>
      <c r="H42" s="948"/>
      <c r="I42" s="948"/>
      <c r="J42" s="948"/>
      <c r="K42" s="948"/>
      <c r="L42" s="948"/>
      <c r="M42" s="948"/>
      <c r="N42" s="948"/>
      <c r="O42" s="949"/>
      <c r="P42" s="169"/>
      <c r="Q42" s="169"/>
      <c r="R42" s="909" t="s">
        <v>222</v>
      </c>
      <c r="S42" s="909"/>
      <c r="T42" s="909"/>
      <c r="U42" s="909"/>
      <c r="V42" s="909"/>
    </row>
    <row r="43" spans="1:22" ht="18" customHeight="1" thickBot="1">
      <c r="A43" s="169"/>
      <c r="B43" s="943"/>
      <c r="C43" s="885"/>
      <c r="D43" s="873"/>
      <c r="E43" s="873"/>
      <c r="F43" s="873"/>
      <c r="G43" s="872" t="s">
        <v>223</v>
      </c>
      <c r="H43" s="897" t="s">
        <v>224</v>
      </c>
      <c r="I43" s="898"/>
      <c r="J43" s="898"/>
      <c r="K43" s="898"/>
      <c r="L43" s="898"/>
      <c r="M43" s="898"/>
      <c r="N43" s="899"/>
      <c r="O43" s="950" t="s">
        <v>225</v>
      </c>
      <c r="P43" s="177"/>
      <c r="Q43" s="169"/>
      <c r="R43" s="911" t="s">
        <v>226</v>
      </c>
      <c r="S43" s="909" t="s">
        <v>227</v>
      </c>
      <c r="T43" s="909" t="s">
        <v>228</v>
      </c>
      <c r="U43" s="909" t="s">
        <v>229</v>
      </c>
      <c r="V43" s="909" t="s">
        <v>258</v>
      </c>
    </row>
    <row r="44" spans="1:22" ht="15" customHeight="1" thickBot="1">
      <c r="A44" s="169"/>
      <c r="B44" s="943"/>
      <c r="C44" s="885"/>
      <c r="D44" s="873"/>
      <c r="E44" s="873"/>
      <c r="F44" s="873"/>
      <c r="G44" s="873"/>
      <c r="H44" s="178"/>
      <c r="I44" s="903" t="s">
        <v>230</v>
      </c>
      <c r="J44" s="927"/>
      <c r="K44" s="928" t="s">
        <v>231</v>
      </c>
      <c r="L44" s="929"/>
      <c r="M44" s="930" t="s">
        <v>232</v>
      </c>
      <c r="N44" s="904"/>
      <c r="O44" s="939"/>
      <c r="P44" s="177"/>
      <c r="Q44" s="169"/>
      <c r="R44" s="911"/>
      <c r="S44" s="906"/>
      <c r="T44" s="906"/>
      <c r="U44" s="906"/>
      <c r="V44" s="906"/>
    </row>
    <row r="45" spans="1:22" ht="33.75" customHeight="1">
      <c r="A45" s="169"/>
      <c r="B45" s="943"/>
      <c r="C45" s="885"/>
      <c r="D45" s="873"/>
      <c r="E45" s="873"/>
      <c r="F45" s="873"/>
      <c r="G45" s="873"/>
      <c r="H45" s="179" t="s">
        <v>233</v>
      </c>
      <c r="I45" s="180" t="s">
        <v>234</v>
      </c>
      <c r="J45" s="181" t="s">
        <v>235</v>
      </c>
      <c r="K45" s="182" t="s">
        <v>236</v>
      </c>
      <c r="L45" s="183" t="s">
        <v>237</v>
      </c>
      <c r="M45" s="184" t="s">
        <v>236</v>
      </c>
      <c r="N45" s="185" t="s">
        <v>237</v>
      </c>
      <c r="O45" s="939"/>
      <c r="P45" s="177"/>
      <c r="Q45" s="169"/>
      <c r="R45" s="911"/>
      <c r="S45" s="906"/>
      <c r="T45" s="906"/>
      <c r="U45" s="906"/>
      <c r="V45" s="906"/>
    </row>
    <row r="46" spans="1:22" ht="17.25" customHeight="1" thickBot="1">
      <c r="A46" s="169"/>
      <c r="B46" s="944"/>
      <c r="C46" s="871"/>
      <c r="D46" s="892"/>
      <c r="E46" s="186" t="s">
        <v>238</v>
      </c>
      <c r="F46" s="187" t="s">
        <v>239</v>
      </c>
      <c r="G46" s="187" t="s">
        <v>240</v>
      </c>
      <c r="H46" s="186" t="s">
        <v>241</v>
      </c>
      <c r="I46" s="188" t="s">
        <v>242</v>
      </c>
      <c r="J46" s="189" t="s">
        <v>243</v>
      </c>
      <c r="K46" s="190" t="s">
        <v>244</v>
      </c>
      <c r="L46" s="191" t="s">
        <v>245</v>
      </c>
      <c r="M46" s="192" t="s">
        <v>246</v>
      </c>
      <c r="N46" s="193" t="s">
        <v>247</v>
      </c>
      <c r="O46" s="194" t="s">
        <v>248</v>
      </c>
      <c r="P46" s="169"/>
      <c r="Q46" s="169"/>
      <c r="R46" s="911"/>
      <c r="S46" s="906"/>
      <c r="T46" s="906"/>
      <c r="U46" s="906"/>
      <c r="V46" s="906"/>
    </row>
    <row r="47" spans="1:22" ht="17.25" customHeight="1">
      <c r="A47" s="169"/>
      <c r="B47" s="931" t="s">
        <v>249</v>
      </c>
      <c r="C47" s="833"/>
      <c r="D47" s="255" t="str">
        <f>IF(D27="","",D27)</f>
        <v/>
      </c>
      <c r="E47" s="196"/>
      <c r="F47" s="197">
        <f>E47-G47</f>
        <v>0</v>
      </c>
      <c r="G47" s="198"/>
      <c r="H47" s="199">
        <f>SUM(I47:N47)</f>
        <v>0</v>
      </c>
      <c r="I47" s="200"/>
      <c r="J47" s="201"/>
      <c r="K47" s="202"/>
      <c r="L47" s="203"/>
      <c r="M47" s="204"/>
      <c r="N47" s="205"/>
      <c r="O47" s="206">
        <f>G47-H47</f>
        <v>0</v>
      </c>
      <c r="P47" s="169"/>
      <c r="Q47" s="169"/>
      <c r="R47" s="906" t="str">
        <f>IF(COUNTA(E47:E49,G47:G49,I47:N49)=0,"OK",IF(COUNTIF(D47:D49,"○")=1,"OK","エラー"))</f>
        <v>OK</v>
      </c>
      <c r="S47" s="207" t="str">
        <f>IF(COUNTA(G47,I47:N47)&gt;=1,IF(E47&lt;=0,"エラー","OK"),"OK")</f>
        <v>OK</v>
      </c>
      <c r="T47" s="207" t="str">
        <f>IF(F47&lt;0,"エラー","OK")</f>
        <v>OK</v>
      </c>
      <c r="U47" s="207" t="str">
        <f>IF(O47&lt;0,"エラー","OK")</f>
        <v>OK</v>
      </c>
      <c r="V47" s="207" t="str">
        <f>IF(AND(E47&lt;=E27,G47&lt;=G27,I47&lt;=I27,J47&lt;=J27,K47&lt;=K27,L47&lt;=L27,M47&lt;=M27,N47&lt;=N27),"OK","エラー")</f>
        <v>OK</v>
      </c>
    </row>
    <row r="48" spans="1:22" ht="17.25" customHeight="1">
      <c r="A48" s="169"/>
      <c r="B48" s="932" t="s">
        <v>250</v>
      </c>
      <c r="C48" s="835"/>
      <c r="D48" s="256" t="str">
        <f>IF(D28="","",D28)</f>
        <v/>
      </c>
      <c r="E48" s="209"/>
      <c r="F48" s="210">
        <f>E48-G48</f>
        <v>0</v>
      </c>
      <c r="G48" s="209"/>
      <c r="H48" s="211">
        <f>SUM(I48:N48)</f>
        <v>0</v>
      </c>
      <c r="I48" s="212"/>
      <c r="J48" s="213"/>
      <c r="K48" s="214"/>
      <c r="L48" s="215"/>
      <c r="M48" s="216"/>
      <c r="N48" s="217"/>
      <c r="O48" s="218">
        <f>G48-H48</f>
        <v>0</v>
      </c>
      <c r="P48" s="169"/>
      <c r="Q48" s="169"/>
      <c r="R48" s="906"/>
      <c r="S48" s="207" t="str">
        <f>IF(COUNTA(G48,I48:N48)&gt;=1,IF(E48&lt;=0,"エラー","OK"),"OK")</f>
        <v>OK</v>
      </c>
      <c r="T48" s="207" t="str">
        <f>IF(F48&lt;0,"エラー","OK")</f>
        <v>OK</v>
      </c>
      <c r="U48" s="207" t="str">
        <f>IF(O48&lt;0,"エラー","OK")</f>
        <v>OK</v>
      </c>
      <c r="V48" s="207" t="str">
        <f>IF(AND(E48&lt;=E28,G48&lt;=G28,I48&lt;=I28,J48&lt;=J28,K48&lt;=K28,L48&lt;=L28,M48&lt;=M28,N48&lt;=N28),"OK","エラー")</f>
        <v>OK</v>
      </c>
    </row>
    <row r="49" spans="1:22" ht="17.25" customHeight="1" thickBot="1">
      <c r="A49" s="169"/>
      <c r="B49" s="933" t="s">
        <v>251</v>
      </c>
      <c r="C49" s="837"/>
      <c r="D49" s="257" t="str">
        <f>IF(D29="","",D29)</f>
        <v/>
      </c>
      <c r="E49" s="220"/>
      <c r="F49" s="221">
        <f>E49-G49</f>
        <v>0</v>
      </c>
      <c r="G49" s="222"/>
      <c r="H49" s="223">
        <f>SUM(I49:N49)</f>
        <v>0</v>
      </c>
      <c r="I49" s="224"/>
      <c r="J49" s="225"/>
      <c r="K49" s="226"/>
      <c r="L49" s="227"/>
      <c r="M49" s="228"/>
      <c r="N49" s="229"/>
      <c r="O49" s="230">
        <f>G49-H49</f>
        <v>0</v>
      </c>
      <c r="P49" s="169"/>
      <c r="Q49" s="169"/>
      <c r="R49" s="906"/>
      <c r="S49" s="207" t="str">
        <f>IF(COUNTA(G49,I49:N49)&gt;=1,IF(E49&lt;=0,"エラー","OK"),"OK")</f>
        <v>OK</v>
      </c>
      <c r="T49" s="207" t="str">
        <f>IF(F49&lt;0,"エラー","OK")</f>
        <v>OK</v>
      </c>
      <c r="U49" s="207" t="str">
        <f>IF(O49&lt;0,"エラー","OK")</f>
        <v>OK</v>
      </c>
      <c r="V49" s="207" t="str">
        <f>IF(AND(E49&lt;=E29,G49&lt;=G29,I49&lt;=I29,J49&lt;=J29,K49&lt;=K29,L49&lt;=L29,M49&lt;=M29,N49&lt;=N29),"OK","エラー")</f>
        <v>OK</v>
      </c>
    </row>
    <row r="50" spans="1:22" ht="17.25" customHeight="1" thickBot="1">
      <c r="A50" s="169"/>
      <c r="B50" s="934" t="s">
        <v>252</v>
      </c>
      <c r="C50" s="935"/>
      <c r="D50" s="231"/>
      <c r="E50" s="232">
        <f>SUM(E47:E49)</f>
        <v>0</v>
      </c>
      <c r="F50" s="232">
        <f>SUM(F47:F49)</f>
        <v>0</v>
      </c>
      <c r="G50" s="232">
        <f t="shared" ref="G50:O50" si="1">SUM(G47:G49)</f>
        <v>0</v>
      </c>
      <c r="H50" s="233">
        <f t="shared" si="1"/>
        <v>0</v>
      </c>
      <c r="I50" s="234">
        <f t="shared" si="1"/>
        <v>0</v>
      </c>
      <c r="J50" s="235">
        <f t="shared" si="1"/>
        <v>0</v>
      </c>
      <c r="K50" s="236">
        <f t="shared" si="1"/>
        <v>0</v>
      </c>
      <c r="L50" s="237">
        <f t="shared" si="1"/>
        <v>0</v>
      </c>
      <c r="M50" s="238">
        <f t="shared" si="1"/>
        <v>0</v>
      </c>
      <c r="N50" s="239">
        <f t="shared" si="1"/>
        <v>0</v>
      </c>
      <c r="O50" s="240">
        <f t="shared" si="1"/>
        <v>0</v>
      </c>
      <c r="P50" s="169"/>
      <c r="Q50" s="169"/>
    </row>
    <row r="51" spans="1:22" ht="5.25" customHeight="1" thickTop="1">
      <c r="A51" s="169"/>
      <c r="B51" s="241"/>
      <c r="C51" s="241"/>
      <c r="D51" s="241"/>
      <c r="E51" s="242"/>
      <c r="F51" s="242"/>
      <c r="G51" s="242"/>
      <c r="H51" s="242"/>
      <c r="I51" s="242"/>
      <c r="J51" s="242"/>
      <c r="K51" s="243"/>
      <c r="L51" s="244"/>
      <c r="M51" s="242"/>
      <c r="N51" s="242"/>
      <c r="O51" s="242"/>
      <c r="P51" s="169"/>
      <c r="Q51" s="169"/>
    </row>
    <row r="52" spans="1:22" ht="4.5" customHeight="1" thickBot="1">
      <c r="A52" s="169"/>
      <c r="B52" s="241"/>
      <c r="C52" s="241"/>
      <c r="D52" s="241"/>
      <c r="E52" s="242"/>
      <c r="F52" s="242"/>
      <c r="G52" s="242"/>
      <c r="H52" s="242"/>
      <c r="I52" s="242"/>
      <c r="J52" s="242"/>
      <c r="K52" s="245"/>
      <c r="L52" s="246"/>
      <c r="M52" s="242"/>
      <c r="N52" s="242"/>
      <c r="O52" s="242"/>
      <c r="P52" s="169"/>
      <c r="Q52" s="169"/>
    </row>
    <row r="53" spans="1:22" ht="17.25" customHeight="1">
      <c r="A53" s="169"/>
      <c r="B53" s="241"/>
      <c r="C53" s="241"/>
      <c r="D53" s="241"/>
      <c r="E53" s="242"/>
      <c r="F53" s="242"/>
      <c r="G53" s="242"/>
      <c r="H53" s="958" t="s">
        <v>253</v>
      </c>
      <c r="I53" s="958"/>
      <c r="J53" s="958"/>
      <c r="K53" s="958"/>
      <c r="L53" s="958"/>
      <c r="M53" s="958"/>
      <c r="N53" s="958"/>
      <c r="O53" s="958"/>
      <c r="P53" s="169"/>
      <c r="Q53" s="169"/>
    </row>
    <row r="54" spans="1:22" ht="17.25" customHeight="1" thickBot="1">
      <c r="A54" s="169"/>
      <c r="B54" s="241"/>
      <c r="C54" s="241"/>
      <c r="D54" s="241"/>
      <c r="E54" s="242"/>
      <c r="F54" s="242"/>
      <c r="G54" s="242"/>
      <c r="H54" s="954" t="s">
        <v>254</v>
      </c>
      <c r="I54" s="954"/>
      <c r="J54" s="954"/>
      <c r="K54" s="954"/>
      <c r="L54" s="954"/>
      <c r="M54" s="954"/>
      <c r="N54" s="954"/>
      <c r="O54" s="954"/>
      <c r="P54" s="169"/>
      <c r="Q54" s="169"/>
    </row>
    <row r="55" spans="1:22" ht="17.25" customHeight="1" thickTop="1" thickBot="1">
      <c r="A55" s="169"/>
      <c r="B55" s="241"/>
      <c r="C55" s="241"/>
      <c r="D55" s="241"/>
      <c r="E55" s="242"/>
      <c r="F55" s="242"/>
      <c r="G55" s="242"/>
      <c r="H55" s="242"/>
      <c r="I55" s="247"/>
      <c r="J55" s="955" t="s">
        <v>255</v>
      </c>
      <c r="K55" s="955"/>
      <c r="L55" s="955" t="s">
        <v>256</v>
      </c>
      <c r="M55" s="956"/>
      <c r="N55" s="242"/>
      <c r="O55" s="242"/>
      <c r="P55" s="169"/>
      <c r="Q55" s="169"/>
    </row>
    <row r="56" spans="1:22" ht="17.25" customHeight="1">
      <c r="A56" s="169"/>
      <c r="B56" s="241"/>
      <c r="C56" s="241"/>
      <c r="D56" s="241"/>
      <c r="E56" s="242"/>
      <c r="F56" s="242"/>
      <c r="G56" s="242"/>
      <c r="H56" s="242"/>
      <c r="I56" s="248" t="s">
        <v>249</v>
      </c>
      <c r="J56" s="925"/>
      <c r="K56" s="925"/>
      <c r="L56" s="925"/>
      <c r="M56" s="957"/>
      <c r="N56" s="242"/>
      <c r="O56" s="242"/>
      <c r="P56" s="169"/>
      <c r="Q56" s="169"/>
    </row>
    <row r="57" spans="1:22" ht="17.25" customHeight="1">
      <c r="A57" s="169"/>
      <c r="B57" s="241"/>
      <c r="C57" s="241"/>
      <c r="D57" s="241"/>
      <c r="E57" s="242"/>
      <c r="F57" s="242"/>
      <c r="G57" s="242"/>
      <c r="H57" s="242"/>
      <c r="I57" s="248" t="s">
        <v>250</v>
      </c>
      <c r="J57" s="925"/>
      <c r="K57" s="925"/>
      <c r="L57" s="925"/>
      <c r="M57" s="957"/>
      <c r="N57" s="242"/>
      <c r="O57" s="242"/>
      <c r="P57" s="169"/>
      <c r="Q57" s="169"/>
    </row>
    <row r="58" spans="1:22" ht="17.25" customHeight="1" thickBot="1">
      <c r="A58" s="169"/>
      <c r="B58" s="241"/>
      <c r="C58" s="241"/>
      <c r="D58" s="241"/>
      <c r="E58" s="242"/>
      <c r="F58" s="242"/>
      <c r="G58" s="242"/>
      <c r="H58" s="242"/>
      <c r="I58" s="249" t="s">
        <v>251</v>
      </c>
      <c r="J58" s="951"/>
      <c r="K58" s="951"/>
      <c r="L58" s="951"/>
      <c r="M58" s="952"/>
      <c r="N58" s="242"/>
      <c r="O58" s="242"/>
      <c r="P58" s="169"/>
      <c r="Q58" s="169"/>
    </row>
    <row r="59" spans="1:22" ht="13.5" customHeight="1" thickTop="1">
      <c r="A59" s="169"/>
      <c r="B59" s="170"/>
      <c r="C59" s="258"/>
      <c r="D59" s="172"/>
      <c r="E59" s="171"/>
      <c r="F59" s="171"/>
      <c r="G59" s="171"/>
      <c r="H59" s="171"/>
      <c r="I59" s="171"/>
      <c r="J59" s="171"/>
      <c r="K59" s="171"/>
      <c r="L59" s="171"/>
      <c r="M59" s="171"/>
      <c r="N59" s="171"/>
      <c r="O59" s="171"/>
      <c r="P59" s="259"/>
      <c r="Q59" s="259"/>
    </row>
    <row r="60" spans="1:22" ht="30" customHeight="1" thickBot="1">
      <c r="A60" s="169"/>
      <c r="B60" s="260" t="s">
        <v>259</v>
      </c>
      <c r="C60" s="261"/>
      <c r="D60" s="176"/>
      <c r="E60" s="171"/>
      <c r="F60" s="171"/>
      <c r="G60" s="171"/>
      <c r="H60" s="171"/>
      <c r="I60" s="171"/>
      <c r="J60" s="171"/>
      <c r="K60" s="171"/>
      <c r="L60" s="171"/>
      <c r="M60" s="171"/>
      <c r="N60" s="953" t="s">
        <v>260</v>
      </c>
      <c r="O60" s="953"/>
      <c r="P60" s="259"/>
      <c r="Q60" s="259"/>
    </row>
    <row r="61" spans="1:22" ht="16.5" customHeight="1" thickTop="1" thickBot="1">
      <c r="A61" s="169"/>
      <c r="B61" s="941"/>
      <c r="C61" s="942"/>
      <c r="D61" s="945" t="s">
        <v>218</v>
      </c>
      <c r="E61" s="946" t="s">
        <v>261</v>
      </c>
      <c r="F61" s="946" t="s">
        <v>262</v>
      </c>
      <c r="G61" s="947" t="s">
        <v>263</v>
      </c>
      <c r="H61" s="948"/>
      <c r="I61" s="948"/>
      <c r="J61" s="948"/>
      <c r="K61" s="948"/>
      <c r="L61" s="948"/>
      <c r="M61" s="948"/>
      <c r="N61" s="948"/>
      <c r="O61" s="949"/>
      <c r="P61" s="259"/>
      <c r="Q61" s="259"/>
      <c r="R61" s="909" t="s">
        <v>222</v>
      </c>
      <c r="S61" s="909"/>
      <c r="T61" s="909"/>
      <c r="U61" s="909"/>
      <c r="V61" s="909"/>
    </row>
    <row r="62" spans="1:22" ht="16.5" customHeight="1" thickBot="1">
      <c r="A62" s="169"/>
      <c r="B62" s="943"/>
      <c r="C62" s="885"/>
      <c r="D62" s="873"/>
      <c r="E62" s="873"/>
      <c r="F62" s="873"/>
      <c r="G62" s="873" t="s">
        <v>264</v>
      </c>
      <c r="H62" s="897" t="s">
        <v>265</v>
      </c>
      <c r="I62" s="898"/>
      <c r="J62" s="898"/>
      <c r="K62" s="898"/>
      <c r="L62" s="898"/>
      <c r="M62" s="898"/>
      <c r="N62" s="899"/>
      <c r="O62" s="950" t="s">
        <v>266</v>
      </c>
      <c r="P62" s="259"/>
      <c r="Q62" s="259"/>
      <c r="R62" s="911" t="s">
        <v>226</v>
      </c>
      <c r="S62" s="909" t="s">
        <v>267</v>
      </c>
      <c r="T62" s="909" t="s">
        <v>268</v>
      </c>
      <c r="U62" s="909" t="s">
        <v>269</v>
      </c>
      <c r="V62" s="909" t="s">
        <v>270</v>
      </c>
    </row>
    <row r="63" spans="1:22" ht="16.5" customHeight="1" thickBot="1">
      <c r="A63" s="169"/>
      <c r="B63" s="943"/>
      <c r="C63" s="885"/>
      <c r="D63" s="873"/>
      <c r="E63" s="873"/>
      <c r="F63" s="873"/>
      <c r="G63" s="873"/>
      <c r="H63" s="262"/>
      <c r="I63" s="910" t="s">
        <v>271</v>
      </c>
      <c r="J63" s="904"/>
      <c r="K63" s="910" t="s">
        <v>272</v>
      </c>
      <c r="L63" s="904"/>
      <c r="M63" s="910" t="s">
        <v>273</v>
      </c>
      <c r="N63" s="904"/>
      <c r="O63" s="939"/>
      <c r="P63" s="259"/>
      <c r="Q63" s="259"/>
      <c r="R63" s="911"/>
      <c r="S63" s="906"/>
      <c r="T63" s="906"/>
      <c r="U63" s="906"/>
      <c r="V63" s="906"/>
    </row>
    <row r="64" spans="1:22" ht="35.25" customHeight="1">
      <c r="A64" s="169"/>
      <c r="B64" s="943"/>
      <c r="C64" s="885"/>
      <c r="D64" s="873"/>
      <c r="E64" s="873"/>
      <c r="F64" s="873"/>
      <c r="G64" s="873"/>
      <c r="H64" s="263" t="s">
        <v>274</v>
      </c>
      <c r="I64" s="180" t="s">
        <v>275</v>
      </c>
      <c r="J64" s="185" t="s">
        <v>276</v>
      </c>
      <c r="K64" s="264" t="s">
        <v>236</v>
      </c>
      <c r="L64" s="265" t="s">
        <v>277</v>
      </c>
      <c r="M64" s="264" t="s">
        <v>236</v>
      </c>
      <c r="N64" s="265" t="s">
        <v>277</v>
      </c>
      <c r="O64" s="939"/>
      <c r="P64" s="259"/>
      <c r="Q64" s="259"/>
      <c r="R64" s="911"/>
      <c r="S64" s="906"/>
      <c r="T64" s="906"/>
      <c r="U64" s="906"/>
      <c r="V64" s="906"/>
    </row>
    <row r="65" spans="1:23" ht="15" thickBot="1">
      <c r="A65" s="169"/>
      <c r="B65" s="944"/>
      <c r="C65" s="871"/>
      <c r="D65" s="892"/>
      <c r="E65" s="186" t="s">
        <v>238</v>
      </c>
      <c r="F65" s="187" t="s">
        <v>239</v>
      </c>
      <c r="G65" s="187" t="s">
        <v>240</v>
      </c>
      <c r="H65" s="186" t="s">
        <v>241</v>
      </c>
      <c r="I65" s="188" t="s">
        <v>242</v>
      </c>
      <c r="J65" s="193" t="s">
        <v>278</v>
      </c>
      <c r="K65" s="188" t="s">
        <v>244</v>
      </c>
      <c r="L65" s="193" t="s">
        <v>245</v>
      </c>
      <c r="M65" s="188" t="s">
        <v>246</v>
      </c>
      <c r="N65" s="193" t="s">
        <v>247</v>
      </c>
      <c r="O65" s="194" t="s">
        <v>248</v>
      </c>
      <c r="P65" s="259"/>
      <c r="Q65" s="259"/>
      <c r="R65" s="911"/>
      <c r="S65" s="906"/>
      <c r="T65" s="906"/>
      <c r="U65" s="906"/>
      <c r="V65" s="906"/>
    </row>
    <row r="66" spans="1:23" ht="17.25" customHeight="1">
      <c r="A66" s="169"/>
      <c r="B66" s="931" t="s">
        <v>249</v>
      </c>
      <c r="C66" s="833"/>
      <c r="D66" s="266" t="str">
        <f>IF(D27="","",D27)</f>
        <v/>
      </c>
      <c r="E66" s="267"/>
      <c r="F66" s="268">
        <f>E66- G66</f>
        <v>0</v>
      </c>
      <c r="G66" s="269"/>
      <c r="H66" s="270">
        <f>SUM(I66:N66)</f>
        <v>0</v>
      </c>
      <c r="I66" s="271"/>
      <c r="J66" s="272"/>
      <c r="K66" s="271"/>
      <c r="L66" s="272"/>
      <c r="M66" s="271"/>
      <c r="N66" s="272"/>
      <c r="O66" s="273">
        <f>+G66-H66</f>
        <v>0</v>
      </c>
      <c r="P66" s="259"/>
      <c r="Q66" s="259"/>
      <c r="R66" s="906" t="str">
        <f>IF(COUNTA(E66:E68,G66:G68,I66:N68)=0,"OK",IF(COUNTIF(D66:D68,"○")=1,"OK","エラー"))</f>
        <v>OK</v>
      </c>
      <c r="S66" s="207" t="str">
        <f>IF(COUNTA(G66,I66:N66)&gt;=1,IF(E66&lt;=0,"エラー","OK"),"OK")</f>
        <v>OK</v>
      </c>
      <c r="T66" s="207" t="str">
        <f>IF(F66&lt;0,"エラー","OK")</f>
        <v>OK</v>
      </c>
      <c r="U66" s="207" t="str">
        <f>IF(O66&lt;0,"エラー","OK")</f>
        <v>OK</v>
      </c>
      <c r="V66" s="207" t="str">
        <f>IF(AND(COUNTA(E27)=COUNTA(E66),COUNTA(G27)=COUNTA(G66),COUNTA(I27)=COUNTA(I66),COUNTA(J27)=COUNTA(J66),COUNTA(K27)=COUNTA(K66),COUNTA(L27)=COUNTA(L66),COUNTA(M27)=COUNTA(M66),COUNTA(N27)=COUNTA(N66)),"OK","エラー")</f>
        <v>OK</v>
      </c>
    </row>
    <row r="67" spans="1:23" ht="17.25" customHeight="1">
      <c r="A67" s="169"/>
      <c r="B67" s="932" t="s">
        <v>250</v>
      </c>
      <c r="C67" s="835"/>
      <c r="D67" s="274" t="str">
        <f>IF(D28="","",D28)</f>
        <v/>
      </c>
      <c r="E67" s="275"/>
      <c r="F67" s="276">
        <f>E67- G67</f>
        <v>0</v>
      </c>
      <c r="G67" s="275"/>
      <c r="H67" s="277">
        <f>SUM(I67:N67)</f>
        <v>0</v>
      </c>
      <c r="I67" s="278"/>
      <c r="J67" s="279"/>
      <c r="K67" s="278"/>
      <c r="L67" s="279"/>
      <c r="M67" s="278"/>
      <c r="N67" s="279"/>
      <c r="O67" s="280">
        <f>+G67-H67</f>
        <v>0</v>
      </c>
      <c r="P67" s="259"/>
      <c r="Q67" s="259"/>
      <c r="R67" s="906"/>
      <c r="S67" s="207" t="str">
        <f>IF(COUNTA(G67,I67:N67)&gt;=1,IF(E67&lt;=0,"エラー","OK"),"OK")</f>
        <v>OK</v>
      </c>
      <c r="T67" s="207" t="str">
        <f>IF(F67&lt;0,"エラー","OK")</f>
        <v>OK</v>
      </c>
      <c r="U67" s="207" t="str">
        <f>IF(O67&lt;0,"エラー","OK")</f>
        <v>OK</v>
      </c>
      <c r="V67" s="207" t="str">
        <f>IF(AND(COUNTA(E28)=COUNTA(E67),COUNTA(G28)=COUNTA(G67),COUNTA(I28)=COUNTA(I67),COUNTA(J28)=COUNTA(J67),COUNTA(K28)=COUNTA(K67),COUNTA(L28)=COUNTA(L67),COUNTA(M28)=COUNTA(M67),COUNTA(N28)=COUNTA(N67)),"OK","エラー")</f>
        <v>OK</v>
      </c>
    </row>
    <row r="68" spans="1:23" ht="17.25" customHeight="1" thickBot="1">
      <c r="A68" s="169"/>
      <c r="B68" s="933" t="s">
        <v>251</v>
      </c>
      <c r="C68" s="837"/>
      <c r="D68" s="281" t="str">
        <f>IF(D29="","",D29)</f>
        <v/>
      </c>
      <c r="E68" s="282"/>
      <c r="F68" s="283">
        <f>E68- G68</f>
        <v>0</v>
      </c>
      <c r="G68" s="282"/>
      <c r="H68" s="284">
        <f>SUM(I68:N68)</f>
        <v>0</v>
      </c>
      <c r="I68" s="285"/>
      <c r="J68" s="286"/>
      <c r="K68" s="285"/>
      <c r="L68" s="286"/>
      <c r="M68" s="285"/>
      <c r="N68" s="286"/>
      <c r="O68" s="287">
        <f>+G68-H68</f>
        <v>0</v>
      </c>
      <c r="P68" s="259"/>
      <c r="Q68" s="259"/>
      <c r="R68" s="906"/>
      <c r="S68" s="207" t="str">
        <f>IF(COUNTA(G68,I68:N68)&gt;=1,IF(E68&lt;=0,"エラー","OK"),"OK")</f>
        <v>OK</v>
      </c>
      <c r="T68" s="207" t="str">
        <f>IF(F68&lt;0,"エラー","OK")</f>
        <v>OK</v>
      </c>
      <c r="U68" s="207" t="str">
        <f>IF(O68&lt;0,"エラー","OK")</f>
        <v>OK</v>
      </c>
      <c r="V68" s="207" t="str">
        <f>IF(AND(COUNTA(E29)=COUNTA(E68),COUNTA(G29)=COUNTA(G68),COUNTA(I29)=COUNTA(I68),COUNTA(J29)=COUNTA(J68),COUNTA(K29)=COUNTA(K68),COUNTA(L29)=COUNTA(L68),COUNTA(M29)=COUNTA(M68),COUNTA(N29)=COUNTA(N68)),"OK","エラー")</f>
        <v>OK</v>
      </c>
    </row>
    <row r="69" spans="1:23" ht="17.25" customHeight="1" thickBot="1">
      <c r="A69" s="169"/>
      <c r="B69" s="934" t="s">
        <v>252</v>
      </c>
      <c r="C69" s="935"/>
      <c r="D69" s="231"/>
      <c r="E69" s="288">
        <f t="shared" ref="E69:O69" si="2">SUM(E66:E68)</f>
        <v>0</v>
      </c>
      <c r="F69" s="288">
        <f t="shared" si="2"/>
        <v>0</v>
      </c>
      <c r="G69" s="288">
        <f t="shared" si="2"/>
        <v>0</v>
      </c>
      <c r="H69" s="289">
        <f t="shared" si="2"/>
        <v>0</v>
      </c>
      <c r="I69" s="290">
        <f t="shared" si="2"/>
        <v>0</v>
      </c>
      <c r="J69" s="291">
        <f t="shared" si="2"/>
        <v>0</v>
      </c>
      <c r="K69" s="290">
        <f t="shared" si="2"/>
        <v>0</v>
      </c>
      <c r="L69" s="292">
        <f t="shared" si="2"/>
        <v>0</v>
      </c>
      <c r="M69" s="290">
        <f t="shared" si="2"/>
        <v>0</v>
      </c>
      <c r="N69" s="292">
        <f t="shared" si="2"/>
        <v>0</v>
      </c>
      <c r="O69" s="293">
        <f t="shared" si="2"/>
        <v>0</v>
      </c>
      <c r="P69" s="259"/>
      <c r="Q69" s="259"/>
    </row>
    <row r="70" spans="1:23" ht="15" thickTop="1">
      <c r="A70" s="169"/>
      <c r="B70" s="936" t="s">
        <v>279</v>
      </c>
      <c r="C70" s="937"/>
      <c r="D70" s="937"/>
      <c r="E70" s="937"/>
      <c r="F70" s="937"/>
      <c r="G70" s="937"/>
      <c r="H70" s="937"/>
      <c r="I70" s="937"/>
      <c r="J70" s="937"/>
      <c r="K70" s="937"/>
      <c r="L70" s="937"/>
      <c r="M70" s="937"/>
      <c r="N70" s="937"/>
      <c r="O70" s="294"/>
      <c r="P70" s="259"/>
      <c r="Q70" s="259"/>
    </row>
    <row r="71" spans="1:23" ht="14.4">
      <c r="A71" s="169"/>
      <c r="B71" s="171"/>
      <c r="C71" s="177"/>
      <c r="D71" s="177"/>
      <c r="E71" s="177"/>
      <c r="F71" s="177"/>
      <c r="G71" s="177"/>
      <c r="H71" s="177"/>
      <c r="I71" s="177"/>
      <c r="J71" s="177"/>
      <c r="K71" s="177"/>
      <c r="L71" s="177"/>
      <c r="M71" s="177"/>
      <c r="N71" s="177"/>
      <c r="O71" s="294"/>
      <c r="P71" s="259"/>
      <c r="Q71" s="259"/>
    </row>
    <row r="72" spans="1:23" s="160" customFormat="1" ht="20.25" customHeight="1">
      <c r="A72" s="250"/>
      <c r="B72" s="295" t="s">
        <v>280</v>
      </c>
      <c r="C72" s="252"/>
      <c r="D72" s="252"/>
      <c r="E72" s="252"/>
      <c r="F72" s="252"/>
      <c r="G72" s="252"/>
      <c r="H72" s="252"/>
      <c r="I72" s="252"/>
      <c r="J72" s="252"/>
      <c r="K72" s="252"/>
      <c r="L72" s="252"/>
      <c r="M72" s="252"/>
      <c r="N72" s="296"/>
      <c r="O72" s="296"/>
      <c r="P72" s="252"/>
      <c r="Q72" s="250"/>
    </row>
    <row r="73" spans="1:23" s="160" customFormat="1" ht="25.5" customHeight="1" thickBot="1">
      <c r="A73" s="250"/>
      <c r="B73" s="297" t="s">
        <v>281</v>
      </c>
      <c r="C73" s="252"/>
      <c r="D73" s="252"/>
      <c r="E73" s="252"/>
      <c r="F73" s="252"/>
      <c r="G73" s="252"/>
      <c r="H73" s="252"/>
      <c r="I73" s="252"/>
      <c r="J73" s="252"/>
      <c r="K73" s="252"/>
      <c r="L73" s="252"/>
      <c r="M73" s="252"/>
      <c r="N73" s="940" t="s">
        <v>260</v>
      </c>
      <c r="O73" s="940"/>
      <c r="P73" s="252"/>
      <c r="Q73" s="250"/>
    </row>
    <row r="74" spans="1:23" ht="16.5" customHeight="1" thickTop="1" thickBot="1">
      <c r="A74" s="169"/>
      <c r="B74" s="941"/>
      <c r="C74" s="942"/>
      <c r="D74" s="945" t="s">
        <v>218</v>
      </c>
      <c r="E74" s="946" t="s">
        <v>261</v>
      </c>
      <c r="F74" s="946" t="s">
        <v>262</v>
      </c>
      <c r="G74" s="947" t="s">
        <v>263</v>
      </c>
      <c r="H74" s="948"/>
      <c r="I74" s="948"/>
      <c r="J74" s="948"/>
      <c r="K74" s="948"/>
      <c r="L74" s="948"/>
      <c r="M74" s="948"/>
      <c r="N74" s="948"/>
      <c r="O74" s="949"/>
      <c r="P74" s="259"/>
      <c r="Q74" s="259"/>
      <c r="R74" s="909" t="s">
        <v>222</v>
      </c>
      <c r="S74" s="909"/>
      <c r="T74" s="909"/>
      <c r="U74" s="909"/>
      <c r="V74" s="909"/>
      <c r="W74" s="909"/>
    </row>
    <row r="75" spans="1:23" ht="16.5" customHeight="1" thickBot="1">
      <c r="A75" s="169"/>
      <c r="B75" s="943"/>
      <c r="C75" s="885"/>
      <c r="D75" s="873"/>
      <c r="E75" s="873"/>
      <c r="F75" s="873"/>
      <c r="G75" s="873" t="s">
        <v>264</v>
      </c>
      <c r="H75" s="897" t="s">
        <v>265</v>
      </c>
      <c r="I75" s="898"/>
      <c r="J75" s="898"/>
      <c r="K75" s="898"/>
      <c r="L75" s="898"/>
      <c r="M75" s="898"/>
      <c r="N75" s="899"/>
      <c r="O75" s="938" t="s">
        <v>266</v>
      </c>
      <c r="P75" s="259"/>
      <c r="Q75" s="259"/>
      <c r="R75" s="911" t="s">
        <v>226</v>
      </c>
      <c r="S75" s="909" t="s">
        <v>267</v>
      </c>
      <c r="T75" s="909" t="s">
        <v>268</v>
      </c>
      <c r="U75" s="909" t="s">
        <v>269</v>
      </c>
      <c r="V75" s="909" t="s">
        <v>270</v>
      </c>
      <c r="W75" s="909" t="s">
        <v>258</v>
      </c>
    </row>
    <row r="76" spans="1:23" ht="16.5" customHeight="1" thickBot="1">
      <c r="A76" s="169"/>
      <c r="B76" s="943"/>
      <c r="C76" s="885"/>
      <c r="D76" s="873"/>
      <c r="E76" s="873"/>
      <c r="F76" s="873"/>
      <c r="G76" s="873"/>
      <c r="H76" s="262"/>
      <c r="I76" s="910" t="s">
        <v>271</v>
      </c>
      <c r="J76" s="904"/>
      <c r="K76" s="910" t="s">
        <v>272</v>
      </c>
      <c r="L76" s="904"/>
      <c r="M76" s="910" t="s">
        <v>273</v>
      </c>
      <c r="N76" s="904"/>
      <c r="O76" s="939"/>
      <c r="P76" s="259"/>
      <c r="Q76" s="259"/>
      <c r="R76" s="911"/>
      <c r="S76" s="906"/>
      <c r="T76" s="906"/>
      <c r="U76" s="906"/>
      <c r="V76" s="906"/>
      <c r="W76" s="906"/>
    </row>
    <row r="77" spans="1:23" ht="36.75" customHeight="1">
      <c r="A77" s="169"/>
      <c r="B77" s="943"/>
      <c r="C77" s="885"/>
      <c r="D77" s="873"/>
      <c r="E77" s="873"/>
      <c r="F77" s="873"/>
      <c r="G77" s="873"/>
      <c r="H77" s="263" t="s">
        <v>274</v>
      </c>
      <c r="I77" s="264" t="s">
        <v>275</v>
      </c>
      <c r="J77" s="265" t="s">
        <v>276</v>
      </c>
      <c r="K77" s="264" t="s">
        <v>236</v>
      </c>
      <c r="L77" s="265" t="s">
        <v>277</v>
      </c>
      <c r="M77" s="264" t="s">
        <v>236</v>
      </c>
      <c r="N77" s="265" t="s">
        <v>277</v>
      </c>
      <c r="O77" s="939"/>
      <c r="P77" s="259"/>
      <c r="Q77" s="259"/>
      <c r="R77" s="911"/>
      <c r="S77" s="906"/>
      <c r="T77" s="906"/>
      <c r="U77" s="906"/>
      <c r="V77" s="906"/>
      <c r="W77" s="906"/>
    </row>
    <row r="78" spans="1:23" ht="15" thickBot="1">
      <c r="A78" s="169"/>
      <c r="B78" s="944"/>
      <c r="C78" s="871"/>
      <c r="D78" s="892"/>
      <c r="E78" s="186" t="s">
        <v>238</v>
      </c>
      <c r="F78" s="187" t="s">
        <v>239</v>
      </c>
      <c r="G78" s="187" t="s">
        <v>240</v>
      </c>
      <c r="H78" s="186" t="s">
        <v>241</v>
      </c>
      <c r="I78" s="188" t="s">
        <v>242</v>
      </c>
      <c r="J78" s="193" t="s">
        <v>278</v>
      </c>
      <c r="K78" s="188" t="s">
        <v>244</v>
      </c>
      <c r="L78" s="193" t="s">
        <v>245</v>
      </c>
      <c r="M78" s="188" t="s">
        <v>246</v>
      </c>
      <c r="N78" s="193" t="s">
        <v>247</v>
      </c>
      <c r="O78" s="194" t="s">
        <v>248</v>
      </c>
      <c r="P78" s="259"/>
      <c r="Q78" s="259"/>
      <c r="R78" s="911"/>
      <c r="S78" s="906"/>
      <c r="T78" s="906"/>
      <c r="U78" s="906"/>
      <c r="V78" s="906"/>
      <c r="W78" s="906"/>
    </row>
    <row r="79" spans="1:23" ht="17.25" customHeight="1">
      <c r="A79" s="169"/>
      <c r="B79" s="931" t="s">
        <v>249</v>
      </c>
      <c r="C79" s="833"/>
      <c r="D79" s="266" t="str">
        <f>IF(D47="","",D47)</f>
        <v/>
      </c>
      <c r="E79" s="267"/>
      <c r="F79" s="268">
        <f>E79- G79</f>
        <v>0</v>
      </c>
      <c r="G79" s="269"/>
      <c r="H79" s="270">
        <f>SUM(I79:N79)</f>
        <v>0</v>
      </c>
      <c r="I79" s="271"/>
      <c r="J79" s="272"/>
      <c r="K79" s="271"/>
      <c r="L79" s="272"/>
      <c r="M79" s="271"/>
      <c r="N79" s="272"/>
      <c r="O79" s="273">
        <f>+G79-H79</f>
        <v>0</v>
      </c>
      <c r="P79" s="259"/>
      <c r="Q79" s="259"/>
      <c r="R79" s="906" t="str">
        <f>IF(COUNTA(E79:E81,G79:G81,I79:N81)=0,"OK",IF(COUNTIF(D79:D81,"○")=1,"OK","エラー"))</f>
        <v>OK</v>
      </c>
      <c r="S79" s="207" t="str">
        <f>IF(COUNTA(G79,I79:N79)&gt;=1,IF(E79&lt;=0,"エラー","OK"),"OK")</f>
        <v>OK</v>
      </c>
      <c r="T79" s="207" t="str">
        <f>IF(F79&lt;0,"エラー","OK")</f>
        <v>OK</v>
      </c>
      <c r="U79" s="207" t="str">
        <f>IF(O79&lt;0,"エラー","OK")</f>
        <v>OK</v>
      </c>
      <c r="V79" s="207" t="str">
        <f>IF(AND(COUNTA(E47)=COUNTA(E79),COUNTA(G47)=COUNTA(G79),COUNTA(I47)=COUNTA(I79),COUNTA(J47)=COUNTA(J79),COUNTA(K47)=COUNTA(K79),COUNTA(L47)=COUNTA(L79),COUNTA(M47)=COUNTA(M79),COUNTA(N47)=COUNTA(N79)),"OK","エラー")</f>
        <v>OK</v>
      </c>
      <c r="W79" s="207" t="str">
        <f>IF(AND(E79&lt;=E66,G79&lt;=G66,I79&lt;=I66,J79&lt;=J66,K79&lt;=K66,L79&lt;=L66,M79&lt;=M66,N79&lt;=N66),"OK","エラー")</f>
        <v>OK</v>
      </c>
    </row>
    <row r="80" spans="1:23" ht="17.25" customHeight="1">
      <c r="A80" s="169"/>
      <c r="B80" s="932" t="s">
        <v>250</v>
      </c>
      <c r="C80" s="835"/>
      <c r="D80" s="274" t="str">
        <f>IF(D48="","",D48)</f>
        <v/>
      </c>
      <c r="E80" s="275"/>
      <c r="F80" s="276">
        <f>E80- G80</f>
        <v>0</v>
      </c>
      <c r="G80" s="275"/>
      <c r="H80" s="277">
        <f>SUM(I80:N80)</f>
        <v>0</v>
      </c>
      <c r="I80" s="278"/>
      <c r="J80" s="279"/>
      <c r="K80" s="278"/>
      <c r="L80" s="279"/>
      <c r="M80" s="278"/>
      <c r="N80" s="279"/>
      <c r="O80" s="280">
        <f>+G80-H80</f>
        <v>0</v>
      </c>
      <c r="P80" s="259"/>
      <c r="Q80" s="259"/>
      <c r="R80" s="906"/>
      <c r="S80" s="207" t="str">
        <f>IF(COUNTA(G80,I80:N80)&gt;=1,IF(E80&lt;=0,"エラー","OK"),"OK")</f>
        <v>OK</v>
      </c>
      <c r="T80" s="207" t="str">
        <f>IF(F80&lt;0,"エラー","OK")</f>
        <v>OK</v>
      </c>
      <c r="U80" s="207" t="str">
        <f>IF(O80&lt;0,"エラー","OK")</f>
        <v>OK</v>
      </c>
      <c r="V80" s="207" t="str">
        <f>IF(AND(COUNTA(E48)=COUNTA(E80),COUNTA(G48)=COUNTA(G80),COUNTA(I48)=COUNTA(I80),COUNTA(J48)=COUNTA(J80),COUNTA(K48)=COUNTA(K80),COUNTA(L48)=COUNTA(L80),COUNTA(M48)=COUNTA(M80),COUNTA(N48)=COUNTA(N80)),"OK","エラー")</f>
        <v>OK</v>
      </c>
      <c r="W80" s="207" t="str">
        <f>IF(AND(E80&lt;=E67,G80&lt;=G67,I80&lt;=I67,J80&lt;=J67,K80&lt;=K67,L80&lt;=L67,M80&lt;=M67,N80&lt;=N67),"OK","エラー")</f>
        <v>OK</v>
      </c>
    </row>
    <row r="81" spans="1:23" ht="17.25" customHeight="1" thickBot="1">
      <c r="A81" s="169"/>
      <c r="B81" s="933" t="s">
        <v>251</v>
      </c>
      <c r="C81" s="837"/>
      <c r="D81" s="281" t="str">
        <f>IF(D49="","",D49)</f>
        <v/>
      </c>
      <c r="E81" s="282"/>
      <c r="F81" s="283">
        <f>E81- G81</f>
        <v>0</v>
      </c>
      <c r="G81" s="282"/>
      <c r="H81" s="284">
        <f>SUM(I81:N81)</f>
        <v>0</v>
      </c>
      <c r="I81" s="285"/>
      <c r="J81" s="286"/>
      <c r="K81" s="285"/>
      <c r="L81" s="286"/>
      <c r="M81" s="285"/>
      <c r="N81" s="286"/>
      <c r="O81" s="287">
        <f>+G81-H81</f>
        <v>0</v>
      </c>
      <c r="P81" s="259"/>
      <c r="Q81" s="259"/>
      <c r="R81" s="906"/>
      <c r="S81" s="207" t="str">
        <f>IF(COUNTA(G81,I81:N81)&gt;=1,IF(E81&lt;=0,"エラー","OK"),"OK")</f>
        <v>OK</v>
      </c>
      <c r="T81" s="207" t="str">
        <f>IF(F81&lt;0,"エラー","OK")</f>
        <v>OK</v>
      </c>
      <c r="U81" s="207" t="str">
        <f>IF(O81&lt;0,"エラー","OK")</f>
        <v>OK</v>
      </c>
      <c r="V81" s="207" t="str">
        <f>IF(AND(COUNTA(E49)=COUNTA(E81),COUNTA(G49)=COUNTA(G81),COUNTA(I49)=COUNTA(I81),COUNTA(J49)=COUNTA(J81),COUNTA(K49)=COUNTA(K81),COUNTA(L49)=COUNTA(L81),COUNTA(M49)=COUNTA(M81),COUNTA(N49)=COUNTA(N81)),"OK","エラー")</f>
        <v>OK</v>
      </c>
      <c r="W81" s="207" t="str">
        <f>IF(AND(E81&lt;=E68,G81&lt;=G68,I81&lt;=I68,J81&lt;=J68,K81&lt;=K68,L81&lt;=L68,M81&lt;=M68,N81&lt;=N68),"OK","エラー")</f>
        <v>OK</v>
      </c>
    </row>
    <row r="82" spans="1:23" ht="17.25" customHeight="1" thickBot="1">
      <c r="A82" s="169"/>
      <c r="B82" s="934" t="s">
        <v>252</v>
      </c>
      <c r="C82" s="935"/>
      <c r="D82" s="231"/>
      <c r="E82" s="288">
        <f t="shared" ref="E82:O82" si="3">SUM(E79:E81)</f>
        <v>0</v>
      </c>
      <c r="F82" s="288">
        <f t="shared" si="3"/>
        <v>0</v>
      </c>
      <c r="G82" s="288">
        <f t="shared" si="3"/>
        <v>0</v>
      </c>
      <c r="H82" s="289">
        <f t="shared" si="3"/>
        <v>0</v>
      </c>
      <c r="I82" s="290">
        <f t="shared" si="3"/>
        <v>0</v>
      </c>
      <c r="J82" s="291">
        <f t="shared" si="3"/>
        <v>0</v>
      </c>
      <c r="K82" s="290">
        <f t="shared" si="3"/>
        <v>0</v>
      </c>
      <c r="L82" s="292">
        <f t="shared" si="3"/>
        <v>0</v>
      </c>
      <c r="M82" s="290">
        <f t="shared" si="3"/>
        <v>0</v>
      </c>
      <c r="N82" s="292">
        <f t="shared" si="3"/>
        <v>0</v>
      </c>
      <c r="O82" s="293">
        <f t="shared" si="3"/>
        <v>0</v>
      </c>
      <c r="P82" s="259"/>
      <c r="Q82" s="259"/>
    </row>
    <row r="83" spans="1:23" ht="15" thickTop="1">
      <c r="A83" s="169"/>
      <c r="B83" s="936" t="s">
        <v>279</v>
      </c>
      <c r="C83" s="937"/>
      <c r="D83" s="937"/>
      <c r="E83" s="937"/>
      <c r="F83" s="937"/>
      <c r="G83" s="937"/>
      <c r="H83" s="937"/>
      <c r="I83" s="937"/>
      <c r="J83" s="937"/>
      <c r="K83" s="937"/>
      <c r="L83" s="937"/>
      <c r="M83" s="937"/>
      <c r="N83" s="937"/>
      <c r="O83" s="294"/>
      <c r="P83" s="259"/>
      <c r="Q83" s="259"/>
    </row>
    <row r="84" spans="1:23" ht="19.5" customHeight="1">
      <c r="B84" s="298"/>
      <c r="C84" s="298"/>
      <c r="D84" s="298"/>
      <c r="E84" s="299"/>
      <c r="F84" s="299"/>
      <c r="G84" s="299"/>
      <c r="H84" s="299"/>
      <c r="I84" s="299"/>
      <c r="J84" s="299"/>
      <c r="K84" s="299"/>
      <c r="L84" s="299"/>
      <c r="M84" s="299"/>
      <c r="N84" s="299"/>
      <c r="O84" s="299"/>
    </row>
    <row r="85" spans="1:23" ht="30.9" customHeight="1">
      <c r="A85" s="300"/>
      <c r="B85" s="301" t="s">
        <v>282</v>
      </c>
      <c r="C85" s="302"/>
      <c r="D85" s="303"/>
      <c r="E85" s="302"/>
      <c r="F85" s="302"/>
      <c r="G85" s="302"/>
      <c r="H85" s="302"/>
      <c r="I85" s="302"/>
      <c r="J85" s="302"/>
      <c r="K85" s="302"/>
      <c r="L85" s="302"/>
      <c r="M85" s="302"/>
      <c r="N85" s="302"/>
      <c r="O85" s="302"/>
      <c r="P85" s="304"/>
      <c r="Q85" s="304"/>
    </row>
    <row r="86" spans="1:23" ht="30" customHeight="1" thickBot="1">
      <c r="A86" s="300"/>
      <c r="B86" s="305" t="s">
        <v>283</v>
      </c>
      <c r="C86" s="305"/>
      <c r="D86" s="306"/>
      <c r="E86" s="302"/>
      <c r="F86" s="302"/>
      <c r="G86" s="302"/>
      <c r="H86" s="302"/>
      <c r="I86" s="302"/>
      <c r="J86" s="302"/>
      <c r="K86" s="302"/>
      <c r="L86" s="302"/>
      <c r="M86" s="302"/>
      <c r="N86" s="916" t="s">
        <v>217</v>
      </c>
      <c r="O86" s="916"/>
      <c r="P86" s="304"/>
      <c r="Q86" s="304"/>
    </row>
    <row r="87" spans="1:23" ht="14.25" customHeight="1" thickBot="1">
      <c r="A87" s="300"/>
      <c r="B87" s="882"/>
      <c r="C87" s="883"/>
      <c r="D87" s="894" t="s">
        <v>218</v>
      </c>
      <c r="E87" s="900" t="s">
        <v>219</v>
      </c>
      <c r="F87" s="876" t="s">
        <v>220</v>
      </c>
      <c r="G87" s="877" t="s">
        <v>221</v>
      </c>
      <c r="H87" s="898"/>
      <c r="I87" s="898"/>
      <c r="J87" s="898"/>
      <c r="K87" s="898"/>
      <c r="L87" s="898"/>
      <c r="M87" s="898"/>
      <c r="N87" s="898"/>
      <c r="O87" s="899"/>
      <c r="P87" s="304"/>
      <c r="Q87" s="304"/>
      <c r="R87" s="909" t="s">
        <v>222</v>
      </c>
      <c r="S87" s="906"/>
      <c r="T87" s="906"/>
      <c r="U87" s="906"/>
    </row>
    <row r="88" spans="1:23" ht="19.5" customHeight="1" thickBot="1">
      <c r="A88" s="300"/>
      <c r="B88" s="884"/>
      <c r="C88" s="885"/>
      <c r="D88" s="873"/>
      <c r="E88" s="873"/>
      <c r="F88" s="873"/>
      <c r="G88" s="873" t="s">
        <v>223</v>
      </c>
      <c r="H88" s="897" t="s">
        <v>224</v>
      </c>
      <c r="I88" s="898"/>
      <c r="J88" s="898"/>
      <c r="K88" s="898"/>
      <c r="L88" s="898"/>
      <c r="M88" s="898"/>
      <c r="N88" s="899"/>
      <c r="O88" s="900" t="s">
        <v>225</v>
      </c>
      <c r="P88" s="304"/>
      <c r="Q88" s="304"/>
      <c r="R88" s="911" t="s">
        <v>226</v>
      </c>
      <c r="S88" s="909" t="s">
        <v>227</v>
      </c>
      <c r="T88" s="909" t="s">
        <v>228</v>
      </c>
      <c r="U88" s="909" t="s">
        <v>229</v>
      </c>
    </row>
    <row r="89" spans="1:23" ht="17.25" customHeight="1" thickBot="1">
      <c r="A89" s="300"/>
      <c r="B89" s="884"/>
      <c r="C89" s="885"/>
      <c r="D89" s="873"/>
      <c r="E89" s="873"/>
      <c r="F89" s="873"/>
      <c r="G89" s="873"/>
      <c r="H89" s="178"/>
      <c r="I89" s="903" t="s">
        <v>230</v>
      </c>
      <c r="J89" s="927"/>
      <c r="K89" s="928" t="s">
        <v>231</v>
      </c>
      <c r="L89" s="929"/>
      <c r="M89" s="930" t="s">
        <v>232</v>
      </c>
      <c r="N89" s="904"/>
      <c r="O89" s="873"/>
      <c r="P89" s="304"/>
      <c r="Q89" s="304"/>
      <c r="R89" s="911"/>
      <c r="S89" s="906"/>
      <c r="T89" s="906"/>
      <c r="U89" s="906"/>
    </row>
    <row r="90" spans="1:23" ht="37.5" customHeight="1">
      <c r="A90" s="300"/>
      <c r="B90" s="884"/>
      <c r="C90" s="885"/>
      <c r="D90" s="873"/>
      <c r="E90" s="873"/>
      <c r="F90" s="873"/>
      <c r="G90" s="873"/>
      <c r="H90" s="263" t="s">
        <v>274</v>
      </c>
      <c r="I90" s="180" t="s">
        <v>234</v>
      </c>
      <c r="J90" s="307" t="s">
        <v>235</v>
      </c>
      <c r="K90" s="308" t="s">
        <v>236</v>
      </c>
      <c r="L90" s="309" t="s">
        <v>237</v>
      </c>
      <c r="M90" s="310" t="s">
        <v>236</v>
      </c>
      <c r="N90" s="265" t="s">
        <v>237</v>
      </c>
      <c r="O90" s="873"/>
      <c r="P90" s="304"/>
      <c r="Q90" s="304"/>
      <c r="R90" s="911"/>
      <c r="S90" s="906"/>
      <c r="T90" s="906"/>
      <c r="U90" s="906"/>
    </row>
    <row r="91" spans="1:23" ht="15" thickBot="1">
      <c r="A91" s="300"/>
      <c r="B91" s="886"/>
      <c r="C91" s="871"/>
      <c r="D91" s="892"/>
      <c r="E91" s="186" t="s">
        <v>238</v>
      </c>
      <c r="F91" s="187" t="s">
        <v>239</v>
      </c>
      <c r="G91" s="187" t="s">
        <v>240</v>
      </c>
      <c r="H91" s="186" t="s">
        <v>241</v>
      </c>
      <c r="I91" s="188" t="s">
        <v>242</v>
      </c>
      <c r="J91" s="189" t="s">
        <v>278</v>
      </c>
      <c r="K91" s="190" t="s">
        <v>244</v>
      </c>
      <c r="L91" s="191" t="s">
        <v>245</v>
      </c>
      <c r="M91" s="192" t="s">
        <v>246</v>
      </c>
      <c r="N91" s="193" t="s">
        <v>247</v>
      </c>
      <c r="O91" s="187" t="s">
        <v>248</v>
      </c>
      <c r="P91" s="304"/>
      <c r="Q91" s="304"/>
      <c r="R91" s="911"/>
      <c r="S91" s="906"/>
      <c r="T91" s="906"/>
      <c r="U91" s="906"/>
    </row>
    <row r="92" spans="1:23" ht="17.25" customHeight="1">
      <c r="A92" s="300"/>
      <c r="B92" s="832" t="s">
        <v>249</v>
      </c>
      <c r="C92" s="833"/>
      <c r="D92" s="195"/>
      <c r="E92" s="196"/>
      <c r="F92" s="197">
        <f>E92-G92</f>
        <v>0</v>
      </c>
      <c r="G92" s="198"/>
      <c r="H92" s="199">
        <f>SUM(I92:N92)</f>
        <v>0</v>
      </c>
      <c r="I92" s="200"/>
      <c r="J92" s="201"/>
      <c r="K92" s="202"/>
      <c r="L92" s="203"/>
      <c r="M92" s="204"/>
      <c r="N92" s="205"/>
      <c r="O92" s="311">
        <f>G92-H92</f>
        <v>0</v>
      </c>
      <c r="P92" s="304"/>
      <c r="Q92" s="304"/>
      <c r="R92" s="906" t="str">
        <f>IF(COUNTA(E92:E94,G92:G94,I92:N94)=0,"OK",IF(COUNTIF(D92:D94,"○")=1,"OK","エラー"))</f>
        <v>OK</v>
      </c>
      <c r="S92" s="207" t="str">
        <f>IF(COUNTA(G92,I92:N92)&gt;=1,IF(E92&lt;=0,"エラー","OK"),"OK")</f>
        <v>OK</v>
      </c>
      <c r="T92" s="207" t="str">
        <f>IF(F92&lt;0,"エラー","OK")</f>
        <v>OK</v>
      </c>
      <c r="U92" s="207" t="str">
        <f>IF(O92&lt;0,"エラー","OK")</f>
        <v>OK</v>
      </c>
    </row>
    <row r="93" spans="1:23" ht="17.25" customHeight="1">
      <c r="A93" s="300"/>
      <c r="B93" s="834" t="s">
        <v>250</v>
      </c>
      <c r="C93" s="835"/>
      <c r="D93" s="208"/>
      <c r="E93" s="209"/>
      <c r="F93" s="210">
        <f>E93-G93</f>
        <v>0</v>
      </c>
      <c r="G93" s="209"/>
      <c r="H93" s="211">
        <f>SUM(I93:N93)</f>
        <v>0</v>
      </c>
      <c r="I93" s="212"/>
      <c r="J93" s="213"/>
      <c r="K93" s="214"/>
      <c r="L93" s="215"/>
      <c r="M93" s="216"/>
      <c r="N93" s="217"/>
      <c r="O93" s="312">
        <f>G93-H93</f>
        <v>0</v>
      </c>
      <c r="P93" s="304"/>
      <c r="Q93" s="304"/>
      <c r="R93" s="906"/>
      <c r="S93" s="207" t="str">
        <f>IF(COUNTA(G93,I93:N93)&gt;=1,IF(E93&lt;=0,"エラー","OK"),"OK")</f>
        <v>OK</v>
      </c>
      <c r="T93" s="207" t="str">
        <f>IF(F93&lt;0,"エラー","OK")</f>
        <v>OK</v>
      </c>
      <c r="U93" s="207" t="str">
        <f>IF(O93&lt;0,"エラー","OK")</f>
        <v>OK</v>
      </c>
    </row>
    <row r="94" spans="1:23" ht="17.25" customHeight="1" thickBot="1">
      <c r="A94" s="300"/>
      <c r="B94" s="836" t="s">
        <v>251</v>
      </c>
      <c r="C94" s="837"/>
      <c r="D94" s="313"/>
      <c r="E94" s="220"/>
      <c r="F94" s="221">
        <f>E94-G94</f>
        <v>0</v>
      </c>
      <c r="G94" s="222"/>
      <c r="H94" s="223">
        <f>SUM(I94:N94)</f>
        <v>0</v>
      </c>
      <c r="I94" s="224"/>
      <c r="J94" s="225"/>
      <c r="K94" s="226"/>
      <c r="L94" s="227"/>
      <c r="M94" s="228"/>
      <c r="N94" s="229"/>
      <c r="O94" s="314">
        <f>G94-H94</f>
        <v>0</v>
      </c>
      <c r="P94" s="304"/>
      <c r="Q94" s="304"/>
      <c r="R94" s="906"/>
      <c r="S94" s="207" t="str">
        <f>IF(COUNTA(G94,I94:N94)&gt;=1,IF(E94&lt;=0,"エラー","OK"),"OK")</f>
        <v>OK</v>
      </c>
      <c r="T94" s="207" t="str">
        <f>IF(F94&lt;0,"エラー","OK")</f>
        <v>OK</v>
      </c>
      <c r="U94" s="207" t="str">
        <f>IF(O94&lt;0,"エラー","OK")</f>
        <v>OK</v>
      </c>
    </row>
    <row r="95" spans="1:23" ht="17.25" customHeight="1" thickBot="1">
      <c r="A95" s="300"/>
      <c r="B95" s="868" t="s">
        <v>252</v>
      </c>
      <c r="C95" s="869"/>
      <c r="D95" s="315"/>
      <c r="E95" s="314">
        <f>SUM(E92:E94)</f>
        <v>0</v>
      </c>
      <c r="F95" s="314">
        <f>SUM(F92:F94)</f>
        <v>0</v>
      </c>
      <c r="G95" s="314">
        <f t="shared" ref="G95:O95" si="4">SUM(G92:G94)</f>
        <v>0</v>
      </c>
      <c r="H95" s="316">
        <f t="shared" si="4"/>
        <v>0</v>
      </c>
      <c r="I95" s="317">
        <f t="shared" si="4"/>
        <v>0</v>
      </c>
      <c r="J95" s="318">
        <f t="shared" si="4"/>
        <v>0</v>
      </c>
      <c r="K95" s="319">
        <f t="shared" si="4"/>
        <v>0</v>
      </c>
      <c r="L95" s="320">
        <f t="shared" si="4"/>
        <v>0</v>
      </c>
      <c r="M95" s="321">
        <f t="shared" si="4"/>
        <v>0</v>
      </c>
      <c r="N95" s="322">
        <f t="shared" si="4"/>
        <v>0</v>
      </c>
      <c r="O95" s="314">
        <f t="shared" si="4"/>
        <v>0</v>
      </c>
      <c r="P95" s="304"/>
      <c r="Q95" s="304"/>
    </row>
    <row r="96" spans="1:23" ht="3.75" customHeight="1">
      <c r="A96" s="300"/>
      <c r="B96" s="302"/>
      <c r="C96" s="302"/>
      <c r="D96" s="302"/>
      <c r="E96" s="302"/>
      <c r="F96" s="302"/>
      <c r="G96" s="302"/>
      <c r="H96" s="302"/>
      <c r="I96" s="302"/>
      <c r="J96" s="302"/>
      <c r="K96" s="323"/>
      <c r="L96" s="324"/>
      <c r="M96" s="302"/>
      <c r="N96" s="302"/>
      <c r="O96" s="302"/>
      <c r="P96" s="304"/>
      <c r="Q96" s="304"/>
    </row>
    <row r="97" spans="1:22" ht="4.5" customHeight="1" thickBot="1">
      <c r="A97" s="300"/>
      <c r="B97" s="325"/>
      <c r="C97" s="325"/>
      <c r="D97" s="325"/>
      <c r="E97" s="326"/>
      <c r="F97" s="326"/>
      <c r="G97" s="326"/>
      <c r="H97" s="326"/>
      <c r="I97" s="326"/>
      <c r="J97" s="326"/>
      <c r="K97" s="327"/>
      <c r="L97" s="328"/>
      <c r="M97" s="326"/>
      <c r="N97" s="326"/>
      <c r="O97" s="326"/>
      <c r="P97" s="300"/>
      <c r="Q97" s="304"/>
    </row>
    <row r="98" spans="1:22" ht="17.25" customHeight="1">
      <c r="A98" s="300"/>
      <c r="B98" s="325"/>
      <c r="C98" s="325"/>
      <c r="D98" s="325"/>
      <c r="E98" s="326"/>
      <c r="F98" s="326"/>
      <c r="G98" s="326"/>
      <c r="H98" s="926" t="s">
        <v>253</v>
      </c>
      <c r="I98" s="926"/>
      <c r="J98" s="926"/>
      <c r="K98" s="926"/>
      <c r="L98" s="926"/>
      <c r="M98" s="926"/>
      <c r="N98" s="926"/>
      <c r="O98" s="926"/>
      <c r="P98" s="300"/>
      <c r="Q98" s="304"/>
    </row>
    <row r="99" spans="1:22" ht="17.25" customHeight="1" thickBot="1">
      <c r="A99" s="300"/>
      <c r="B99" s="325"/>
      <c r="C99" s="325"/>
      <c r="D99" s="325"/>
      <c r="E99" s="326"/>
      <c r="F99" s="326"/>
      <c r="G99" s="326"/>
      <c r="H99" s="923" t="s">
        <v>254</v>
      </c>
      <c r="I99" s="923"/>
      <c r="J99" s="923"/>
      <c r="K99" s="923"/>
      <c r="L99" s="923"/>
      <c r="M99" s="923"/>
      <c r="N99" s="923"/>
      <c r="O99" s="923"/>
      <c r="P99" s="300"/>
      <c r="Q99" s="304"/>
    </row>
    <row r="100" spans="1:22" ht="17.25" customHeight="1" thickBot="1">
      <c r="A100" s="325"/>
      <c r="B100" s="325"/>
      <c r="C100" s="325"/>
      <c r="D100" s="325"/>
      <c r="E100" s="326"/>
      <c r="F100" s="326"/>
      <c r="G100" s="326"/>
      <c r="H100" s="326"/>
      <c r="I100" s="329"/>
      <c r="J100" s="924" t="s">
        <v>255</v>
      </c>
      <c r="K100" s="924"/>
      <c r="L100" s="924" t="s">
        <v>256</v>
      </c>
      <c r="M100" s="924"/>
      <c r="N100" s="326"/>
      <c r="O100" s="326"/>
      <c r="P100" s="300"/>
      <c r="Q100" s="304"/>
    </row>
    <row r="101" spans="1:22" ht="17.25" customHeight="1">
      <c r="A101" s="325"/>
      <c r="B101" s="325"/>
      <c r="C101" s="325"/>
      <c r="D101" s="325"/>
      <c r="E101" s="326"/>
      <c r="F101" s="326"/>
      <c r="G101" s="326"/>
      <c r="H101" s="326"/>
      <c r="I101" s="330" t="s">
        <v>249</v>
      </c>
      <c r="J101" s="925"/>
      <c r="K101" s="925"/>
      <c r="L101" s="925"/>
      <c r="M101" s="925"/>
      <c r="N101" s="326"/>
      <c r="O101" s="326"/>
      <c r="P101" s="300"/>
      <c r="Q101" s="304"/>
    </row>
    <row r="102" spans="1:22" ht="17.25" customHeight="1">
      <c r="A102" s="325"/>
      <c r="B102" s="325"/>
      <c r="C102" s="325"/>
      <c r="D102" s="325"/>
      <c r="E102" s="326"/>
      <c r="F102" s="326"/>
      <c r="G102" s="326"/>
      <c r="H102" s="326"/>
      <c r="I102" s="330" t="s">
        <v>250</v>
      </c>
      <c r="J102" s="925"/>
      <c r="K102" s="925"/>
      <c r="L102" s="925"/>
      <c r="M102" s="925"/>
      <c r="N102" s="326"/>
      <c r="O102" s="326"/>
      <c r="P102" s="300"/>
      <c r="Q102" s="304"/>
    </row>
    <row r="103" spans="1:22" ht="17.25" customHeight="1" thickBot="1">
      <c r="A103" s="325"/>
      <c r="B103" s="325"/>
      <c r="C103" s="325"/>
      <c r="D103" s="325"/>
      <c r="E103" s="326"/>
      <c r="F103" s="326"/>
      <c r="G103" s="326"/>
      <c r="H103" s="326"/>
      <c r="I103" s="331" t="s">
        <v>251</v>
      </c>
      <c r="J103" s="915"/>
      <c r="K103" s="915"/>
      <c r="L103" s="915"/>
      <c r="M103" s="915"/>
      <c r="N103" s="326"/>
      <c r="O103" s="326"/>
      <c r="P103" s="300"/>
      <c r="Q103" s="304"/>
    </row>
    <row r="104" spans="1:22" ht="23.25" customHeight="1">
      <c r="A104" s="325"/>
      <c r="B104" s="325"/>
      <c r="C104" s="325"/>
      <c r="D104" s="325"/>
      <c r="E104" s="326"/>
      <c r="F104" s="326"/>
      <c r="G104" s="326"/>
      <c r="H104" s="326"/>
      <c r="I104" s="326"/>
      <c r="J104" s="326"/>
      <c r="K104" s="326"/>
      <c r="L104" s="326"/>
      <c r="M104" s="326"/>
      <c r="N104" s="326"/>
      <c r="O104" s="326"/>
      <c r="P104" s="300"/>
      <c r="Q104" s="304"/>
    </row>
    <row r="105" spans="1:22" s="160" customFormat="1" ht="30" customHeight="1" thickBot="1">
      <c r="A105" s="332"/>
      <c r="B105" s="333" t="s">
        <v>284</v>
      </c>
      <c r="C105" s="334"/>
      <c r="D105" s="334"/>
      <c r="E105" s="334"/>
      <c r="F105" s="334"/>
      <c r="G105" s="334"/>
      <c r="H105" s="334"/>
      <c r="I105" s="334"/>
      <c r="J105" s="334"/>
      <c r="K105" s="334"/>
      <c r="L105" s="334"/>
      <c r="M105" s="334"/>
      <c r="N105" s="334"/>
      <c r="O105" s="335" t="s">
        <v>217</v>
      </c>
      <c r="P105" s="334"/>
      <c r="Q105" s="304"/>
    </row>
    <row r="106" spans="1:22" ht="14.25" customHeight="1" thickBot="1">
      <c r="A106" s="300"/>
      <c r="B106" s="882"/>
      <c r="C106" s="883"/>
      <c r="D106" s="894" t="s">
        <v>218</v>
      </c>
      <c r="E106" s="900" t="s">
        <v>219</v>
      </c>
      <c r="F106" s="876" t="s">
        <v>220</v>
      </c>
      <c r="G106" s="897" t="s">
        <v>221</v>
      </c>
      <c r="H106" s="898"/>
      <c r="I106" s="898"/>
      <c r="J106" s="898"/>
      <c r="K106" s="898"/>
      <c r="L106" s="898"/>
      <c r="M106" s="898"/>
      <c r="N106" s="898"/>
      <c r="O106" s="899"/>
      <c r="P106" s="304"/>
      <c r="Q106" s="304"/>
      <c r="R106" s="909" t="s">
        <v>222</v>
      </c>
      <c r="S106" s="909"/>
      <c r="T106" s="909"/>
      <c r="U106" s="909"/>
      <c r="V106" s="909"/>
    </row>
    <row r="107" spans="1:22" ht="22.5" customHeight="1" thickBot="1">
      <c r="A107" s="300"/>
      <c r="B107" s="884"/>
      <c r="C107" s="885"/>
      <c r="D107" s="873"/>
      <c r="E107" s="873"/>
      <c r="F107" s="873"/>
      <c r="G107" s="873" t="s">
        <v>223</v>
      </c>
      <c r="H107" s="897" t="s">
        <v>224</v>
      </c>
      <c r="I107" s="898"/>
      <c r="J107" s="898"/>
      <c r="K107" s="898"/>
      <c r="L107" s="898"/>
      <c r="M107" s="898"/>
      <c r="N107" s="899"/>
      <c r="O107" s="900" t="s">
        <v>225</v>
      </c>
      <c r="P107" s="304"/>
      <c r="Q107" s="304"/>
      <c r="R107" s="911" t="s">
        <v>226</v>
      </c>
      <c r="S107" s="909" t="s">
        <v>227</v>
      </c>
      <c r="T107" s="909" t="s">
        <v>228</v>
      </c>
      <c r="U107" s="909" t="s">
        <v>229</v>
      </c>
      <c r="V107" s="909" t="s">
        <v>258</v>
      </c>
    </row>
    <row r="108" spans="1:22" ht="19.5" customHeight="1" thickBot="1">
      <c r="A108" s="300"/>
      <c r="B108" s="884"/>
      <c r="C108" s="885"/>
      <c r="D108" s="873"/>
      <c r="E108" s="873"/>
      <c r="F108" s="873"/>
      <c r="G108" s="873"/>
      <c r="H108" s="178"/>
      <c r="I108" s="903" t="s">
        <v>230</v>
      </c>
      <c r="J108" s="927"/>
      <c r="K108" s="928" t="s">
        <v>231</v>
      </c>
      <c r="L108" s="929"/>
      <c r="M108" s="930" t="s">
        <v>232</v>
      </c>
      <c r="N108" s="904"/>
      <c r="O108" s="873"/>
      <c r="P108" s="304"/>
      <c r="Q108" s="304"/>
      <c r="R108" s="911"/>
      <c r="S108" s="906"/>
      <c r="T108" s="906"/>
      <c r="U108" s="906"/>
      <c r="V108" s="906"/>
    </row>
    <row r="109" spans="1:22" ht="36.75" customHeight="1">
      <c r="A109" s="300"/>
      <c r="B109" s="884"/>
      <c r="C109" s="885"/>
      <c r="D109" s="873"/>
      <c r="E109" s="873"/>
      <c r="F109" s="873"/>
      <c r="G109" s="873"/>
      <c r="H109" s="263" t="s">
        <v>274</v>
      </c>
      <c r="I109" s="264" t="s">
        <v>234</v>
      </c>
      <c r="J109" s="307" t="s">
        <v>235</v>
      </c>
      <c r="K109" s="308" t="s">
        <v>236</v>
      </c>
      <c r="L109" s="309" t="s">
        <v>237</v>
      </c>
      <c r="M109" s="310" t="s">
        <v>236</v>
      </c>
      <c r="N109" s="265" t="s">
        <v>237</v>
      </c>
      <c r="O109" s="873"/>
      <c r="P109" s="304"/>
      <c r="Q109" s="304"/>
      <c r="R109" s="911"/>
      <c r="S109" s="906"/>
      <c r="T109" s="906"/>
      <c r="U109" s="906"/>
      <c r="V109" s="906"/>
    </row>
    <row r="110" spans="1:22" ht="15" thickBot="1">
      <c r="A110" s="300"/>
      <c r="B110" s="886"/>
      <c r="C110" s="871"/>
      <c r="D110" s="892"/>
      <c r="E110" s="186" t="s">
        <v>238</v>
      </c>
      <c r="F110" s="187" t="s">
        <v>239</v>
      </c>
      <c r="G110" s="187" t="s">
        <v>240</v>
      </c>
      <c r="H110" s="186" t="s">
        <v>241</v>
      </c>
      <c r="I110" s="188" t="s">
        <v>242</v>
      </c>
      <c r="J110" s="189" t="s">
        <v>278</v>
      </c>
      <c r="K110" s="190" t="s">
        <v>244</v>
      </c>
      <c r="L110" s="191" t="s">
        <v>245</v>
      </c>
      <c r="M110" s="192" t="s">
        <v>246</v>
      </c>
      <c r="N110" s="193" t="s">
        <v>247</v>
      </c>
      <c r="O110" s="187" t="s">
        <v>248</v>
      </c>
      <c r="P110" s="304"/>
      <c r="Q110" s="304"/>
      <c r="R110" s="911"/>
      <c r="S110" s="906"/>
      <c r="T110" s="906"/>
      <c r="U110" s="906"/>
      <c r="V110" s="906"/>
    </row>
    <row r="111" spans="1:22" ht="17.25" customHeight="1">
      <c r="A111" s="300"/>
      <c r="B111" s="832" t="s">
        <v>249</v>
      </c>
      <c r="C111" s="833"/>
      <c r="D111" s="255" t="str">
        <f>IF(D92="","",D92)</f>
        <v/>
      </c>
      <c r="E111" s="196"/>
      <c r="F111" s="197">
        <f>E111-G111</f>
        <v>0</v>
      </c>
      <c r="G111" s="198"/>
      <c r="H111" s="199">
        <f>SUM(I111:N111)</f>
        <v>0</v>
      </c>
      <c r="I111" s="200"/>
      <c r="J111" s="201"/>
      <c r="K111" s="202"/>
      <c r="L111" s="203"/>
      <c r="M111" s="204"/>
      <c r="N111" s="205"/>
      <c r="O111" s="311">
        <f>G111-H111</f>
        <v>0</v>
      </c>
      <c r="P111" s="304"/>
      <c r="Q111" s="304"/>
      <c r="R111" s="906" t="str">
        <f>IF(COUNTA(E111:E113,G111:G113,I111:N113)=0,"OK",IF(COUNTIF(D111:D113,"○")=1,"OK","エラー"))</f>
        <v>OK</v>
      </c>
      <c r="S111" s="207" t="str">
        <f>IF(COUNTA(G111,I111:N111)&gt;=1,IF(E111&lt;=0,"エラー","OK"),"OK")</f>
        <v>OK</v>
      </c>
      <c r="T111" s="207" t="str">
        <f>IF(F111&lt;0,"エラー","OK")</f>
        <v>OK</v>
      </c>
      <c r="U111" s="207" t="str">
        <f>IF(O111&lt;0,"エラー","OK")</f>
        <v>OK</v>
      </c>
      <c r="V111" s="207" t="str">
        <f>IF(AND(E111&lt;=E92,G111&lt;=G92,I111&lt;=I92,J111&lt;=J92,K111&lt;=K92,L111&lt;=L92,M111&lt;=M92,N111&lt;=N92),"OK","エラー")</f>
        <v>OK</v>
      </c>
    </row>
    <row r="112" spans="1:22" ht="17.25" customHeight="1">
      <c r="A112" s="300"/>
      <c r="B112" s="834" t="s">
        <v>250</v>
      </c>
      <c r="C112" s="835"/>
      <c r="D112" s="256" t="str">
        <f>IF(D93="","",D93)</f>
        <v/>
      </c>
      <c r="E112" s="209"/>
      <c r="F112" s="210">
        <f>E112-G112</f>
        <v>0</v>
      </c>
      <c r="G112" s="209"/>
      <c r="H112" s="211">
        <f>SUM(I112:N112)</f>
        <v>0</v>
      </c>
      <c r="I112" s="212"/>
      <c r="J112" s="213"/>
      <c r="K112" s="214"/>
      <c r="L112" s="215"/>
      <c r="M112" s="216"/>
      <c r="N112" s="217"/>
      <c r="O112" s="312">
        <f>G112-H112</f>
        <v>0</v>
      </c>
      <c r="P112" s="304"/>
      <c r="Q112" s="304"/>
      <c r="R112" s="906"/>
      <c r="S112" s="207" t="str">
        <f>IF(COUNTA(G112,I112:N112)&gt;=1,IF(E112&lt;=0,"エラー","OK"),"OK")</f>
        <v>OK</v>
      </c>
      <c r="T112" s="207" t="str">
        <f>IF(F112&lt;0,"エラー","OK")</f>
        <v>OK</v>
      </c>
      <c r="U112" s="207" t="str">
        <f>IF(O112&lt;0,"エラー","OK")</f>
        <v>OK</v>
      </c>
      <c r="V112" s="207" t="str">
        <f>IF(AND(E112&lt;=E93,G112&lt;=G93,I112&lt;=I93,J112&lt;=J93,K112&lt;=K93,L112&lt;=L93,M112&lt;=M93,N112&lt;=N93),"OK","エラー")</f>
        <v>OK</v>
      </c>
    </row>
    <row r="113" spans="1:22" ht="17.25" customHeight="1" thickBot="1">
      <c r="A113" s="300"/>
      <c r="B113" s="836" t="s">
        <v>251</v>
      </c>
      <c r="C113" s="837"/>
      <c r="D113" s="281" t="str">
        <f>IF(D94="","",D94)</f>
        <v/>
      </c>
      <c r="E113" s="220"/>
      <c r="F113" s="221">
        <f>E113-G113</f>
        <v>0</v>
      </c>
      <c r="G113" s="222"/>
      <c r="H113" s="223">
        <f>SUM(I113:N113)</f>
        <v>0</v>
      </c>
      <c r="I113" s="224"/>
      <c r="J113" s="225"/>
      <c r="K113" s="226"/>
      <c r="L113" s="227"/>
      <c r="M113" s="228"/>
      <c r="N113" s="229"/>
      <c r="O113" s="314">
        <f>G113-H113</f>
        <v>0</v>
      </c>
      <c r="P113" s="304"/>
      <c r="Q113" s="304"/>
      <c r="R113" s="906"/>
      <c r="S113" s="207" t="str">
        <f>IF(COUNTA(G113,I113:N113)&gt;=1,IF(E113&lt;=0,"エラー","OK"),"OK")</f>
        <v>OK</v>
      </c>
      <c r="T113" s="207" t="str">
        <f>IF(F113&lt;0,"エラー","OK")</f>
        <v>OK</v>
      </c>
      <c r="U113" s="207" t="str">
        <f>IF(O113&lt;0,"エラー","OK")</f>
        <v>OK</v>
      </c>
      <c r="V113" s="207" t="str">
        <f>IF(AND(E113&lt;=E94,G113&lt;=G94,I113&lt;=I94,J113&lt;=J94,K113&lt;=K94,L113&lt;=L94,M113&lt;=M94,N113&lt;=N94),"OK","エラー")</f>
        <v>OK</v>
      </c>
    </row>
    <row r="114" spans="1:22" ht="17.25" customHeight="1" thickBot="1">
      <c r="A114" s="300"/>
      <c r="B114" s="868" t="s">
        <v>252</v>
      </c>
      <c r="C114" s="869"/>
      <c r="D114" s="315"/>
      <c r="E114" s="314">
        <f>SUM(E111:E113)</f>
        <v>0</v>
      </c>
      <c r="F114" s="314">
        <f>SUM(F111:F113)</f>
        <v>0</v>
      </c>
      <c r="G114" s="314">
        <f t="shared" ref="G114:O114" si="5">SUM(G111:G113)</f>
        <v>0</v>
      </c>
      <c r="H114" s="316">
        <f t="shared" si="5"/>
        <v>0</v>
      </c>
      <c r="I114" s="317">
        <f t="shared" si="5"/>
        <v>0</v>
      </c>
      <c r="J114" s="318">
        <f t="shared" si="5"/>
        <v>0</v>
      </c>
      <c r="K114" s="319">
        <f t="shared" si="5"/>
        <v>0</v>
      </c>
      <c r="L114" s="320">
        <f t="shared" si="5"/>
        <v>0</v>
      </c>
      <c r="M114" s="321">
        <f t="shared" si="5"/>
        <v>0</v>
      </c>
      <c r="N114" s="322">
        <f t="shared" si="5"/>
        <v>0</v>
      </c>
      <c r="O114" s="314">
        <f t="shared" si="5"/>
        <v>0</v>
      </c>
      <c r="P114" s="304"/>
      <c r="Q114" s="304"/>
    </row>
    <row r="115" spans="1:22" ht="8.25" customHeight="1">
      <c r="A115" s="300"/>
      <c r="B115" s="302"/>
      <c r="C115" s="302"/>
      <c r="D115" s="302"/>
      <c r="E115" s="302"/>
      <c r="F115" s="302"/>
      <c r="G115" s="302"/>
      <c r="H115" s="302"/>
      <c r="I115" s="302"/>
      <c r="J115" s="302"/>
      <c r="K115" s="323"/>
      <c r="L115" s="324"/>
      <c r="M115" s="302"/>
      <c r="N115" s="302"/>
      <c r="O115" s="302"/>
      <c r="P115" s="304"/>
      <c r="Q115" s="304"/>
    </row>
    <row r="116" spans="1:22" ht="4.5" customHeight="1" thickBot="1">
      <c r="A116" s="300"/>
      <c r="B116" s="325"/>
      <c r="C116" s="325"/>
      <c r="D116" s="325"/>
      <c r="E116" s="326"/>
      <c r="F116" s="326"/>
      <c r="G116" s="326"/>
      <c r="H116" s="326"/>
      <c r="I116" s="326"/>
      <c r="J116" s="326"/>
      <c r="K116" s="327"/>
      <c r="L116" s="328"/>
      <c r="M116" s="326"/>
      <c r="N116" s="326"/>
      <c r="O116" s="326"/>
      <c r="P116" s="300"/>
      <c r="Q116" s="304"/>
    </row>
    <row r="117" spans="1:22" ht="17.25" customHeight="1">
      <c r="A117" s="300"/>
      <c r="B117" s="325"/>
      <c r="C117" s="325"/>
      <c r="D117" s="325"/>
      <c r="E117" s="326"/>
      <c r="F117" s="326"/>
      <c r="G117" s="326"/>
      <c r="H117" s="926" t="s">
        <v>253</v>
      </c>
      <c r="I117" s="926"/>
      <c r="J117" s="926"/>
      <c r="K117" s="926"/>
      <c r="L117" s="926"/>
      <c r="M117" s="926"/>
      <c r="N117" s="926"/>
      <c r="O117" s="926"/>
      <c r="P117" s="300"/>
      <c r="Q117" s="304"/>
    </row>
    <row r="118" spans="1:22" ht="17.25" customHeight="1" thickBot="1">
      <c r="A118" s="300"/>
      <c r="B118" s="325"/>
      <c r="C118" s="325"/>
      <c r="D118" s="325"/>
      <c r="E118" s="326"/>
      <c r="F118" s="326"/>
      <c r="G118" s="326"/>
      <c r="H118" s="923" t="s">
        <v>254</v>
      </c>
      <c r="I118" s="923"/>
      <c r="J118" s="923"/>
      <c r="K118" s="923"/>
      <c r="L118" s="923"/>
      <c r="M118" s="923"/>
      <c r="N118" s="923"/>
      <c r="O118" s="923"/>
      <c r="P118" s="300"/>
      <c r="Q118" s="304"/>
    </row>
    <row r="119" spans="1:22" ht="17.25" customHeight="1" thickBot="1">
      <c r="A119" s="325"/>
      <c r="B119" s="325"/>
      <c r="C119" s="325"/>
      <c r="D119" s="325"/>
      <c r="E119" s="326"/>
      <c r="F119" s="326"/>
      <c r="G119" s="326"/>
      <c r="H119" s="326"/>
      <c r="I119" s="329"/>
      <c r="J119" s="924" t="s">
        <v>255</v>
      </c>
      <c r="K119" s="924"/>
      <c r="L119" s="924" t="s">
        <v>256</v>
      </c>
      <c r="M119" s="924"/>
      <c r="N119" s="326"/>
      <c r="O119" s="326"/>
      <c r="P119" s="300"/>
      <c r="Q119" s="304"/>
    </row>
    <row r="120" spans="1:22" ht="17.25" customHeight="1">
      <c r="A120" s="325"/>
      <c r="B120" s="325"/>
      <c r="C120" s="325"/>
      <c r="D120" s="325"/>
      <c r="E120" s="326"/>
      <c r="F120" s="326"/>
      <c r="G120" s="326"/>
      <c r="H120" s="326"/>
      <c r="I120" s="330" t="s">
        <v>249</v>
      </c>
      <c r="J120" s="925"/>
      <c r="K120" s="925"/>
      <c r="L120" s="925"/>
      <c r="M120" s="925"/>
      <c r="N120" s="326"/>
      <c r="O120" s="326"/>
      <c r="P120" s="300"/>
      <c r="Q120" s="304"/>
    </row>
    <row r="121" spans="1:22" ht="17.25" customHeight="1">
      <c r="A121" s="325"/>
      <c r="B121" s="325"/>
      <c r="C121" s="325"/>
      <c r="D121" s="325"/>
      <c r="E121" s="326"/>
      <c r="F121" s="326"/>
      <c r="G121" s="326"/>
      <c r="H121" s="326"/>
      <c r="I121" s="330" t="s">
        <v>250</v>
      </c>
      <c r="J121" s="925"/>
      <c r="K121" s="925"/>
      <c r="L121" s="925"/>
      <c r="M121" s="925"/>
      <c r="N121" s="326"/>
      <c r="O121" s="326"/>
      <c r="P121" s="300"/>
      <c r="Q121" s="304"/>
    </row>
    <row r="122" spans="1:22" ht="17.25" customHeight="1" thickBot="1">
      <c r="A122" s="325"/>
      <c r="B122" s="325"/>
      <c r="C122" s="325"/>
      <c r="D122" s="325"/>
      <c r="E122" s="326"/>
      <c r="F122" s="326"/>
      <c r="G122" s="326"/>
      <c r="H122" s="326"/>
      <c r="I122" s="331" t="s">
        <v>251</v>
      </c>
      <c r="J122" s="915"/>
      <c r="K122" s="915"/>
      <c r="L122" s="915"/>
      <c r="M122" s="915"/>
      <c r="N122" s="326"/>
      <c r="O122" s="326"/>
      <c r="P122" s="300"/>
      <c r="Q122" s="304"/>
    </row>
    <row r="123" spans="1:22" ht="17.25" customHeight="1">
      <c r="A123" s="325"/>
      <c r="B123" s="325"/>
      <c r="C123" s="325"/>
      <c r="D123" s="325"/>
      <c r="E123" s="326"/>
      <c r="F123" s="326"/>
      <c r="G123" s="326"/>
      <c r="H123" s="326"/>
      <c r="I123" s="326"/>
      <c r="J123" s="326"/>
      <c r="K123" s="326"/>
      <c r="L123" s="326"/>
      <c r="M123" s="326"/>
      <c r="N123" s="326"/>
      <c r="O123" s="326"/>
      <c r="P123" s="300"/>
      <c r="Q123" s="304"/>
    </row>
    <row r="124" spans="1:22" ht="30" customHeight="1" thickBot="1">
      <c r="A124" s="300"/>
      <c r="B124" s="336" t="s">
        <v>285</v>
      </c>
      <c r="C124" s="337"/>
      <c r="D124" s="306"/>
      <c r="E124" s="302"/>
      <c r="F124" s="302"/>
      <c r="G124" s="302"/>
      <c r="H124" s="302"/>
      <c r="I124" s="302"/>
      <c r="J124" s="302"/>
      <c r="K124" s="302"/>
      <c r="L124" s="302"/>
      <c r="M124" s="302"/>
      <c r="N124" s="916" t="s">
        <v>260</v>
      </c>
      <c r="O124" s="917"/>
      <c r="P124" s="338"/>
      <c r="Q124" s="300"/>
    </row>
    <row r="125" spans="1:22" ht="17.25" customHeight="1" thickBot="1">
      <c r="A125" s="300"/>
      <c r="B125" s="882"/>
      <c r="C125" s="918"/>
      <c r="D125" s="894" t="s">
        <v>218</v>
      </c>
      <c r="E125" s="876" t="s">
        <v>261</v>
      </c>
      <c r="F125" s="876" t="s">
        <v>262</v>
      </c>
      <c r="G125" s="901" t="s">
        <v>263</v>
      </c>
      <c r="H125" s="922"/>
      <c r="I125" s="922"/>
      <c r="J125" s="922"/>
      <c r="K125" s="922"/>
      <c r="L125" s="922"/>
      <c r="M125" s="922"/>
      <c r="N125" s="922"/>
      <c r="O125" s="902"/>
      <c r="P125" s="300"/>
      <c r="Q125" s="300"/>
      <c r="R125" s="909" t="s">
        <v>222</v>
      </c>
      <c r="S125" s="909"/>
      <c r="T125" s="909"/>
      <c r="U125" s="909"/>
      <c r="V125" s="909"/>
    </row>
    <row r="126" spans="1:22" ht="17.25" customHeight="1" thickBot="1">
      <c r="A126" s="300"/>
      <c r="B126" s="893"/>
      <c r="C126" s="919"/>
      <c r="D126" s="873"/>
      <c r="E126" s="873"/>
      <c r="F126" s="872"/>
      <c r="G126" s="872" t="s">
        <v>264</v>
      </c>
      <c r="H126" s="912" t="s">
        <v>265</v>
      </c>
      <c r="I126" s="913"/>
      <c r="J126" s="913"/>
      <c r="K126" s="913"/>
      <c r="L126" s="913"/>
      <c r="M126" s="913"/>
      <c r="N126" s="914"/>
      <c r="O126" s="873" t="s">
        <v>266</v>
      </c>
      <c r="P126" s="300"/>
      <c r="Q126" s="339"/>
      <c r="R126" s="911" t="s">
        <v>226</v>
      </c>
      <c r="S126" s="909" t="s">
        <v>267</v>
      </c>
      <c r="T126" s="909" t="s">
        <v>268</v>
      </c>
      <c r="U126" s="909" t="s">
        <v>269</v>
      </c>
      <c r="V126" s="909" t="s">
        <v>270</v>
      </c>
    </row>
    <row r="127" spans="1:22" s="340" customFormat="1" ht="17.25" customHeight="1" thickBot="1">
      <c r="A127" s="339"/>
      <c r="B127" s="893"/>
      <c r="C127" s="919"/>
      <c r="D127" s="873"/>
      <c r="E127" s="873"/>
      <c r="F127" s="872"/>
      <c r="G127" s="873"/>
      <c r="H127" s="262"/>
      <c r="I127" s="910" t="s">
        <v>271</v>
      </c>
      <c r="J127" s="904"/>
      <c r="K127" s="910" t="s">
        <v>272</v>
      </c>
      <c r="L127" s="904"/>
      <c r="M127" s="910" t="s">
        <v>273</v>
      </c>
      <c r="N127" s="904"/>
      <c r="O127" s="873"/>
      <c r="P127" s="339"/>
      <c r="Q127" s="300"/>
      <c r="R127" s="911"/>
      <c r="S127" s="906"/>
      <c r="T127" s="906"/>
      <c r="U127" s="906"/>
      <c r="V127" s="906"/>
    </row>
    <row r="128" spans="1:22" ht="39.75" customHeight="1">
      <c r="A128" s="300"/>
      <c r="B128" s="893"/>
      <c r="C128" s="919"/>
      <c r="D128" s="873"/>
      <c r="E128" s="873"/>
      <c r="F128" s="872"/>
      <c r="G128" s="873"/>
      <c r="H128" s="263" t="s">
        <v>274</v>
      </c>
      <c r="I128" s="180" t="s">
        <v>275</v>
      </c>
      <c r="J128" s="185" t="s">
        <v>276</v>
      </c>
      <c r="K128" s="264" t="s">
        <v>236</v>
      </c>
      <c r="L128" s="265" t="s">
        <v>277</v>
      </c>
      <c r="M128" s="264" t="s">
        <v>236</v>
      </c>
      <c r="N128" s="265" t="s">
        <v>277</v>
      </c>
      <c r="O128" s="873"/>
      <c r="P128" s="300"/>
      <c r="Q128" s="300"/>
      <c r="R128" s="911"/>
      <c r="S128" s="906"/>
      <c r="T128" s="906"/>
      <c r="U128" s="906"/>
      <c r="V128" s="906"/>
    </row>
    <row r="129" spans="1:23" ht="18" customHeight="1" thickBot="1">
      <c r="A129" s="300"/>
      <c r="B129" s="920"/>
      <c r="C129" s="921"/>
      <c r="D129" s="892"/>
      <c r="E129" s="186" t="s">
        <v>238</v>
      </c>
      <c r="F129" s="187" t="s">
        <v>239</v>
      </c>
      <c r="G129" s="187" t="s">
        <v>240</v>
      </c>
      <c r="H129" s="186" t="s">
        <v>241</v>
      </c>
      <c r="I129" s="188" t="s">
        <v>242</v>
      </c>
      <c r="J129" s="193" t="s">
        <v>278</v>
      </c>
      <c r="K129" s="188" t="s">
        <v>244</v>
      </c>
      <c r="L129" s="193" t="s">
        <v>245</v>
      </c>
      <c r="M129" s="188" t="s">
        <v>246</v>
      </c>
      <c r="N129" s="193" t="s">
        <v>247</v>
      </c>
      <c r="O129" s="187" t="s">
        <v>248</v>
      </c>
      <c r="P129" s="300"/>
      <c r="Q129" s="300"/>
      <c r="R129" s="911"/>
      <c r="S129" s="906"/>
      <c r="T129" s="906"/>
      <c r="U129" s="906"/>
      <c r="V129" s="906"/>
    </row>
    <row r="130" spans="1:23" ht="17.25" customHeight="1">
      <c r="A130" s="300"/>
      <c r="B130" s="832" t="s">
        <v>249</v>
      </c>
      <c r="C130" s="833"/>
      <c r="D130" s="255" t="str">
        <f>IF(D92="","",D92)</f>
        <v/>
      </c>
      <c r="E130" s="267"/>
      <c r="F130" s="268">
        <f>E130- G130</f>
        <v>0</v>
      </c>
      <c r="G130" s="269"/>
      <c r="H130" s="270">
        <f>SUM(I130:N130)</f>
        <v>0</v>
      </c>
      <c r="I130" s="271"/>
      <c r="J130" s="272"/>
      <c r="K130" s="271"/>
      <c r="L130" s="272"/>
      <c r="M130" s="271"/>
      <c r="N130" s="272"/>
      <c r="O130" s="341">
        <f>+G130-H130</f>
        <v>0</v>
      </c>
      <c r="P130" s="300"/>
      <c r="Q130" s="300"/>
      <c r="R130" s="906" t="str">
        <f>IF(COUNTA(E130:E132,G130:G132,I130:N132)=0,"OK",IF(COUNTIF(D130:D132,"○")=1,"OK","エラー"))</f>
        <v>OK</v>
      </c>
      <c r="S130" s="207" t="str">
        <f>IF(COUNTA(G130,I130:N130)&gt;=1,IF(E130&lt;=0,"エラー","OK"),"OK")</f>
        <v>OK</v>
      </c>
      <c r="T130" s="207" t="str">
        <f>IF(F130&lt;0,"エラー","OK")</f>
        <v>OK</v>
      </c>
      <c r="U130" s="207" t="str">
        <f>IF(O130&lt;0,"エラー","OK")</f>
        <v>OK</v>
      </c>
      <c r="V130" s="207" t="str">
        <f>IF(AND(COUNTA(E92)=COUNTA(E130),COUNTA(G92)=COUNTA(G130),COUNTA(I92)=COUNTA(I130),COUNTA(J92)=COUNTA(J130),COUNTA(K92)=COUNTA(K130),COUNTA(L92)=COUNTA(L130),COUNTA(M92)=COUNTA(M130),COUNTA(N92)=COUNTA(N130)),"OK","エラー")</f>
        <v>OK</v>
      </c>
    </row>
    <row r="131" spans="1:23" ht="17.25" customHeight="1">
      <c r="A131" s="300"/>
      <c r="B131" s="834" t="s">
        <v>250</v>
      </c>
      <c r="C131" s="835"/>
      <c r="D131" s="256" t="str">
        <f>IF(D93="","",D93)</f>
        <v/>
      </c>
      <c r="E131" s="275"/>
      <c r="F131" s="276">
        <f>E131- G131</f>
        <v>0</v>
      </c>
      <c r="G131" s="275"/>
      <c r="H131" s="277">
        <f>SUM(I131:N131)</f>
        <v>0</v>
      </c>
      <c r="I131" s="278"/>
      <c r="J131" s="279"/>
      <c r="K131" s="278"/>
      <c r="L131" s="279"/>
      <c r="M131" s="278"/>
      <c r="N131" s="279"/>
      <c r="O131" s="342">
        <f>+G131-H131</f>
        <v>0</v>
      </c>
      <c r="P131" s="300"/>
      <c r="Q131" s="300"/>
      <c r="R131" s="906"/>
      <c r="S131" s="207" t="str">
        <f>IF(COUNTA(G131,I131:N131)&gt;=1,IF(E131&lt;=0,"エラー","OK"),"OK")</f>
        <v>OK</v>
      </c>
      <c r="T131" s="207" t="str">
        <f>IF(F131&lt;0,"エラー","OK")</f>
        <v>OK</v>
      </c>
      <c r="U131" s="207" t="str">
        <f>IF(O131&lt;0,"エラー","OK")</f>
        <v>OK</v>
      </c>
      <c r="V131" s="207" t="str">
        <f>IF(AND(COUNTA(E93)=COUNTA(E131),COUNTA(G93)=COUNTA(G131),COUNTA(I93)=COUNTA(I131),COUNTA(J93)=COUNTA(J131),COUNTA(K93)=COUNTA(K131),COUNTA(L93)=COUNTA(L131),COUNTA(M93)=COUNTA(M131),COUNTA(N93)=COUNTA(N131)),"OK","エラー")</f>
        <v>OK</v>
      </c>
    </row>
    <row r="132" spans="1:23" ht="17.25" customHeight="1" thickBot="1">
      <c r="A132" s="300"/>
      <c r="B132" s="836" t="s">
        <v>251</v>
      </c>
      <c r="C132" s="837"/>
      <c r="D132" s="281" t="str">
        <f>IF(D94="","",D94)</f>
        <v/>
      </c>
      <c r="E132" s="282"/>
      <c r="F132" s="283">
        <f>E132- G132</f>
        <v>0</v>
      </c>
      <c r="G132" s="282"/>
      <c r="H132" s="284">
        <f>SUM(I132:N132)</f>
        <v>0</v>
      </c>
      <c r="I132" s="285"/>
      <c r="J132" s="286"/>
      <c r="K132" s="285"/>
      <c r="L132" s="286"/>
      <c r="M132" s="285"/>
      <c r="N132" s="286"/>
      <c r="O132" s="343">
        <f>+G132-H132</f>
        <v>0</v>
      </c>
      <c r="P132" s="300"/>
      <c r="Q132" s="300"/>
      <c r="R132" s="906"/>
      <c r="S132" s="207" t="str">
        <f>IF(COUNTA(G132,I132:N132)&gt;=1,IF(E132&lt;=0,"エラー","OK"),"OK")</f>
        <v>OK</v>
      </c>
      <c r="T132" s="207" t="str">
        <f>IF(F132&lt;0,"エラー","OK")</f>
        <v>OK</v>
      </c>
      <c r="U132" s="207" t="str">
        <f>IF(O132&lt;0,"エラー","OK")</f>
        <v>OK</v>
      </c>
      <c r="V132" s="207" t="str">
        <f>IF(AND(COUNTA(E94)=COUNTA(E132),COUNTA(G94)=COUNTA(G132),COUNTA(I94)=COUNTA(I132),COUNTA(J94)=COUNTA(J132),COUNTA(K94)=COUNTA(K132),COUNTA(L94)=COUNTA(L132),COUNTA(M94)=COUNTA(M132),COUNTA(N94)=COUNTA(N132)),"OK","エラー")</f>
        <v>OK</v>
      </c>
    </row>
    <row r="133" spans="1:23" ht="17.25" customHeight="1" thickBot="1">
      <c r="A133" s="300"/>
      <c r="B133" s="868" t="s">
        <v>252</v>
      </c>
      <c r="C133" s="869"/>
      <c r="D133" s="315"/>
      <c r="E133" s="344">
        <f t="shared" ref="E133:O133" si="6">SUM(E130:E132)</f>
        <v>0</v>
      </c>
      <c r="F133" s="344">
        <f t="shared" si="6"/>
        <v>0</v>
      </c>
      <c r="G133" s="344">
        <f t="shared" si="6"/>
        <v>0</v>
      </c>
      <c r="H133" s="345">
        <f t="shared" si="6"/>
        <v>0</v>
      </c>
      <c r="I133" s="346">
        <f t="shared" si="6"/>
        <v>0</v>
      </c>
      <c r="J133" s="347">
        <f t="shared" si="6"/>
        <v>0</v>
      </c>
      <c r="K133" s="346">
        <f t="shared" si="6"/>
        <v>0</v>
      </c>
      <c r="L133" s="348">
        <f t="shared" si="6"/>
        <v>0</v>
      </c>
      <c r="M133" s="346">
        <f t="shared" si="6"/>
        <v>0</v>
      </c>
      <c r="N133" s="348">
        <f t="shared" si="6"/>
        <v>0</v>
      </c>
      <c r="O133" s="344">
        <f t="shared" si="6"/>
        <v>0</v>
      </c>
      <c r="P133" s="300"/>
      <c r="Q133" s="300"/>
    </row>
    <row r="134" spans="1:23" ht="12" customHeight="1">
      <c r="A134" s="300"/>
      <c r="B134" s="908" t="s">
        <v>279</v>
      </c>
      <c r="C134" s="908"/>
      <c r="D134" s="908"/>
      <c r="E134" s="908"/>
      <c r="F134" s="908"/>
      <c r="G134" s="908"/>
      <c r="H134" s="908"/>
      <c r="I134" s="908"/>
      <c r="J134" s="908"/>
      <c r="K134" s="908"/>
      <c r="L134" s="908"/>
      <c r="M134" s="908"/>
      <c r="N134" s="302"/>
      <c r="O134" s="302"/>
      <c r="P134" s="300"/>
      <c r="Q134" s="300"/>
    </row>
    <row r="135" spans="1:23" ht="20.25" customHeight="1">
      <c r="A135" s="300"/>
      <c r="B135" s="349"/>
      <c r="C135" s="349"/>
      <c r="D135" s="349"/>
      <c r="E135" s="349"/>
      <c r="F135" s="349"/>
      <c r="G135" s="349"/>
      <c r="H135" s="349"/>
      <c r="I135" s="349"/>
      <c r="J135" s="349"/>
      <c r="K135" s="349"/>
      <c r="L135" s="349"/>
      <c r="M135" s="349"/>
      <c r="N135" s="302"/>
      <c r="O135" s="302"/>
      <c r="P135" s="300"/>
      <c r="Q135" s="300"/>
    </row>
    <row r="136" spans="1:23" s="160" customFormat="1" ht="30" customHeight="1">
      <c r="A136" s="332"/>
      <c r="B136" s="350" t="s">
        <v>286</v>
      </c>
      <c r="C136" s="334"/>
      <c r="D136" s="334"/>
      <c r="E136" s="334"/>
      <c r="F136" s="334"/>
      <c r="G136" s="334"/>
      <c r="H136" s="334"/>
      <c r="I136" s="334"/>
      <c r="J136" s="334"/>
      <c r="K136" s="334"/>
      <c r="L136" s="334"/>
      <c r="M136" s="334"/>
      <c r="N136" s="351"/>
      <c r="O136" s="352"/>
      <c r="P136" s="334"/>
      <c r="Q136" s="332"/>
    </row>
    <row r="137" spans="1:23" s="160" customFormat="1" ht="30" customHeight="1" thickBot="1">
      <c r="A137" s="332"/>
      <c r="B137" s="353" t="s">
        <v>287</v>
      </c>
      <c r="C137" s="334"/>
      <c r="D137" s="334"/>
      <c r="E137" s="334"/>
      <c r="F137" s="334"/>
      <c r="G137" s="334"/>
      <c r="H137" s="334"/>
      <c r="I137" s="334"/>
      <c r="J137" s="334"/>
      <c r="K137" s="334"/>
      <c r="L137" s="334"/>
      <c r="M137" s="334"/>
      <c r="N137" s="351"/>
      <c r="O137" s="354" t="s">
        <v>260</v>
      </c>
      <c r="P137" s="334"/>
      <c r="Q137" s="332"/>
    </row>
    <row r="138" spans="1:23" ht="17.25" customHeight="1" thickBot="1">
      <c r="A138" s="300"/>
      <c r="B138" s="882"/>
      <c r="C138" s="883"/>
      <c r="D138" s="894" t="s">
        <v>218</v>
      </c>
      <c r="E138" s="876" t="s">
        <v>261</v>
      </c>
      <c r="F138" s="876" t="s">
        <v>262</v>
      </c>
      <c r="G138" s="897" t="s">
        <v>263</v>
      </c>
      <c r="H138" s="898"/>
      <c r="I138" s="898"/>
      <c r="J138" s="898"/>
      <c r="K138" s="898"/>
      <c r="L138" s="898"/>
      <c r="M138" s="898"/>
      <c r="N138" s="898"/>
      <c r="O138" s="899"/>
      <c r="P138" s="304"/>
      <c r="Q138" s="304"/>
      <c r="R138" s="909" t="s">
        <v>222</v>
      </c>
      <c r="S138" s="909"/>
      <c r="T138" s="909"/>
      <c r="U138" s="909"/>
      <c r="V138" s="909"/>
      <c r="W138" s="909"/>
    </row>
    <row r="139" spans="1:23" ht="17.25" customHeight="1" thickBot="1">
      <c r="A139" s="300"/>
      <c r="B139" s="884"/>
      <c r="C139" s="885"/>
      <c r="D139" s="873"/>
      <c r="E139" s="873"/>
      <c r="F139" s="873"/>
      <c r="G139" s="873" t="s">
        <v>264</v>
      </c>
      <c r="H139" s="897" t="s">
        <v>265</v>
      </c>
      <c r="I139" s="898"/>
      <c r="J139" s="898"/>
      <c r="K139" s="898"/>
      <c r="L139" s="898"/>
      <c r="M139" s="898"/>
      <c r="N139" s="899"/>
      <c r="O139" s="900" t="s">
        <v>266</v>
      </c>
      <c r="P139" s="304"/>
      <c r="Q139" s="304"/>
      <c r="R139" s="911" t="s">
        <v>226</v>
      </c>
      <c r="S139" s="909" t="s">
        <v>267</v>
      </c>
      <c r="T139" s="909" t="s">
        <v>268</v>
      </c>
      <c r="U139" s="909" t="s">
        <v>269</v>
      </c>
      <c r="V139" s="909" t="s">
        <v>270</v>
      </c>
      <c r="W139" s="909" t="s">
        <v>258</v>
      </c>
    </row>
    <row r="140" spans="1:23" ht="17.25" customHeight="1" thickBot="1">
      <c r="A140" s="300"/>
      <c r="B140" s="884"/>
      <c r="C140" s="885"/>
      <c r="D140" s="873"/>
      <c r="E140" s="873"/>
      <c r="F140" s="873"/>
      <c r="G140" s="873"/>
      <c r="H140" s="262"/>
      <c r="I140" s="910" t="s">
        <v>271</v>
      </c>
      <c r="J140" s="904"/>
      <c r="K140" s="910" t="s">
        <v>272</v>
      </c>
      <c r="L140" s="904"/>
      <c r="M140" s="910" t="s">
        <v>273</v>
      </c>
      <c r="N140" s="904"/>
      <c r="O140" s="873"/>
      <c r="P140" s="304"/>
      <c r="Q140" s="304"/>
      <c r="R140" s="911"/>
      <c r="S140" s="906"/>
      <c r="T140" s="906"/>
      <c r="U140" s="906"/>
      <c r="V140" s="906"/>
      <c r="W140" s="906"/>
    </row>
    <row r="141" spans="1:23" ht="37.5" customHeight="1">
      <c r="A141" s="300"/>
      <c r="B141" s="884"/>
      <c r="C141" s="885"/>
      <c r="D141" s="873"/>
      <c r="E141" s="873"/>
      <c r="F141" s="873"/>
      <c r="G141" s="873"/>
      <c r="H141" s="263" t="s">
        <v>274</v>
      </c>
      <c r="I141" s="264" t="s">
        <v>275</v>
      </c>
      <c r="J141" s="265" t="s">
        <v>276</v>
      </c>
      <c r="K141" s="264" t="s">
        <v>236</v>
      </c>
      <c r="L141" s="265" t="s">
        <v>277</v>
      </c>
      <c r="M141" s="264" t="s">
        <v>236</v>
      </c>
      <c r="N141" s="265" t="s">
        <v>277</v>
      </c>
      <c r="O141" s="873"/>
      <c r="P141" s="304"/>
      <c r="Q141" s="304"/>
      <c r="R141" s="911"/>
      <c r="S141" s="906"/>
      <c r="T141" s="906"/>
      <c r="U141" s="906"/>
      <c r="V141" s="906"/>
      <c r="W141" s="906"/>
    </row>
    <row r="142" spans="1:23" ht="15" thickBot="1">
      <c r="A142" s="300"/>
      <c r="B142" s="886"/>
      <c r="C142" s="871"/>
      <c r="D142" s="892"/>
      <c r="E142" s="186" t="s">
        <v>238</v>
      </c>
      <c r="F142" s="187" t="s">
        <v>239</v>
      </c>
      <c r="G142" s="187" t="s">
        <v>240</v>
      </c>
      <c r="H142" s="186" t="s">
        <v>241</v>
      </c>
      <c r="I142" s="188" t="s">
        <v>242</v>
      </c>
      <c r="J142" s="193" t="s">
        <v>278</v>
      </c>
      <c r="K142" s="188" t="s">
        <v>244</v>
      </c>
      <c r="L142" s="193" t="s">
        <v>245</v>
      </c>
      <c r="M142" s="188" t="s">
        <v>246</v>
      </c>
      <c r="N142" s="193" t="s">
        <v>247</v>
      </c>
      <c r="O142" s="187" t="s">
        <v>248</v>
      </c>
      <c r="P142" s="304"/>
      <c r="Q142" s="304"/>
      <c r="R142" s="911"/>
      <c r="S142" s="906"/>
      <c r="T142" s="906"/>
      <c r="U142" s="906"/>
      <c r="V142" s="906"/>
      <c r="W142" s="906"/>
    </row>
    <row r="143" spans="1:23" ht="17.25" customHeight="1">
      <c r="A143" s="300"/>
      <c r="B143" s="832" t="s">
        <v>249</v>
      </c>
      <c r="C143" s="833"/>
      <c r="D143" s="255" t="str">
        <f>IF(D92="","",D92)</f>
        <v/>
      </c>
      <c r="E143" s="267"/>
      <c r="F143" s="268">
        <f>E143- G143</f>
        <v>0</v>
      </c>
      <c r="G143" s="269"/>
      <c r="H143" s="270">
        <f>SUM(I143:N143)</f>
        <v>0</v>
      </c>
      <c r="I143" s="271"/>
      <c r="J143" s="272"/>
      <c r="K143" s="271"/>
      <c r="L143" s="272"/>
      <c r="M143" s="271"/>
      <c r="N143" s="272"/>
      <c r="O143" s="341">
        <f>+G143-H143</f>
        <v>0</v>
      </c>
      <c r="P143" s="304"/>
      <c r="Q143" s="304"/>
      <c r="R143" s="906" t="str">
        <f>IF(COUNTA(E143:E145,G143:G145,I143:N145)=0,"OK",IF(COUNTIF(D143:D145,"○")=1,"OK","エラー"))</f>
        <v>OK</v>
      </c>
      <c r="S143" s="207" t="str">
        <f>IF(COUNTA(G143,I143:N143)&gt;=1,IF(E143&lt;=0,"エラー","OK"),"OK")</f>
        <v>OK</v>
      </c>
      <c r="T143" s="207" t="str">
        <f>IF(F143&lt;0,"エラー","OK")</f>
        <v>OK</v>
      </c>
      <c r="U143" s="207" t="str">
        <f>IF(O143&lt;0,"エラー","OK")</f>
        <v>OK</v>
      </c>
      <c r="V143" s="207" t="str">
        <f>IF(AND(COUNTA(E111)=COUNTA(E143),COUNTA(G111)=COUNTA(G143),COUNTA(I111)=COUNTA(I143),COUNTA(J111)=COUNTA(J143),COUNTA(K111)=COUNTA(K143),COUNTA(L111)=COUNTA(L143),COUNTA(M111)=COUNTA(M143),COUNTA(N111)=COUNTA(N143)),"OK","エラー")</f>
        <v>OK</v>
      </c>
      <c r="W143" s="207" t="str">
        <f>IF(AND(E143&lt;=E130,G143&lt;=G130,I143&lt;=I130,J143&lt;=J130,K143&lt;=K130,L143&lt;=L130,M143&lt;=M130,N143&lt;=N130),"OK","エラー")</f>
        <v>OK</v>
      </c>
    </row>
    <row r="144" spans="1:23" ht="17.25" customHeight="1">
      <c r="A144" s="300"/>
      <c r="B144" s="834" t="s">
        <v>250</v>
      </c>
      <c r="C144" s="835"/>
      <c r="D144" s="355" t="str">
        <f>IF(D93="","",D93)</f>
        <v/>
      </c>
      <c r="E144" s="275"/>
      <c r="F144" s="276">
        <f>E144- G144</f>
        <v>0</v>
      </c>
      <c r="G144" s="275"/>
      <c r="H144" s="277">
        <f>SUM(I144:N144)</f>
        <v>0</v>
      </c>
      <c r="I144" s="278"/>
      <c r="J144" s="279"/>
      <c r="K144" s="278"/>
      <c r="L144" s="279"/>
      <c r="M144" s="278"/>
      <c r="N144" s="279"/>
      <c r="O144" s="342">
        <f>+G144-H144</f>
        <v>0</v>
      </c>
      <c r="P144" s="304"/>
      <c r="Q144" s="304"/>
      <c r="R144" s="906"/>
      <c r="S144" s="207" t="str">
        <f>IF(COUNTA(G144,I144:N144)&gt;=1,IF(E144&lt;=0,"エラー","OK"),"OK")</f>
        <v>OK</v>
      </c>
      <c r="T144" s="207" t="str">
        <f>IF(F144&lt;0,"エラー","OK")</f>
        <v>OK</v>
      </c>
      <c r="U144" s="207" t="str">
        <f>IF(O144&lt;0,"エラー","OK")</f>
        <v>OK</v>
      </c>
      <c r="V144" s="207" t="str">
        <f>IF(AND(COUNTA(E112)=COUNTA(E144),COUNTA(G112)=COUNTA(G144),COUNTA(I112)=COUNTA(I144),COUNTA(J112)=COUNTA(J144),COUNTA(K112)=COUNTA(K144),COUNTA(L112)=COUNTA(L144),COUNTA(M112)=COUNTA(M144),COUNTA(N112)=COUNTA(N144)),"OK","エラー")</f>
        <v>OK</v>
      </c>
      <c r="W144" s="207" t="str">
        <f>IF(AND(E144&lt;=E131,G144&lt;=G131,I144&lt;=I131,J144&lt;=J131,K144&lt;=K131,L144&lt;=L131,M144&lt;=M131,N144&lt;=N131),"OK","エラー")</f>
        <v>OK</v>
      </c>
    </row>
    <row r="145" spans="1:23" ht="17.25" customHeight="1" thickBot="1">
      <c r="A145" s="300"/>
      <c r="B145" s="836" t="s">
        <v>251</v>
      </c>
      <c r="C145" s="837"/>
      <c r="D145" s="257" t="str">
        <f>IF(D94="","",D94)</f>
        <v/>
      </c>
      <c r="E145" s="282"/>
      <c r="F145" s="283">
        <f>E145- G145</f>
        <v>0</v>
      </c>
      <c r="G145" s="282"/>
      <c r="H145" s="284">
        <f>SUM(I145:N145)</f>
        <v>0</v>
      </c>
      <c r="I145" s="285"/>
      <c r="J145" s="286"/>
      <c r="K145" s="285"/>
      <c r="L145" s="286"/>
      <c r="M145" s="285"/>
      <c r="N145" s="286"/>
      <c r="O145" s="343">
        <f>+G145-H145</f>
        <v>0</v>
      </c>
      <c r="P145" s="304"/>
      <c r="Q145" s="304"/>
      <c r="R145" s="906"/>
      <c r="S145" s="207" t="str">
        <f>IF(COUNTA(G145,I145:N145)&gt;=1,IF(E145&lt;=0,"エラー","OK"),"OK")</f>
        <v>OK</v>
      </c>
      <c r="T145" s="207" t="str">
        <f>IF(F145&lt;0,"エラー","OK")</f>
        <v>OK</v>
      </c>
      <c r="U145" s="207" t="str">
        <f>IF(O145&lt;0,"エラー","OK")</f>
        <v>OK</v>
      </c>
      <c r="V145" s="207" t="str">
        <f>IF(AND(COUNTA(E113)=COUNTA(E145),COUNTA(G113)=COUNTA(G145),COUNTA(I113)=COUNTA(I145),COUNTA(J113)=COUNTA(J145),COUNTA(K113)=COUNTA(K145),COUNTA(L113)=COUNTA(L145),COUNTA(M113)=COUNTA(M145),COUNTA(N113)=COUNTA(N145)),"OK","エラー")</f>
        <v>OK</v>
      </c>
      <c r="W145" s="207" t="str">
        <f>IF(AND(E145&lt;=E132,G145&lt;=G132,I145&lt;=I132,J145&lt;=J132,K145&lt;=K132,L145&lt;=L132,M145&lt;=M132,N145&lt;=N132),"OK","エラー")</f>
        <v>OK</v>
      </c>
    </row>
    <row r="146" spans="1:23" ht="17.25" customHeight="1" thickBot="1">
      <c r="A146" s="300"/>
      <c r="B146" s="868" t="s">
        <v>252</v>
      </c>
      <c r="C146" s="869"/>
      <c r="D146" s="315"/>
      <c r="E146" s="344">
        <f t="shared" ref="E146:O146" si="7">SUM(E143:E145)</f>
        <v>0</v>
      </c>
      <c r="F146" s="344">
        <f t="shared" si="7"/>
        <v>0</v>
      </c>
      <c r="G146" s="344">
        <f t="shared" si="7"/>
        <v>0</v>
      </c>
      <c r="H146" s="345">
        <f t="shared" si="7"/>
        <v>0</v>
      </c>
      <c r="I146" s="346">
        <f t="shared" si="7"/>
        <v>0</v>
      </c>
      <c r="J146" s="347">
        <f t="shared" si="7"/>
        <v>0</v>
      </c>
      <c r="K146" s="346">
        <f t="shared" si="7"/>
        <v>0</v>
      </c>
      <c r="L146" s="348">
        <f t="shared" si="7"/>
        <v>0</v>
      </c>
      <c r="M146" s="346">
        <f t="shared" si="7"/>
        <v>0</v>
      </c>
      <c r="N146" s="348">
        <f t="shared" si="7"/>
        <v>0</v>
      </c>
      <c r="O146" s="344">
        <f t="shared" si="7"/>
        <v>0</v>
      </c>
      <c r="P146" s="304"/>
      <c r="Q146" s="304"/>
    </row>
    <row r="147" spans="1:23" ht="14.4">
      <c r="A147" s="300"/>
      <c r="B147" s="907" t="s">
        <v>279</v>
      </c>
      <c r="C147" s="908"/>
      <c r="D147" s="908"/>
      <c r="E147" s="908"/>
      <c r="F147" s="908"/>
      <c r="G147" s="908"/>
      <c r="H147" s="908"/>
      <c r="I147" s="908"/>
      <c r="J147" s="908"/>
      <c r="K147" s="908"/>
      <c r="L147" s="908"/>
      <c r="M147" s="908"/>
      <c r="N147" s="908"/>
      <c r="O147" s="356">
        <v>1</v>
      </c>
      <c r="P147" s="304"/>
      <c r="Q147" s="304"/>
    </row>
    <row r="148" spans="1:23" ht="12" customHeight="1">
      <c r="A148" s="300"/>
      <c r="B148" s="349"/>
      <c r="C148" s="349"/>
      <c r="D148" s="349"/>
      <c r="E148" s="349"/>
      <c r="F148" s="349"/>
      <c r="G148" s="349"/>
      <c r="H148" s="349"/>
      <c r="I148" s="349"/>
      <c r="J148" s="349"/>
      <c r="K148" s="349"/>
      <c r="L148" s="349"/>
      <c r="M148" s="349"/>
      <c r="N148" s="302"/>
      <c r="O148" s="302"/>
      <c r="P148" s="300"/>
      <c r="Q148" s="300"/>
    </row>
    <row r="149" spans="1:23" ht="72.599999999999994" hidden="1" outlineLevel="1" thickBot="1">
      <c r="B149" s="357" t="s">
        <v>288</v>
      </c>
      <c r="C149" s="358"/>
      <c r="D149" s="359"/>
      <c r="E149" s="359"/>
      <c r="F149" s="358"/>
      <c r="G149" s="358"/>
      <c r="H149" s="358"/>
      <c r="I149" s="359"/>
      <c r="J149" s="359"/>
      <c r="K149" s="359"/>
      <c r="L149" s="359"/>
      <c r="M149" s="359"/>
      <c r="N149" s="359"/>
      <c r="O149" s="358"/>
      <c r="P149" s="360"/>
      <c r="Q149" s="304"/>
    </row>
    <row r="150" spans="1:23" ht="13.5" hidden="1" customHeight="1" outlineLevel="1" thickBot="1">
      <c r="B150" s="882"/>
      <c r="C150" s="883"/>
      <c r="D150" s="894" t="s">
        <v>218</v>
      </c>
      <c r="E150" s="900" t="s">
        <v>219</v>
      </c>
      <c r="F150" s="876" t="s">
        <v>220</v>
      </c>
      <c r="G150" s="897" t="s">
        <v>221</v>
      </c>
      <c r="H150" s="898"/>
      <c r="I150" s="898"/>
      <c r="J150" s="898"/>
      <c r="K150" s="898"/>
      <c r="L150" s="898"/>
      <c r="M150" s="898"/>
      <c r="N150" s="898"/>
      <c r="O150" s="899"/>
      <c r="P150" s="876" t="s">
        <v>289</v>
      </c>
      <c r="Q150" s="304"/>
    </row>
    <row r="151" spans="1:23" ht="13.5" hidden="1" customHeight="1" outlineLevel="1" thickBot="1">
      <c r="B151" s="884"/>
      <c r="C151" s="885"/>
      <c r="D151" s="873"/>
      <c r="E151" s="873"/>
      <c r="F151" s="873"/>
      <c r="G151" s="873" t="s">
        <v>223</v>
      </c>
      <c r="H151" s="897" t="s">
        <v>224</v>
      </c>
      <c r="I151" s="898"/>
      <c r="J151" s="898"/>
      <c r="K151" s="898"/>
      <c r="L151" s="898"/>
      <c r="M151" s="898"/>
      <c r="N151" s="899"/>
      <c r="O151" s="900" t="s">
        <v>225</v>
      </c>
      <c r="P151" s="879"/>
      <c r="Q151" s="304"/>
    </row>
    <row r="152" spans="1:23" ht="14.25" hidden="1" customHeight="1" outlineLevel="1" thickBot="1">
      <c r="B152" s="884"/>
      <c r="C152" s="885"/>
      <c r="D152" s="873"/>
      <c r="E152" s="873"/>
      <c r="F152" s="873"/>
      <c r="G152" s="873"/>
      <c r="H152" s="178"/>
      <c r="I152" s="901" t="s">
        <v>230</v>
      </c>
      <c r="J152" s="902"/>
      <c r="K152" s="903" t="s">
        <v>231</v>
      </c>
      <c r="L152" s="904"/>
      <c r="M152" s="903" t="s">
        <v>232</v>
      </c>
      <c r="N152" s="904"/>
      <c r="O152" s="873"/>
      <c r="P152" s="879"/>
      <c r="Q152" s="304"/>
    </row>
    <row r="153" spans="1:23" ht="27" hidden="1" customHeight="1" outlineLevel="1">
      <c r="B153" s="884"/>
      <c r="C153" s="885"/>
      <c r="D153" s="873"/>
      <c r="E153" s="873"/>
      <c r="F153" s="873"/>
      <c r="G153" s="873"/>
      <c r="H153" s="263" t="s">
        <v>274</v>
      </c>
      <c r="I153" s="264" t="s">
        <v>234</v>
      </c>
      <c r="J153" s="265" t="s">
        <v>235</v>
      </c>
      <c r="K153" s="264" t="s">
        <v>236</v>
      </c>
      <c r="L153" s="265" t="s">
        <v>237</v>
      </c>
      <c r="M153" s="264" t="s">
        <v>236</v>
      </c>
      <c r="N153" s="265" t="s">
        <v>237</v>
      </c>
      <c r="O153" s="873"/>
      <c r="P153" s="879"/>
      <c r="Q153" s="304"/>
    </row>
    <row r="154" spans="1:23" ht="15" hidden="1" outlineLevel="1" thickBot="1">
      <c r="B154" s="886"/>
      <c r="C154" s="871"/>
      <c r="D154" s="892"/>
      <c r="E154" s="186" t="s">
        <v>238</v>
      </c>
      <c r="F154" s="187" t="s">
        <v>239</v>
      </c>
      <c r="G154" s="187" t="s">
        <v>240</v>
      </c>
      <c r="H154" s="186" t="s">
        <v>241</v>
      </c>
      <c r="I154" s="188" t="s">
        <v>242</v>
      </c>
      <c r="J154" s="193" t="s">
        <v>278</v>
      </c>
      <c r="K154" s="188" t="s">
        <v>244</v>
      </c>
      <c r="L154" s="193" t="s">
        <v>245</v>
      </c>
      <c r="M154" s="188" t="s">
        <v>246</v>
      </c>
      <c r="N154" s="193" t="s">
        <v>247</v>
      </c>
      <c r="O154" s="187" t="s">
        <v>248</v>
      </c>
      <c r="P154" s="186" t="s">
        <v>290</v>
      </c>
      <c r="Q154" s="304"/>
    </row>
    <row r="155" spans="1:23" ht="15" hidden="1" customHeight="1" outlineLevel="1" thickBot="1">
      <c r="B155" s="832" t="s">
        <v>249</v>
      </c>
      <c r="C155" s="833"/>
      <c r="D155" s="274" t="str">
        <f>D92&amp;D27</f>
        <v/>
      </c>
      <c r="E155" s="196">
        <f>SUM(E27,E92)</f>
        <v>0</v>
      </c>
      <c r="F155" s="197">
        <f>E155-G155</f>
        <v>0</v>
      </c>
      <c r="G155" s="198">
        <f>SUM(G27,G92)</f>
        <v>0</v>
      </c>
      <c r="H155" s="199">
        <f>SUM(I155:N155)</f>
        <v>0</v>
      </c>
      <c r="I155" s="200">
        <f t="shared" ref="I155:N157" si="8">SUM(I27,I92)</f>
        <v>0</v>
      </c>
      <c r="J155" s="200">
        <f t="shared" si="8"/>
        <v>0</v>
      </c>
      <c r="K155" s="200">
        <f t="shared" si="8"/>
        <v>0</v>
      </c>
      <c r="L155" s="200">
        <f t="shared" si="8"/>
        <v>0</v>
      </c>
      <c r="M155" s="200">
        <f t="shared" si="8"/>
        <v>0</v>
      </c>
      <c r="N155" s="205">
        <f t="shared" si="8"/>
        <v>0</v>
      </c>
      <c r="O155" s="206">
        <f>G155-H155</f>
        <v>0</v>
      </c>
      <c r="P155" s="361" t="e">
        <f>(F155+I155+J155)/E155</f>
        <v>#DIV/0!</v>
      </c>
      <c r="Q155" s="304"/>
    </row>
    <row r="156" spans="1:23" ht="15" hidden="1" customHeight="1" outlineLevel="1" thickBot="1">
      <c r="B156" s="834" t="s">
        <v>250</v>
      </c>
      <c r="C156" s="835"/>
      <c r="D156" s="256" t="str">
        <f>D93&amp;D28</f>
        <v/>
      </c>
      <c r="E156" s="209">
        <f>SUM(E28,E93)</f>
        <v>0</v>
      </c>
      <c r="F156" s="210">
        <f>E156-G156</f>
        <v>0</v>
      </c>
      <c r="G156" s="209">
        <f>SUM(G28,G93)</f>
        <v>0</v>
      </c>
      <c r="H156" s="211">
        <f>SUM(I156:N156)</f>
        <v>0</v>
      </c>
      <c r="I156" s="212">
        <f t="shared" si="8"/>
        <v>0</v>
      </c>
      <c r="J156" s="217">
        <f t="shared" si="8"/>
        <v>0</v>
      </c>
      <c r="K156" s="212">
        <f t="shared" si="8"/>
        <v>0</v>
      </c>
      <c r="L156" s="217">
        <f t="shared" si="8"/>
        <v>0</v>
      </c>
      <c r="M156" s="212">
        <f t="shared" si="8"/>
        <v>0</v>
      </c>
      <c r="N156" s="217">
        <f t="shared" si="8"/>
        <v>0</v>
      </c>
      <c r="O156" s="218">
        <f>G156-H156</f>
        <v>0</v>
      </c>
      <c r="P156" s="361" t="e">
        <f>(F156+I156+J156)/E156</f>
        <v>#DIV/0!</v>
      </c>
      <c r="Q156" s="304"/>
    </row>
    <row r="157" spans="1:23" ht="15" hidden="1" customHeight="1" outlineLevel="1" thickBot="1">
      <c r="B157" s="836" t="s">
        <v>251</v>
      </c>
      <c r="C157" s="837"/>
      <c r="D157" s="257" t="str">
        <f>D94&amp;D29</f>
        <v/>
      </c>
      <c r="E157" s="220">
        <f>SUM(E29,E94)</f>
        <v>0</v>
      </c>
      <c r="F157" s="221">
        <f>E157-G157</f>
        <v>0</v>
      </c>
      <c r="G157" s="222">
        <f>SUM(G29,G94)</f>
        <v>0</v>
      </c>
      <c r="H157" s="223">
        <f>SUM(I157:N157)</f>
        <v>0</v>
      </c>
      <c r="I157" s="224">
        <f t="shared" si="8"/>
        <v>0</v>
      </c>
      <c r="J157" s="229">
        <f t="shared" si="8"/>
        <v>0</v>
      </c>
      <c r="K157" s="224">
        <f t="shared" si="8"/>
        <v>0</v>
      </c>
      <c r="L157" s="229">
        <f t="shared" si="8"/>
        <v>0</v>
      </c>
      <c r="M157" s="224">
        <f t="shared" si="8"/>
        <v>0</v>
      </c>
      <c r="N157" s="229">
        <f t="shared" si="8"/>
        <v>0</v>
      </c>
      <c r="O157" s="230">
        <f>G157-H157</f>
        <v>0</v>
      </c>
      <c r="P157" s="361" t="e">
        <f>(F157+I157+J157)/E157</f>
        <v>#DIV/0!</v>
      </c>
      <c r="Q157" s="304"/>
    </row>
    <row r="158" spans="1:23" ht="15" hidden="1" customHeight="1" outlineLevel="1" thickBot="1">
      <c r="B158" s="868" t="s">
        <v>252</v>
      </c>
      <c r="C158" s="869"/>
      <c r="D158" s="315"/>
      <c r="E158" s="232">
        <f>SUM(E155:E157)</f>
        <v>0</v>
      </c>
      <c r="F158" s="232">
        <f>SUM(F155:F157)</f>
        <v>0</v>
      </c>
      <c r="G158" s="232">
        <f t="shared" ref="G158:O158" si="9">SUM(G155:G157)</f>
        <v>0</v>
      </c>
      <c r="H158" s="233">
        <f t="shared" si="9"/>
        <v>0</v>
      </c>
      <c r="I158" s="234">
        <f t="shared" si="9"/>
        <v>0</v>
      </c>
      <c r="J158" s="235">
        <f t="shared" si="9"/>
        <v>0</v>
      </c>
      <c r="K158" s="234">
        <f t="shared" si="9"/>
        <v>0</v>
      </c>
      <c r="L158" s="239">
        <f t="shared" si="9"/>
        <v>0</v>
      </c>
      <c r="M158" s="234">
        <f t="shared" si="9"/>
        <v>0</v>
      </c>
      <c r="N158" s="239">
        <f t="shared" si="9"/>
        <v>0</v>
      </c>
      <c r="O158" s="240">
        <f t="shared" si="9"/>
        <v>0</v>
      </c>
      <c r="P158" s="361" t="e">
        <f>(F158+I158+J158)/E158</f>
        <v>#DIV/0!</v>
      </c>
      <c r="Q158" s="304"/>
    </row>
    <row r="159" spans="1:23" ht="14.4" hidden="1" outlineLevel="1">
      <c r="B159" s="298"/>
      <c r="C159" s="298"/>
      <c r="D159" s="298"/>
      <c r="E159" s="362"/>
      <c r="F159" s="362"/>
      <c r="G159" s="362"/>
      <c r="H159" s="362"/>
      <c r="I159" s="362"/>
      <c r="J159" s="362"/>
      <c r="K159" s="362"/>
      <c r="L159" s="362"/>
      <c r="M159" s="362"/>
      <c r="N159" s="362"/>
      <c r="O159" s="362"/>
      <c r="Q159" s="304"/>
    </row>
    <row r="160" spans="1:23" ht="15" hidden="1" customHeight="1" outlineLevel="1" thickBot="1">
      <c r="B160" s="905" t="s">
        <v>291</v>
      </c>
      <c r="C160" s="905"/>
      <c r="D160" s="359"/>
      <c r="E160" s="359"/>
      <c r="F160" s="358"/>
      <c r="G160" s="358"/>
      <c r="H160" s="358"/>
      <c r="I160" s="359"/>
      <c r="J160" s="359"/>
      <c r="K160" s="359"/>
      <c r="L160" s="359"/>
      <c r="M160" s="359"/>
      <c r="N160" s="359"/>
      <c r="O160" s="358"/>
      <c r="P160" s="360"/>
      <c r="Q160" s="304"/>
    </row>
    <row r="161" spans="2:17" hidden="1" outlineLevel="1">
      <c r="B161" s="882"/>
      <c r="C161" s="883"/>
      <c r="D161" s="894" t="s">
        <v>218</v>
      </c>
      <c r="E161" s="900" t="s">
        <v>219</v>
      </c>
      <c r="F161" s="876" t="s">
        <v>220</v>
      </c>
      <c r="G161" s="897" t="s">
        <v>221</v>
      </c>
      <c r="H161" s="898"/>
      <c r="I161" s="898"/>
      <c r="J161" s="898"/>
      <c r="K161" s="898"/>
      <c r="L161" s="898"/>
      <c r="M161" s="898"/>
      <c r="N161" s="898"/>
      <c r="O161" s="899"/>
      <c r="P161" s="876" t="s">
        <v>289</v>
      </c>
      <c r="Q161" s="304"/>
    </row>
    <row r="162" spans="2:17" ht="13.5" hidden="1" customHeight="1" outlineLevel="1" thickBot="1">
      <c r="B162" s="884"/>
      <c r="C162" s="885"/>
      <c r="D162" s="873"/>
      <c r="E162" s="873"/>
      <c r="F162" s="873"/>
      <c r="G162" s="873" t="s">
        <v>223</v>
      </c>
      <c r="H162" s="897" t="s">
        <v>224</v>
      </c>
      <c r="I162" s="898"/>
      <c r="J162" s="898"/>
      <c r="K162" s="898"/>
      <c r="L162" s="898"/>
      <c r="M162" s="898"/>
      <c r="N162" s="899"/>
      <c r="O162" s="900" t="s">
        <v>225</v>
      </c>
      <c r="P162" s="879"/>
      <c r="Q162" s="304"/>
    </row>
    <row r="163" spans="2:17" ht="14.25" hidden="1" customHeight="1" outlineLevel="1" thickBot="1">
      <c r="B163" s="884"/>
      <c r="C163" s="885"/>
      <c r="D163" s="873"/>
      <c r="E163" s="873"/>
      <c r="F163" s="873"/>
      <c r="G163" s="873"/>
      <c r="H163" s="178"/>
      <c r="I163" s="901" t="s">
        <v>230</v>
      </c>
      <c r="J163" s="902"/>
      <c r="K163" s="903" t="s">
        <v>231</v>
      </c>
      <c r="L163" s="904"/>
      <c r="M163" s="903" t="s">
        <v>232</v>
      </c>
      <c r="N163" s="904"/>
      <c r="O163" s="873"/>
      <c r="P163" s="879"/>
      <c r="Q163" s="304"/>
    </row>
    <row r="164" spans="2:17" ht="27" hidden="1" customHeight="1" outlineLevel="1">
      <c r="B164" s="884"/>
      <c r="C164" s="885"/>
      <c r="D164" s="873"/>
      <c r="E164" s="873"/>
      <c r="F164" s="873"/>
      <c r="G164" s="873"/>
      <c r="H164" s="263" t="s">
        <v>274</v>
      </c>
      <c r="I164" s="264" t="s">
        <v>234</v>
      </c>
      <c r="J164" s="265" t="s">
        <v>235</v>
      </c>
      <c r="K164" s="264" t="s">
        <v>236</v>
      </c>
      <c r="L164" s="265" t="s">
        <v>237</v>
      </c>
      <c r="M164" s="264" t="s">
        <v>236</v>
      </c>
      <c r="N164" s="265" t="s">
        <v>237</v>
      </c>
      <c r="O164" s="873"/>
      <c r="P164" s="879"/>
      <c r="Q164" s="304"/>
    </row>
    <row r="165" spans="2:17" ht="15" hidden="1" outlineLevel="1" thickBot="1">
      <c r="B165" s="886"/>
      <c r="C165" s="871"/>
      <c r="D165" s="892"/>
      <c r="E165" s="186" t="s">
        <v>238</v>
      </c>
      <c r="F165" s="187" t="s">
        <v>239</v>
      </c>
      <c r="G165" s="187" t="s">
        <v>240</v>
      </c>
      <c r="H165" s="186" t="s">
        <v>241</v>
      </c>
      <c r="I165" s="188" t="s">
        <v>242</v>
      </c>
      <c r="J165" s="193" t="s">
        <v>278</v>
      </c>
      <c r="K165" s="188" t="s">
        <v>244</v>
      </c>
      <c r="L165" s="193" t="s">
        <v>245</v>
      </c>
      <c r="M165" s="188" t="s">
        <v>246</v>
      </c>
      <c r="N165" s="193" t="s">
        <v>247</v>
      </c>
      <c r="O165" s="187" t="s">
        <v>248</v>
      </c>
      <c r="P165" s="186" t="s">
        <v>290</v>
      </c>
      <c r="Q165" s="304"/>
    </row>
    <row r="166" spans="2:17" ht="15" hidden="1" outlineLevel="1" thickBot="1">
      <c r="B166" s="832" t="s">
        <v>249</v>
      </c>
      <c r="C166" s="833"/>
      <c r="D166" s="274" t="str">
        <f>D111&amp;D47</f>
        <v/>
      </c>
      <c r="E166" s="196">
        <f>SUM(E47,E111)</f>
        <v>0</v>
      </c>
      <c r="F166" s="197">
        <f>E166-G166</f>
        <v>0</v>
      </c>
      <c r="G166" s="198">
        <f>SUM(G47,G111)</f>
        <v>0</v>
      </c>
      <c r="H166" s="199">
        <f>SUM(I166:N166)</f>
        <v>0</v>
      </c>
      <c r="I166" s="200">
        <f t="shared" ref="I166:N168" si="10">SUM(I47,I111)</f>
        <v>0</v>
      </c>
      <c r="J166" s="205">
        <f t="shared" si="10"/>
        <v>0</v>
      </c>
      <c r="K166" s="200">
        <f t="shared" si="10"/>
        <v>0</v>
      </c>
      <c r="L166" s="205">
        <f t="shared" si="10"/>
        <v>0</v>
      </c>
      <c r="M166" s="200">
        <f t="shared" si="10"/>
        <v>0</v>
      </c>
      <c r="N166" s="205">
        <f t="shared" si="10"/>
        <v>0</v>
      </c>
      <c r="O166" s="206">
        <f>G166-H166</f>
        <v>0</v>
      </c>
      <c r="P166" s="361" t="e">
        <f>(F166+I166+J166)/E166</f>
        <v>#DIV/0!</v>
      </c>
      <c r="Q166" s="304"/>
    </row>
    <row r="167" spans="2:17" ht="15" hidden="1" outlineLevel="1" thickBot="1">
      <c r="B167" s="834" t="s">
        <v>250</v>
      </c>
      <c r="C167" s="835"/>
      <c r="D167" s="256" t="str">
        <f>D112&amp;D48</f>
        <v/>
      </c>
      <c r="E167" s="209">
        <f>SUM(E48,E112)</f>
        <v>0</v>
      </c>
      <c r="F167" s="210">
        <f>E167-G167</f>
        <v>0</v>
      </c>
      <c r="G167" s="209">
        <f>SUM(G48,G112)</f>
        <v>0</v>
      </c>
      <c r="H167" s="211">
        <f>SUM(I167:N167)</f>
        <v>0</v>
      </c>
      <c r="I167" s="212">
        <f t="shared" si="10"/>
        <v>0</v>
      </c>
      <c r="J167" s="217">
        <f t="shared" si="10"/>
        <v>0</v>
      </c>
      <c r="K167" s="212">
        <f t="shared" si="10"/>
        <v>0</v>
      </c>
      <c r="L167" s="217">
        <f t="shared" si="10"/>
        <v>0</v>
      </c>
      <c r="M167" s="212">
        <f t="shared" si="10"/>
        <v>0</v>
      </c>
      <c r="N167" s="217">
        <f t="shared" si="10"/>
        <v>0</v>
      </c>
      <c r="O167" s="218">
        <f>G167-H167</f>
        <v>0</v>
      </c>
      <c r="P167" s="361" t="e">
        <f>(F167+I167+J167)/E167</f>
        <v>#DIV/0!</v>
      </c>
      <c r="Q167" s="304"/>
    </row>
    <row r="168" spans="2:17" ht="15" hidden="1" outlineLevel="1" thickBot="1">
      <c r="B168" s="836" t="s">
        <v>251</v>
      </c>
      <c r="C168" s="837"/>
      <c r="D168" s="257" t="str">
        <f>D113&amp;D49</f>
        <v/>
      </c>
      <c r="E168" s="220">
        <f>SUM(E49,E113)</f>
        <v>0</v>
      </c>
      <c r="F168" s="221">
        <f>E168-G168</f>
        <v>0</v>
      </c>
      <c r="G168" s="222">
        <f>SUM(G49,G113)</f>
        <v>0</v>
      </c>
      <c r="H168" s="223">
        <f>SUM(I168:N168)</f>
        <v>0</v>
      </c>
      <c r="I168" s="224">
        <f t="shared" si="10"/>
        <v>0</v>
      </c>
      <c r="J168" s="229">
        <f t="shared" si="10"/>
        <v>0</v>
      </c>
      <c r="K168" s="224">
        <f t="shared" si="10"/>
        <v>0</v>
      </c>
      <c r="L168" s="229">
        <f t="shared" si="10"/>
        <v>0</v>
      </c>
      <c r="M168" s="224">
        <f t="shared" si="10"/>
        <v>0</v>
      </c>
      <c r="N168" s="229">
        <f t="shared" si="10"/>
        <v>0</v>
      </c>
      <c r="O168" s="230">
        <f>G168-H168</f>
        <v>0</v>
      </c>
      <c r="P168" s="361" t="e">
        <f>(F168+I168+J168)/E168</f>
        <v>#DIV/0!</v>
      </c>
      <c r="Q168" s="304"/>
    </row>
    <row r="169" spans="2:17" ht="15" hidden="1" outlineLevel="1" thickBot="1">
      <c r="B169" s="868" t="s">
        <v>252</v>
      </c>
      <c r="C169" s="869"/>
      <c r="D169" s="315"/>
      <c r="E169" s="232">
        <f>SUM(E166:E168)</f>
        <v>0</v>
      </c>
      <c r="F169" s="232">
        <f>SUM(F166:F168)</f>
        <v>0</v>
      </c>
      <c r="G169" s="232">
        <f t="shared" ref="G169:O169" si="11">SUM(G166:G168)</f>
        <v>0</v>
      </c>
      <c r="H169" s="233">
        <f t="shared" si="11"/>
        <v>0</v>
      </c>
      <c r="I169" s="234">
        <f t="shared" si="11"/>
        <v>0</v>
      </c>
      <c r="J169" s="235">
        <f t="shared" si="11"/>
        <v>0</v>
      </c>
      <c r="K169" s="234">
        <f t="shared" si="11"/>
        <v>0</v>
      </c>
      <c r="L169" s="239">
        <f t="shared" si="11"/>
        <v>0</v>
      </c>
      <c r="M169" s="234">
        <f t="shared" si="11"/>
        <v>0</v>
      </c>
      <c r="N169" s="239">
        <f t="shared" si="11"/>
        <v>0</v>
      </c>
      <c r="O169" s="240">
        <f t="shared" si="11"/>
        <v>0</v>
      </c>
      <c r="P169" s="361" t="e">
        <f>(F169+I169+J169)/E169</f>
        <v>#DIV/0!</v>
      </c>
      <c r="Q169" s="304"/>
    </row>
    <row r="170" spans="2:17" ht="14.4" hidden="1" outlineLevel="1">
      <c r="B170" s="298"/>
      <c r="C170" s="298"/>
      <c r="D170" s="298"/>
      <c r="E170" s="362"/>
      <c r="F170" s="362"/>
      <c r="G170" s="362"/>
      <c r="H170" s="362"/>
      <c r="I170" s="362"/>
      <c r="J170" s="362"/>
      <c r="K170" s="362"/>
      <c r="L170" s="362"/>
      <c r="M170" s="362"/>
      <c r="N170" s="362"/>
      <c r="O170" s="362"/>
      <c r="Q170" s="304"/>
    </row>
    <row r="171" spans="2:17" ht="15" hidden="1" customHeight="1" outlineLevel="1" thickBot="1">
      <c r="B171" s="861" t="s">
        <v>292</v>
      </c>
      <c r="C171" s="861"/>
      <c r="D171" s="861"/>
      <c r="E171" s="861"/>
      <c r="F171" s="861"/>
      <c r="G171" s="861"/>
      <c r="H171" s="861"/>
      <c r="I171" s="861"/>
      <c r="J171" s="861"/>
      <c r="K171" s="881" t="s">
        <v>293</v>
      </c>
      <c r="L171" s="881"/>
      <c r="M171" s="358"/>
      <c r="O171" s="163"/>
      <c r="P171" s="363"/>
      <c r="Q171" s="304"/>
    </row>
    <row r="172" spans="2:17" ht="13.8" hidden="1" outlineLevel="1" thickBot="1">
      <c r="B172" s="893"/>
      <c r="C172" s="885"/>
      <c r="D172" s="894" t="s">
        <v>218</v>
      </c>
      <c r="E172" s="876" t="s">
        <v>294</v>
      </c>
      <c r="F172" s="876" t="s">
        <v>295</v>
      </c>
      <c r="G172" s="364"/>
      <c r="H172" s="874" t="s">
        <v>296</v>
      </c>
      <c r="I172" s="875"/>
      <c r="J172" s="875"/>
      <c r="K172" s="890"/>
      <c r="L172" s="876" t="s">
        <v>297</v>
      </c>
      <c r="M172" s="164"/>
      <c r="N172" s="365"/>
      <c r="Q172" s="304"/>
    </row>
    <row r="173" spans="2:17" ht="14.25" hidden="1" customHeight="1" outlineLevel="1" thickBot="1">
      <c r="B173" s="884"/>
      <c r="C173" s="885"/>
      <c r="D173" s="895"/>
      <c r="E173" s="873"/>
      <c r="F173" s="873"/>
      <c r="G173" s="872" t="s">
        <v>296</v>
      </c>
      <c r="H173" s="874" t="s">
        <v>298</v>
      </c>
      <c r="I173" s="875"/>
      <c r="J173" s="875"/>
      <c r="K173" s="876" t="s">
        <v>299</v>
      </c>
      <c r="L173" s="891"/>
      <c r="Q173" s="304"/>
    </row>
    <row r="174" spans="2:17" ht="13.5" hidden="1" customHeight="1" outlineLevel="1">
      <c r="B174" s="884"/>
      <c r="C174" s="885"/>
      <c r="D174" s="895"/>
      <c r="E174" s="873"/>
      <c r="F174" s="873"/>
      <c r="G174" s="873"/>
      <c r="H174" s="877" t="s">
        <v>300</v>
      </c>
      <c r="I174" s="876" t="s">
        <v>301</v>
      </c>
      <c r="J174" s="877" t="s">
        <v>302</v>
      </c>
      <c r="K174" s="872"/>
      <c r="L174" s="891"/>
      <c r="Q174" s="304"/>
    </row>
    <row r="175" spans="2:17" ht="13.5" hidden="1" customHeight="1" outlineLevel="1">
      <c r="B175" s="884"/>
      <c r="C175" s="885"/>
      <c r="D175" s="895"/>
      <c r="E175" s="873"/>
      <c r="F175" s="873"/>
      <c r="G175" s="873"/>
      <c r="H175" s="878"/>
      <c r="I175" s="879"/>
      <c r="J175" s="878"/>
      <c r="K175" s="872"/>
      <c r="L175" s="891"/>
      <c r="Q175" s="304"/>
    </row>
    <row r="176" spans="2:17" ht="15" hidden="1" outlineLevel="1" thickBot="1">
      <c r="B176" s="886"/>
      <c r="C176" s="871"/>
      <c r="D176" s="896"/>
      <c r="E176" s="187" t="s">
        <v>238</v>
      </c>
      <c r="F176" s="187" t="s">
        <v>239</v>
      </c>
      <c r="G176" s="187" t="s">
        <v>240</v>
      </c>
      <c r="H176" s="187" t="s">
        <v>241</v>
      </c>
      <c r="I176" s="187" t="s">
        <v>242</v>
      </c>
      <c r="J176" s="187" t="s">
        <v>243</v>
      </c>
      <c r="K176" s="187" t="s">
        <v>303</v>
      </c>
      <c r="L176" s="892"/>
      <c r="Q176" s="304"/>
    </row>
    <row r="177" spans="2:17" ht="14.25" hidden="1" customHeight="1" outlineLevel="1" thickBot="1">
      <c r="B177" s="832" t="s">
        <v>249</v>
      </c>
      <c r="C177" s="833"/>
      <c r="D177" s="255" t="str">
        <f>D155</f>
        <v/>
      </c>
      <c r="E177" s="366">
        <f>COUNTIF(D177,"○")</f>
        <v>0</v>
      </c>
      <c r="F177" s="367">
        <f>IF(AND(E177&gt;=1,G155=0),1,0)</f>
        <v>0</v>
      </c>
      <c r="G177" s="368">
        <f>IF(AND(E177&gt;=1,G155&gt;=1),1,0)</f>
        <v>0</v>
      </c>
      <c r="H177" s="367">
        <f>IF(AND(E177&gt;=1,I155&gt;=1,J155+K155+L155+M155+N155=0,O155=0),1,0)</f>
        <v>0</v>
      </c>
      <c r="I177" s="369">
        <f>IF(AND(E177&gt;=1,J155&gt;=1,K155+L155+M155+N155=0,O155=0),1,0)</f>
        <v>0</v>
      </c>
      <c r="J177" s="367">
        <f>IF(AND(G177&gt;=1,K155+L155+M155+N155&gt;=1,O155=0),1,0)</f>
        <v>0</v>
      </c>
      <c r="K177" s="370" t="str">
        <f>IF(AND(E177&gt;=1,O155&gt;=1),"○","-")</f>
        <v>-</v>
      </c>
      <c r="L177" s="865" t="e">
        <f>(F180+H180+I180)/E180</f>
        <v>#DIV/0!</v>
      </c>
      <c r="Q177" s="304"/>
    </row>
    <row r="178" spans="2:17" ht="14.4" hidden="1" outlineLevel="1">
      <c r="B178" s="834" t="s">
        <v>250</v>
      </c>
      <c r="C178" s="835"/>
      <c r="D178" s="256" t="str">
        <f>D156</f>
        <v/>
      </c>
      <c r="E178" s="371">
        <f>COUNTIF(D178,"○")</f>
        <v>0</v>
      </c>
      <c r="F178" s="372">
        <f>IF(AND(E178&gt;=1,G156=0),1,0)</f>
        <v>0</v>
      </c>
      <c r="G178" s="373">
        <f>IF(AND(E178&gt;=1,G156&gt;=1),1,0)</f>
        <v>0</v>
      </c>
      <c r="H178" s="374">
        <f>IF(AND(E178&gt;=1,I156&gt;=1,J156+K156+L156+M156+N156=0,O156=0),1,0)</f>
        <v>0</v>
      </c>
      <c r="I178" s="369">
        <f>IF(AND(E178&gt;=1,J156&gt;=1,K156+L156+M156+N156=0,O156=0),1,0)</f>
        <v>0</v>
      </c>
      <c r="J178" s="374">
        <f>IF(AND(G178&gt;=1,K156+L156+M156+N156&gt;=1,O156=0),1,0)</f>
        <v>0</v>
      </c>
      <c r="K178" s="375" t="str">
        <f>IF(AND(E178&gt;=1,O156&gt;=1),"○","-")</f>
        <v>-</v>
      </c>
      <c r="L178" s="866"/>
      <c r="Q178" s="304"/>
    </row>
    <row r="179" spans="2:17" ht="15" hidden="1" outlineLevel="1" thickBot="1">
      <c r="B179" s="836" t="s">
        <v>251</v>
      </c>
      <c r="C179" s="837"/>
      <c r="D179" s="257" t="str">
        <f>D157</f>
        <v/>
      </c>
      <c r="E179" s="376">
        <f>COUNTIF(D179,"○")</f>
        <v>0</v>
      </c>
      <c r="F179" s="377">
        <f>IF(AND(E179&gt;=1,G157=0),1,0)</f>
        <v>0</v>
      </c>
      <c r="G179" s="378">
        <f>IF(AND(E179&gt;=1,G157&gt;=1),1,0)</f>
        <v>0</v>
      </c>
      <c r="H179" s="379">
        <f>IF(AND(E179&gt;=1,I157&gt;=1,J157+K157+L157+M157+N157=0,O157=0),1,0)</f>
        <v>0</v>
      </c>
      <c r="I179" s="369">
        <f>IF(AND(E179&gt;=1,J157&gt;=1,K157+L157+M157+N157=0,O157=0),1,0)</f>
        <v>0</v>
      </c>
      <c r="J179" s="379">
        <f>IF(AND(G179&gt;=1,K157+L157+M157+N157&gt;=1,O157=0),1,0)</f>
        <v>0</v>
      </c>
      <c r="K179" s="380" t="str">
        <f>IF(AND(E179&gt;=1,O157&gt;=1),"○","-")</f>
        <v>-</v>
      </c>
      <c r="L179" s="867"/>
      <c r="Q179" s="304"/>
    </row>
    <row r="180" spans="2:17" ht="15" hidden="1" outlineLevel="1" thickBot="1">
      <c r="B180" s="868" t="s">
        <v>252</v>
      </c>
      <c r="C180" s="869"/>
      <c r="D180" s="315"/>
      <c r="E180" s="381">
        <f t="shared" ref="E180:J180" si="12">SUM(E177:E179)</f>
        <v>0</v>
      </c>
      <c r="F180" s="382">
        <f t="shared" si="12"/>
        <v>0</v>
      </c>
      <c r="G180" s="383">
        <f t="shared" si="12"/>
        <v>0</v>
      </c>
      <c r="H180" s="383">
        <f t="shared" si="12"/>
        <v>0</v>
      </c>
      <c r="I180" s="384">
        <f t="shared" si="12"/>
        <v>0</v>
      </c>
      <c r="J180" s="385">
        <f t="shared" si="12"/>
        <v>0</v>
      </c>
      <c r="K180" s="880"/>
      <c r="L180" s="871"/>
      <c r="Q180" s="304"/>
    </row>
    <row r="181" spans="2:17" ht="14.4" hidden="1" outlineLevel="1">
      <c r="B181" s="298"/>
      <c r="C181" s="298"/>
      <c r="D181" s="298"/>
      <c r="E181" s="386"/>
      <c r="F181" s="387"/>
      <c r="G181" s="387"/>
      <c r="H181" s="387"/>
      <c r="I181" s="387"/>
      <c r="J181" s="387"/>
      <c r="K181" s="388"/>
      <c r="L181" s="363"/>
      <c r="Q181" s="304"/>
    </row>
    <row r="182" spans="2:17" ht="15" hidden="1" customHeight="1" outlineLevel="1" thickBot="1">
      <c r="B182" s="861" t="s">
        <v>304</v>
      </c>
      <c r="C182" s="861"/>
      <c r="D182" s="861"/>
      <c r="E182" s="861"/>
      <c r="F182" s="861"/>
      <c r="G182" s="861"/>
      <c r="H182" s="861"/>
      <c r="I182" s="861"/>
      <c r="J182" s="861"/>
      <c r="K182" s="881" t="s">
        <v>305</v>
      </c>
      <c r="L182" s="881"/>
      <c r="Q182" s="304"/>
    </row>
    <row r="183" spans="2:17" ht="14.25" hidden="1" customHeight="1" outlineLevel="1" thickBot="1">
      <c r="B183" s="882"/>
      <c r="C183" s="883"/>
      <c r="D183" s="887" t="s">
        <v>218</v>
      </c>
      <c r="E183" s="876" t="s">
        <v>294</v>
      </c>
      <c r="F183" s="876" t="s">
        <v>295</v>
      </c>
      <c r="G183" s="364"/>
      <c r="H183" s="874" t="s">
        <v>296</v>
      </c>
      <c r="I183" s="875"/>
      <c r="J183" s="875"/>
      <c r="K183" s="890"/>
      <c r="L183" s="876" t="s">
        <v>297</v>
      </c>
      <c r="M183" s="164"/>
      <c r="N183" s="365"/>
      <c r="Q183" s="304"/>
    </row>
    <row r="184" spans="2:17" ht="14.25" hidden="1" customHeight="1" outlineLevel="1" thickBot="1">
      <c r="B184" s="884"/>
      <c r="C184" s="885"/>
      <c r="D184" s="888"/>
      <c r="E184" s="873"/>
      <c r="F184" s="873"/>
      <c r="G184" s="872" t="s">
        <v>296</v>
      </c>
      <c r="H184" s="874" t="s">
        <v>298</v>
      </c>
      <c r="I184" s="875"/>
      <c r="J184" s="875"/>
      <c r="K184" s="876" t="s">
        <v>299</v>
      </c>
      <c r="L184" s="891"/>
      <c r="Q184" s="304"/>
    </row>
    <row r="185" spans="2:17" ht="13.5" hidden="1" customHeight="1" outlineLevel="1">
      <c r="B185" s="884"/>
      <c r="C185" s="885"/>
      <c r="D185" s="888"/>
      <c r="E185" s="873"/>
      <c r="F185" s="873"/>
      <c r="G185" s="873"/>
      <c r="H185" s="877" t="s">
        <v>300</v>
      </c>
      <c r="I185" s="876" t="s">
        <v>301</v>
      </c>
      <c r="J185" s="877" t="s">
        <v>302</v>
      </c>
      <c r="K185" s="872"/>
      <c r="L185" s="891"/>
      <c r="Q185" s="304"/>
    </row>
    <row r="186" spans="2:17" ht="13.5" hidden="1" customHeight="1" outlineLevel="1">
      <c r="B186" s="884"/>
      <c r="C186" s="885"/>
      <c r="D186" s="888"/>
      <c r="E186" s="873"/>
      <c r="F186" s="873"/>
      <c r="G186" s="873"/>
      <c r="H186" s="878"/>
      <c r="I186" s="879"/>
      <c r="J186" s="878"/>
      <c r="K186" s="872"/>
      <c r="L186" s="891"/>
      <c r="Q186" s="304"/>
    </row>
    <row r="187" spans="2:17" ht="15" hidden="1" customHeight="1" outlineLevel="1" thickBot="1">
      <c r="B187" s="886"/>
      <c r="C187" s="871"/>
      <c r="D187" s="889"/>
      <c r="E187" s="187" t="s">
        <v>238</v>
      </c>
      <c r="F187" s="187" t="s">
        <v>239</v>
      </c>
      <c r="G187" s="187" t="s">
        <v>240</v>
      </c>
      <c r="H187" s="187" t="s">
        <v>241</v>
      </c>
      <c r="I187" s="187" t="s">
        <v>242</v>
      </c>
      <c r="J187" s="187" t="s">
        <v>243</v>
      </c>
      <c r="K187" s="187" t="s">
        <v>303</v>
      </c>
      <c r="L187" s="892"/>
      <c r="Q187" s="304"/>
    </row>
    <row r="188" spans="2:17" ht="14.25" hidden="1" customHeight="1" outlineLevel="1">
      <c r="B188" s="832" t="s">
        <v>249</v>
      </c>
      <c r="C188" s="833"/>
      <c r="D188" s="255" t="str">
        <f>IF(D177="","",D177)</f>
        <v/>
      </c>
      <c r="E188" s="366">
        <f>COUNTIF(D188,"○○")</f>
        <v>0</v>
      </c>
      <c r="F188" s="367">
        <f>IF(AND(E188&gt;=1,G155=0),1,0)</f>
        <v>0</v>
      </c>
      <c r="G188" s="368">
        <f>IF(AND(E188&gt;=1,G155&gt;=1),1,0)</f>
        <v>0</v>
      </c>
      <c r="H188" s="369">
        <f>IF(AND(E188&gt;=1,I155&gt;=1,J155+K155+L155+M155+N155=0,O155=0),1,0)</f>
        <v>0</v>
      </c>
      <c r="I188" s="369">
        <f>IF(AND(E188&gt;=1,J155&gt;=1,K155+L155+M155+N155=0, O155=0),1,0)</f>
        <v>0</v>
      </c>
      <c r="J188" s="369">
        <f>IF(AND(E188&gt;=1,K155+L155+M155+N155&gt;=1,O155=0),1,0)</f>
        <v>0</v>
      </c>
      <c r="K188" s="389" t="str">
        <f>IF(AND(E188&gt;=1,O155&gt;=1),"○","-")</f>
        <v>-</v>
      </c>
      <c r="L188" s="865" t="e">
        <f>(F191+H191+I191)/E191</f>
        <v>#DIV/0!</v>
      </c>
      <c r="Q188" s="304"/>
    </row>
    <row r="189" spans="2:17" ht="14.25" hidden="1" customHeight="1" outlineLevel="1">
      <c r="B189" s="834" t="s">
        <v>250</v>
      </c>
      <c r="C189" s="835"/>
      <c r="D189" s="256" t="str">
        <f>IF(D178="","",D178)</f>
        <v/>
      </c>
      <c r="E189" s="371">
        <f>COUNTIF(D189,"○○")</f>
        <v>0</v>
      </c>
      <c r="F189" s="372">
        <f>IF(AND(E189&gt;=1,G156=0),1,0)</f>
        <v>0</v>
      </c>
      <c r="G189" s="373">
        <f>IF(AND(E189&gt;=1,G156&gt;=1),1,0)</f>
        <v>0</v>
      </c>
      <c r="H189" s="390">
        <f>IF(AND(E189&gt;=1,I156&gt;=1,J156+K156+L156+M156+N156=0,O156=0),1,0)</f>
        <v>0</v>
      </c>
      <c r="I189" s="372">
        <f>IF(AND(E189&gt;=1,J156&gt;=1,K156+L156+M156+N156=0, O156=0),1,0)</f>
        <v>0</v>
      </c>
      <c r="J189" s="390">
        <f>IF(AND(E189&gt;=1,K156+L156+M156+N156&gt;=1,O156=0),1,0)</f>
        <v>0</v>
      </c>
      <c r="K189" s="391" t="str">
        <f>IF(AND(E189&gt;=1,O156&gt;=1),"○","-")</f>
        <v>-</v>
      </c>
      <c r="L189" s="866"/>
      <c r="Q189" s="304"/>
    </row>
    <row r="190" spans="2:17" ht="15" hidden="1" customHeight="1" outlineLevel="1" thickBot="1">
      <c r="B190" s="836" t="s">
        <v>251</v>
      </c>
      <c r="C190" s="837"/>
      <c r="D190" s="392" t="str">
        <f>IF(D179="","",D179)</f>
        <v/>
      </c>
      <c r="E190" s="376">
        <f>COUNTIF(D190,"○○")</f>
        <v>0</v>
      </c>
      <c r="F190" s="377">
        <f>IF(AND(E190&gt;=1,G157=0),1,0)</f>
        <v>0</v>
      </c>
      <c r="G190" s="378">
        <f>IF(AND(E190&gt;=1,G157&gt;=1),1,0)</f>
        <v>0</v>
      </c>
      <c r="H190" s="379">
        <f>IF(AND(E190&gt;=1,I157&gt;=1,J157+K157+L157+M157+N157=0,O157=0),1,0)</f>
        <v>0</v>
      </c>
      <c r="I190" s="379">
        <f>IF(AND(E190&gt;=1,J157&gt;=1,K157+L157+M157+N157=0, O157=0),1,0)</f>
        <v>0</v>
      </c>
      <c r="J190" s="379">
        <f>IF(AND(E190&gt;=1,K157+L157+M157+N157&gt;=1,O157=0),1,0)</f>
        <v>0</v>
      </c>
      <c r="K190" s="393" t="str">
        <f>IF(AND(E190&gt;=1,O157&gt;=1),"○","-")</f>
        <v>-</v>
      </c>
      <c r="L190" s="867"/>
      <c r="Q190" s="304"/>
    </row>
    <row r="191" spans="2:17" ht="15" hidden="1" customHeight="1" outlineLevel="1" thickBot="1">
      <c r="B191" s="868" t="s">
        <v>252</v>
      </c>
      <c r="C191" s="869"/>
      <c r="D191" s="394"/>
      <c r="E191" s="381">
        <f t="shared" ref="E191:J191" si="13">SUM(E188:E190)</f>
        <v>0</v>
      </c>
      <c r="F191" s="382">
        <f t="shared" si="13"/>
        <v>0</v>
      </c>
      <c r="G191" s="383">
        <f>SUM(G188:G190)</f>
        <v>0</v>
      </c>
      <c r="H191" s="383">
        <f t="shared" si="13"/>
        <v>0</v>
      </c>
      <c r="I191" s="384">
        <f t="shared" si="13"/>
        <v>0</v>
      </c>
      <c r="J191" s="395">
        <f t="shared" si="13"/>
        <v>0</v>
      </c>
      <c r="K191" s="870"/>
      <c r="L191" s="871"/>
      <c r="Q191" s="304"/>
    </row>
    <row r="192" spans="2:17" ht="14.25" hidden="1" customHeight="1" outlineLevel="1">
      <c r="B192" s="298"/>
      <c r="C192" s="298"/>
      <c r="D192" s="298"/>
      <c r="E192" s="386"/>
      <c r="F192" s="387"/>
      <c r="G192" s="387"/>
      <c r="H192" s="387"/>
      <c r="I192" s="387"/>
      <c r="J192" s="387"/>
      <c r="K192" s="388"/>
      <c r="L192" s="363"/>
      <c r="Q192" s="304"/>
    </row>
    <row r="193" spans="1:18" ht="15" hidden="1" customHeight="1" outlineLevel="1" thickBot="1">
      <c r="B193" s="861" t="s">
        <v>306</v>
      </c>
      <c r="C193" s="861"/>
      <c r="D193" s="861"/>
      <c r="E193" s="861"/>
      <c r="F193" s="861"/>
      <c r="G193" s="861"/>
      <c r="H193" s="861"/>
      <c r="I193" s="861"/>
      <c r="J193" s="387"/>
      <c r="K193" s="862" t="s">
        <v>305</v>
      </c>
      <c r="L193" s="862"/>
      <c r="Q193" s="304"/>
    </row>
    <row r="194" spans="1:18" ht="15" hidden="1" customHeight="1" outlineLevel="1" thickBot="1">
      <c r="B194" s="863" t="s">
        <v>252</v>
      </c>
      <c r="C194" s="864"/>
      <c r="D194" s="394"/>
      <c r="E194" s="396">
        <f t="shared" ref="E194:J194" si="14">E180+E191</f>
        <v>0</v>
      </c>
      <c r="F194" s="397">
        <f t="shared" si="14"/>
        <v>0</v>
      </c>
      <c r="G194" s="395">
        <f t="shared" si="14"/>
        <v>0</v>
      </c>
      <c r="H194" s="395">
        <f t="shared" si="14"/>
        <v>0</v>
      </c>
      <c r="I194" s="398">
        <f t="shared" si="14"/>
        <v>0</v>
      </c>
      <c r="J194" s="395">
        <f t="shared" si="14"/>
        <v>0</v>
      </c>
      <c r="K194" s="396">
        <f>COUNTIF(K177:K179,"○")+COUNTIF(K188:K190,"○")</f>
        <v>0</v>
      </c>
      <c r="L194" s="399" t="e">
        <f>(F194+H194+I194)/E194</f>
        <v>#DIV/0!</v>
      </c>
      <c r="Q194" s="300"/>
    </row>
    <row r="195" spans="1:18" ht="15" hidden="1" customHeight="1" outlineLevel="1" thickBot="1">
      <c r="A195" s="300"/>
      <c r="B195" s="302" t="s">
        <v>307</v>
      </c>
      <c r="C195" s="349"/>
      <c r="D195" s="349"/>
      <c r="E195" s="349"/>
      <c r="F195" s="349"/>
      <c r="G195" s="349"/>
      <c r="H195" s="349"/>
      <c r="I195" s="349"/>
      <c r="J195" s="349"/>
      <c r="K195" s="349"/>
      <c r="L195" s="349"/>
      <c r="M195" s="349"/>
      <c r="N195" s="860" t="s">
        <v>260</v>
      </c>
      <c r="O195" s="860"/>
      <c r="P195" s="860"/>
      <c r="Q195" s="304"/>
    </row>
    <row r="196" spans="1:18" ht="15" hidden="1" customHeight="1" outlineLevel="1" thickTop="1" thickBot="1">
      <c r="A196" s="300"/>
      <c r="B196" s="840"/>
      <c r="C196" s="841"/>
      <c r="D196" s="846" t="s">
        <v>218</v>
      </c>
      <c r="E196" s="849" t="s">
        <v>261</v>
      </c>
      <c r="F196" s="850" t="s">
        <v>262</v>
      </c>
      <c r="G196" s="852" t="s">
        <v>263</v>
      </c>
      <c r="H196" s="853"/>
      <c r="I196" s="853"/>
      <c r="J196" s="853"/>
      <c r="K196" s="853"/>
      <c r="L196" s="853"/>
      <c r="M196" s="853"/>
      <c r="N196" s="853"/>
      <c r="O196" s="854"/>
      <c r="P196" s="850" t="s">
        <v>289</v>
      </c>
      <c r="Q196" s="300"/>
    </row>
    <row r="197" spans="1:18" ht="13.5" hidden="1" customHeight="1" outlineLevel="1" thickBot="1">
      <c r="A197" s="300"/>
      <c r="B197" s="842"/>
      <c r="C197" s="843"/>
      <c r="D197" s="847"/>
      <c r="E197" s="847"/>
      <c r="F197" s="851"/>
      <c r="G197" s="851" t="s">
        <v>264</v>
      </c>
      <c r="H197" s="856" t="s">
        <v>265</v>
      </c>
      <c r="I197" s="857"/>
      <c r="J197" s="857"/>
      <c r="K197" s="857"/>
      <c r="L197" s="857"/>
      <c r="M197" s="857"/>
      <c r="N197" s="858"/>
      <c r="O197" s="847" t="s">
        <v>266</v>
      </c>
      <c r="P197" s="855"/>
      <c r="Q197" s="339"/>
    </row>
    <row r="198" spans="1:18" s="340" customFormat="1" ht="14.25" hidden="1" customHeight="1" outlineLevel="1" thickBot="1">
      <c r="A198" s="339"/>
      <c r="B198" s="842"/>
      <c r="C198" s="843"/>
      <c r="D198" s="847"/>
      <c r="E198" s="847"/>
      <c r="F198" s="851"/>
      <c r="G198" s="847"/>
      <c r="H198" s="400"/>
      <c r="I198" s="830" t="s">
        <v>271</v>
      </c>
      <c r="J198" s="831"/>
      <c r="K198" s="830" t="s">
        <v>272</v>
      </c>
      <c r="L198" s="831"/>
      <c r="M198" s="830" t="s">
        <v>273</v>
      </c>
      <c r="N198" s="831"/>
      <c r="O198" s="847"/>
      <c r="P198" s="855"/>
      <c r="Q198" s="300"/>
    </row>
    <row r="199" spans="1:18" ht="27" hidden="1" customHeight="1" outlineLevel="1">
      <c r="A199" s="300"/>
      <c r="B199" s="842"/>
      <c r="C199" s="843"/>
      <c r="D199" s="847"/>
      <c r="E199" s="847"/>
      <c r="F199" s="851"/>
      <c r="G199" s="847"/>
      <c r="H199" s="401" t="s">
        <v>274</v>
      </c>
      <c r="I199" s="402" t="s">
        <v>275</v>
      </c>
      <c r="J199" s="403" t="s">
        <v>276</v>
      </c>
      <c r="K199" s="404" t="s">
        <v>236</v>
      </c>
      <c r="L199" s="405" t="s">
        <v>277</v>
      </c>
      <c r="M199" s="404" t="s">
        <v>236</v>
      </c>
      <c r="N199" s="405" t="s">
        <v>277</v>
      </c>
      <c r="O199" s="847"/>
      <c r="P199" s="855"/>
      <c r="Q199" s="300"/>
    </row>
    <row r="200" spans="1:18" ht="15" hidden="1" customHeight="1" outlineLevel="1" thickBot="1">
      <c r="A200" s="300"/>
      <c r="B200" s="844"/>
      <c r="C200" s="845"/>
      <c r="D200" s="848"/>
      <c r="E200" s="406" t="s">
        <v>238</v>
      </c>
      <c r="F200" s="407" t="s">
        <v>239</v>
      </c>
      <c r="G200" s="407" t="s">
        <v>240</v>
      </c>
      <c r="H200" s="406" t="s">
        <v>241</v>
      </c>
      <c r="I200" s="408" t="s">
        <v>242</v>
      </c>
      <c r="J200" s="409" t="s">
        <v>278</v>
      </c>
      <c r="K200" s="408" t="s">
        <v>244</v>
      </c>
      <c r="L200" s="409" t="s">
        <v>245</v>
      </c>
      <c r="M200" s="408" t="s">
        <v>246</v>
      </c>
      <c r="N200" s="409" t="s">
        <v>247</v>
      </c>
      <c r="O200" s="407" t="s">
        <v>248</v>
      </c>
      <c r="P200" s="406" t="s">
        <v>290</v>
      </c>
      <c r="Q200" s="300"/>
    </row>
    <row r="201" spans="1:18" ht="14.25" hidden="1" customHeight="1" outlineLevel="1">
      <c r="A201" s="300"/>
      <c r="B201" s="832" t="s">
        <v>249</v>
      </c>
      <c r="C201" s="833"/>
      <c r="D201" s="410" t="str">
        <f>D155</f>
        <v/>
      </c>
      <c r="E201" s="267">
        <f>SUM(E66,E130)</f>
        <v>0</v>
      </c>
      <c r="F201" s="268">
        <f>E201- G201</f>
        <v>0</v>
      </c>
      <c r="G201" s="269">
        <f>SUM(G66,G130)</f>
        <v>0</v>
      </c>
      <c r="H201" s="270">
        <f>SUM(I201:N201)</f>
        <v>0</v>
      </c>
      <c r="I201" s="271">
        <f t="shared" ref="I201:N203" si="15">SUM(I66,I130)</f>
        <v>0</v>
      </c>
      <c r="J201" s="272">
        <f t="shared" si="15"/>
        <v>0</v>
      </c>
      <c r="K201" s="271">
        <f t="shared" si="15"/>
        <v>0</v>
      </c>
      <c r="L201" s="272">
        <f t="shared" si="15"/>
        <v>0</v>
      </c>
      <c r="M201" s="271">
        <f t="shared" si="15"/>
        <v>0</v>
      </c>
      <c r="N201" s="272">
        <f t="shared" si="15"/>
        <v>0</v>
      </c>
      <c r="O201" s="341">
        <f>+G201-H201</f>
        <v>0</v>
      </c>
      <c r="P201" s="411" t="e">
        <f>(F201+I201+J201)/E201</f>
        <v>#DIV/0!</v>
      </c>
      <c r="Q201" s="300"/>
    </row>
    <row r="202" spans="1:18" ht="14.25" hidden="1" customHeight="1" outlineLevel="1">
      <c r="A202" s="300"/>
      <c r="B202" s="834" t="s">
        <v>250</v>
      </c>
      <c r="C202" s="835"/>
      <c r="D202" s="412" t="str">
        <f>D156</f>
        <v/>
      </c>
      <c r="E202" s="275">
        <f>SUM(E67,E131)</f>
        <v>0</v>
      </c>
      <c r="F202" s="276">
        <f>E202- G202</f>
        <v>0</v>
      </c>
      <c r="G202" s="275">
        <f>SUM(G67,G131)</f>
        <v>0</v>
      </c>
      <c r="H202" s="277">
        <f>SUM(I202:N202)</f>
        <v>0</v>
      </c>
      <c r="I202" s="278">
        <f t="shared" si="15"/>
        <v>0</v>
      </c>
      <c r="J202" s="279">
        <f t="shared" si="15"/>
        <v>0</v>
      </c>
      <c r="K202" s="278">
        <f t="shared" si="15"/>
        <v>0</v>
      </c>
      <c r="L202" s="279">
        <f t="shared" si="15"/>
        <v>0</v>
      </c>
      <c r="M202" s="278">
        <f t="shared" si="15"/>
        <v>0</v>
      </c>
      <c r="N202" s="279">
        <f t="shared" si="15"/>
        <v>0</v>
      </c>
      <c r="O202" s="342">
        <f>+G202-H202</f>
        <v>0</v>
      </c>
      <c r="P202" s="413" t="e">
        <f>(F202+I202+J202)/E202</f>
        <v>#DIV/0!</v>
      </c>
      <c r="Q202" s="300"/>
      <c r="R202" s="363"/>
    </row>
    <row r="203" spans="1:18" ht="15" hidden="1" customHeight="1" outlineLevel="1" thickBot="1">
      <c r="A203" s="300"/>
      <c r="B203" s="836" t="s">
        <v>251</v>
      </c>
      <c r="C203" s="837"/>
      <c r="D203" s="414" t="str">
        <f>D157</f>
        <v/>
      </c>
      <c r="E203" s="282">
        <f>SUM(E68,E132)</f>
        <v>0</v>
      </c>
      <c r="F203" s="283">
        <f>E203- G203</f>
        <v>0</v>
      </c>
      <c r="G203" s="282">
        <f>SUM(G68,G132)</f>
        <v>0</v>
      </c>
      <c r="H203" s="284">
        <f>SUM(I203:N203)</f>
        <v>0</v>
      </c>
      <c r="I203" s="285">
        <f t="shared" si="15"/>
        <v>0</v>
      </c>
      <c r="J203" s="286">
        <f t="shared" si="15"/>
        <v>0</v>
      </c>
      <c r="K203" s="285">
        <f t="shared" si="15"/>
        <v>0</v>
      </c>
      <c r="L203" s="286">
        <f t="shared" si="15"/>
        <v>0</v>
      </c>
      <c r="M203" s="285">
        <f t="shared" si="15"/>
        <v>0</v>
      </c>
      <c r="N203" s="286">
        <f t="shared" si="15"/>
        <v>0</v>
      </c>
      <c r="O203" s="343">
        <f>+G203-H203</f>
        <v>0</v>
      </c>
      <c r="P203" s="415" t="e">
        <f>(F203+I203+J203)/E203</f>
        <v>#DIV/0!</v>
      </c>
      <c r="Q203" s="300"/>
    </row>
    <row r="204" spans="1:18" ht="15" hidden="1" customHeight="1" outlineLevel="1" thickBot="1">
      <c r="A204" s="300"/>
      <c r="B204" s="838" t="s">
        <v>252</v>
      </c>
      <c r="C204" s="839"/>
      <c r="D204" s="416"/>
      <c r="E204" s="344">
        <f t="shared" ref="E204:O204" si="16">SUM(E201:E203)</f>
        <v>0</v>
      </c>
      <c r="F204" s="344">
        <f t="shared" si="16"/>
        <v>0</v>
      </c>
      <c r="G204" s="344">
        <f t="shared" si="16"/>
        <v>0</v>
      </c>
      <c r="H204" s="345">
        <f t="shared" si="16"/>
        <v>0</v>
      </c>
      <c r="I204" s="346">
        <f t="shared" si="16"/>
        <v>0</v>
      </c>
      <c r="J204" s="347">
        <f t="shared" si="16"/>
        <v>0</v>
      </c>
      <c r="K204" s="346">
        <f t="shared" si="16"/>
        <v>0</v>
      </c>
      <c r="L204" s="348">
        <f t="shared" si="16"/>
        <v>0</v>
      </c>
      <c r="M204" s="346">
        <f t="shared" si="16"/>
        <v>0</v>
      </c>
      <c r="N204" s="348">
        <f t="shared" si="16"/>
        <v>0</v>
      </c>
      <c r="O204" s="344">
        <f t="shared" si="16"/>
        <v>0</v>
      </c>
      <c r="P204" s="417" t="e">
        <f>(F204+I204+J204)/E204</f>
        <v>#DIV/0!</v>
      </c>
      <c r="Q204" s="300"/>
    </row>
    <row r="205" spans="1:18" ht="14.25" hidden="1" customHeight="1" outlineLevel="1">
      <c r="A205" s="300"/>
      <c r="B205" s="349"/>
      <c r="C205" s="349"/>
      <c r="D205" s="349"/>
      <c r="E205" s="349"/>
      <c r="F205" s="349"/>
      <c r="G205" s="349"/>
      <c r="H205" s="349"/>
      <c r="I205" s="349"/>
      <c r="J205" s="349"/>
      <c r="K205" s="349"/>
      <c r="L205" s="349"/>
      <c r="M205" s="349"/>
      <c r="N205" s="302"/>
      <c r="O205" s="302"/>
      <c r="P205" s="300"/>
      <c r="Q205" s="300"/>
    </row>
    <row r="206" spans="1:18" ht="15" hidden="1" customHeight="1" outlineLevel="1" thickBot="1">
      <c r="A206" s="300"/>
      <c r="B206" s="859" t="s">
        <v>291</v>
      </c>
      <c r="C206" s="859"/>
      <c r="D206" s="349"/>
      <c r="E206" s="349"/>
      <c r="F206" s="349"/>
      <c r="G206" s="349"/>
      <c r="H206" s="349"/>
      <c r="I206" s="349"/>
      <c r="J206" s="349"/>
      <c r="K206" s="349"/>
      <c r="L206" s="349"/>
      <c r="M206" s="349"/>
      <c r="N206" s="860" t="s">
        <v>260</v>
      </c>
      <c r="O206" s="860"/>
      <c r="P206" s="860"/>
      <c r="Q206" s="300"/>
    </row>
    <row r="207" spans="1:18" ht="15" hidden="1" customHeight="1" outlineLevel="1" thickTop="1" thickBot="1">
      <c r="A207" s="300"/>
      <c r="B207" s="840"/>
      <c r="C207" s="841"/>
      <c r="D207" s="846" t="s">
        <v>218</v>
      </c>
      <c r="E207" s="849" t="s">
        <v>261</v>
      </c>
      <c r="F207" s="850" t="s">
        <v>262</v>
      </c>
      <c r="G207" s="852" t="s">
        <v>263</v>
      </c>
      <c r="H207" s="853"/>
      <c r="I207" s="853"/>
      <c r="J207" s="853"/>
      <c r="K207" s="853"/>
      <c r="L207" s="853"/>
      <c r="M207" s="853"/>
      <c r="N207" s="853"/>
      <c r="O207" s="854"/>
      <c r="P207" s="850" t="s">
        <v>289</v>
      </c>
      <c r="Q207" s="300"/>
    </row>
    <row r="208" spans="1:18" ht="13.5" hidden="1" customHeight="1" outlineLevel="1" thickBot="1">
      <c r="A208" s="300"/>
      <c r="B208" s="842"/>
      <c r="C208" s="843"/>
      <c r="D208" s="847"/>
      <c r="E208" s="847"/>
      <c r="F208" s="851"/>
      <c r="G208" s="851" t="s">
        <v>264</v>
      </c>
      <c r="H208" s="856" t="s">
        <v>265</v>
      </c>
      <c r="I208" s="857"/>
      <c r="J208" s="857"/>
      <c r="K208" s="857"/>
      <c r="L208" s="857"/>
      <c r="M208" s="857"/>
      <c r="N208" s="858"/>
      <c r="O208" s="847" t="s">
        <v>266</v>
      </c>
      <c r="P208" s="855"/>
      <c r="Q208" s="339"/>
    </row>
    <row r="209" spans="1:18" s="340" customFormat="1" ht="14.25" hidden="1" customHeight="1" outlineLevel="1" thickBot="1">
      <c r="A209" s="339"/>
      <c r="B209" s="842"/>
      <c r="C209" s="843"/>
      <c r="D209" s="847"/>
      <c r="E209" s="847"/>
      <c r="F209" s="851"/>
      <c r="G209" s="847"/>
      <c r="H209" s="400"/>
      <c r="I209" s="830" t="s">
        <v>271</v>
      </c>
      <c r="J209" s="831"/>
      <c r="K209" s="830" t="s">
        <v>272</v>
      </c>
      <c r="L209" s="831"/>
      <c r="M209" s="830" t="s">
        <v>273</v>
      </c>
      <c r="N209" s="831"/>
      <c r="O209" s="847"/>
      <c r="P209" s="855"/>
      <c r="Q209" s="300"/>
    </row>
    <row r="210" spans="1:18" ht="27" hidden="1" customHeight="1" outlineLevel="1">
      <c r="A210" s="300"/>
      <c r="B210" s="842"/>
      <c r="C210" s="843"/>
      <c r="D210" s="847"/>
      <c r="E210" s="847"/>
      <c r="F210" s="851"/>
      <c r="G210" s="847"/>
      <c r="H210" s="401" t="s">
        <v>274</v>
      </c>
      <c r="I210" s="402" t="s">
        <v>275</v>
      </c>
      <c r="J210" s="403" t="s">
        <v>276</v>
      </c>
      <c r="K210" s="404" t="s">
        <v>236</v>
      </c>
      <c r="L210" s="405" t="s">
        <v>277</v>
      </c>
      <c r="M210" s="404" t="s">
        <v>236</v>
      </c>
      <c r="N210" s="405" t="s">
        <v>277</v>
      </c>
      <c r="O210" s="847"/>
      <c r="P210" s="855"/>
      <c r="Q210" s="300"/>
    </row>
    <row r="211" spans="1:18" ht="15" hidden="1" customHeight="1" outlineLevel="1" thickBot="1">
      <c r="A211" s="300"/>
      <c r="B211" s="844"/>
      <c r="C211" s="845"/>
      <c r="D211" s="848"/>
      <c r="E211" s="406" t="s">
        <v>238</v>
      </c>
      <c r="F211" s="407" t="s">
        <v>239</v>
      </c>
      <c r="G211" s="407" t="s">
        <v>240</v>
      </c>
      <c r="H211" s="406" t="s">
        <v>241</v>
      </c>
      <c r="I211" s="408" t="s">
        <v>242</v>
      </c>
      <c r="J211" s="409" t="s">
        <v>278</v>
      </c>
      <c r="K211" s="408" t="s">
        <v>244</v>
      </c>
      <c r="L211" s="409" t="s">
        <v>245</v>
      </c>
      <c r="M211" s="408" t="s">
        <v>246</v>
      </c>
      <c r="N211" s="409" t="s">
        <v>247</v>
      </c>
      <c r="O211" s="407" t="s">
        <v>248</v>
      </c>
      <c r="P211" s="406" t="s">
        <v>290</v>
      </c>
      <c r="Q211" s="300"/>
    </row>
    <row r="212" spans="1:18" ht="14.25" hidden="1" customHeight="1" outlineLevel="1">
      <c r="A212" s="300"/>
      <c r="B212" s="832" t="s">
        <v>249</v>
      </c>
      <c r="C212" s="833"/>
      <c r="D212" s="410" t="str">
        <f>D201</f>
        <v/>
      </c>
      <c r="E212" s="267">
        <f>SUM(E79,E143)</f>
        <v>0</v>
      </c>
      <c r="F212" s="268">
        <f>E212- G212</f>
        <v>0</v>
      </c>
      <c r="G212" s="269">
        <f>SUM(G79,G143)</f>
        <v>0</v>
      </c>
      <c r="H212" s="270">
        <f>SUM(I212:N212)</f>
        <v>0</v>
      </c>
      <c r="I212" s="271">
        <f t="shared" ref="I212:N214" si="17">SUM(I79,I143)</f>
        <v>0</v>
      </c>
      <c r="J212" s="272">
        <f t="shared" si="17"/>
        <v>0</v>
      </c>
      <c r="K212" s="271">
        <f t="shared" si="17"/>
        <v>0</v>
      </c>
      <c r="L212" s="272">
        <f t="shared" si="17"/>
        <v>0</v>
      </c>
      <c r="M212" s="271">
        <f t="shared" si="17"/>
        <v>0</v>
      </c>
      <c r="N212" s="272">
        <f t="shared" si="17"/>
        <v>0</v>
      </c>
      <c r="O212" s="341">
        <f>+G212-H212</f>
        <v>0</v>
      </c>
      <c r="P212" s="418" t="e">
        <f>(F212+I212+J212)/E212</f>
        <v>#DIV/0!</v>
      </c>
      <c r="Q212" s="300"/>
    </row>
    <row r="213" spans="1:18" ht="14.25" hidden="1" customHeight="1" outlineLevel="1">
      <c r="A213" s="300"/>
      <c r="B213" s="834" t="s">
        <v>250</v>
      </c>
      <c r="C213" s="835"/>
      <c r="D213" s="412" t="str">
        <f>D202</f>
        <v/>
      </c>
      <c r="E213" s="275">
        <f>SUM(E80,E144)</f>
        <v>0</v>
      </c>
      <c r="F213" s="276">
        <f>E213- G213</f>
        <v>0</v>
      </c>
      <c r="G213" s="275">
        <f>SUM(G80,G144)</f>
        <v>0</v>
      </c>
      <c r="H213" s="277">
        <f>SUM(I213:N213)</f>
        <v>0</v>
      </c>
      <c r="I213" s="278">
        <f t="shared" si="17"/>
        <v>0</v>
      </c>
      <c r="J213" s="279">
        <f t="shared" si="17"/>
        <v>0</v>
      </c>
      <c r="K213" s="278">
        <f t="shared" si="17"/>
        <v>0</v>
      </c>
      <c r="L213" s="279">
        <f t="shared" si="17"/>
        <v>0</v>
      </c>
      <c r="M213" s="278">
        <f t="shared" si="17"/>
        <v>0</v>
      </c>
      <c r="N213" s="279">
        <f t="shared" si="17"/>
        <v>0</v>
      </c>
      <c r="O213" s="342">
        <f>+G213-H213</f>
        <v>0</v>
      </c>
      <c r="P213" s="419" t="e">
        <f>(F213+I213+J213)/E213</f>
        <v>#DIV/0!</v>
      </c>
      <c r="Q213" s="300"/>
      <c r="R213" s="363"/>
    </row>
    <row r="214" spans="1:18" ht="15" hidden="1" customHeight="1" outlineLevel="1" thickBot="1">
      <c r="A214" s="300"/>
      <c r="B214" s="836" t="s">
        <v>251</v>
      </c>
      <c r="C214" s="837"/>
      <c r="D214" s="414" t="str">
        <f>D203</f>
        <v/>
      </c>
      <c r="E214" s="282">
        <f>SUM(E81,E145)</f>
        <v>0</v>
      </c>
      <c r="F214" s="283">
        <f>E214- G214</f>
        <v>0</v>
      </c>
      <c r="G214" s="282">
        <f>SUM(G81,G145)</f>
        <v>0</v>
      </c>
      <c r="H214" s="284">
        <f>SUM(I214:N214)</f>
        <v>0</v>
      </c>
      <c r="I214" s="285">
        <f t="shared" si="17"/>
        <v>0</v>
      </c>
      <c r="J214" s="286">
        <f t="shared" si="17"/>
        <v>0</v>
      </c>
      <c r="K214" s="285">
        <f t="shared" si="17"/>
        <v>0</v>
      </c>
      <c r="L214" s="286">
        <f t="shared" si="17"/>
        <v>0</v>
      </c>
      <c r="M214" s="285">
        <f t="shared" si="17"/>
        <v>0</v>
      </c>
      <c r="N214" s="286">
        <f t="shared" si="17"/>
        <v>0</v>
      </c>
      <c r="O214" s="343">
        <f>+G214-H214</f>
        <v>0</v>
      </c>
      <c r="P214" s="417" t="e">
        <f>(F214+I214+J214)/E214</f>
        <v>#DIV/0!</v>
      </c>
      <c r="Q214" s="300"/>
    </row>
    <row r="215" spans="1:18" ht="15" hidden="1" customHeight="1" outlineLevel="1" thickBot="1">
      <c r="A215" s="300"/>
      <c r="B215" s="838" t="s">
        <v>252</v>
      </c>
      <c r="C215" s="839"/>
      <c r="D215" s="416"/>
      <c r="E215" s="344">
        <f t="shared" ref="E215:O215" si="18">SUM(E212:E214)</f>
        <v>0</v>
      </c>
      <c r="F215" s="344">
        <f t="shared" si="18"/>
        <v>0</v>
      </c>
      <c r="G215" s="344">
        <f t="shared" si="18"/>
        <v>0</v>
      </c>
      <c r="H215" s="345">
        <f t="shared" si="18"/>
        <v>0</v>
      </c>
      <c r="I215" s="346">
        <f t="shared" si="18"/>
        <v>0</v>
      </c>
      <c r="J215" s="347">
        <f t="shared" si="18"/>
        <v>0</v>
      </c>
      <c r="K215" s="346">
        <f t="shared" si="18"/>
        <v>0</v>
      </c>
      <c r="L215" s="348">
        <f t="shared" si="18"/>
        <v>0</v>
      </c>
      <c r="M215" s="346">
        <f t="shared" si="18"/>
        <v>0</v>
      </c>
      <c r="N215" s="348">
        <f t="shared" si="18"/>
        <v>0</v>
      </c>
      <c r="O215" s="344">
        <f t="shared" si="18"/>
        <v>0</v>
      </c>
      <c r="P215" s="417" t="e">
        <f>(F215+I215+J215)/E215</f>
        <v>#DIV/0!</v>
      </c>
      <c r="Q215" s="300"/>
    </row>
    <row r="216" spans="1:18" ht="12" customHeight="1" collapsed="1">
      <c r="A216" s="300"/>
      <c r="B216" s="349"/>
      <c r="C216" s="349"/>
      <c r="D216" s="349"/>
      <c r="E216" s="349"/>
      <c r="F216" s="349"/>
      <c r="G216" s="349"/>
      <c r="H216" s="349"/>
      <c r="I216" s="349"/>
      <c r="J216" s="349"/>
      <c r="K216" s="349"/>
      <c r="L216" s="349"/>
      <c r="M216" s="349"/>
      <c r="N216" s="302"/>
      <c r="O216" s="302"/>
      <c r="P216" s="300"/>
      <c r="Q216" s="300"/>
    </row>
    <row r="217" spans="1:18" ht="12" customHeight="1" thickBot="1">
      <c r="B217" s="363"/>
      <c r="C217" s="363"/>
      <c r="D217" s="363"/>
      <c r="E217" s="363"/>
      <c r="F217" s="363"/>
      <c r="G217" s="363"/>
      <c r="H217" s="363"/>
      <c r="I217" s="363"/>
      <c r="J217" s="363"/>
      <c r="K217" s="363"/>
      <c r="L217" s="363"/>
      <c r="M217" s="363"/>
      <c r="N217" s="358"/>
      <c r="O217" s="358"/>
    </row>
    <row r="218" spans="1:18" ht="14.4">
      <c r="B218" s="358"/>
      <c r="C218" s="358"/>
      <c r="D218" s="358"/>
      <c r="E218" s="358"/>
      <c r="F218" s="358"/>
      <c r="G218" s="358"/>
      <c r="H218" s="358"/>
      <c r="I218" s="358"/>
      <c r="J218" s="358"/>
      <c r="K218" s="358"/>
      <c r="L218" s="358"/>
      <c r="M218" s="823" t="str">
        <f>IF(COUNTIF(R22:W145,"エラー")=0,"OK","エラー")</f>
        <v>OK</v>
      </c>
      <c r="N218" s="824"/>
      <c r="O218" s="358"/>
    </row>
    <row r="219" spans="1:18" ht="14.4">
      <c r="B219" s="358"/>
      <c r="C219" s="358"/>
      <c r="D219" s="358"/>
      <c r="E219" s="358"/>
      <c r="F219" s="358"/>
      <c r="G219" s="358"/>
      <c r="H219" s="358"/>
      <c r="I219" s="358"/>
      <c r="J219" s="358"/>
      <c r="K219" s="358"/>
      <c r="L219" s="358"/>
      <c r="M219" s="825"/>
      <c r="N219" s="826"/>
      <c r="O219" s="358"/>
    </row>
    <row r="220" spans="1:18" ht="13.8" thickBot="1">
      <c r="M220" s="827"/>
      <c r="N220" s="828"/>
    </row>
    <row r="221" spans="1:18" ht="8.25" customHeight="1"/>
    <row r="222" spans="1:18" ht="85.5" customHeight="1">
      <c r="M222" s="829" t="str">
        <f>IF(M218="エラー","右欄外のエラー欄を確認し、エラーが出ている箇所を修正してください","")</f>
        <v/>
      </c>
      <c r="N222" s="829"/>
      <c r="O222" s="829"/>
      <c r="P222" s="829"/>
      <c r="Q222" s="829"/>
    </row>
  </sheetData>
  <mergeCells count="339">
    <mergeCell ref="N21:O21"/>
    <mergeCell ref="B3:H3"/>
    <mergeCell ref="S23:S26"/>
    <mergeCell ref="T23:T26"/>
    <mergeCell ref="U23:U26"/>
    <mergeCell ref="I24:J24"/>
    <mergeCell ref="K24:L24"/>
    <mergeCell ref="M24:N24"/>
    <mergeCell ref="B22:C26"/>
    <mergeCell ref="D22:D26"/>
    <mergeCell ref="E22:E25"/>
    <mergeCell ref="F22:F25"/>
    <mergeCell ref="G22:O22"/>
    <mergeCell ref="R22:U22"/>
    <mergeCell ref="G23:G25"/>
    <mergeCell ref="H23:N23"/>
    <mergeCell ref="O23:O25"/>
    <mergeCell ref="R23:R26"/>
    <mergeCell ref="H34:O34"/>
    <mergeCell ref="J35:K35"/>
    <mergeCell ref="L35:M35"/>
    <mergeCell ref="J36:K36"/>
    <mergeCell ref="L36:M36"/>
    <mergeCell ref="J37:K37"/>
    <mergeCell ref="L37:M37"/>
    <mergeCell ref="B27:C27"/>
    <mergeCell ref="R27:R29"/>
    <mergeCell ref="B28:C28"/>
    <mergeCell ref="B29:C29"/>
    <mergeCell ref="B30:C30"/>
    <mergeCell ref="H33:O33"/>
    <mergeCell ref="J38:K38"/>
    <mergeCell ref="L38:M38"/>
    <mergeCell ref="B42:C46"/>
    <mergeCell ref="D42:D46"/>
    <mergeCell ref="E42:E45"/>
    <mergeCell ref="F42:F45"/>
    <mergeCell ref="G42:O42"/>
    <mergeCell ref="K44:L44"/>
    <mergeCell ref="M44:N44"/>
    <mergeCell ref="R42:V42"/>
    <mergeCell ref="G43:G45"/>
    <mergeCell ref="H43:N43"/>
    <mergeCell ref="O43:O45"/>
    <mergeCell ref="R43:R46"/>
    <mergeCell ref="S43:S46"/>
    <mergeCell ref="T43:T46"/>
    <mergeCell ref="U43:U46"/>
    <mergeCell ref="V43:V46"/>
    <mergeCell ref="I44:J44"/>
    <mergeCell ref="H54:O54"/>
    <mergeCell ref="J55:K55"/>
    <mergeCell ref="L55:M55"/>
    <mergeCell ref="J56:K56"/>
    <mergeCell ref="L56:M56"/>
    <mergeCell ref="J57:K57"/>
    <mergeCell ref="L57:M57"/>
    <mergeCell ref="B47:C47"/>
    <mergeCell ref="R47:R49"/>
    <mergeCell ref="B48:C48"/>
    <mergeCell ref="B49:C49"/>
    <mergeCell ref="B50:C50"/>
    <mergeCell ref="H53:O53"/>
    <mergeCell ref="J58:K58"/>
    <mergeCell ref="L58:M58"/>
    <mergeCell ref="N60:O60"/>
    <mergeCell ref="B61:C65"/>
    <mergeCell ref="D61:D65"/>
    <mergeCell ref="E61:E64"/>
    <mergeCell ref="F61:F64"/>
    <mergeCell ref="G61:O61"/>
    <mergeCell ref="K63:L63"/>
    <mergeCell ref="M63:N63"/>
    <mergeCell ref="B66:C66"/>
    <mergeCell ref="R66:R68"/>
    <mergeCell ref="B67:C67"/>
    <mergeCell ref="B68:C68"/>
    <mergeCell ref="B69:C69"/>
    <mergeCell ref="B70:N70"/>
    <mergeCell ref="R61:V61"/>
    <mergeCell ref="G62:G64"/>
    <mergeCell ref="H62:N62"/>
    <mergeCell ref="O62:O64"/>
    <mergeCell ref="R62:R65"/>
    <mergeCell ref="S62:S65"/>
    <mergeCell ref="T62:T65"/>
    <mergeCell ref="U62:U65"/>
    <mergeCell ref="V62:V65"/>
    <mergeCell ref="I63:J63"/>
    <mergeCell ref="N73:O73"/>
    <mergeCell ref="B74:C78"/>
    <mergeCell ref="D74:D78"/>
    <mergeCell ref="E74:E77"/>
    <mergeCell ref="F74:F77"/>
    <mergeCell ref="G74:O74"/>
    <mergeCell ref="I76:J76"/>
    <mergeCell ref="K76:L76"/>
    <mergeCell ref="M76:N76"/>
    <mergeCell ref="R74:W74"/>
    <mergeCell ref="G75:G77"/>
    <mergeCell ref="H75:N75"/>
    <mergeCell ref="O75:O77"/>
    <mergeCell ref="R75:R78"/>
    <mergeCell ref="S75:S78"/>
    <mergeCell ref="T75:T78"/>
    <mergeCell ref="U75:U78"/>
    <mergeCell ref="V75:V78"/>
    <mergeCell ref="W75:W78"/>
    <mergeCell ref="N86:O86"/>
    <mergeCell ref="B87:C91"/>
    <mergeCell ref="D87:D91"/>
    <mergeCell ref="E87:E90"/>
    <mergeCell ref="F87:F90"/>
    <mergeCell ref="G87:O87"/>
    <mergeCell ref="M89:N89"/>
    <mergeCell ref="B79:C79"/>
    <mergeCell ref="R79:R81"/>
    <mergeCell ref="B80:C80"/>
    <mergeCell ref="B81:C81"/>
    <mergeCell ref="B82:C82"/>
    <mergeCell ref="B83:N83"/>
    <mergeCell ref="R87:U87"/>
    <mergeCell ref="G88:G90"/>
    <mergeCell ref="H88:N88"/>
    <mergeCell ref="O88:O90"/>
    <mergeCell ref="R88:R91"/>
    <mergeCell ref="S88:S91"/>
    <mergeCell ref="T88:T91"/>
    <mergeCell ref="U88:U91"/>
    <mergeCell ref="I89:J89"/>
    <mergeCell ref="K89:L89"/>
    <mergeCell ref="H99:O99"/>
    <mergeCell ref="J100:K100"/>
    <mergeCell ref="L100:M100"/>
    <mergeCell ref="J101:K101"/>
    <mergeCell ref="L101:M101"/>
    <mergeCell ref="J102:K102"/>
    <mergeCell ref="L102:M102"/>
    <mergeCell ref="B92:C92"/>
    <mergeCell ref="R92:R94"/>
    <mergeCell ref="B93:C93"/>
    <mergeCell ref="B94:C94"/>
    <mergeCell ref="B95:C95"/>
    <mergeCell ref="H98:O98"/>
    <mergeCell ref="J103:K103"/>
    <mergeCell ref="L103:M103"/>
    <mergeCell ref="B106:C110"/>
    <mergeCell ref="D106:D110"/>
    <mergeCell ref="E106:E109"/>
    <mergeCell ref="F106:F109"/>
    <mergeCell ref="G106:O106"/>
    <mergeCell ref="K108:L108"/>
    <mergeCell ref="M108:N108"/>
    <mergeCell ref="R106:V106"/>
    <mergeCell ref="G107:G109"/>
    <mergeCell ref="H107:N107"/>
    <mergeCell ref="O107:O109"/>
    <mergeCell ref="R107:R110"/>
    <mergeCell ref="S107:S110"/>
    <mergeCell ref="T107:T110"/>
    <mergeCell ref="U107:U110"/>
    <mergeCell ref="V107:V110"/>
    <mergeCell ref="I108:J108"/>
    <mergeCell ref="H118:O118"/>
    <mergeCell ref="J119:K119"/>
    <mergeCell ref="L119:M119"/>
    <mergeCell ref="J120:K120"/>
    <mergeCell ref="L120:M120"/>
    <mergeCell ref="J121:K121"/>
    <mergeCell ref="L121:M121"/>
    <mergeCell ref="B111:C111"/>
    <mergeCell ref="R111:R113"/>
    <mergeCell ref="B112:C112"/>
    <mergeCell ref="B113:C113"/>
    <mergeCell ref="B114:C114"/>
    <mergeCell ref="H117:O117"/>
    <mergeCell ref="J122:K122"/>
    <mergeCell ref="L122:M122"/>
    <mergeCell ref="N124:O124"/>
    <mergeCell ref="B125:C129"/>
    <mergeCell ref="D125:D129"/>
    <mergeCell ref="E125:E128"/>
    <mergeCell ref="F125:F128"/>
    <mergeCell ref="G125:O125"/>
    <mergeCell ref="K127:L127"/>
    <mergeCell ref="M127:N127"/>
    <mergeCell ref="B130:C130"/>
    <mergeCell ref="R130:R132"/>
    <mergeCell ref="B131:C131"/>
    <mergeCell ref="B132:C132"/>
    <mergeCell ref="B133:C133"/>
    <mergeCell ref="B134:M134"/>
    <mergeCell ref="R125:V125"/>
    <mergeCell ref="G126:G128"/>
    <mergeCell ref="H126:N126"/>
    <mergeCell ref="O126:O128"/>
    <mergeCell ref="R126:R129"/>
    <mergeCell ref="S126:S129"/>
    <mergeCell ref="T126:T129"/>
    <mergeCell ref="U126:U129"/>
    <mergeCell ref="V126:V129"/>
    <mergeCell ref="I127:J127"/>
    <mergeCell ref="S139:S142"/>
    <mergeCell ref="T139:T142"/>
    <mergeCell ref="U139:U142"/>
    <mergeCell ref="V139:V142"/>
    <mergeCell ref="W139:W142"/>
    <mergeCell ref="I140:J140"/>
    <mergeCell ref="K140:L140"/>
    <mergeCell ref="M140:N140"/>
    <mergeCell ref="B138:C142"/>
    <mergeCell ref="D138:D142"/>
    <mergeCell ref="E138:E141"/>
    <mergeCell ref="F138:F141"/>
    <mergeCell ref="G138:O138"/>
    <mergeCell ref="R138:W138"/>
    <mergeCell ref="G139:G141"/>
    <mergeCell ref="H139:N139"/>
    <mergeCell ref="O139:O141"/>
    <mergeCell ref="R139:R142"/>
    <mergeCell ref="P150:P153"/>
    <mergeCell ref="G151:G153"/>
    <mergeCell ref="H151:N151"/>
    <mergeCell ref="O151:O153"/>
    <mergeCell ref="I152:J152"/>
    <mergeCell ref="B143:C143"/>
    <mergeCell ref="R143:R145"/>
    <mergeCell ref="B144:C144"/>
    <mergeCell ref="B145:C145"/>
    <mergeCell ref="B146:C146"/>
    <mergeCell ref="B147:N147"/>
    <mergeCell ref="B160:C160"/>
    <mergeCell ref="B161:C165"/>
    <mergeCell ref="D161:D165"/>
    <mergeCell ref="E161:E164"/>
    <mergeCell ref="F161:F164"/>
    <mergeCell ref="G161:O161"/>
    <mergeCell ref="K152:L152"/>
    <mergeCell ref="M152:N152"/>
    <mergeCell ref="B155:C155"/>
    <mergeCell ref="B156:C156"/>
    <mergeCell ref="B157:C157"/>
    <mergeCell ref="B158:C158"/>
    <mergeCell ref="B150:C154"/>
    <mergeCell ref="D150:D154"/>
    <mergeCell ref="E150:E153"/>
    <mergeCell ref="F150:F153"/>
    <mergeCell ref="G150:O150"/>
    <mergeCell ref="B166:C166"/>
    <mergeCell ref="B167:C167"/>
    <mergeCell ref="B168:C168"/>
    <mergeCell ref="B169:C169"/>
    <mergeCell ref="B171:J171"/>
    <mergeCell ref="K171:L171"/>
    <mergeCell ref="P161:P164"/>
    <mergeCell ref="G162:G164"/>
    <mergeCell ref="H162:N162"/>
    <mergeCell ref="O162:O164"/>
    <mergeCell ref="I163:J163"/>
    <mergeCell ref="K163:L163"/>
    <mergeCell ref="M163:N163"/>
    <mergeCell ref="I174:I175"/>
    <mergeCell ref="J174:J175"/>
    <mergeCell ref="B177:C177"/>
    <mergeCell ref="L177:L179"/>
    <mergeCell ref="B178:C178"/>
    <mergeCell ref="B179:C179"/>
    <mergeCell ref="B172:C176"/>
    <mergeCell ref="D172:D176"/>
    <mergeCell ref="E172:E175"/>
    <mergeCell ref="F172:F175"/>
    <mergeCell ref="H172:K172"/>
    <mergeCell ref="L172:L176"/>
    <mergeCell ref="G173:G175"/>
    <mergeCell ref="H173:J173"/>
    <mergeCell ref="K173:K175"/>
    <mergeCell ref="H174:H175"/>
    <mergeCell ref="B180:C180"/>
    <mergeCell ref="K180:L180"/>
    <mergeCell ref="B182:J182"/>
    <mergeCell ref="K182:L182"/>
    <mergeCell ref="B183:C187"/>
    <mergeCell ref="D183:D187"/>
    <mergeCell ref="E183:E186"/>
    <mergeCell ref="F183:F186"/>
    <mergeCell ref="H183:K183"/>
    <mergeCell ref="L183:L187"/>
    <mergeCell ref="B188:C188"/>
    <mergeCell ref="L188:L190"/>
    <mergeCell ref="B189:C189"/>
    <mergeCell ref="B190:C190"/>
    <mergeCell ref="B191:C191"/>
    <mergeCell ref="K191:L191"/>
    <mergeCell ref="G184:G186"/>
    <mergeCell ref="H184:J184"/>
    <mergeCell ref="K184:K186"/>
    <mergeCell ref="H185:H186"/>
    <mergeCell ref="I185:I186"/>
    <mergeCell ref="J185:J186"/>
    <mergeCell ref="B193:I193"/>
    <mergeCell ref="K193:L193"/>
    <mergeCell ref="B194:C194"/>
    <mergeCell ref="N195:P195"/>
    <mergeCell ref="B196:C200"/>
    <mergeCell ref="D196:D200"/>
    <mergeCell ref="E196:E199"/>
    <mergeCell ref="F196:F199"/>
    <mergeCell ref="G196:O196"/>
    <mergeCell ref="P196:P199"/>
    <mergeCell ref="B201:C201"/>
    <mergeCell ref="B202:C202"/>
    <mergeCell ref="B203:C203"/>
    <mergeCell ref="B204:C204"/>
    <mergeCell ref="B206:C206"/>
    <mergeCell ref="N206:P206"/>
    <mergeCell ref="G197:G199"/>
    <mergeCell ref="H197:N197"/>
    <mergeCell ref="O197:O199"/>
    <mergeCell ref="I198:J198"/>
    <mergeCell ref="K198:L198"/>
    <mergeCell ref="M198:N198"/>
    <mergeCell ref="M218:N220"/>
    <mergeCell ref="M222:Q222"/>
    <mergeCell ref="K209:L209"/>
    <mergeCell ref="M209:N209"/>
    <mergeCell ref="B212:C212"/>
    <mergeCell ref="B213:C213"/>
    <mergeCell ref="B214:C214"/>
    <mergeCell ref="B215:C215"/>
    <mergeCell ref="B207:C211"/>
    <mergeCell ref="D207:D211"/>
    <mergeCell ref="E207:E210"/>
    <mergeCell ref="F207:F210"/>
    <mergeCell ref="G207:O207"/>
    <mergeCell ref="P207:P210"/>
    <mergeCell ref="G208:G210"/>
    <mergeCell ref="H208:N208"/>
    <mergeCell ref="O208:O210"/>
    <mergeCell ref="I209:J209"/>
  </mergeCells>
  <phoneticPr fontId="13"/>
  <conditionalFormatting sqref="R20:W145">
    <cfRule type="cellIs" dxfId="0" priority="1" stopIfTrue="1" operator="equal">
      <formula>"エラー"</formula>
    </cfRule>
  </conditionalFormatting>
  <dataValidations count="9">
    <dataValidation type="list" allowBlank="1" showInputMessage="1" showErrorMessage="1" sqref="J120:M122 J101:M103" xr:uid="{6BA55556-9A1D-48B7-8A0C-1B6E7CA552CA}">
      <formula1>"2021年度,2022年度,2023年度,2024年度,2025年度以降"</formula1>
    </dataValidation>
    <dataValidation type="list" allowBlank="1" showDropDown="1" showInputMessage="1" showErrorMessage="1" sqref="D47:D49 D111:D113" xr:uid="{3FB18439-E872-44C7-B2DE-FA6948AFA94F}">
      <formula1>"○"</formula1>
    </dataValidation>
    <dataValidation imeMode="halfAlpha" allowBlank="1" showInputMessage="1" showErrorMessage="1" sqref="F143:F145 F155:F157 F188:K190 F130:F132 F201:F203 F92:F94 F111:F113 F79:F81 E4:H15 F27:F29 F166:F168 F212:F214 F47:F49 F66:F68 F177:K179" xr:uid="{AE3B22AD-271B-423F-8EBA-965047781EA2}"/>
    <dataValidation type="list" allowBlank="1" showInputMessage="1" showErrorMessage="1" sqref="D27:D29 D92:D94" xr:uid="{7EFBA3EB-9FB7-4EEF-B8D4-3EAA8D0FA7A0}">
      <formula1>"○"</formula1>
    </dataValidation>
    <dataValidation type="whole" imeMode="halfAlpha" allowBlank="1" showInputMessage="1" showErrorMessage="1" error="「半角数字」で棟数を記入してください。" sqref="E27:E29 G27:G29 K92:N94 E47:E49 G47:G49 K111:N113 E92:E94 G92:G94 K47:N49 E111:E113 G111:G113 I166:N168 E155:E157 G155:G157 K27:N29 E166:E168 G166:G168 I155:N157" xr:uid="{489E45AF-ED1C-4346-AE31-D6A9EFD08D4A}">
      <formula1>0</formula1>
      <formula2>1000</formula2>
    </dataValidation>
    <dataValidation type="decimal" imeMode="halfAlpha" allowBlank="1" showInputMessage="1" showErrorMessage="1" error="「半角数字」で面積を記入してください。" sqref="E66:E68 G66:G68 I66:N68 E79:E81 G79:G81 I79:N81 E130:E132 G130:G132 I130:N132 E143:E145 G143:G145 I143:N145 E201:E203 G201:G203 I201:N203 E212:E214 G212:G214 I212:N214" xr:uid="{7C7F6019-D80D-493A-9ED5-341D9CB76ADA}">
      <formula1>0</formula1>
      <formula2>1000000000000000000</formula2>
    </dataValidation>
    <dataValidation type="whole" imeMode="halfAlpha" allowBlank="1" showInputMessage="1" showErrorMessage="1" error="「半角数字」で棟数を記入してください。" prompt="IS値が0.6以上で耐震改修の必要がない建物数を記載すること。" sqref="I27:I29 I47:I49 I92:I94 I111:I113" xr:uid="{7D4AF5D1-67B8-4FCB-ABCF-309C147D4A47}">
      <formula1>0</formula1>
      <formula2>1000</formula2>
    </dataValidation>
    <dataValidation type="whole" imeMode="halfAlpha" allowBlank="1" showInputMessage="1" showErrorMessage="1" error="「半角数字」で棟数を記入してください。" prompt="耐震改修の結果、IS値が「0.6」以上になった建物数を記載すること。" sqref="J47:J49 J111:J113 J92:J94 J27:J29" xr:uid="{CFF8272D-8301-4BBB-AFDD-7A4D5B2132A0}">
      <formula1>0</formula1>
      <formula2>1000</formula2>
    </dataValidation>
    <dataValidation type="list" allowBlank="1" showInputMessage="1" showErrorMessage="1" sqref="J36:M38 J56:M58" xr:uid="{12E127A7-FD90-40E0-88BA-1E1F249DADCC}">
      <formula1>"2019年度,2020年度,2021年度,2022年度,2023年度,2024年度,2025年度以降"</formula1>
    </dataValidation>
  </dataValidations>
  <printOptions horizontalCentered="1" verticalCentered="1"/>
  <pageMargins left="0.59055118110236227" right="0.59055118110236227" top="0.59055118110236227" bottom="0.59055118110236227" header="0.51181102362204722" footer="0.51181102362204722"/>
  <pageSetup paperSize="9" scale="48" fitToHeight="0" orientation="portrait" cellComments="asDisplayed" r:id="rId1"/>
  <headerFooter alignWithMargins="0"/>
  <rowBreaks count="2" manualBreakCount="2">
    <brk id="84" max="16" man="1"/>
    <brk id="216" max="16"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2:C49"/>
  <sheetViews>
    <sheetView zoomScaleNormal="100" workbookViewId="0">
      <selection activeCell="C6" sqref="C6"/>
    </sheetView>
  </sheetViews>
  <sheetFormatPr defaultColWidth="9" defaultRowHeight="13.2"/>
  <cols>
    <col min="1" max="1" width="10.44140625" style="27" bestFit="1" customWidth="1"/>
    <col min="2" max="16384" width="9" style="26"/>
  </cols>
  <sheetData>
    <row r="2" spans="1:3" ht="14.4">
      <c r="A2" s="25" t="s">
        <v>52</v>
      </c>
    </row>
    <row r="3" spans="1:3">
      <c r="A3" s="27" t="s">
        <v>53</v>
      </c>
      <c r="C3" s="36">
        <v>0.5</v>
      </c>
    </row>
    <row r="4" spans="1:3">
      <c r="A4" s="27" t="s">
        <v>54</v>
      </c>
      <c r="C4" s="36">
        <v>0.33333333333333331</v>
      </c>
    </row>
    <row r="5" spans="1:3">
      <c r="A5" s="27" t="s">
        <v>55</v>
      </c>
    </row>
    <row r="6" spans="1:3">
      <c r="A6" s="27" t="s">
        <v>56</v>
      </c>
    </row>
    <row r="7" spans="1:3">
      <c r="A7" s="27" t="s">
        <v>57</v>
      </c>
    </row>
    <row r="8" spans="1:3">
      <c r="A8" s="27" t="s">
        <v>58</v>
      </c>
    </row>
    <row r="9" spans="1:3">
      <c r="A9" s="27" t="s">
        <v>59</v>
      </c>
    </row>
    <row r="10" spans="1:3">
      <c r="A10" s="27" t="s">
        <v>60</v>
      </c>
    </row>
    <row r="11" spans="1:3">
      <c r="A11" s="27" t="s">
        <v>61</v>
      </c>
    </row>
    <row r="12" spans="1:3">
      <c r="A12" s="27" t="s">
        <v>62</v>
      </c>
    </row>
    <row r="13" spans="1:3">
      <c r="A13" s="27" t="s">
        <v>63</v>
      </c>
    </row>
    <row r="14" spans="1:3">
      <c r="A14" s="27" t="s">
        <v>64</v>
      </c>
    </row>
    <row r="15" spans="1:3">
      <c r="A15" s="27" t="s">
        <v>65</v>
      </c>
    </row>
    <row r="16" spans="1:3">
      <c r="A16" s="27" t="s">
        <v>66</v>
      </c>
    </row>
    <row r="17" spans="1:1">
      <c r="A17" s="27" t="s">
        <v>67</v>
      </c>
    </row>
    <row r="18" spans="1:1">
      <c r="A18" s="27" t="s">
        <v>68</v>
      </c>
    </row>
    <row r="19" spans="1:1">
      <c r="A19" s="27" t="s">
        <v>69</v>
      </c>
    </row>
    <row r="20" spans="1:1">
      <c r="A20" s="27" t="s">
        <v>70</v>
      </c>
    </row>
    <row r="21" spans="1:1">
      <c r="A21" s="27" t="s">
        <v>71</v>
      </c>
    </row>
    <row r="22" spans="1:1">
      <c r="A22" s="27" t="s">
        <v>72</v>
      </c>
    </row>
    <row r="23" spans="1:1">
      <c r="A23" s="27" t="s">
        <v>73</v>
      </c>
    </row>
    <row r="24" spans="1:1">
      <c r="A24" s="27" t="s">
        <v>74</v>
      </c>
    </row>
    <row r="25" spans="1:1">
      <c r="A25" s="27" t="s">
        <v>75</v>
      </c>
    </row>
    <row r="26" spans="1:1">
      <c r="A26" s="27" t="s">
        <v>76</v>
      </c>
    </row>
    <row r="27" spans="1:1">
      <c r="A27" s="27" t="s">
        <v>77</v>
      </c>
    </row>
    <row r="28" spans="1:1">
      <c r="A28" s="27" t="s">
        <v>78</v>
      </c>
    </row>
    <row r="29" spans="1:1">
      <c r="A29" s="27" t="s">
        <v>79</v>
      </c>
    </row>
    <row r="30" spans="1:1">
      <c r="A30" s="27" t="s">
        <v>80</v>
      </c>
    </row>
    <row r="31" spans="1:1">
      <c r="A31" s="27" t="s">
        <v>81</v>
      </c>
    </row>
    <row r="32" spans="1:1">
      <c r="A32" s="27" t="s">
        <v>82</v>
      </c>
    </row>
    <row r="33" spans="1:1">
      <c r="A33" s="27" t="s">
        <v>83</v>
      </c>
    </row>
    <row r="34" spans="1:1">
      <c r="A34" s="27" t="s">
        <v>84</v>
      </c>
    </row>
    <row r="35" spans="1:1">
      <c r="A35" s="27" t="s">
        <v>85</v>
      </c>
    </row>
    <row r="36" spans="1:1">
      <c r="A36" s="27" t="s">
        <v>86</v>
      </c>
    </row>
    <row r="37" spans="1:1">
      <c r="A37" s="27" t="s">
        <v>87</v>
      </c>
    </row>
    <row r="38" spans="1:1">
      <c r="A38" s="27" t="s">
        <v>88</v>
      </c>
    </row>
    <row r="39" spans="1:1">
      <c r="A39" s="27" t="s">
        <v>89</v>
      </c>
    </row>
    <row r="40" spans="1:1">
      <c r="A40" s="27" t="s">
        <v>90</v>
      </c>
    </row>
    <row r="41" spans="1:1">
      <c r="A41" s="27" t="s">
        <v>91</v>
      </c>
    </row>
    <row r="42" spans="1:1">
      <c r="A42" s="27" t="s">
        <v>92</v>
      </c>
    </row>
    <row r="43" spans="1:1">
      <c r="A43" s="27" t="s">
        <v>93</v>
      </c>
    </row>
    <row r="44" spans="1:1">
      <c r="A44" s="27" t="s">
        <v>94</v>
      </c>
    </row>
    <row r="45" spans="1:1">
      <c r="A45" s="27" t="s">
        <v>95</v>
      </c>
    </row>
    <row r="46" spans="1:1">
      <c r="A46" s="27" t="s">
        <v>96</v>
      </c>
    </row>
    <row r="47" spans="1:1">
      <c r="A47" s="27" t="s">
        <v>97</v>
      </c>
    </row>
    <row r="48" spans="1:1">
      <c r="A48" s="27" t="s">
        <v>98</v>
      </c>
    </row>
    <row r="49" spans="1:1">
      <c r="A49" s="27" t="s">
        <v>99</v>
      </c>
    </row>
  </sheetData>
  <phoneticPr fontId="13"/>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33"/>
    <pageSetUpPr fitToPage="1"/>
  </sheetPr>
  <dimension ref="A1:P37"/>
  <sheetViews>
    <sheetView view="pageBreakPreview" topLeftCell="A23" zoomScaleNormal="85" zoomScaleSheetLayoutView="100" workbookViewId="0">
      <selection activeCell="N8" sqref="N8"/>
    </sheetView>
  </sheetViews>
  <sheetFormatPr defaultRowHeight="13.2"/>
  <cols>
    <col min="1" max="1" width="4.88671875" customWidth="1"/>
    <col min="2" max="2" width="20.88671875" customWidth="1"/>
    <col min="3" max="3" width="5.109375" customWidth="1"/>
    <col min="4" max="4" width="15.44140625" customWidth="1"/>
    <col min="5" max="6" width="5.109375" customWidth="1"/>
    <col min="7" max="7" width="17.109375" customWidth="1"/>
    <col min="8" max="8" width="4.21875" bestFit="1" customWidth="1"/>
    <col min="9" max="9" width="5.109375" customWidth="1"/>
    <col min="10" max="10" width="17.109375" customWidth="1"/>
    <col min="11" max="11" width="5" customWidth="1"/>
    <col min="12" max="12" width="12.109375" bestFit="1" customWidth="1"/>
  </cols>
  <sheetData>
    <row r="1" spans="1:11" ht="13.8" thickBot="1">
      <c r="I1" s="583" t="s">
        <v>0</v>
      </c>
      <c r="J1" s="583"/>
      <c r="K1" s="583"/>
    </row>
    <row r="2" spans="1:11" ht="18" customHeight="1" thickBot="1">
      <c r="C2" s="1"/>
      <c r="D2" s="1"/>
      <c r="E2" s="1"/>
      <c r="F2" s="1"/>
      <c r="G2" s="2" t="s">
        <v>1</v>
      </c>
      <c r="H2" s="584"/>
      <c r="I2" s="585"/>
      <c r="J2" s="585"/>
      <c r="K2" s="586"/>
    </row>
    <row r="3" spans="1:11" ht="6.75" customHeight="1"/>
    <row r="4" spans="1:11" ht="28.5" customHeight="1">
      <c r="A4" s="587" t="s">
        <v>351</v>
      </c>
      <c r="B4" s="587"/>
      <c r="C4" s="588"/>
      <c r="D4" s="588"/>
      <c r="E4" s="588"/>
      <c r="F4" s="588"/>
      <c r="G4" s="588"/>
      <c r="H4" s="588"/>
      <c r="I4" s="588"/>
      <c r="J4" s="588"/>
      <c r="K4" s="588"/>
    </row>
    <row r="5" spans="1:11" s="4" customFormat="1" ht="5.25" customHeight="1">
      <c r="A5" s="3"/>
      <c r="B5" s="3"/>
      <c r="C5" s="3"/>
      <c r="D5" s="3"/>
      <c r="E5" s="3"/>
      <c r="F5" s="3"/>
      <c r="G5" s="3"/>
      <c r="H5" s="3"/>
      <c r="I5" s="3"/>
      <c r="J5" s="3"/>
      <c r="K5" s="3"/>
    </row>
    <row r="6" spans="1:11" ht="13.8" thickBot="1">
      <c r="G6" s="589" t="s">
        <v>2</v>
      </c>
      <c r="H6" s="589"/>
      <c r="I6" s="590"/>
      <c r="J6" s="590"/>
      <c r="K6" s="590"/>
    </row>
    <row r="7" spans="1:11" ht="35.25" customHeight="1">
      <c r="A7" s="576" t="s">
        <v>16</v>
      </c>
      <c r="B7" s="577"/>
      <c r="C7" s="578"/>
      <c r="D7" s="579"/>
      <c r="E7" s="579"/>
      <c r="F7" s="580"/>
      <c r="G7" s="11" t="s">
        <v>210</v>
      </c>
      <c r="H7" s="581"/>
      <c r="I7" s="581"/>
      <c r="J7" s="581"/>
      <c r="K7" s="582"/>
    </row>
    <row r="8" spans="1:11" ht="35.25" customHeight="1">
      <c r="A8" s="562" t="s">
        <v>17</v>
      </c>
      <c r="B8" s="563"/>
      <c r="C8" s="570"/>
      <c r="D8" s="571"/>
      <c r="E8" s="571"/>
      <c r="F8" s="572"/>
      <c r="G8" s="497" t="s">
        <v>348</v>
      </c>
      <c r="H8" s="573"/>
      <c r="I8" s="574"/>
      <c r="J8" s="574"/>
      <c r="K8" s="575"/>
    </row>
    <row r="9" spans="1:11" ht="35.25" customHeight="1">
      <c r="A9" s="562" t="s">
        <v>18</v>
      </c>
      <c r="B9" s="563"/>
      <c r="C9" s="564"/>
      <c r="D9" s="565"/>
      <c r="E9" s="565"/>
      <c r="F9" s="566"/>
      <c r="G9" s="31" t="s">
        <v>19</v>
      </c>
      <c r="H9" s="564"/>
      <c r="I9" s="565"/>
      <c r="J9" s="565"/>
      <c r="K9" s="567"/>
    </row>
    <row r="10" spans="1:11" ht="35.25" customHeight="1">
      <c r="A10" s="562" t="s">
        <v>4</v>
      </c>
      <c r="B10" s="563"/>
      <c r="C10" s="568"/>
      <c r="D10" s="568"/>
      <c r="E10" s="568"/>
      <c r="F10" s="568"/>
      <c r="G10" s="31"/>
      <c r="H10" s="568"/>
      <c r="I10" s="568"/>
      <c r="J10" s="568"/>
      <c r="K10" s="569"/>
    </row>
    <row r="11" spans="1:11" ht="35.25" customHeight="1">
      <c r="A11" s="603" t="s">
        <v>15</v>
      </c>
      <c r="B11" s="604"/>
      <c r="C11" s="591"/>
      <c r="D11" s="592"/>
      <c r="E11" s="592"/>
      <c r="F11" s="592"/>
      <c r="G11" s="592"/>
      <c r="H11" s="592"/>
      <c r="I11" s="592"/>
      <c r="J11" s="592"/>
      <c r="K11" s="593"/>
    </row>
    <row r="12" spans="1:11" ht="35.25" customHeight="1" thickBot="1">
      <c r="A12" s="605" t="s">
        <v>5</v>
      </c>
      <c r="B12" s="606"/>
      <c r="C12" s="594"/>
      <c r="D12" s="595"/>
      <c r="E12" s="595"/>
      <c r="F12" s="595"/>
      <c r="G12" s="595"/>
      <c r="H12" s="595"/>
      <c r="I12" s="595"/>
      <c r="J12" s="595"/>
      <c r="K12" s="596"/>
    </row>
    <row r="13" spans="1:11" ht="18" customHeight="1" thickTop="1">
      <c r="A13" s="20" t="s">
        <v>20</v>
      </c>
      <c r="B13" s="600" t="s">
        <v>21</v>
      </c>
      <c r="C13" s="601"/>
      <c r="D13" s="601"/>
      <c r="E13" s="601"/>
      <c r="F13" s="602"/>
      <c r="G13" s="5" t="s">
        <v>6</v>
      </c>
      <c r="H13" s="597" t="s">
        <v>7</v>
      </c>
      <c r="I13" s="598"/>
      <c r="J13" s="597" t="s">
        <v>8</v>
      </c>
      <c r="K13" s="599"/>
    </row>
    <row r="14" spans="1:11" ht="18" customHeight="1">
      <c r="A14" s="28">
        <v>1</v>
      </c>
      <c r="B14" s="610" t="str">
        <f>_xlfn.XLOOKUP(A14,'07_見積書整理表'!B:B,'07_見積書整理表'!D:D,"")</f>
        <v/>
      </c>
      <c r="C14" s="611"/>
      <c r="D14" s="611"/>
      <c r="E14" s="611"/>
      <c r="F14" s="612"/>
      <c r="G14" s="6"/>
      <c r="H14" s="613" t="str">
        <f>_xlfn.XLOOKUP(A14,'07_見積書整理表'!B:B,'07_見積書整理表'!G:G,"")</f>
        <v/>
      </c>
      <c r="I14" s="614"/>
      <c r="J14" s="615" t="str">
        <f>_xlfn.XLOOKUP(A14,'07_見積書整理表'!B:B,'07_見積書整理表'!O:O,"")</f>
        <v/>
      </c>
      <c r="K14" s="616"/>
    </row>
    <row r="15" spans="1:11" ht="18" customHeight="1">
      <c r="A15" s="29">
        <v>2</v>
      </c>
      <c r="B15" s="607" t="str">
        <f>_xlfn.XLOOKUP(A15,'07_見積書整理表'!B:B,'07_見積書整理表'!D:D,"")</f>
        <v/>
      </c>
      <c r="C15" s="608"/>
      <c r="D15" s="608"/>
      <c r="E15" s="608"/>
      <c r="F15" s="609"/>
      <c r="G15" s="7"/>
      <c r="H15" s="617" t="str">
        <f>_xlfn.XLOOKUP(A15,'07_見積書整理表'!B:B,'07_見積書整理表'!G:G,"")</f>
        <v/>
      </c>
      <c r="I15" s="618"/>
      <c r="J15" s="619" t="str">
        <f>_xlfn.XLOOKUP(A15,'07_見積書整理表'!B:B,'07_見積書整理表'!O:O,"")</f>
        <v/>
      </c>
      <c r="K15" s="620"/>
    </row>
    <row r="16" spans="1:11" ht="18" customHeight="1">
      <c r="A16" s="29">
        <v>3</v>
      </c>
      <c r="B16" s="607" t="str">
        <f>_xlfn.XLOOKUP(A16,'07_見積書整理表'!B:B,'07_見積書整理表'!D:D,"")</f>
        <v/>
      </c>
      <c r="C16" s="608"/>
      <c r="D16" s="608"/>
      <c r="E16" s="608"/>
      <c r="F16" s="609"/>
      <c r="G16" s="7"/>
      <c r="H16" s="617" t="str">
        <f>_xlfn.XLOOKUP(A16,'07_見積書整理表'!B:B,'07_見積書整理表'!G:G,"")</f>
        <v/>
      </c>
      <c r="I16" s="618"/>
      <c r="J16" s="619" t="str">
        <f>_xlfn.XLOOKUP(A16,'07_見積書整理表'!B:B,'07_見積書整理表'!O:O,"")</f>
        <v/>
      </c>
      <c r="K16" s="620"/>
    </row>
    <row r="17" spans="1:16" ht="18" customHeight="1">
      <c r="A17" s="29">
        <v>4</v>
      </c>
      <c r="B17" s="607" t="str">
        <f>_xlfn.XLOOKUP(A17,'07_見積書整理表'!B:B,'07_見積書整理表'!D:D,"")</f>
        <v/>
      </c>
      <c r="C17" s="608"/>
      <c r="D17" s="608"/>
      <c r="E17" s="608"/>
      <c r="F17" s="609"/>
      <c r="G17" s="7"/>
      <c r="H17" s="617" t="str">
        <f>_xlfn.XLOOKUP(A17,'07_見積書整理表'!B:B,'07_見積書整理表'!G:G,"")</f>
        <v/>
      </c>
      <c r="I17" s="618"/>
      <c r="J17" s="619" t="str">
        <f>_xlfn.XLOOKUP(A17,'07_見積書整理表'!B:B,'07_見積書整理表'!O:O,"")</f>
        <v/>
      </c>
      <c r="K17" s="620"/>
    </row>
    <row r="18" spans="1:16" ht="18" customHeight="1">
      <c r="A18" s="29">
        <v>5</v>
      </c>
      <c r="B18" s="607" t="str">
        <f>_xlfn.XLOOKUP(A18,'07_見積書整理表'!B:B,'07_見積書整理表'!D:D,"")</f>
        <v/>
      </c>
      <c r="C18" s="608"/>
      <c r="D18" s="608"/>
      <c r="E18" s="608"/>
      <c r="F18" s="609"/>
      <c r="G18" s="7"/>
      <c r="H18" s="617" t="str">
        <f>_xlfn.XLOOKUP(A18,'07_見積書整理表'!B:B,'07_見積書整理表'!G:G,"")</f>
        <v/>
      </c>
      <c r="I18" s="618"/>
      <c r="J18" s="619" t="str">
        <f>_xlfn.XLOOKUP(A18,'07_見積書整理表'!B:B,'07_見積書整理表'!O:O,"")</f>
        <v/>
      </c>
      <c r="K18" s="620"/>
    </row>
    <row r="19" spans="1:16" ht="18" customHeight="1">
      <c r="A19" s="29">
        <v>6</v>
      </c>
      <c r="B19" s="607" t="str">
        <f>_xlfn.XLOOKUP(A19,'07_見積書整理表'!B:B,'07_見積書整理表'!D:D,"")</f>
        <v/>
      </c>
      <c r="C19" s="608"/>
      <c r="D19" s="608"/>
      <c r="E19" s="608"/>
      <c r="F19" s="609"/>
      <c r="G19" s="7"/>
      <c r="H19" s="617" t="str">
        <f>_xlfn.XLOOKUP(A19,'07_見積書整理表'!B:B,'07_見積書整理表'!G:G,"")</f>
        <v/>
      </c>
      <c r="I19" s="618"/>
      <c r="J19" s="619" t="str">
        <f>_xlfn.XLOOKUP(A19,'07_見積書整理表'!B:B,'07_見積書整理表'!O:O,"")</f>
        <v/>
      </c>
      <c r="K19" s="620"/>
    </row>
    <row r="20" spans="1:16" ht="18" customHeight="1">
      <c r="A20" s="29">
        <v>7</v>
      </c>
      <c r="B20" s="607" t="str">
        <f>_xlfn.XLOOKUP(A20,'07_見積書整理表'!B:B,'07_見積書整理表'!D:D,"")</f>
        <v/>
      </c>
      <c r="C20" s="608"/>
      <c r="D20" s="608"/>
      <c r="E20" s="608"/>
      <c r="F20" s="609"/>
      <c r="G20" s="7"/>
      <c r="H20" s="617" t="str">
        <f>_xlfn.XLOOKUP(A20,'07_見積書整理表'!B:B,'07_見積書整理表'!G:G,"")</f>
        <v/>
      </c>
      <c r="I20" s="618"/>
      <c r="J20" s="619" t="str">
        <f>_xlfn.XLOOKUP(A20,'07_見積書整理表'!B:B,'07_見積書整理表'!O:O,"")</f>
        <v/>
      </c>
      <c r="K20" s="620"/>
    </row>
    <row r="21" spans="1:16" ht="18" customHeight="1">
      <c r="A21" s="29">
        <v>8</v>
      </c>
      <c r="B21" s="607" t="str">
        <f>_xlfn.XLOOKUP(A21,'07_見積書整理表'!B:B,'07_見積書整理表'!D:D,"")</f>
        <v/>
      </c>
      <c r="C21" s="608"/>
      <c r="D21" s="608"/>
      <c r="E21" s="608"/>
      <c r="F21" s="609"/>
      <c r="G21" s="7"/>
      <c r="H21" s="617" t="str">
        <f>_xlfn.XLOOKUP(A21,'07_見積書整理表'!B:B,'07_見積書整理表'!G:G,"")</f>
        <v/>
      </c>
      <c r="I21" s="618"/>
      <c r="J21" s="619" t="str">
        <f>_xlfn.XLOOKUP(A21,'07_見積書整理表'!B:B,'07_見積書整理表'!O:O,"")</f>
        <v/>
      </c>
      <c r="K21" s="620"/>
    </row>
    <row r="22" spans="1:16" ht="18" customHeight="1">
      <c r="A22" s="29">
        <v>9</v>
      </c>
      <c r="B22" s="607" t="str">
        <f>_xlfn.XLOOKUP(A22,'07_見積書整理表'!B:B,'07_見積書整理表'!D:D,"")</f>
        <v/>
      </c>
      <c r="C22" s="608"/>
      <c r="D22" s="608"/>
      <c r="E22" s="608"/>
      <c r="F22" s="609"/>
      <c r="G22" s="7"/>
      <c r="H22" s="617" t="str">
        <f>_xlfn.XLOOKUP(A22,'07_見積書整理表'!B:B,'07_見積書整理表'!G:G,"")</f>
        <v/>
      </c>
      <c r="I22" s="618"/>
      <c r="J22" s="619" t="str">
        <f>_xlfn.XLOOKUP(A22,'07_見積書整理表'!B:B,'07_見積書整理表'!O:O,"")</f>
        <v/>
      </c>
      <c r="K22" s="620"/>
    </row>
    <row r="23" spans="1:16" ht="18" customHeight="1">
      <c r="A23" s="29">
        <v>10</v>
      </c>
      <c r="B23" s="607" t="str">
        <f>_xlfn.XLOOKUP(A23,'07_見積書整理表'!B:B,'07_見積書整理表'!D:D,"")</f>
        <v/>
      </c>
      <c r="C23" s="608"/>
      <c r="D23" s="608"/>
      <c r="E23" s="608"/>
      <c r="F23" s="609"/>
      <c r="G23" s="7"/>
      <c r="H23" s="617" t="str">
        <f>_xlfn.XLOOKUP(A23,'07_見積書整理表'!B:B,'07_見積書整理表'!G:G,"")</f>
        <v/>
      </c>
      <c r="I23" s="618"/>
      <c r="J23" s="619" t="str">
        <f>_xlfn.XLOOKUP(A23,'07_見積書整理表'!B:B,'07_見積書整理表'!O:O,"")</f>
        <v/>
      </c>
      <c r="K23" s="620"/>
    </row>
    <row r="24" spans="1:16" ht="18" customHeight="1">
      <c r="A24" s="421"/>
      <c r="B24" s="646" t="s">
        <v>317</v>
      </c>
      <c r="C24" s="647"/>
      <c r="D24" s="647"/>
      <c r="E24" s="647"/>
      <c r="F24" s="648"/>
      <c r="G24" s="7"/>
      <c r="H24" s="649"/>
      <c r="I24" s="650"/>
      <c r="J24" s="619">
        <f ca="1">'07_見積書整理表'!O60</f>
        <v>0</v>
      </c>
      <c r="K24" s="620"/>
    </row>
    <row r="25" spans="1:16" ht="18" customHeight="1" thickBot="1">
      <c r="A25" s="30"/>
      <c r="B25" s="529" t="s">
        <v>207</v>
      </c>
      <c r="C25" s="530"/>
      <c r="D25" s="530"/>
      <c r="E25" s="530"/>
      <c r="F25" s="531"/>
      <c r="G25" s="6"/>
      <c r="H25" s="624"/>
      <c r="I25" s="625"/>
      <c r="J25" s="626">
        <f ca="1">'07_見積書整理表'!O62</f>
        <v>0</v>
      </c>
      <c r="K25" s="627"/>
    </row>
    <row r="26" spans="1:16" ht="38.25" customHeight="1" thickTop="1" thickBot="1">
      <c r="A26" s="32"/>
      <c r="B26" s="33"/>
      <c r="C26" s="33"/>
      <c r="D26" s="33"/>
      <c r="E26" s="560" t="s">
        <v>106</v>
      </c>
      <c r="F26" s="561"/>
      <c r="G26" s="474">
        <f ca="1">'07_見積書整理表'!K64</f>
        <v>0</v>
      </c>
      <c r="H26" s="558" t="s">
        <v>105</v>
      </c>
      <c r="I26" s="559"/>
      <c r="J26" s="440">
        <f ca="1">'02-1_様式2-1（別紙）'!F51</f>
        <v>0</v>
      </c>
      <c r="K26" s="34" t="s">
        <v>9</v>
      </c>
      <c r="L26" t="s">
        <v>349</v>
      </c>
      <c r="O26" s="8"/>
    </row>
    <row r="27" spans="1:16" ht="37.5" customHeight="1" thickTop="1" thickBot="1">
      <c r="A27" s="554" t="s">
        <v>10</v>
      </c>
      <c r="B27" s="555"/>
      <c r="C27" s="628"/>
      <c r="D27" s="629"/>
      <c r="E27" s="630" t="s">
        <v>11</v>
      </c>
      <c r="F27" s="555"/>
      <c r="G27" s="438">
        <f>IF(H2="専門課程",1/2,1/3)</f>
        <v>0.33333333333333331</v>
      </c>
      <c r="H27" s="631" t="s">
        <v>12</v>
      </c>
      <c r="I27" s="632"/>
      <c r="J27" s="439">
        <f ca="1">ROUNDDOWN(J26*G27,-3)</f>
        <v>0</v>
      </c>
      <c r="K27" s="35" t="s">
        <v>9</v>
      </c>
      <c r="L27" t="s">
        <v>308</v>
      </c>
    </row>
    <row r="28" spans="1:16" ht="37.5" customHeight="1" thickTop="1" thickBot="1">
      <c r="A28" s="556" t="s">
        <v>343</v>
      </c>
      <c r="B28" s="557"/>
      <c r="C28" s="644" t="s">
        <v>344</v>
      </c>
      <c r="D28" s="645"/>
      <c r="E28" s="644"/>
      <c r="F28" s="645"/>
      <c r="G28" s="496" t="s">
        <v>13</v>
      </c>
      <c r="H28" s="634"/>
      <c r="I28" s="635"/>
      <c r="J28" s="635"/>
      <c r="K28" s="636"/>
    </row>
    <row r="29" spans="1:16" ht="39.75" customHeight="1" thickTop="1">
      <c r="A29" s="532" t="s">
        <v>100</v>
      </c>
      <c r="B29" s="533"/>
      <c r="C29" s="534"/>
      <c r="D29" s="535"/>
      <c r="E29" s="535"/>
      <c r="F29" s="536" t="s">
        <v>103</v>
      </c>
      <c r="G29" s="537"/>
      <c r="H29" s="537"/>
      <c r="I29" s="537"/>
      <c r="J29" s="537"/>
      <c r="K29" s="538"/>
    </row>
    <row r="30" spans="1:16" ht="42.75" customHeight="1">
      <c r="A30" s="539" t="s">
        <v>101</v>
      </c>
      <c r="B30" s="540"/>
      <c r="C30" s="541"/>
      <c r="D30" s="542"/>
      <c r="E30" s="542"/>
      <c r="F30" s="543"/>
      <c r="G30" s="544"/>
      <c r="H30" s="544"/>
      <c r="I30" s="544"/>
      <c r="J30" s="544"/>
      <c r="K30" s="545"/>
    </row>
    <row r="31" spans="1:16" ht="44.25" customHeight="1" thickBot="1">
      <c r="A31" s="549" t="s">
        <v>102</v>
      </c>
      <c r="B31" s="550"/>
      <c r="C31" s="551"/>
      <c r="D31" s="552"/>
      <c r="E31" s="553"/>
      <c r="F31" s="546"/>
      <c r="G31" s="547"/>
      <c r="H31" s="547"/>
      <c r="I31" s="547"/>
      <c r="J31" s="547"/>
      <c r="K31" s="548"/>
      <c r="M31" s="9"/>
      <c r="N31" s="9"/>
      <c r="O31" s="9"/>
      <c r="P31" s="9"/>
    </row>
    <row r="32" spans="1:16" ht="21.75" customHeight="1" thickTop="1">
      <c r="A32" s="637" t="s">
        <v>14</v>
      </c>
      <c r="B32" s="638"/>
      <c r="C32" s="638"/>
      <c r="D32" s="638"/>
      <c r="E32" s="638"/>
      <c r="F32" s="638"/>
      <c r="G32" s="638"/>
      <c r="H32" s="638"/>
      <c r="I32" s="638"/>
      <c r="J32" s="638"/>
      <c r="K32" s="639"/>
      <c r="M32" s="9"/>
      <c r="N32" s="9"/>
      <c r="O32" s="9"/>
      <c r="P32" s="9"/>
    </row>
    <row r="33" spans="1:16" ht="45" customHeight="1">
      <c r="A33" s="640"/>
      <c r="B33" s="544"/>
      <c r="C33" s="544"/>
      <c r="D33" s="544"/>
      <c r="E33" s="544"/>
      <c r="F33" s="544"/>
      <c r="G33" s="544"/>
      <c r="H33" s="544"/>
      <c r="I33" s="544"/>
      <c r="J33" s="544"/>
      <c r="K33" s="545"/>
      <c r="M33" s="9"/>
      <c r="N33" s="9"/>
      <c r="O33" s="9"/>
      <c r="P33" s="9"/>
    </row>
    <row r="34" spans="1:16" ht="45" customHeight="1" thickBot="1">
      <c r="A34" s="641"/>
      <c r="B34" s="642"/>
      <c r="C34" s="642"/>
      <c r="D34" s="642"/>
      <c r="E34" s="642"/>
      <c r="F34" s="642"/>
      <c r="G34" s="642"/>
      <c r="H34" s="642"/>
      <c r="I34" s="642"/>
      <c r="J34" s="642"/>
      <c r="K34" s="643"/>
      <c r="M34" s="9"/>
      <c r="N34" s="9"/>
      <c r="O34" s="9"/>
      <c r="P34" s="9"/>
    </row>
    <row r="35" spans="1:16" ht="26.25" customHeight="1" thickTop="1">
      <c r="A35" s="637" t="s">
        <v>104</v>
      </c>
      <c r="B35" s="638"/>
      <c r="C35" s="638"/>
      <c r="D35" s="638"/>
      <c r="E35" s="638"/>
      <c r="F35" s="638"/>
      <c r="G35" s="638"/>
      <c r="H35" s="638"/>
      <c r="I35" s="638"/>
      <c r="J35" s="638"/>
      <c r="K35" s="639"/>
    </row>
    <row r="36" spans="1:16" ht="109.5" customHeight="1" thickBot="1">
      <c r="A36" s="621"/>
      <c r="B36" s="622"/>
      <c r="C36" s="622"/>
      <c r="D36" s="622"/>
      <c r="E36" s="622"/>
      <c r="F36" s="622"/>
      <c r="G36" s="622"/>
      <c r="H36" s="622"/>
      <c r="I36" s="622"/>
      <c r="J36" s="622"/>
      <c r="K36" s="623"/>
    </row>
    <row r="37" spans="1:16">
      <c r="A37" s="633"/>
      <c r="B37" s="633"/>
      <c r="C37" s="633"/>
      <c r="D37" s="633"/>
      <c r="E37" s="633"/>
      <c r="F37" s="633"/>
      <c r="G37" s="633"/>
      <c r="H37" s="633"/>
      <c r="I37" s="633"/>
      <c r="J37" s="633"/>
      <c r="K37" s="633"/>
    </row>
  </sheetData>
  <dataConsolidate/>
  <mergeCells count="83">
    <mergeCell ref="J21:K21"/>
    <mergeCell ref="J22:K22"/>
    <mergeCell ref="J24:K24"/>
    <mergeCell ref="B21:F21"/>
    <mergeCell ref="B22:F22"/>
    <mergeCell ref="H21:I21"/>
    <mergeCell ref="H22:I22"/>
    <mergeCell ref="B24:F24"/>
    <mergeCell ref="H24:I24"/>
    <mergeCell ref="A37:K37"/>
    <mergeCell ref="H28:K28"/>
    <mergeCell ref="A32:K32"/>
    <mergeCell ref="A33:K34"/>
    <mergeCell ref="A35:K35"/>
    <mergeCell ref="E28:F28"/>
    <mergeCell ref="C28:D28"/>
    <mergeCell ref="B18:F18"/>
    <mergeCell ref="B19:F19"/>
    <mergeCell ref="B20:F20"/>
    <mergeCell ref="B23:F23"/>
    <mergeCell ref="A36:K36"/>
    <mergeCell ref="H25:I25"/>
    <mergeCell ref="J25:K25"/>
    <mergeCell ref="C27:D27"/>
    <mergeCell ref="E27:F27"/>
    <mergeCell ref="H27:I27"/>
    <mergeCell ref="H20:I20"/>
    <mergeCell ref="J20:K20"/>
    <mergeCell ref="H23:I23"/>
    <mergeCell ref="J23:K23"/>
    <mergeCell ref="H18:I18"/>
    <mergeCell ref="J18:K18"/>
    <mergeCell ref="H19:I19"/>
    <mergeCell ref="J19:K19"/>
    <mergeCell ref="H16:I16"/>
    <mergeCell ref="J16:K16"/>
    <mergeCell ref="H17:I17"/>
    <mergeCell ref="J17:K17"/>
    <mergeCell ref="B16:F16"/>
    <mergeCell ref="B17:F17"/>
    <mergeCell ref="B14:F14"/>
    <mergeCell ref="H14:I14"/>
    <mergeCell ref="J14:K14"/>
    <mergeCell ref="H15:I15"/>
    <mergeCell ref="J15:K15"/>
    <mergeCell ref="B15:F15"/>
    <mergeCell ref="C11:K11"/>
    <mergeCell ref="C12:K12"/>
    <mergeCell ref="H13:I13"/>
    <mergeCell ref="J13:K13"/>
    <mergeCell ref="B13:F13"/>
    <mergeCell ref="A11:B11"/>
    <mergeCell ref="A12:B12"/>
    <mergeCell ref="I1:K1"/>
    <mergeCell ref="H2:K2"/>
    <mergeCell ref="A4:K4"/>
    <mergeCell ref="G6:H6"/>
    <mergeCell ref="I6:K6"/>
    <mergeCell ref="A8:B8"/>
    <mergeCell ref="C8:F8"/>
    <mergeCell ref="H8:K8"/>
    <mergeCell ref="A7:B7"/>
    <mergeCell ref="C7:F7"/>
    <mergeCell ref="H7:K7"/>
    <mergeCell ref="A9:B9"/>
    <mergeCell ref="C9:F9"/>
    <mergeCell ref="H9:K9"/>
    <mergeCell ref="A10:B10"/>
    <mergeCell ref="C10:F10"/>
    <mergeCell ref="H10:K10"/>
    <mergeCell ref="B25:F25"/>
    <mergeCell ref="A29:B29"/>
    <mergeCell ref="C29:E29"/>
    <mergeCell ref="F29:K29"/>
    <mergeCell ref="A30:B30"/>
    <mergeCell ref="C30:E30"/>
    <mergeCell ref="F30:K31"/>
    <mergeCell ref="A31:B31"/>
    <mergeCell ref="C31:E31"/>
    <mergeCell ref="A27:B27"/>
    <mergeCell ref="A28:B28"/>
    <mergeCell ref="H26:I26"/>
    <mergeCell ref="E26:F26"/>
  </mergeCells>
  <phoneticPr fontId="13"/>
  <conditionalFormatting sqref="C7:F7">
    <cfRule type="expression" dxfId="105" priority="7">
      <formula>$C$7&lt;&gt;""</formula>
    </cfRule>
  </conditionalFormatting>
  <conditionalFormatting sqref="C30:K31">
    <cfRule type="expression" dxfId="104" priority="4">
      <formula>FIND("有",$C$29)</formula>
    </cfRule>
  </conditionalFormatting>
  <conditionalFormatting sqref="E28:F28">
    <cfRule type="expression" dxfId="103" priority="1">
      <formula>$E$28&lt;&gt;""</formula>
    </cfRule>
  </conditionalFormatting>
  <conditionalFormatting sqref="H2:K2 I6:K6 H7:K9 C7:F10 C11:K12 G14:G23 C27:D27 A33:K34 A36:K36">
    <cfRule type="cellIs" dxfId="102" priority="6" operator="equal">
      <formula>""</formula>
    </cfRule>
  </conditionalFormatting>
  <conditionalFormatting sqref="H2:K2 I6:K6 H7:K9 C7:F10 C11:K12 G14:G23 C27:D27 C29:E29 A33:K34 A36:K36">
    <cfRule type="cellIs" dxfId="101" priority="5" operator="equal">
      <formula>""</formula>
    </cfRule>
  </conditionalFormatting>
  <conditionalFormatting sqref="H28:K28">
    <cfRule type="expression" dxfId="100" priority="3">
      <formula>$H$29&lt;&gt;""</formula>
    </cfRule>
  </conditionalFormatting>
  <conditionalFormatting sqref="L27">
    <cfRule type="expression" dxfId="98" priority="8">
      <formula>IF(H2="専門課程",J27&gt;=20000000,IF(H2="高等課程",J27&gt;=4000000))</formula>
    </cfRule>
  </conditionalFormatting>
  <dataValidations count="6">
    <dataValidation type="list" allowBlank="1" showInputMessage="1" showErrorMessage="1" sqref="C29:E29" xr:uid="{00000000-0002-0000-0000-000001000000}">
      <formula1>"有,無"</formula1>
    </dataValidation>
    <dataValidation type="list" allowBlank="1" showInputMessage="1" showErrorMessage="1" sqref="C9:F9" xr:uid="{00000000-0002-0000-0000-000002000000}">
      <formula1>"工業,農業,医療,衛生,教育・社会福祉,商業実務,服飾・家政,文化・教養"</formula1>
    </dataValidation>
    <dataValidation type="list" allowBlank="1" showInputMessage="1" showErrorMessage="1" sqref="C31:E31" xr:uid="{00000000-0002-0000-0000-000003000000}">
      <formula1>"国庫補助金の過去実績はない,継続使用,用途を変えて継続使用,廃棄,その他"</formula1>
    </dataValidation>
    <dataValidation allowBlank="1" showDropDown="1" showInputMessage="1" showErrorMessage="1" sqref="C10:F10" xr:uid="{00000000-0002-0000-0000-000004000000}"/>
    <dataValidation type="list" allowBlank="1" showInputMessage="1" showErrorMessage="1" sqref="H2:K2" xr:uid="{C1B7533A-18E3-4CB6-B6DC-FD1F6615BEC8}">
      <formula1>"専門課程,高等課程"</formula1>
    </dataValidation>
    <dataValidation type="list" allowBlank="1" showInputMessage="1" showErrorMessage="1" sqref="E28:F28" xr:uid="{1BF0FE7C-D9CD-428B-A0B2-87C5C91D4ED0}">
      <formula1>"上旬,中旬,下旬"</formula1>
    </dataValidation>
  </dataValidations>
  <printOptions horizontalCentered="1"/>
  <pageMargins left="0.78740157480314965" right="0.59055118110236227" top="0.59055118110236227" bottom="0.62992125984251968" header="0.51181102362204722" footer="0.51181102362204722"/>
  <pageSetup paperSize="9" scale="80"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00000000-000E-0000-0100-000003000000}">
            <xm:f>J26='07_見積書整理表'!O64</xm:f>
            <x14:dxf>
              <font>
                <color rgb="FFFF0000"/>
              </font>
              <fill>
                <patternFill patternType="none">
                  <bgColor auto="1"/>
                </patternFill>
              </fill>
            </x14:dxf>
          </x14:cfRule>
          <xm:sqref>L26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Sheet4!$A$3:$A$49</xm:f>
          </x14:formula1>
          <xm:sqref>C7:F7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CD796-5EA5-43A4-BAFE-710834926EC2}">
  <sheetPr>
    <tabColor rgb="FFFF00FF"/>
    <pageSetUpPr fitToPage="1"/>
  </sheetPr>
  <dimension ref="B1:F51"/>
  <sheetViews>
    <sheetView view="pageBreakPreview" zoomScaleNormal="100" zoomScaleSheetLayoutView="100" workbookViewId="0">
      <selection activeCell="D21" sqref="D21"/>
    </sheetView>
  </sheetViews>
  <sheetFormatPr defaultColWidth="9" defaultRowHeight="13.2"/>
  <cols>
    <col min="1" max="1" width="3.109375" style="422" customWidth="1"/>
    <col min="2" max="2" width="5.6640625" style="422" customWidth="1"/>
    <col min="3" max="3" width="40.6640625" style="422" customWidth="1"/>
    <col min="4" max="4" width="30.6640625" style="422" customWidth="1"/>
    <col min="5" max="5" width="8.109375" style="422" customWidth="1"/>
    <col min="6" max="6" width="15.6640625" style="422" customWidth="1"/>
    <col min="7" max="16384" width="9" style="422"/>
  </cols>
  <sheetData>
    <row r="1" spans="2:6">
      <c r="F1" s="436" t="s">
        <v>311</v>
      </c>
    </row>
    <row r="2" spans="2:6">
      <c r="F2" s="426"/>
    </row>
    <row r="3" spans="2:6">
      <c r="B3" s="424" t="s">
        <v>20</v>
      </c>
      <c r="C3" s="424" t="s">
        <v>310</v>
      </c>
      <c r="D3" s="424" t="s">
        <v>6</v>
      </c>
      <c r="E3" s="424" t="s">
        <v>7</v>
      </c>
      <c r="F3" s="424" t="s">
        <v>8</v>
      </c>
    </row>
    <row r="4" spans="2:6">
      <c r="B4" s="425">
        <v>1</v>
      </c>
      <c r="C4" s="441" t="str">
        <f>_xlfn.XLOOKUP(B4,'07_見積書整理表'!B:B,'07_見積書整理表'!D:D,"")</f>
        <v/>
      </c>
      <c r="D4" s="473"/>
      <c r="E4" s="441" t="str">
        <f>_xlfn.XLOOKUP(B4,'07_見積書整理表'!B:B,'07_見積書整理表'!G:G,"")</f>
        <v/>
      </c>
      <c r="F4" s="441" t="str">
        <f>_xlfn.XLOOKUP(B4,'07_見積書整理表'!B:B,'07_見積書整理表'!O:O,"")</f>
        <v/>
      </c>
    </row>
    <row r="5" spans="2:6">
      <c r="B5" s="425">
        <v>2</v>
      </c>
      <c r="C5" s="441" t="str">
        <f>_xlfn.XLOOKUP(B5,'07_見積書整理表'!B:B,'07_見積書整理表'!D:D,"")</f>
        <v/>
      </c>
      <c r="D5" s="423"/>
      <c r="E5" s="441" t="str">
        <f>_xlfn.XLOOKUP(B5,'07_見積書整理表'!B:B,'07_見積書整理表'!G:G,"")</f>
        <v/>
      </c>
      <c r="F5" s="441" t="str">
        <f>_xlfn.XLOOKUP(B5,'07_見積書整理表'!B:B,'07_見積書整理表'!O:O,"")</f>
        <v/>
      </c>
    </row>
    <row r="6" spans="2:6">
      <c r="B6" s="425">
        <v>3</v>
      </c>
      <c r="C6" s="441" t="str">
        <f>_xlfn.XLOOKUP(B6,'07_見積書整理表'!B:B,'07_見積書整理表'!D:D,"")</f>
        <v/>
      </c>
      <c r="D6" s="423"/>
      <c r="E6" s="441" t="str">
        <f>_xlfn.XLOOKUP(B6,'07_見積書整理表'!B:B,'07_見積書整理表'!G:G,"")</f>
        <v/>
      </c>
      <c r="F6" s="441" t="str">
        <f>_xlfn.XLOOKUP(B6,'07_見積書整理表'!B:B,'07_見積書整理表'!O:O,"")</f>
        <v/>
      </c>
    </row>
    <row r="7" spans="2:6">
      <c r="B7" s="425">
        <v>4</v>
      </c>
      <c r="C7" s="441" t="str">
        <f>_xlfn.XLOOKUP(B7,'07_見積書整理表'!B:B,'07_見積書整理表'!D:D,"")</f>
        <v/>
      </c>
      <c r="D7" s="423"/>
      <c r="E7" s="441" t="str">
        <f>_xlfn.XLOOKUP(B7,'07_見積書整理表'!B:B,'07_見積書整理表'!G:G,"")</f>
        <v/>
      </c>
      <c r="F7" s="441" t="str">
        <f>_xlfn.XLOOKUP(B7,'07_見積書整理表'!B:B,'07_見積書整理表'!O:O,"")</f>
        <v/>
      </c>
    </row>
    <row r="8" spans="2:6">
      <c r="B8" s="425">
        <v>5</v>
      </c>
      <c r="C8" s="441" t="str">
        <f>_xlfn.XLOOKUP(B8,'07_見積書整理表'!B:B,'07_見積書整理表'!D:D,"")</f>
        <v/>
      </c>
      <c r="D8" s="423"/>
      <c r="E8" s="441" t="str">
        <f>_xlfn.XLOOKUP(B8,'07_見積書整理表'!B:B,'07_見積書整理表'!G:G,"")</f>
        <v/>
      </c>
      <c r="F8" s="441" t="str">
        <f>_xlfn.XLOOKUP(B8,'07_見積書整理表'!B:B,'07_見積書整理表'!O:O,"")</f>
        <v/>
      </c>
    </row>
    <row r="9" spans="2:6">
      <c r="B9" s="425">
        <v>6</v>
      </c>
      <c r="C9" s="441" t="str">
        <f>_xlfn.XLOOKUP(B9,'07_見積書整理表'!B:B,'07_見積書整理表'!D:D,"")</f>
        <v/>
      </c>
      <c r="D9" s="423"/>
      <c r="E9" s="441" t="str">
        <f>_xlfn.XLOOKUP(B9,'07_見積書整理表'!B:B,'07_見積書整理表'!G:G,"")</f>
        <v/>
      </c>
      <c r="F9" s="441" t="str">
        <f>_xlfn.XLOOKUP(B9,'07_見積書整理表'!B:B,'07_見積書整理表'!O:O,"")</f>
        <v/>
      </c>
    </row>
    <row r="10" spans="2:6">
      <c r="B10" s="425">
        <v>7</v>
      </c>
      <c r="C10" s="441" t="str">
        <f>_xlfn.XLOOKUP(B10,'07_見積書整理表'!B:B,'07_見積書整理表'!D:D,"")</f>
        <v/>
      </c>
      <c r="D10" s="423"/>
      <c r="E10" s="441" t="str">
        <f>_xlfn.XLOOKUP(B10,'07_見積書整理表'!B:B,'07_見積書整理表'!G:G,"")</f>
        <v/>
      </c>
      <c r="F10" s="441" t="str">
        <f>_xlfn.XLOOKUP(B10,'07_見積書整理表'!B:B,'07_見積書整理表'!O:O,"")</f>
        <v/>
      </c>
    </row>
    <row r="11" spans="2:6">
      <c r="B11" s="425">
        <v>8</v>
      </c>
      <c r="C11" s="441" t="str">
        <f>_xlfn.XLOOKUP(B11,'07_見積書整理表'!B:B,'07_見積書整理表'!D:D,"")</f>
        <v/>
      </c>
      <c r="D11" s="423"/>
      <c r="E11" s="441" t="str">
        <f>_xlfn.XLOOKUP(B11,'07_見積書整理表'!B:B,'07_見積書整理表'!G:G,"")</f>
        <v/>
      </c>
      <c r="F11" s="441" t="str">
        <f>_xlfn.XLOOKUP(B11,'07_見積書整理表'!B:B,'07_見積書整理表'!O:O,"")</f>
        <v/>
      </c>
    </row>
    <row r="12" spans="2:6">
      <c r="B12" s="425">
        <v>9</v>
      </c>
      <c r="C12" s="441" t="str">
        <f>_xlfn.XLOOKUP(B12,'07_見積書整理表'!B:B,'07_見積書整理表'!D:D,"")</f>
        <v/>
      </c>
      <c r="D12" s="423"/>
      <c r="E12" s="441" t="str">
        <f>_xlfn.XLOOKUP(B12,'07_見積書整理表'!B:B,'07_見積書整理表'!G:G,"")</f>
        <v/>
      </c>
      <c r="F12" s="441" t="str">
        <f>_xlfn.XLOOKUP(B12,'07_見積書整理表'!B:B,'07_見積書整理表'!O:O,"")</f>
        <v/>
      </c>
    </row>
    <row r="13" spans="2:6">
      <c r="B13" s="425">
        <v>10</v>
      </c>
      <c r="C13" s="441" t="str">
        <f>_xlfn.XLOOKUP(B13,'07_見積書整理表'!B:B,'07_見積書整理表'!D:D,"")</f>
        <v/>
      </c>
      <c r="D13" s="423"/>
      <c r="E13" s="441" t="str">
        <f>_xlfn.XLOOKUP(B13,'07_見積書整理表'!B:B,'07_見積書整理表'!G:G,"")</f>
        <v/>
      </c>
      <c r="F13" s="441" t="str">
        <f>_xlfn.XLOOKUP(B13,'07_見積書整理表'!B:B,'07_見積書整理表'!O:O,"")</f>
        <v/>
      </c>
    </row>
    <row r="14" spans="2:6">
      <c r="B14" s="425">
        <v>11</v>
      </c>
      <c r="C14" s="441" t="str">
        <f>_xlfn.XLOOKUP(B14,'07_見積書整理表'!B:B,'07_見積書整理表'!D:D,"")</f>
        <v/>
      </c>
      <c r="D14" s="423"/>
      <c r="E14" s="441" t="str">
        <f>_xlfn.XLOOKUP(B14,'07_見積書整理表'!B:B,'07_見積書整理表'!G:G,"")</f>
        <v/>
      </c>
      <c r="F14" s="441" t="str">
        <f>_xlfn.XLOOKUP(B14,'07_見積書整理表'!B:B,'07_見積書整理表'!O:O,"")</f>
        <v/>
      </c>
    </row>
    <row r="15" spans="2:6">
      <c r="B15" s="425">
        <v>12</v>
      </c>
      <c r="C15" s="441" t="str">
        <f>_xlfn.XLOOKUP(B15,'07_見積書整理表'!B:B,'07_見積書整理表'!D:D,"")</f>
        <v/>
      </c>
      <c r="D15" s="423"/>
      <c r="E15" s="441" t="str">
        <f>_xlfn.XLOOKUP(B15,'07_見積書整理表'!B:B,'07_見積書整理表'!G:G,"")</f>
        <v/>
      </c>
      <c r="F15" s="441" t="str">
        <f>_xlfn.XLOOKUP(B15,'07_見積書整理表'!B:B,'07_見積書整理表'!O:O,"")</f>
        <v/>
      </c>
    </row>
    <row r="16" spans="2:6">
      <c r="B16" s="425">
        <v>13</v>
      </c>
      <c r="C16" s="441" t="str">
        <f>_xlfn.XLOOKUP(B16,'07_見積書整理表'!B:B,'07_見積書整理表'!D:D,"")</f>
        <v/>
      </c>
      <c r="D16" s="423"/>
      <c r="E16" s="441" t="str">
        <f>_xlfn.XLOOKUP(B16,'07_見積書整理表'!B:B,'07_見積書整理表'!G:G,"")</f>
        <v/>
      </c>
      <c r="F16" s="441" t="str">
        <f>_xlfn.XLOOKUP(B16,'07_見積書整理表'!B:B,'07_見積書整理表'!O:O,"")</f>
        <v/>
      </c>
    </row>
    <row r="17" spans="2:6">
      <c r="B17" s="425">
        <v>14</v>
      </c>
      <c r="C17" s="441" t="str">
        <f>_xlfn.XLOOKUP(B17,'07_見積書整理表'!B:B,'07_見積書整理表'!D:D,"")</f>
        <v/>
      </c>
      <c r="D17" s="423"/>
      <c r="E17" s="441" t="str">
        <f>_xlfn.XLOOKUP(B17,'07_見積書整理表'!B:B,'07_見積書整理表'!G:G,"")</f>
        <v/>
      </c>
      <c r="F17" s="441" t="str">
        <f>_xlfn.XLOOKUP(B17,'07_見積書整理表'!B:B,'07_見積書整理表'!O:O,"")</f>
        <v/>
      </c>
    </row>
    <row r="18" spans="2:6">
      <c r="B18" s="425">
        <v>15</v>
      </c>
      <c r="C18" s="441" t="str">
        <f>_xlfn.XLOOKUP(B18,'07_見積書整理表'!B:B,'07_見積書整理表'!D:D,"")</f>
        <v/>
      </c>
      <c r="D18" s="423"/>
      <c r="E18" s="441" t="str">
        <f>_xlfn.XLOOKUP(B18,'07_見積書整理表'!B:B,'07_見積書整理表'!G:G,"")</f>
        <v/>
      </c>
      <c r="F18" s="441" t="str">
        <f>_xlfn.XLOOKUP(B18,'07_見積書整理表'!B:B,'07_見積書整理表'!O:O,"")</f>
        <v/>
      </c>
    </row>
    <row r="19" spans="2:6">
      <c r="B19" s="425">
        <v>16</v>
      </c>
      <c r="C19" s="441" t="str">
        <f>_xlfn.XLOOKUP(B19,'07_見積書整理表'!B:B,'07_見積書整理表'!D:D,"")</f>
        <v/>
      </c>
      <c r="D19" s="423"/>
      <c r="E19" s="441" t="str">
        <f>_xlfn.XLOOKUP(B19,'07_見積書整理表'!B:B,'07_見積書整理表'!G:G,"")</f>
        <v/>
      </c>
      <c r="F19" s="441" t="str">
        <f>_xlfn.XLOOKUP(B19,'07_見積書整理表'!B:B,'07_見積書整理表'!O:O,"")</f>
        <v/>
      </c>
    </row>
    <row r="20" spans="2:6">
      <c r="B20" s="425">
        <v>17</v>
      </c>
      <c r="C20" s="441" t="str">
        <f>_xlfn.XLOOKUP(B20,'07_見積書整理表'!B:B,'07_見積書整理表'!D:D,"")</f>
        <v/>
      </c>
      <c r="D20" s="423"/>
      <c r="E20" s="441" t="str">
        <f>_xlfn.XLOOKUP(B20,'07_見積書整理表'!B:B,'07_見積書整理表'!G:G,"")</f>
        <v/>
      </c>
      <c r="F20" s="441" t="str">
        <f>_xlfn.XLOOKUP(B20,'07_見積書整理表'!B:B,'07_見積書整理表'!O:O,"")</f>
        <v/>
      </c>
    </row>
    <row r="21" spans="2:6">
      <c r="B21" s="425">
        <v>18</v>
      </c>
      <c r="C21" s="441" t="str">
        <f>_xlfn.XLOOKUP(B21,'07_見積書整理表'!B:B,'07_見積書整理表'!D:D,"")</f>
        <v/>
      </c>
      <c r="D21" s="423"/>
      <c r="E21" s="441" t="str">
        <f>_xlfn.XLOOKUP(B21,'07_見積書整理表'!B:B,'07_見積書整理表'!G:G,"")</f>
        <v/>
      </c>
      <c r="F21" s="441" t="str">
        <f>_xlfn.XLOOKUP(B21,'07_見積書整理表'!B:B,'07_見積書整理表'!O:O,"")</f>
        <v/>
      </c>
    </row>
    <row r="22" spans="2:6">
      <c r="B22" s="425">
        <v>19</v>
      </c>
      <c r="C22" s="441" t="str">
        <f>_xlfn.XLOOKUP(B22,'07_見積書整理表'!B:B,'07_見積書整理表'!D:D,"")</f>
        <v/>
      </c>
      <c r="D22" s="423"/>
      <c r="E22" s="441" t="str">
        <f>_xlfn.XLOOKUP(B22,'07_見積書整理表'!B:B,'07_見積書整理表'!G:G,"")</f>
        <v/>
      </c>
      <c r="F22" s="441" t="str">
        <f>_xlfn.XLOOKUP(B22,'07_見積書整理表'!B:B,'07_見積書整理表'!O:O,"")</f>
        <v/>
      </c>
    </row>
    <row r="23" spans="2:6">
      <c r="B23" s="425">
        <v>20</v>
      </c>
      <c r="C23" s="441" t="str">
        <f>_xlfn.XLOOKUP(B23,'07_見積書整理表'!B:B,'07_見積書整理表'!D:D,"")</f>
        <v/>
      </c>
      <c r="D23" s="423"/>
      <c r="E23" s="441" t="str">
        <f>_xlfn.XLOOKUP(B23,'07_見積書整理表'!B:B,'07_見積書整理表'!G:G,"")</f>
        <v/>
      </c>
      <c r="F23" s="441" t="str">
        <f>_xlfn.XLOOKUP(B23,'07_見積書整理表'!B:B,'07_見積書整理表'!O:O,"")</f>
        <v/>
      </c>
    </row>
    <row r="24" spans="2:6">
      <c r="B24" s="425">
        <v>21</v>
      </c>
      <c r="C24" s="441" t="str">
        <f>_xlfn.XLOOKUP(B24,'07_見積書整理表'!B:B,'07_見積書整理表'!D:D,"")</f>
        <v/>
      </c>
      <c r="D24" s="423"/>
      <c r="E24" s="441" t="str">
        <f>_xlfn.XLOOKUP(B24,'07_見積書整理表'!B:B,'07_見積書整理表'!G:G,"")</f>
        <v/>
      </c>
      <c r="F24" s="441" t="str">
        <f>_xlfn.XLOOKUP(B24,'07_見積書整理表'!B:B,'07_見積書整理表'!O:O,"")</f>
        <v/>
      </c>
    </row>
    <row r="25" spans="2:6">
      <c r="B25" s="425">
        <v>22</v>
      </c>
      <c r="C25" s="441" t="str">
        <f>_xlfn.XLOOKUP(B25,'07_見積書整理表'!B:B,'07_見積書整理表'!D:D,"")</f>
        <v/>
      </c>
      <c r="D25" s="423"/>
      <c r="E25" s="441" t="str">
        <f>_xlfn.XLOOKUP(B25,'07_見積書整理表'!B:B,'07_見積書整理表'!G:G,"")</f>
        <v/>
      </c>
      <c r="F25" s="441" t="str">
        <f>_xlfn.XLOOKUP(B25,'07_見積書整理表'!B:B,'07_見積書整理表'!O:O,"")</f>
        <v/>
      </c>
    </row>
    <row r="26" spans="2:6">
      <c r="B26" s="425">
        <v>23</v>
      </c>
      <c r="C26" s="441" t="str">
        <f>_xlfn.XLOOKUP(B26,'07_見積書整理表'!B:B,'07_見積書整理表'!D:D,"")</f>
        <v/>
      </c>
      <c r="D26" s="423"/>
      <c r="E26" s="441" t="str">
        <f>_xlfn.XLOOKUP(B26,'07_見積書整理表'!B:B,'07_見積書整理表'!G:G,"")</f>
        <v/>
      </c>
      <c r="F26" s="441" t="str">
        <f>_xlfn.XLOOKUP(B26,'07_見積書整理表'!B:B,'07_見積書整理表'!O:O,"")</f>
        <v/>
      </c>
    </row>
    <row r="27" spans="2:6">
      <c r="B27" s="425">
        <v>24</v>
      </c>
      <c r="C27" s="441" t="str">
        <f>_xlfn.XLOOKUP(B27,'07_見積書整理表'!B:B,'07_見積書整理表'!D:D,"")</f>
        <v/>
      </c>
      <c r="D27" s="423"/>
      <c r="E27" s="441" t="str">
        <f>_xlfn.XLOOKUP(B27,'07_見積書整理表'!B:B,'07_見積書整理表'!G:G,"")</f>
        <v/>
      </c>
      <c r="F27" s="441" t="str">
        <f>_xlfn.XLOOKUP(B27,'07_見積書整理表'!B:B,'07_見積書整理表'!O:O,"")</f>
        <v/>
      </c>
    </row>
    <row r="28" spans="2:6">
      <c r="B28" s="425">
        <v>25</v>
      </c>
      <c r="C28" s="441" t="str">
        <f>_xlfn.XLOOKUP(B28,'07_見積書整理表'!B:B,'07_見積書整理表'!D:D,"")</f>
        <v/>
      </c>
      <c r="D28" s="423"/>
      <c r="E28" s="441" t="str">
        <f>_xlfn.XLOOKUP(B28,'07_見積書整理表'!B:B,'07_見積書整理表'!G:G,"")</f>
        <v/>
      </c>
      <c r="F28" s="441" t="str">
        <f>_xlfn.XLOOKUP(B28,'07_見積書整理表'!B:B,'07_見積書整理表'!O:O,"")</f>
        <v/>
      </c>
    </row>
    <row r="29" spans="2:6">
      <c r="B29" s="425">
        <v>26</v>
      </c>
      <c r="C29" s="441" t="str">
        <f>_xlfn.XLOOKUP(B29,'07_見積書整理表'!B:B,'07_見積書整理表'!D:D,"")</f>
        <v/>
      </c>
      <c r="D29" s="423"/>
      <c r="E29" s="441" t="str">
        <f>_xlfn.XLOOKUP(B29,'07_見積書整理表'!B:B,'07_見積書整理表'!G:G,"")</f>
        <v/>
      </c>
      <c r="F29" s="441" t="str">
        <f>_xlfn.XLOOKUP(B29,'07_見積書整理表'!B:B,'07_見積書整理表'!O:O,"")</f>
        <v/>
      </c>
    </row>
    <row r="30" spans="2:6">
      <c r="B30" s="425">
        <v>27</v>
      </c>
      <c r="C30" s="441" t="str">
        <f>_xlfn.XLOOKUP(B30,'07_見積書整理表'!B:B,'07_見積書整理表'!D:D,"")</f>
        <v/>
      </c>
      <c r="D30" s="423"/>
      <c r="E30" s="441" t="str">
        <f>_xlfn.XLOOKUP(B30,'07_見積書整理表'!B:B,'07_見積書整理表'!G:G,"")</f>
        <v/>
      </c>
      <c r="F30" s="441" t="str">
        <f>_xlfn.XLOOKUP(B30,'07_見積書整理表'!B:B,'07_見積書整理表'!O:O,"")</f>
        <v/>
      </c>
    </row>
    <row r="31" spans="2:6">
      <c r="B31" s="425">
        <v>28</v>
      </c>
      <c r="C31" s="441" t="str">
        <f>_xlfn.XLOOKUP(B31,'07_見積書整理表'!B:B,'07_見積書整理表'!D:D,"")</f>
        <v/>
      </c>
      <c r="D31" s="423"/>
      <c r="E31" s="441" t="str">
        <f>_xlfn.XLOOKUP(B31,'07_見積書整理表'!B:B,'07_見積書整理表'!G:G,"")</f>
        <v/>
      </c>
      <c r="F31" s="441" t="str">
        <f>_xlfn.XLOOKUP(B31,'07_見積書整理表'!B:B,'07_見積書整理表'!O:O,"")</f>
        <v/>
      </c>
    </row>
    <row r="32" spans="2:6">
      <c r="B32" s="425">
        <v>29</v>
      </c>
      <c r="C32" s="441" t="str">
        <f>_xlfn.XLOOKUP(B32,'07_見積書整理表'!B:B,'07_見積書整理表'!D:D,"")</f>
        <v/>
      </c>
      <c r="D32" s="423"/>
      <c r="E32" s="441" t="str">
        <f>_xlfn.XLOOKUP(B32,'07_見積書整理表'!B:B,'07_見積書整理表'!G:G,"")</f>
        <v/>
      </c>
      <c r="F32" s="441" t="str">
        <f>_xlfn.XLOOKUP(B32,'07_見積書整理表'!B:B,'07_見積書整理表'!O:O,"")</f>
        <v/>
      </c>
    </row>
    <row r="33" spans="2:6">
      <c r="B33" s="425">
        <v>30</v>
      </c>
      <c r="C33" s="441" t="str">
        <f>_xlfn.XLOOKUP(B33,'07_見積書整理表'!B:B,'07_見積書整理表'!D:D,"")</f>
        <v/>
      </c>
      <c r="D33" s="423"/>
      <c r="E33" s="441" t="str">
        <f>_xlfn.XLOOKUP(B33,'07_見積書整理表'!B:B,'07_見積書整理表'!G:G,"")</f>
        <v/>
      </c>
      <c r="F33" s="441" t="str">
        <f>_xlfn.XLOOKUP(B33,'07_見積書整理表'!B:B,'07_見積書整理表'!O:O,"")</f>
        <v/>
      </c>
    </row>
    <row r="34" spans="2:6">
      <c r="B34" s="425">
        <v>31</v>
      </c>
      <c r="C34" s="441" t="str">
        <f>_xlfn.XLOOKUP(B34,'07_見積書整理表'!B:B,'07_見積書整理表'!D:D,"")</f>
        <v/>
      </c>
      <c r="D34" s="423"/>
      <c r="E34" s="441" t="str">
        <f>_xlfn.XLOOKUP(B34,'07_見積書整理表'!B:B,'07_見積書整理表'!G:G,"")</f>
        <v/>
      </c>
      <c r="F34" s="441" t="str">
        <f>_xlfn.XLOOKUP(B34,'07_見積書整理表'!B:B,'07_見積書整理表'!O:O,"")</f>
        <v/>
      </c>
    </row>
    <row r="35" spans="2:6">
      <c r="B35" s="425">
        <v>32</v>
      </c>
      <c r="C35" s="441" t="str">
        <f>_xlfn.XLOOKUP(B35,'07_見積書整理表'!B:B,'07_見積書整理表'!D:D,"")</f>
        <v/>
      </c>
      <c r="D35" s="423"/>
      <c r="E35" s="441" t="str">
        <f>_xlfn.XLOOKUP(B35,'07_見積書整理表'!B:B,'07_見積書整理表'!G:G,"")</f>
        <v/>
      </c>
      <c r="F35" s="441" t="str">
        <f>_xlfn.XLOOKUP(B35,'07_見積書整理表'!B:B,'07_見積書整理表'!O:O,"")</f>
        <v/>
      </c>
    </row>
    <row r="36" spans="2:6">
      <c r="B36" s="425">
        <v>33</v>
      </c>
      <c r="C36" s="441" t="str">
        <f>_xlfn.XLOOKUP(B36,'07_見積書整理表'!B:B,'07_見積書整理表'!D:D,"")</f>
        <v/>
      </c>
      <c r="D36" s="423"/>
      <c r="E36" s="441" t="str">
        <f>_xlfn.XLOOKUP(B36,'07_見積書整理表'!B:B,'07_見積書整理表'!G:G,"")</f>
        <v/>
      </c>
      <c r="F36" s="441" t="str">
        <f>_xlfn.XLOOKUP(B36,'07_見積書整理表'!B:B,'07_見積書整理表'!O:O,"")</f>
        <v/>
      </c>
    </row>
    <row r="37" spans="2:6">
      <c r="B37" s="425">
        <v>34</v>
      </c>
      <c r="C37" s="441" t="str">
        <f>_xlfn.XLOOKUP(B37,'07_見積書整理表'!B:B,'07_見積書整理表'!D:D,"")</f>
        <v/>
      </c>
      <c r="D37" s="423"/>
      <c r="E37" s="441" t="str">
        <f>_xlfn.XLOOKUP(B37,'07_見積書整理表'!B:B,'07_見積書整理表'!G:G,"")</f>
        <v/>
      </c>
      <c r="F37" s="441" t="str">
        <f>_xlfn.XLOOKUP(B37,'07_見積書整理表'!B:B,'07_見積書整理表'!O:O,"")</f>
        <v/>
      </c>
    </row>
    <row r="38" spans="2:6">
      <c r="B38" s="425">
        <v>35</v>
      </c>
      <c r="C38" s="441" t="str">
        <f>_xlfn.XLOOKUP(B38,'07_見積書整理表'!B:B,'07_見積書整理表'!D:D,"")</f>
        <v/>
      </c>
      <c r="D38" s="423"/>
      <c r="E38" s="441" t="str">
        <f>_xlfn.XLOOKUP(B38,'07_見積書整理表'!B:B,'07_見積書整理表'!G:G,"")</f>
        <v/>
      </c>
      <c r="F38" s="441" t="str">
        <f>_xlfn.XLOOKUP(B38,'07_見積書整理表'!B:B,'07_見積書整理表'!O:O,"")</f>
        <v/>
      </c>
    </row>
    <row r="39" spans="2:6">
      <c r="B39" s="425">
        <v>36</v>
      </c>
      <c r="C39" s="441" t="str">
        <f>_xlfn.XLOOKUP(B39,'07_見積書整理表'!B:B,'07_見積書整理表'!D:D,"")</f>
        <v/>
      </c>
      <c r="D39" s="423"/>
      <c r="E39" s="441" t="str">
        <f>_xlfn.XLOOKUP(B39,'07_見積書整理表'!B:B,'07_見積書整理表'!G:G,"")</f>
        <v/>
      </c>
      <c r="F39" s="441" t="str">
        <f>_xlfn.XLOOKUP(B39,'07_見積書整理表'!B:B,'07_見積書整理表'!O:O,"")</f>
        <v/>
      </c>
    </row>
    <row r="40" spans="2:6">
      <c r="B40" s="425">
        <v>37</v>
      </c>
      <c r="C40" s="441" t="str">
        <f>_xlfn.XLOOKUP(B40,'07_見積書整理表'!B:B,'07_見積書整理表'!D:D,"")</f>
        <v/>
      </c>
      <c r="D40" s="423"/>
      <c r="E40" s="441" t="str">
        <f>_xlfn.XLOOKUP(B40,'07_見積書整理表'!B:B,'07_見積書整理表'!G:G,"")</f>
        <v/>
      </c>
      <c r="F40" s="441" t="str">
        <f>_xlfn.XLOOKUP(B40,'07_見積書整理表'!B:B,'07_見積書整理表'!O:O,"")</f>
        <v/>
      </c>
    </row>
    <row r="41" spans="2:6">
      <c r="B41" s="425">
        <v>38</v>
      </c>
      <c r="C41" s="441" t="str">
        <f>_xlfn.XLOOKUP(B41,'07_見積書整理表'!B:B,'07_見積書整理表'!D:D,"")</f>
        <v/>
      </c>
      <c r="D41" s="423"/>
      <c r="E41" s="441" t="str">
        <f>_xlfn.XLOOKUP(B41,'07_見積書整理表'!B:B,'07_見積書整理表'!G:G,"")</f>
        <v/>
      </c>
      <c r="F41" s="441" t="str">
        <f>_xlfn.XLOOKUP(B41,'07_見積書整理表'!B:B,'07_見積書整理表'!O:O,"")</f>
        <v/>
      </c>
    </row>
    <row r="42" spans="2:6">
      <c r="B42" s="425">
        <v>39</v>
      </c>
      <c r="C42" s="441" t="str">
        <f>_xlfn.XLOOKUP(B42,'07_見積書整理表'!B:B,'07_見積書整理表'!D:D,"")</f>
        <v/>
      </c>
      <c r="D42" s="423"/>
      <c r="E42" s="441" t="str">
        <f>_xlfn.XLOOKUP(B42,'07_見積書整理表'!B:B,'07_見積書整理表'!G:G,"")</f>
        <v/>
      </c>
      <c r="F42" s="441" t="str">
        <f>_xlfn.XLOOKUP(B42,'07_見積書整理表'!B:B,'07_見積書整理表'!O:O,"")</f>
        <v/>
      </c>
    </row>
    <row r="43" spans="2:6">
      <c r="B43" s="425">
        <v>40</v>
      </c>
      <c r="C43" s="441" t="str">
        <f>_xlfn.XLOOKUP(B43,'07_見積書整理表'!B:B,'07_見積書整理表'!D:D,"")</f>
        <v/>
      </c>
      <c r="D43" s="423"/>
      <c r="E43" s="441" t="str">
        <f>_xlfn.XLOOKUP(B43,'07_見積書整理表'!B:B,'07_見積書整理表'!G:G,"")</f>
        <v/>
      </c>
      <c r="F43" s="441" t="str">
        <f>_xlfn.XLOOKUP(B43,'07_見積書整理表'!B:B,'07_見積書整理表'!O:O,"")</f>
        <v/>
      </c>
    </row>
    <row r="44" spans="2:6">
      <c r="B44" s="425">
        <v>41</v>
      </c>
      <c r="C44" s="441" t="str">
        <f>_xlfn.XLOOKUP(B44,'07_見積書整理表'!B:B,'07_見積書整理表'!D:D,"")</f>
        <v/>
      </c>
      <c r="D44" s="423"/>
      <c r="E44" s="441" t="str">
        <f>_xlfn.XLOOKUP(B44,'07_見積書整理表'!B:B,'07_見積書整理表'!G:G,"")</f>
        <v/>
      </c>
      <c r="F44" s="441" t="str">
        <f>_xlfn.XLOOKUP(B44,'07_見積書整理表'!B:B,'07_見積書整理表'!O:O,"")</f>
        <v/>
      </c>
    </row>
    <row r="45" spans="2:6">
      <c r="B45" s="425">
        <v>42</v>
      </c>
      <c r="C45" s="441" t="str">
        <f>_xlfn.XLOOKUP(B45,'07_見積書整理表'!B:B,'07_見積書整理表'!D:D,"")</f>
        <v/>
      </c>
      <c r="D45" s="423"/>
      <c r="E45" s="441" t="str">
        <f>_xlfn.XLOOKUP(B45,'07_見積書整理表'!B:B,'07_見積書整理表'!G:G,"")</f>
        <v/>
      </c>
      <c r="F45" s="441" t="str">
        <f>_xlfn.XLOOKUP(B45,'07_見積書整理表'!B:B,'07_見積書整理表'!O:O,"")</f>
        <v/>
      </c>
    </row>
    <row r="46" spans="2:6">
      <c r="B46" s="425">
        <v>43</v>
      </c>
      <c r="C46" s="441" t="str">
        <f>_xlfn.XLOOKUP(B46,'07_見積書整理表'!B:B,'07_見積書整理表'!D:D,"")</f>
        <v/>
      </c>
      <c r="D46" s="423"/>
      <c r="E46" s="441" t="str">
        <f>_xlfn.XLOOKUP(B46,'07_見積書整理表'!B:B,'07_見積書整理表'!G:G,"")</f>
        <v/>
      </c>
      <c r="F46" s="441" t="str">
        <f>_xlfn.XLOOKUP(B46,'07_見積書整理表'!B:B,'07_見積書整理表'!O:O,"")</f>
        <v/>
      </c>
    </row>
    <row r="47" spans="2:6">
      <c r="B47" s="427">
        <v>44</v>
      </c>
      <c r="C47" s="442" t="str">
        <f>_xlfn.XLOOKUP(B47,'07_見積書整理表'!B:B,'07_見積書整理表'!D:D,"")</f>
        <v/>
      </c>
      <c r="D47" s="423"/>
      <c r="E47" s="442" t="str">
        <f>_xlfn.XLOOKUP(B47,'07_見積書整理表'!B:B,'07_見積書整理表'!G:G,"")</f>
        <v/>
      </c>
      <c r="F47" s="442" t="str">
        <f>_xlfn.XLOOKUP(B47,'07_見積書整理表'!B:B,'07_見積書整理表'!O:O,"")</f>
        <v/>
      </c>
    </row>
    <row r="48" spans="2:6">
      <c r="B48" s="428">
        <v>45</v>
      </c>
      <c r="C48" s="442" t="str">
        <f>_xlfn.XLOOKUP(B48,'07_見積書整理表'!B:B,'07_見積書整理表'!D:D,"")</f>
        <v/>
      </c>
      <c r="D48" s="472"/>
      <c r="E48" s="443" t="str">
        <f>_xlfn.XLOOKUP(B48,'07_見積書整理表'!B:B,'07_見積書整理表'!G:G,"")</f>
        <v/>
      </c>
      <c r="F48" s="443" t="str">
        <f>_xlfn.XLOOKUP(B48,'07_見積書整理表'!B:B,'07_見積書整理表'!O:O,"")</f>
        <v/>
      </c>
    </row>
    <row r="49" spans="2:6">
      <c r="B49" s="429"/>
      <c r="C49" s="435" t="s">
        <v>317</v>
      </c>
      <c r="D49" s="423"/>
      <c r="E49" s="423"/>
      <c r="F49" s="442">
        <f ca="1">'07_見積書整理表'!O60</f>
        <v>0</v>
      </c>
    </row>
    <row r="50" spans="2:6" ht="13.8" thickBot="1">
      <c r="B50" s="431"/>
      <c r="C50" s="432" t="s">
        <v>207</v>
      </c>
      <c r="D50" s="432"/>
      <c r="E50" s="432"/>
      <c r="F50" s="444">
        <f ca="1">'07_見積書整理表'!O62</f>
        <v>0</v>
      </c>
    </row>
    <row r="51" spans="2:6" ht="13.8" thickTop="1">
      <c r="B51" s="430"/>
      <c r="C51" s="433" t="s">
        <v>312</v>
      </c>
      <c r="D51" s="430"/>
      <c r="E51" s="430"/>
      <c r="F51" s="445">
        <f ca="1">SUM(F4:F50)</f>
        <v>0</v>
      </c>
    </row>
  </sheetData>
  <phoneticPr fontId="13"/>
  <conditionalFormatting sqref="D4:D48">
    <cfRule type="cellIs" dxfId="97" priority="1" operator="equal">
      <formula>""</formula>
    </cfRule>
  </conditionalFormatting>
  <pageMargins left="0.7" right="0.7" top="0.75" bottom="0.75" header="0.3" footer="0.3"/>
  <pageSetup paperSize="9" scale="85" fitToHeight="0" orientation="portrait" r:id="rId1"/>
  <headerFooter>
    <oddHeader>&amp;L【機密性○（取扱制限）】</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52E29-7F3C-4807-826E-F271A7517F16}">
  <sheetPr>
    <tabColor indexed="33"/>
    <pageSetUpPr fitToPage="1"/>
  </sheetPr>
  <dimension ref="A1:H44"/>
  <sheetViews>
    <sheetView view="pageBreakPreview" zoomScaleNormal="85" zoomScaleSheetLayoutView="100" workbookViewId="0">
      <selection activeCell="P15" sqref="P15"/>
    </sheetView>
  </sheetViews>
  <sheetFormatPr defaultRowHeight="13.2"/>
  <cols>
    <col min="1" max="1" width="4.44140625" customWidth="1"/>
    <col min="2" max="3" width="19.33203125" customWidth="1"/>
    <col min="4" max="7" width="8.33203125" customWidth="1"/>
    <col min="8" max="8" width="25.77734375" customWidth="1"/>
    <col min="9" max="9" width="12.109375" bestFit="1" customWidth="1"/>
  </cols>
  <sheetData>
    <row r="1" spans="1:8">
      <c r="G1" s="661" t="s">
        <v>325</v>
      </c>
      <c r="H1" s="661"/>
    </row>
    <row r="2" spans="1:8" ht="6.75" customHeight="1"/>
    <row r="3" spans="1:8" ht="28.5" customHeight="1">
      <c r="A3" s="587" t="s">
        <v>352</v>
      </c>
      <c r="B3" s="587"/>
      <c r="C3" s="588"/>
      <c r="D3" s="588"/>
      <c r="E3" s="588"/>
      <c r="F3" s="588"/>
      <c r="G3" s="588"/>
      <c r="H3" s="588"/>
    </row>
    <row r="4" spans="1:8" s="4" customFormat="1" ht="5.25" customHeight="1">
      <c r="A4" s="3"/>
      <c r="B4" s="3"/>
      <c r="C4" s="3"/>
      <c r="D4" s="3"/>
      <c r="E4" s="3"/>
      <c r="F4" s="3"/>
      <c r="G4" s="3"/>
      <c r="H4" s="3"/>
    </row>
    <row r="5" spans="1:8" ht="13.8" thickBot="1">
      <c r="G5" s="10" t="s">
        <v>22</v>
      </c>
      <c r="H5" s="477">
        <f>'[7]02-1_様式1-1'!C8</f>
        <v>0</v>
      </c>
    </row>
    <row r="6" spans="1:8" ht="29.25" customHeight="1">
      <c r="A6" s="662" t="s">
        <v>323</v>
      </c>
      <c r="B6" s="664" t="s">
        <v>24</v>
      </c>
      <c r="C6" s="666" t="s">
        <v>25</v>
      </c>
      <c r="D6" s="667" t="s">
        <v>26</v>
      </c>
      <c r="E6" s="666"/>
      <c r="F6" s="666" t="s">
        <v>27</v>
      </c>
      <c r="G6" s="666"/>
      <c r="H6" s="659" t="s">
        <v>28</v>
      </c>
    </row>
    <row r="7" spans="1:8" ht="29.25" customHeight="1">
      <c r="A7" s="663"/>
      <c r="B7" s="665"/>
      <c r="C7" s="652"/>
      <c r="D7" s="21" t="s">
        <v>29</v>
      </c>
      <c r="E7" s="22" t="s">
        <v>30</v>
      </c>
      <c r="F7" s="22" t="s">
        <v>31</v>
      </c>
      <c r="G7" s="22" t="s">
        <v>32</v>
      </c>
      <c r="H7" s="660"/>
    </row>
    <row r="8" spans="1:8" ht="20.25" customHeight="1">
      <c r="A8" s="656" t="s">
        <v>33</v>
      </c>
      <c r="C8" s="12"/>
      <c r="E8" s="13"/>
      <c r="G8" s="13"/>
      <c r="H8" s="14"/>
    </row>
    <row r="9" spans="1:8" ht="20.25" customHeight="1">
      <c r="A9" s="657"/>
      <c r="C9" s="12"/>
      <c r="E9" s="12"/>
      <c r="G9" s="12"/>
      <c r="H9" s="14"/>
    </row>
    <row r="10" spans="1:8" ht="20.25" customHeight="1">
      <c r="A10" s="657"/>
      <c r="C10" s="12"/>
      <c r="E10" s="12"/>
      <c r="G10" s="12"/>
      <c r="H10" s="14"/>
    </row>
    <row r="11" spans="1:8" ht="20.25" customHeight="1">
      <c r="A11" s="657"/>
      <c r="C11" s="12"/>
      <c r="E11" s="12"/>
      <c r="G11" s="12"/>
      <c r="H11" s="14"/>
    </row>
    <row r="12" spans="1:8" ht="20.25" customHeight="1">
      <c r="A12" s="657"/>
      <c r="C12" s="12"/>
      <c r="E12" s="12"/>
      <c r="G12" s="12"/>
      <c r="H12" s="14"/>
    </row>
    <row r="13" spans="1:8" ht="20.25" customHeight="1">
      <c r="A13" s="657"/>
      <c r="C13" s="12"/>
      <c r="E13" s="12"/>
      <c r="G13" s="12"/>
      <c r="H13" s="14"/>
    </row>
    <row r="14" spans="1:8" ht="20.25" customHeight="1">
      <c r="A14" s="657"/>
      <c r="C14" s="12"/>
      <c r="E14" s="12"/>
      <c r="G14" s="12"/>
      <c r="H14" s="14"/>
    </row>
    <row r="15" spans="1:8" ht="20.25" customHeight="1">
      <c r="A15" s="657"/>
      <c r="C15" s="12"/>
      <c r="E15" s="12"/>
      <c r="G15" s="12"/>
      <c r="H15" s="14"/>
    </row>
    <row r="16" spans="1:8" ht="20.25" customHeight="1">
      <c r="A16" s="657"/>
      <c r="C16" s="12"/>
      <c r="E16" s="12"/>
      <c r="G16" s="12"/>
      <c r="H16" s="14"/>
    </row>
    <row r="17" spans="1:8" ht="20.25" customHeight="1">
      <c r="A17" s="657"/>
      <c r="C17" s="12"/>
      <c r="E17" s="12"/>
      <c r="G17" s="12"/>
      <c r="H17" s="14"/>
    </row>
    <row r="18" spans="1:8" ht="20.25" customHeight="1">
      <c r="A18" s="657"/>
      <c r="C18" s="12"/>
      <c r="E18" s="12"/>
      <c r="G18" s="12"/>
      <c r="H18" s="14"/>
    </row>
    <row r="19" spans="1:8" ht="20.25" customHeight="1">
      <c r="A19" s="657"/>
      <c r="C19" s="12"/>
      <c r="E19" s="12"/>
      <c r="G19" s="12"/>
      <c r="H19" s="14"/>
    </row>
    <row r="20" spans="1:8" ht="20.25" customHeight="1">
      <c r="A20" s="657"/>
      <c r="C20" s="12"/>
      <c r="E20" s="12"/>
      <c r="G20" s="12"/>
      <c r="H20" s="14"/>
    </row>
    <row r="21" spans="1:8" ht="20.25" customHeight="1">
      <c r="A21" s="657"/>
      <c r="C21" s="12"/>
      <c r="E21" s="12"/>
      <c r="G21" s="12"/>
      <c r="H21" s="14"/>
    </row>
    <row r="22" spans="1:8" ht="20.25" customHeight="1">
      <c r="A22" s="657"/>
      <c r="C22" s="12"/>
      <c r="E22" s="12"/>
      <c r="G22" s="12"/>
      <c r="H22" s="14"/>
    </row>
    <row r="23" spans="1:8" ht="20.25" customHeight="1">
      <c r="A23" s="657"/>
      <c r="C23" s="12"/>
      <c r="E23" s="12"/>
      <c r="G23" s="12"/>
      <c r="H23" s="14"/>
    </row>
    <row r="24" spans="1:8" ht="29.25" customHeight="1">
      <c r="A24" s="658"/>
      <c r="B24" s="652" t="s">
        <v>34</v>
      </c>
      <c r="C24" s="652"/>
      <c r="D24" s="476">
        <f>SUM(D8:D23)</f>
        <v>0</v>
      </c>
      <c r="E24" s="476">
        <f>SUM(E8:E23)</f>
        <v>0</v>
      </c>
      <c r="F24" s="476">
        <f>SUM(F8:F23)</f>
        <v>0</v>
      </c>
      <c r="G24" s="476">
        <f>SUM(G8:G23)</f>
        <v>0</v>
      </c>
      <c r="H24" s="15"/>
    </row>
    <row r="25" spans="1:8" ht="20.25" customHeight="1">
      <c r="A25" s="656" t="s">
        <v>35</v>
      </c>
      <c r="C25" s="13"/>
      <c r="E25" s="13"/>
      <c r="G25" s="13"/>
      <c r="H25" s="14"/>
    </row>
    <row r="26" spans="1:8" ht="20.25" customHeight="1">
      <c r="A26" s="657"/>
      <c r="C26" s="12"/>
      <c r="E26" s="12"/>
      <c r="G26" s="12"/>
      <c r="H26" s="14"/>
    </row>
    <row r="27" spans="1:8" ht="20.25" customHeight="1">
      <c r="A27" s="657"/>
      <c r="C27" s="12"/>
      <c r="E27" s="12"/>
      <c r="G27" s="12"/>
      <c r="H27" s="14"/>
    </row>
    <row r="28" spans="1:8" ht="20.25" customHeight="1">
      <c r="A28" s="657"/>
      <c r="C28" s="12"/>
      <c r="E28" s="12"/>
      <c r="G28" s="12"/>
      <c r="H28" s="14"/>
    </row>
    <row r="29" spans="1:8" ht="20.25" customHeight="1">
      <c r="A29" s="657"/>
      <c r="C29" s="12"/>
      <c r="E29" s="12"/>
      <c r="G29" s="12"/>
      <c r="H29" s="14"/>
    </row>
    <row r="30" spans="1:8" ht="20.25" customHeight="1">
      <c r="A30" s="657"/>
      <c r="C30" s="12"/>
      <c r="E30" s="12"/>
      <c r="G30" s="12"/>
      <c r="H30" s="14"/>
    </row>
    <row r="31" spans="1:8" ht="20.25" customHeight="1">
      <c r="A31" s="657"/>
      <c r="C31" s="12"/>
      <c r="E31" s="12"/>
      <c r="G31" s="12"/>
      <c r="H31" s="14"/>
    </row>
    <row r="32" spans="1:8" ht="20.25" customHeight="1">
      <c r="A32" s="657"/>
      <c r="C32" s="12"/>
      <c r="E32" s="12"/>
      <c r="G32" s="12"/>
      <c r="H32" s="14"/>
    </row>
    <row r="33" spans="1:8" ht="20.25" customHeight="1">
      <c r="A33" s="657"/>
      <c r="C33" s="12"/>
      <c r="E33" s="12"/>
      <c r="G33" s="12"/>
      <c r="H33" s="14"/>
    </row>
    <row r="34" spans="1:8" ht="20.25" customHeight="1">
      <c r="A34" s="657"/>
      <c r="C34" s="12"/>
      <c r="E34" s="12"/>
      <c r="G34" s="12"/>
      <c r="H34" s="14"/>
    </row>
    <row r="35" spans="1:8" ht="20.25" customHeight="1">
      <c r="A35" s="657"/>
      <c r="C35" s="12"/>
      <c r="E35" s="12"/>
      <c r="G35" s="12"/>
      <c r="H35" s="14"/>
    </row>
    <row r="36" spans="1:8" ht="20.25" customHeight="1">
      <c r="A36" s="657"/>
      <c r="C36" s="12"/>
      <c r="E36" s="12"/>
      <c r="G36" s="12"/>
      <c r="H36" s="14"/>
    </row>
    <row r="37" spans="1:8" ht="20.25" customHeight="1">
      <c r="A37" s="657"/>
      <c r="C37" s="12"/>
      <c r="E37" s="12"/>
      <c r="G37" s="12"/>
      <c r="H37" s="14"/>
    </row>
    <row r="38" spans="1:8" ht="20.25" customHeight="1">
      <c r="A38" s="657"/>
      <c r="C38" s="12"/>
      <c r="E38" s="12"/>
      <c r="G38" s="12"/>
      <c r="H38" s="14"/>
    </row>
    <row r="39" spans="1:8" ht="20.25" customHeight="1">
      <c r="A39" s="657"/>
      <c r="C39" s="16"/>
      <c r="E39" s="16"/>
      <c r="G39" s="16"/>
      <c r="H39" s="14"/>
    </row>
    <row r="40" spans="1:8" ht="29.25" customHeight="1">
      <c r="A40" s="658"/>
      <c r="B40" s="652" t="s">
        <v>34</v>
      </c>
      <c r="C40" s="652"/>
      <c r="D40" s="476">
        <f>SUM(D25:D39)</f>
        <v>0</v>
      </c>
      <c r="E40" s="476">
        <f>SUM(E25:E39)</f>
        <v>0</v>
      </c>
      <c r="F40" s="476">
        <f>SUM(F25:F39)</f>
        <v>0</v>
      </c>
      <c r="G40" s="476">
        <f>SUM(G25:G39)</f>
        <v>0</v>
      </c>
      <c r="H40" s="15"/>
    </row>
    <row r="41" spans="1:8" ht="29.25" customHeight="1" thickBot="1">
      <c r="A41" s="653" t="s">
        <v>36</v>
      </c>
      <c r="B41" s="654"/>
      <c r="C41" s="654"/>
      <c r="D41" s="475">
        <f>D24+D40</f>
        <v>0</v>
      </c>
      <c r="E41" s="475">
        <f>E24+E40</f>
        <v>0</v>
      </c>
      <c r="F41" s="475">
        <f>F24+F40</f>
        <v>0</v>
      </c>
      <c r="G41" s="475">
        <f>G24+G40</f>
        <v>0</v>
      </c>
      <c r="H41" s="17"/>
    </row>
    <row r="42" spans="1:8" ht="5.25" customHeight="1">
      <c r="A42" s="655"/>
      <c r="B42" s="655"/>
      <c r="C42" s="655"/>
      <c r="D42" s="655"/>
      <c r="E42" s="655"/>
      <c r="F42" s="655"/>
      <c r="G42" s="655"/>
      <c r="H42" s="655"/>
    </row>
    <row r="43" spans="1:8">
      <c r="A43" s="651" t="s">
        <v>37</v>
      </c>
      <c r="B43" s="651"/>
      <c r="C43" s="651"/>
      <c r="D43" s="651"/>
      <c r="E43" s="651"/>
      <c r="F43" s="651"/>
      <c r="G43" s="651"/>
      <c r="H43" s="651"/>
    </row>
    <row r="44" spans="1:8">
      <c r="A44" s="651" t="s">
        <v>38</v>
      </c>
      <c r="B44" s="651"/>
      <c r="C44" s="651"/>
      <c r="D44" s="651"/>
      <c r="E44" s="651"/>
      <c r="F44" s="651"/>
      <c r="G44" s="651"/>
      <c r="H44" s="651"/>
    </row>
  </sheetData>
  <dataConsolidate/>
  <mergeCells count="16">
    <mergeCell ref="H6:H7"/>
    <mergeCell ref="A3:H3"/>
    <mergeCell ref="G1:H1"/>
    <mergeCell ref="A6:A7"/>
    <mergeCell ref="B6:B7"/>
    <mergeCell ref="C6:C7"/>
    <mergeCell ref="D6:E6"/>
    <mergeCell ref="F6:G6"/>
    <mergeCell ref="A44:H44"/>
    <mergeCell ref="B24:C24"/>
    <mergeCell ref="B40:C40"/>
    <mergeCell ref="A41:C41"/>
    <mergeCell ref="A42:H42"/>
    <mergeCell ref="A43:H43"/>
    <mergeCell ref="A25:A40"/>
    <mergeCell ref="A8:A24"/>
  </mergeCells>
  <phoneticPr fontId="13"/>
  <printOptions horizontalCentered="1"/>
  <pageMargins left="0.78740157480314965" right="0.59055118110236227" top="0.59055118110236227" bottom="0.62992125984251968" header="0.51181102362204722" footer="0.51181102362204722"/>
  <pageSetup paperSize="9" scale="86"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C6BB1-22E3-4CAE-87F6-E2B1535BA889}">
  <sheetPr>
    <tabColor indexed="33"/>
    <pageSetUpPr fitToPage="1"/>
  </sheetPr>
  <dimension ref="A1:H30"/>
  <sheetViews>
    <sheetView view="pageBreakPreview" topLeftCell="A8" zoomScaleNormal="85" zoomScaleSheetLayoutView="100" workbookViewId="0">
      <selection activeCell="B25" sqref="B25:D26"/>
    </sheetView>
  </sheetViews>
  <sheetFormatPr defaultRowHeight="13.2"/>
  <cols>
    <col min="1" max="1" width="4.44140625" customWidth="1"/>
    <col min="2" max="2" width="21" customWidth="1"/>
    <col min="3" max="3" width="38.88671875" customWidth="1"/>
    <col min="4" max="4" width="8.44140625" customWidth="1"/>
    <col min="5" max="8" width="5.44140625" customWidth="1"/>
    <col min="9" max="9" width="12.109375" bestFit="1" customWidth="1"/>
  </cols>
  <sheetData>
    <row r="1" spans="1:8">
      <c r="E1" s="18"/>
      <c r="F1" s="18"/>
      <c r="H1" s="19" t="s">
        <v>47</v>
      </c>
    </row>
    <row r="2" spans="1:8" ht="6.75" customHeight="1"/>
    <row r="3" spans="1:8" ht="28.5" customHeight="1">
      <c r="A3" s="587" t="s">
        <v>39</v>
      </c>
      <c r="B3" s="587"/>
      <c r="C3" s="588"/>
      <c r="D3" s="588"/>
      <c r="E3" s="588"/>
      <c r="F3" s="588"/>
      <c r="G3" s="588"/>
      <c r="H3" s="588"/>
    </row>
    <row r="4" spans="1:8" s="4" customFormat="1" ht="5.25" customHeight="1">
      <c r="A4" s="3"/>
      <c r="B4" s="3"/>
      <c r="C4" s="3"/>
      <c r="D4" s="3"/>
      <c r="E4" s="3"/>
      <c r="F4" s="3"/>
      <c r="G4" s="3"/>
      <c r="H4" s="3"/>
    </row>
    <row r="5" spans="1:8" ht="13.8" thickBot="1">
      <c r="D5" s="10" t="s">
        <v>22</v>
      </c>
      <c r="E5" s="671">
        <f>'[7]02-1_様式1-1'!C8</f>
        <v>0</v>
      </c>
      <c r="F5" s="671"/>
      <c r="G5" s="671"/>
      <c r="H5" s="671"/>
    </row>
    <row r="6" spans="1:8" ht="25.5" customHeight="1">
      <c r="A6" s="662" t="s">
        <v>23</v>
      </c>
      <c r="B6" s="664" t="s">
        <v>40</v>
      </c>
      <c r="C6" s="666" t="s">
        <v>41</v>
      </c>
      <c r="D6" s="668" t="s">
        <v>42</v>
      </c>
      <c r="E6" s="670" t="s">
        <v>43</v>
      </c>
      <c r="F6" s="670"/>
      <c r="G6" s="670"/>
      <c r="H6" s="667"/>
    </row>
    <row r="7" spans="1:8" ht="25.5" customHeight="1">
      <c r="A7" s="663"/>
      <c r="B7" s="665"/>
      <c r="C7" s="652"/>
      <c r="D7" s="669"/>
      <c r="E7" s="21">
        <v>1</v>
      </c>
      <c r="F7" s="22">
        <v>2</v>
      </c>
      <c r="G7" s="22">
        <v>3</v>
      </c>
      <c r="H7" s="22">
        <v>4</v>
      </c>
    </row>
    <row r="8" spans="1:8" ht="20.25" customHeight="1">
      <c r="A8" s="677" t="s">
        <v>44</v>
      </c>
      <c r="C8" s="12"/>
      <c r="D8" s="479"/>
      <c r="F8" s="13"/>
      <c r="H8" s="13"/>
    </row>
    <row r="9" spans="1:8" ht="20.25" customHeight="1">
      <c r="A9" s="678"/>
      <c r="C9" s="12"/>
      <c r="D9" s="12"/>
      <c r="F9" s="12"/>
      <c r="H9" s="12"/>
    </row>
    <row r="10" spans="1:8" ht="20.25" customHeight="1">
      <c r="A10" s="678"/>
      <c r="C10" s="12"/>
      <c r="D10" s="12"/>
      <c r="F10" s="12"/>
      <c r="H10" s="12"/>
    </row>
    <row r="11" spans="1:8" ht="20.25" customHeight="1">
      <c r="A11" s="678"/>
      <c r="C11" s="12"/>
      <c r="D11" s="12"/>
      <c r="F11" s="12"/>
      <c r="H11" s="12"/>
    </row>
    <row r="12" spans="1:8" ht="20.25" customHeight="1">
      <c r="A12" s="678"/>
      <c r="C12" s="12"/>
      <c r="D12" s="12"/>
      <c r="F12" s="12"/>
      <c r="H12" s="12"/>
    </row>
    <row r="13" spans="1:8" ht="20.25" customHeight="1">
      <c r="A13" s="678"/>
      <c r="C13" s="12"/>
      <c r="D13" s="12"/>
      <c r="F13" s="12"/>
      <c r="H13" s="12"/>
    </row>
    <row r="14" spans="1:8" ht="20.25" customHeight="1">
      <c r="A14" s="678"/>
      <c r="C14" s="12"/>
      <c r="D14" s="12"/>
      <c r="F14" s="12"/>
      <c r="H14" s="12"/>
    </row>
    <row r="15" spans="1:8" ht="20.25" customHeight="1">
      <c r="A15" s="678"/>
      <c r="C15" s="12"/>
      <c r="D15" s="12"/>
      <c r="F15" s="12"/>
      <c r="H15" s="12"/>
    </row>
    <row r="16" spans="1:8" ht="20.25" customHeight="1">
      <c r="A16" s="678"/>
      <c r="C16" s="12"/>
      <c r="D16" s="12"/>
      <c r="F16" s="12"/>
      <c r="H16" s="12"/>
    </row>
    <row r="17" spans="1:8" ht="20.25" customHeight="1">
      <c r="A17" s="678"/>
      <c r="C17" s="12"/>
      <c r="D17" s="12"/>
      <c r="F17" s="12"/>
      <c r="H17" s="12"/>
    </row>
    <row r="18" spans="1:8" ht="20.25" customHeight="1">
      <c r="A18" s="678"/>
      <c r="C18" s="12"/>
      <c r="D18" s="12"/>
      <c r="F18" s="12"/>
      <c r="H18" s="12"/>
    </row>
    <row r="19" spans="1:8" ht="20.25" customHeight="1">
      <c r="A19" s="678"/>
      <c r="C19" s="12"/>
      <c r="D19" s="12"/>
      <c r="F19" s="12"/>
      <c r="H19" s="12"/>
    </row>
    <row r="20" spans="1:8" ht="20.25" customHeight="1">
      <c r="A20" s="678"/>
      <c r="C20" s="12"/>
      <c r="D20" s="12"/>
      <c r="F20" s="12"/>
      <c r="H20" s="12"/>
    </row>
    <row r="21" spans="1:8" ht="20.25" customHeight="1">
      <c r="A21" s="678"/>
      <c r="C21" s="12"/>
      <c r="D21" s="12"/>
      <c r="F21" s="12"/>
      <c r="H21" s="12"/>
    </row>
    <row r="22" spans="1:8" ht="20.25" customHeight="1">
      <c r="A22" s="678"/>
      <c r="C22" s="12"/>
      <c r="D22" s="12"/>
      <c r="F22" s="12"/>
      <c r="H22" s="12"/>
    </row>
    <row r="23" spans="1:8" ht="20.25" customHeight="1">
      <c r="A23" s="678"/>
      <c r="C23" s="12"/>
      <c r="D23" s="12"/>
      <c r="F23" s="12"/>
      <c r="H23" s="12"/>
    </row>
    <row r="24" spans="1:8" ht="29.25" customHeight="1">
      <c r="A24" s="679"/>
      <c r="B24" s="665" t="s">
        <v>45</v>
      </c>
      <c r="C24" s="672"/>
      <c r="D24" s="673"/>
      <c r="E24" s="478">
        <f>SUM(E8:E23)</f>
        <v>0</v>
      </c>
      <c r="F24" s="476">
        <f>SUM(F8:F23)</f>
        <v>0</v>
      </c>
      <c r="G24" s="476">
        <f>SUM(G8:G23)</f>
        <v>0</v>
      </c>
      <c r="H24" s="476">
        <f>SUM(H8:H23)</f>
        <v>0</v>
      </c>
    </row>
    <row r="25" spans="1:8" ht="29.25" customHeight="1">
      <c r="A25" s="677" t="s">
        <v>324</v>
      </c>
      <c r="B25" s="682" t="s">
        <v>45</v>
      </c>
      <c r="C25" s="683"/>
      <c r="D25" s="684"/>
      <c r="E25" s="680"/>
      <c r="F25" s="680"/>
      <c r="G25" s="680"/>
      <c r="H25" s="680"/>
    </row>
    <row r="26" spans="1:8" ht="29.25" customHeight="1">
      <c r="A26" s="679"/>
      <c r="B26" s="685"/>
      <c r="C26" s="686"/>
      <c r="D26" s="687"/>
      <c r="E26" s="681"/>
      <c r="F26" s="681"/>
      <c r="G26" s="681"/>
      <c r="H26" s="681"/>
    </row>
    <row r="27" spans="1:8" ht="29.25" customHeight="1" thickBot="1">
      <c r="A27" s="674" t="s">
        <v>46</v>
      </c>
      <c r="B27" s="675"/>
      <c r="C27" s="675"/>
      <c r="D27" s="676"/>
      <c r="E27" s="475">
        <f>SUM(E24:E26)</f>
        <v>0</v>
      </c>
      <c r="F27" s="475">
        <f>SUM(F24:F26)</f>
        <v>0</v>
      </c>
      <c r="G27" s="475">
        <f>SUM(G24:G26)</f>
        <v>0</v>
      </c>
      <c r="H27" s="475">
        <f>SUM(H24:H26)</f>
        <v>0</v>
      </c>
    </row>
    <row r="28" spans="1:8" ht="5.25" customHeight="1">
      <c r="A28" s="655"/>
      <c r="B28" s="655"/>
      <c r="C28" s="655"/>
      <c r="D28" s="655"/>
      <c r="E28" s="655"/>
      <c r="F28" s="655"/>
      <c r="G28" s="655"/>
      <c r="H28" s="655"/>
    </row>
    <row r="29" spans="1:8">
      <c r="A29" s="651"/>
      <c r="B29" s="651"/>
      <c r="C29" s="651"/>
      <c r="D29" s="651"/>
      <c r="E29" s="651"/>
      <c r="F29" s="651"/>
      <c r="G29" s="651"/>
      <c r="H29" s="651"/>
    </row>
    <row r="30" spans="1:8">
      <c r="A30" s="651"/>
      <c r="B30" s="651"/>
      <c r="C30" s="651"/>
      <c r="D30" s="651"/>
      <c r="E30" s="651"/>
      <c r="F30" s="651"/>
      <c r="G30" s="651"/>
      <c r="H30" s="651"/>
    </row>
  </sheetData>
  <dataConsolidate/>
  <mergeCells count="19">
    <mergeCell ref="A3:H3"/>
    <mergeCell ref="A6:A7"/>
    <mergeCell ref="B6:B7"/>
    <mergeCell ref="C6:C7"/>
    <mergeCell ref="A29:H29"/>
    <mergeCell ref="A25:A26"/>
    <mergeCell ref="B25:D26"/>
    <mergeCell ref="E25:E26"/>
    <mergeCell ref="F25:F26"/>
    <mergeCell ref="G25:G26"/>
    <mergeCell ref="A30:H30"/>
    <mergeCell ref="D6:D7"/>
    <mergeCell ref="E6:H6"/>
    <mergeCell ref="E5:H5"/>
    <mergeCell ref="B24:D24"/>
    <mergeCell ref="A27:D27"/>
    <mergeCell ref="A8:A24"/>
    <mergeCell ref="A28:H28"/>
    <mergeCell ref="H25:H26"/>
  </mergeCells>
  <phoneticPr fontId="13"/>
  <conditionalFormatting sqref="E25:E26">
    <cfRule type="expression" dxfId="96" priority="4">
      <formula>$E$25&lt;&gt;""</formula>
    </cfRule>
  </conditionalFormatting>
  <conditionalFormatting sqref="F25:F26">
    <cfRule type="expression" dxfId="95" priority="3">
      <formula>$F$25&lt;&gt;""</formula>
    </cfRule>
  </conditionalFormatting>
  <conditionalFormatting sqref="G25:G26">
    <cfRule type="expression" dxfId="94" priority="2">
      <formula>$G$25&lt;&gt;""</formula>
    </cfRule>
  </conditionalFormatting>
  <conditionalFormatting sqref="H25:H26">
    <cfRule type="expression" dxfId="93" priority="1">
      <formula>$H$25&lt;&gt;""</formula>
    </cfRule>
  </conditionalFormatting>
  <printOptions horizontalCentered="1"/>
  <pageMargins left="0.78740157480314965" right="0.59055118110236227" top="0.59055118110236227" bottom="0.62992125984251968" header="0.51181102362204722" footer="0.51181102362204722"/>
  <pageSetup paperSize="9" scale="94" orientation="portrait"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0D41D-0B41-4BF8-A195-0A03EEB7F0F3}">
  <sheetPr>
    <tabColor rgb="FFFF00FF"/>
    <pageSetUpPr fitToPage="1"/>
  </sheetPr>
  <dimension ref="A1:J29"/>
  <sheetViews>
    <sheetView showZeros="0" view="pageBreakPreview" topLeftCell="A16" zoomScaleNormal="85" zoomScaleSheetLayoutView="100" workbookViewId="0">
      <selection activeCell="A22" sqref="A22:J22"/>
    </sheetView>
  </sheetViews>
  <sheetFormatPr defaultColWidth="9" defaultRowHeight="13.2"/>
  <cols>
    <col min="1" max="1" width="15.77734375" style="38" bestFit="1" customWidth="1"/>
    <col min="2" max="2" width="12.44140625" style="38" bestFit="1" customWidth="1"/>
    <col min="3" max="3" width="12.21875" style="38" customWidth="1"/>
    <col min="4" max="4" width="3.77734375" style="38" bestFit="1" customWidth="1"/>
    <col min="5" max="5" width="12.44140625" style="38" bestFit="1" customWidth="1"/>
    <col min="6" max="6" width="15.44140625" style="38" customWidth="1"/>
    <col min="7" max="7" width="3.77734375" style="38" bestFit="1" customWidth="1"/>
    <col min="8" max="8" width="10.21875" style="38" bestFit="1" customWidth="1"/>
    <col min="9" max="9" width="17.109375" style="38" customWidth="1"/>
    <col min="10" max="10" width="3.44140625" style="58" bestFit="1" customWidth="1"/>
    <col min="11" max="16384" width="9" style="38"/>
  </cols>
  <sheetData>
    <row r="1" spans="1:10" customFormat="1">
      <c r="G1" s="691" t="s">
        <v>339</v>
      </c>
      <c r="H1" s="691"/>
      <c r="I1" s="691"/>
    </row>
    <row r="2" spans="1:10" ht="12" customHeight="1">
      <c r="G2" s="692"/>
      <c r="H2" s="692"/>
      <c r="I2" s="692"/>
      <c r="J2" s="692"/>
    </row>
    <row r="3" spans="1:10" ht="24.75" customHeight="1">
      <c r="A3" s="693" t="s">
        <v>326</v>
      </c>
      <c r="B3" s="693"/>
      <c r="C3" s="693"/>
      <c r="D3" s="693"/>
      <c r="E3" s="693"/>
      <c r="F3" s="693"/>
      <c r="G3" s="693"/>
      <c r="H3" s="693"/>
      <c r="I3" s="693"/>
      <c r="J3" s="693"/>
    </row>
    <row r="4" spans="1:10" ht="13.8" thickBot="1">
      <c r="H4" s="39"/>
      <c r="I4" s="694"/>
      <c r="J4" s="694"/>
    </row>
    <row r="5" spans="1:10" ht="34.5" customHeight="1">
      <c r="A5" s="37" t="s">
        <v>3</v>
      </c>
      <c r="B5" s="695">
        <f>'02_様式2-1'!H7</f>
        <v>0</v>
      </c>
      <c r="C5" s="696"/>
      <c r="D5" s="696"/>
      <c r="E5" s="696"/>
      <c r="F5" s="696"/>
      <c r="G5" s="696"/>
      <c r="H5" s="696"/>
      <c r="I5" s="696"/>
      <c r="J5" s="697"/>
    </row>
    <row r="6" spans="1:10" ht="34.5" customHeight="1">
      <c r="A6" s="487" t="s">
        <v>17</v>
      </c>
      <c r="B6" s="688">
        <f>'02_様式2-1'!C8</f>
        <v>0</v>
      </c>
      <c r="C6" s="689"/>
      <c r="D6" s="689"/>
      <c r="E6" s="689"/>
      <c r="F6" s="689"/>
      <c r="G6" s="689"/>
      <c r="H6" s="689"/>
      <c r="I6" s="689"/>
      <c r="J6" s="690"/>
    </row>
    <row r="7" spans="1:10" ht="34.5" customHeight="1">
      <c r="A7" s="41" t="s">
        <v>1</v>
      </c>
      <c r="B7" s="700">
        <f>'02_様式2-1'!H2</f>
        <v>0</v>
      </c>
      <c r="C7" s="701"/>
      <c r="D7" s="701"/>
      <c r="E7" s="701"/>
      <c r="F7" s="701"/>
      <c r="G7" s="701"/>
      <c r="H7" s="701"/>
      <c r="I7" s="701"/>
      <c r="J7" s="702"/>
    </row>
    <row r="8" spans="1:10" ht="34.5" customHeight="1" thickBot="1">
      <c r="A8" s="488" t="s">
        <v>109</v>
      </c>
      <c r="B8" s="703">
        <f>'02_様式2-1'!C11</f>
        <v>0</v>
      </c>
      <c r="C8" s="704"/>
      <c r="D8" s="704"/>
      <c r="E8" s="704"/>
      <c r="F8" s="704"/>
      <c r="G8" s="704"/>
      <c r="H8" s="704"/>
      <c r="I8" s="704"/>
      <c r="J8" s="705"/>
    </row>
    <row r="9" spans="1:10" ht="34.5" customHeight="1" thickTop="1">
      <c r="A9" s="706" t="s">
        <v>327</v>
      </c>
      <c r="B9" s="707"/>
      <c r="C9" s="707"/>
      <c r="D9" s="707"/>
      <c r="E9" s="707"/>
      <c r="F9" s="708"/>
      <c r="G9" s="709"/>
      <c r="H9" s="710"/>
      <c r="I9" s="710"/>
      <c r="J9" s="711"/>
    </row>
    <row r="10" spans="1:10" ht="34.5" customHeight="1">
      <c r="A10" s="489" t="s">
        <v>353</v>
      </c>
      <c r="B10" s="490"/>
      <c r="C10" s="491"/>
      <c r="D10" s="491"/>
      <c r="E10" s="491"/>
      <c r="F10" s="492"/>
      <c r="G10" s="712"/>
      <c r="H10" s="698"/>
      <c r="I10" s="698"/>
      <c r="J10" s="699"/>
    </row>
    <row r="11" spans="1:10" ht="34.5" customHeight="1">
      <c r="A11" s="489" t="s">
        <v>354</v>
      </c>
      <c r="B11" s="490"/>
      <c r="C11" s="491"/>
      <c r="D11" s="491"/>
      <c r="E11" s="491"/>
      <c r="F11" s="492"/>
      <c r="G11" s="712"/>
      <c r="H11" s="698"/>
      <c r="I11" s="698"/>
      <c r="J11" s="699"/>
    </row>
    <row r="12" spans="1:10" ht="34.5" customHeight="1">
      <c r="A12" s="713" t="s">
        <v>328</v>
      </c>
      <c r="B12" s="714"/>
      <c r="C12" s="698"/>
      <c r="D12" s="698"/>
      <c r="E12" s="698"/>
      <c r="F12" s="698"/>
      <c r="G12" s="698"/>
      <c r="H12" s="698"/>
      <c r="I12" s="698"/>
      <c r="J12" s="699"/>
    </row>
    <row r="13" spans="1:10" ht="34.5" customHeight="1">
      <c r="A13" s="715" t="s">
        <v>329</v>
      </c>
      <c r="B13" s="716"/>
      <c r="C13" s="716"/>
      <c r="D13" s="716"/>
      <c r="E13" s="716"/>
      <c r="F13" s="717"/>
      <c r="G13" s="712"/>
      <c r="H13" s="698"/>
      <c r="I13" s="698"/>
      <c r="J13" s="699"/>
    </row>
    <row r="14" spans="1:10" ht="34.5" customHeight="1">
      <c r="A14" s="493" t="s">
        <v>330</v>
      </c>
      <c r="B14" s="698"/>
      <c r="C14" s="698"/>
      <c r="D14" s="698"/>
      <c r="E14" s="698"/>
      <c r="F14" s="698"/>
      <c r="G14" s="698"/>
      <c r="H14" s="698"/>
      <c r="I14" s="698"/>
      <c r="J14" s="699"/>
    </row>
    <row r="15" spans="1:10" ht="34.5" customHeight="1">
      <c r="A15" s="493" t="s">
        <v>331</v>
      </c>
      <c r="B15" s="698"/>
      <c r="C15" s="698"/>
      <c r="D15" s="698"/>
      <c r="E15" s="698"/>
      <c r="F15" s="698"/>
      <c r="G15" s="698"/>
      <c r="H15" s="698"/>
      <c r="I15" s="698"/>
      <c r="J15" s="699"/>
    </row>
    <row r="16" spans="1:10" ht="34.5" customHeight="1">
      <c r="A16" s="715" t="s">
        <v>332</v>
      </c>
      <c r="B16" s="716"/>
      <c r="C16" s="716"/>
      <c r="D16" s="716"/>
      <c r="E16" s="716"/>
      <c r="F16" s="717"/>
      <c r="G16" s="712"/>
      <c r="H16" s="698"/>
      <c r="I16" s="698"/>
      <c r="J16" s="699"/>
    </row>
    <row r="17" spans="1:10" ht="35.25" customHeight="1" thickBot="1">
      <c r="A17" s="721" t="s">
        <v>333</v>
      </c>
      <c r="B17" s="722"/>
      <c r="C17" s="722"/>
      <c r="D17" s="722"/>
      <c r="E17" s="722"/>
      <c r="F17" s="723"/>
      <c r="G17" s="724"/>
      <c r="H17" s="725"/>
      <c r="I17" s="725"/>
      <c r="J17" s="726"/>
    </row>
    <row r="18" spans="1:10" ht="17.25" customHeight="1">
      <c r="A18" s="52"/>
      <c r="B18" s="727"/>
      <c r="C18" s="727"/>
      <c r="D18" s="727"/>
      <c r="E18" s="727"/>
      <c r="F18" s="727"/>
      <c r="G18" s="727"/>
      <c r="H18" s="727"/>
      <c r="I18" s="727"/>
      <c r="J18" s="728"/>
    </row>
    <row r="19" spans="1:10" ht="81.75" customHeight="1">
      <c r="A19" s="729" t="s">
        <v>334</v>
      </c>
      <c r="B19" s="730"/>
      <c r="C19" s="730"/>
      <c r="D19" s="730"/>
      <c r="E19" s="730"/>
      <c r="F19" s="730"/>
      <c r="G19" s="730"/>
      <c r="H19" s="730"/>
      <c r="I19" s="730"/>
      <c r="J19" s="731"/>
    </row>
    <row r="20" spans="1:10" ht="60.75" customHeight="1">
      <c r="A20" s="718" t="s">
        <v>335</v>
      </c>
      <c r="B20" s="719"/>
      <c r="C20" s="719"/>
      <c r="D20" s="719"/>
      <c r="E20" s="719"/>
      <c r="F20" s="719"/>
      <c r="G20" s="719"/>
      <c r="H20" s="719"/>
      <c r="I20" s="719"/>
      <c r="J20" s="720"/>
    </row>
    <row r="21" spans="1:10" ht="34.5" customHeight="1">
      <c r="A21" s="718" t="s">
        <v>336</v>
      </c>
      <c r="B21" s="719"/>
      <c r="C21" s="719"/>
      <c r="D21" s="719"/>
      <c r="E21" s="719"/>
      <c r="F21" s="719"/>
      <c r="G21" s="719"/>
      <c r="H21" s="719"/>
      <c r="I21" s="719"/>
      <c r="J21" s="720"/>
    </row>
    <row r="22" spans="1:10" ht="49.5" customHeight="1">
      <c r="A22" s="718" t="s">
        <v>337</v>
      </c>
      <c r="B22" s="719"/>
      <c r="C22" s="719"/>
      <c r="D22" s="719"/>
      <c r="E22" s="719"/>
      <c r="F22" s="719"/>
      <c r="G22" s="719"/>
      <c r="H22" s="719"/>
      <c r="I22" s="719"/>
      <c r="J22" s="720"/>
    </row>
    <row r="23" spans="1:10" ht="34.5" customHeight="1">
      <c r="A23" s="482"/>
      <c r="B23" s="4"/>
      <c r="C23" s="4"/>
      <c r="D23" s="4"/>
      <c r="E23" s="4"/>
      <c r="F23" s="4"/>
      <c r="G23" s="4"/>
      <c r="H23" s="4"/>
      <c r="I23" s="4"/>
      <c r="J23" s="481"/>
    </row>
    <row r="24" spans="1:10" ht="34.5" customHeight="1" thickBot="1">
      <c r="A24" s="483"/>
      <c r="B24" s="484"/>
      <c r="C24" s="484"/>
      <c r="D24" s="484"/>
      <c r="E24" s="484"/>
      <c r="F24" s="484"/>
      <c r="G24" s="484"/>
      <c r="H24" s="484"/>
      <c r="I24" s="484"/>
      <c r="J24" s="485"/>
    </row>
    <row r="25" spans="1:10" ht="28.5" customHeight="1"/>
    <row r="26" spans="1:10" ht="28.5" customHeight="1"/>
    <row r="27" spans="1:10" ht="28.5" customHeight="1"/>
    <row r="28" spans="1:10" ht="28.5" customHeight="1"/>
    <row r="29" spans="1:10" ht="28.5" customHeight="1"/>
  </sheetData>
  <dataConsolidate/>
  <mergeCells count="27">
    <mergeCell ref="A20:J20"/>
    <mergeCell ref="A21:J21"/>
    <mergeCell ref="A22:J22"/>
    <mergeCell ref="A16:F16"/>
    <mergeCell ref="G16:J16"/>
    <mergeCell ref="A17:F17"/>
    <mergeCell ref="G17:J17"/>
    <mergeCell ref="B18:J18"/>
    <mergeCell ref="A19:J19"/>
    <mergeCell ref="B15:J15"/>
    <mergeCell ref="B7:J7"/>
    <mergeCell ref="B8:J8"/>
    <mergeCell ref="A9:F9"/>
    <mergeCell ref="G9:J9"/>
    <mergeCell ref="G10:J10"/>
    <mergeCell ref="G11:J11"/>
    <mergeCell ref="A12:B12"/>
    <mergeCell ref="C12:J12"/>
    <mergeCell ref="A13:F13"/>
    <mergeCell ref="G13:J13"/>
    <mergeCell ref="B14:J14"/>
    <mergeCell ref="B6:J6"/>
    <mergeCell ref="G1:I1"/>
    <mergeCell ref="G2:J2"/>
    <mergeCell ref="A3:J3"/>
    <mergeCell ref="I4:J4"/>
    <mergeCell ref="B5:J5"/>
  </mergeCells>
  <phoneticPr fontId="13"/>
  <conditionalFormatting sqref="B14:J15">
    <cfRule type="expression" dxfId="92" priority="1">
      <formula>$G$13="有"</formula>
    </cfRule>
  </conditionalFormatting>
  <conditionalFormatting sqref="C10:G10">
    <cfRule type="expression" dxfId="91" priority="8">
      <formula>$C$10&lt;&gt;""</formula>
    </cfRule>
  </conditionalFormatting>
  <conditionalFormatting sqref="C11:G11 C12">
    <cfRule type="expression" dxfId="90" priority="7">
      <formula>$C$11&lt;&gt;""</formula>
    </cfRule>
  </conditionalFormatting>
  <conditionalFormatting sqref="C12:J12">
    <cfRule type="expression" dxfId="89" priority="2">
      <formula>$G$11="有"</formula>
    </cfRule>
  </conditionalFormatting>
  <conditionalFormatting sqref="G13">
    <cfRule type="expression" dxfId="88" priority="6">
      <formula>$C$13&lt;&gt;""</formula>
    </cfRule>
  </conditionalFormatting>
  <conditionalFormatting sqref="G9:J11">
    <cfRule type="cellIs" dxfId="87" priority="5" operator="equal">
      <formula>""</formula>
    </cfRule>
  </conditionalFormatting>
  <conditionalFormatting sqref="G13:J13">
    <cfRule type="cellIs" dxfId="86" priority="4" operator="equal">
      <formula>""</formula>
    </cfRule>
  </conditionalFormatting>
  <conditionalFormatting sqref="G16:J17">
    <cfRule type="cellIs" dxfId="85" priority="3" operator="equal">
      <formula>""</formula>
    </cfRule>
  </conditionalFormatting>
  <dataValidations count="5">
    <dataValidation type="list" allowBlank="1" showInputMessage="1" showErrorMessage="1" sqref="G16:J16" xr:uid="{61D65817-2D51-40B7-BA63-51AA78C84A76}">
      <formula1>"無,有（耐震補強工事）,有（耐震診断費）,有（非構造部材の耐震対策）,有（防災機能強化事業）"</formula1>
    </dataValidation>
    <dataValidation type="list" allowBlank="1" showInputMessage="1" showErrorMessage="1" sqref="G17:J17" xr:uid="{B402004E-7FAB-42B8-B118-C8DE8981210D}">
      <formula1>"避難所指定校である,避難所指定校ではない"</formula1>
    </dataValidation>
    <dataValidation type="list" allowBlank="1" showInputMessage="1" showErrorMessage="1" sqref="G13:J13 G11:J11" xr:uid="{BF7873AC-E68A-40BE-900C-95E0C624B7B9}">
      <formula1>"有,無"</formula1>
    </dataValidation>
    <dataValidation type="list" allowBlank="1" showInputMessage="1" showErrorMessage="1" sqref="G10:J10" xr:uid="{8A12CB2D-FAF0-4600-B41B-B45426C26BF7}">
      <formula1>"機関要件確認校,機関要件非確認校,確認辞退の届け出を提出済・提出予定"</formula1>
    </dataValidation>
    <dataValidation type="list" allowBlank="1" showInputMessage="1" showErrorMessage="1" sqref="G9:J9" xr:uid="{896D393B-B5E4-488F-84A5-22D63CCC5C76}">
      <formula1>"完了,未完了,耐震工事中,やむを得ず完了不能"</formula1>
    </dataValidation>
  </dataValidations>
  <printOptions horizontalCentered="1"/>
  <pageMargins left="0.59055118110236227" right="0.39370078740157483" top="0.74803149606299213" bottom="0.35433070866141736" header="0.51181102362204722" footer="0.19685039370078741"/>
  <pageSetup paperSize="9" scale="87" orientation="portrait"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indexed="33"/>
    <pageSetUpPr fitToPage="1"/>
  </sheetPr>
  <dimension ref="A1:H42"/>
  <sheetViews>
    <sheetView view="pageBreakPreview" topLeftCell="A10" zoomScaleNormal="85" zoomScaleSheetLayoutView="100" workbookViewId="0">
      <selection activeCell="J7" sqref="J7"/>
    </sheetView>
  </sheetViews>
  <sheetFormatPr defaultRowHeight="13.2"/>
  <cols>
    <col min="1" max="1" width="14.109375" customWidth="1"/>
    <col min="2" max="2" width="16.88671875" customWidth="1"/>
    <col min="3" max="3" width="38.88671875" customWidth="1"/>
    <col min="4" max="4" width="8.44140625" customWidth="1"/>
    <col min="5" max="8" width="5.44140625" customWidth="1"/>
    <col min="9" max="9" width="12.109375" bestFit="1" customWidth="1"/>
  </cols>
  <sheetData>
    <row r="1" spans="1:8">
      <c r="E1" s="18"/>
      <c r="F1" s="18"/>
      <c r="H1" s="19" t="s">
        <v>338</v>
      </c>
    </row>
    <row r="2" spans="1:8" ht="6.75" customHeight="1"/>
    <row r="3" spans="1:8" ht="28.5" customHeight="1">
      <c r="A3" s="587" t="s">
        <v>48</v>
      </c>
      <c r="B3" s="587"/>
      <c r="C3" s="588"/>
      <c r="D3" s="588"/>
      <c r="E3" s="588"/>
      <c r="F3" s="588"/>
      <c r="G3" s="588"/>
      <c r="H3" s="588"/>
    </row>
    <row r="4" spans="1:8" s="4" customFormat="1" ht="5.25" customHeight="1" thickBot="1">
      <c r="A4" s="3"/>
      <c r="B4" s="3"/>
      <c r="C4" s="3"/>
      <c r="D4" s="3"/>
      <c r="E4" s="3"/>
      <c r="F4" s="3"/>
      <c r="G4" s="3"/>
      <c r="H4" s="3"/>
    </row>
    <row r="5" spans="1:8" ht="29.25" customHeight="1">
      <c r="A5" s="23" t="s">
        <v>16</v>
      </c>
      <c r="B5" s="742">
        <f>'02_様式2-1'!C7</f>
        <v>0</v>
      </c>
      <c r="C5" s="742"/>
      <c r="D5" s="742"/>
      <c r="E5" s="742"/>
      <c r="F5" s="742"/>
      <c r="G5" s="742"/>
      <c r="H5" s="743"/>
    </row>
    <row r="6" spans="1:8" ht="29.25" customHeight="1">
      <c r="A6" s="24" t="s">
        <v>212</v>
      </c>
      <c r="B6" s="744">
        <f>'02_様式2-1'!H7</f>
        <v>0</v>
      </c>
      <c r="C6" s="744"/>
      <c r="D6" s="744"/>
      <c r="E6" s="744"/>
      <c r="F6" s="744"/>
      <c r="G6" s="744"/>
      <c r="H6" s="745"/>
    </row>
    <row r="7" spans="1:8" ht="29.25" customHeight="1">
      <c r="A7" s="24" t="s">
        <v>22</v>
      </c>
      <c r="B7" s="744">
        <f>'02_様式2-1'!C8</f>
        <v>0</v>
      </c>
      <c r="C7" s="744"/>
      <c r="D7" s="744"/>
      <c r="E7" s="744"/>
      <c r="F7" s="744"/>
      <c r="G7" s="744"/>
      <c r="H7" s="745"/>
    </row>
    <row r="8" spans="1:8" ht="29.25" customHeight="1">
      <c r="A8" s="24" t="s">
        <v>49</v>
      </c>
      <c r="B8" s="744">
        <f>'02_様式2-1'!C11</f>
        <v>0</v>
      </c>
      <c r="C8" s="744"/>
      <c r="D8" s="744"/>
      <c r="E8" s="744"/>
      <c r="F8" s="744"/>
      <c r="G8" s="744"/>
      <c r="H8" s="745"/>
    </row>
    <row r="9" spans="1:8" ht="102.75" customHeight="1">
      <c r="A9" s="24" t="s">
        <v>50</v>
      </c>
      <c r="B9" s="746"/>
      <c r="C9" s="747"/>
      <c r="D9" s="747"/>
      <c r="E9" s="747"/>
      <c r="F9" s="747"/>
      <c r="G9" s="747"/>
      <c r="H9" s="748"/>
    </row>
    <row r="10" spans="1:8" ht="30" customHeight="1">
      <c r="A10" s="24" t="s">
        <v>51</v>
      </c>
      <c r="B10" s="739"/>
      <c r="C10" s="740"/>
      <c r="D10" s="740"/>
      <c r="E10" s="740"/>
      <c r="F10" s="740"/>
      <c r="G10" s="740"/>
      <c r="H10" s="741"/>
    </row>
    <row r="11" spans="1:8">
      <c r="A11" s="732"/>
      <c r="B11" s="733"/>
      <c r="C11" s="733"/>
      <c r="D11" s="733"/>
      <c r="E11" s="733"/>
      <c r="F11" s="733"/>
      <c r="G11" s="733"/>
      <c r="H11" s="734"/>
    </row>
    <row r="12" spans="1:8">
      <c r="A12" s="735"/>
      <c r="B12" s="733"/>
      <c r="C12" s="733"/>
      <c r="D12" s="733"/>
      <c r="E12" s="733"/>
      <c r="F12" s="733"/>
      <c r="G12" s="733"/>
      <c r="H12" s="734"/>
    </row>
    <row r="13" spans="1:8">
      <c r="A13" s="735"/>
      <c r="B13" s="733"/>
      <c r="C13" s="733"/>
      <c r="D13" s="733"/>
      <c r="E13" s="733"/>
      <c r="F13" s="733"/>
      <c r="G13" s="733"/>
      <c r="H13" s="734"/>
    </row>
    <row r="14" spans="1:8">
      <c r="A14" s="735"/>
      <c r="B14" s="733"/>
      <c r="C14" s="733"/>
      <c r="D14" s="733"/>
      <c r="E14" s="733"/>
      <c r="F14" s="733"/>
      <c r="G14" s="733"/>
      <c r="H14" s="734"/>
    </row>
    <row r="15" spans="1:8">
      <c r="A15" s="735"/>
      <c r="B15" s="733"/>
      <c r="C15" s="733"/>
      <c r="D15" s="733"/>
      <c r="E15" s="733"/>
      <c r="F15" s="733"/>
      <c r="G15" s="733"/>
      <c r="H15" s="734"/>
    </row>
    <row r="16" spans="1:8">
      <c r="A16" s="735"/>
      <c r="B16" s="733"/>
      <c r="C16" s="733"/>
      <c r="D16" s="733"/>
      <c r="E16" s="733"/>
      <c r="F16" s="733"/>
      <c r="G16" s="733"/>
      <c r="H16" s="734"/>
    </row>
    <row r="17" spans="1:8">
      <c r="A17" s="735"/>
      <c r="B17" s="733"/>
      <c r="C17" s="733"/>
      <c r="D17" s="733"/>
      <c r="E17" s="733"/>
      <c r="F17" s="733"/>
      <c r="G17" s="733"/>
      <c r="H17" s="734"/>
    </row>
    <row r="18" spans="1:8">
      <c r="A18" s="735"/>
      <c r="B18" s="733"/>
      <c r="C18" s="733"/>
      <c r="D18" s="733"/>
      <c r="E18" s="733"/>
      <c r="F18" s="733"/>
      <c r="G18" s="733"/>
      <c r="H18" s="734"/>
    </row>
    <row r="19" spans="1:8">
      <c r="A19" s="735"/>
      <c r="B19" s="733"/>
      <c r="C19" s="733"/>
      <c r="D19" s="733"/>
      <c r="E19" s="733"/>
      <c r="F19" s="733"/>
      <c r="G19" s="733"/>
      <c r="H19" s="734"/>
    </row>
    <row r="20" spans="1:8">
      <c r="A20" s="735"/>
      <c r="B20" s="733"/>
      <c r="C20" s="733"/>
      <c r="D20" s="733"/>
      <c r="E20" s="733"/>
      <c r="F20" s="733"/>
      <c r="G20" s="733"/>
      <c r="H20" s="734"/>
    </row>
    <row r="21" spans="1:8">
      <c r="A21" s="735"/>
      <c r="B21" s="733"/>
      <c r="C21" s="733"/>
      <c r="D21" s="733"/>
      <c r="E21" s="733"/>
      <c r="F21" s="733"/>
      <c r="G21" s="733"/>
      <c r="H21" s="734"/>
    </row>
    <row r="22" spans="1:8">
      <c r="A22" s="735"/>
      <c r="B22" s="733"/>
      <c r="C22" s="733"/>
      <c r="D22" s="733"/>
      <c r="E22" s="733"/>
      <c r="F22" s="733"/>
      <c r="G22" s="733"/>
      <c r="H22" s="734"/>
    </row>
    <row r="23" spans="1:8">
      <c r="A23" s="735"/>
      <c r="B23" s="733"/>
      <c r="C23" s="733"/>
      <c r="D23" s="733"/>
      <c r="E23" s="733"/>
      <c r="F23" s="733"/>
      <c r="G23" s="733"/>
      <c r="H23" s="734"/>
    </row>
    <row r="24" spans="1:8">
      <c r="A24" s="735"/>
      <c r="B24" s="733"/>
      <c r="C24" s="733"/>
      <c r="D24" s="733"/>
      <c r="E24" s="733"/>
      <c r="F24" s="733"/>
      <c r="G24" s="733"/>
      <c r="H24" s="734"/>
    </row>
    <row r="25" spans="1:8">
      <c r="A25" s="735"/>
      <c r="B25" s="733"/>
      <c r="C25" s="733"/>
      <c r="D25" s="733"/>
      <c r="E25" s="733"/>
      <c r="F25" s="733"/>
      <c r="G25" s="733"/>
      <c r="H25" s="734"/>
    </row>
    <row r="26" spans="1:8">
      <c r="A26" s="735"/>
      <c r="B26" s="733"/>
      <c r="C26" s="733"/>
      <c r="D26" s="733"/>
      <c r="E26" s="733"/>
      <c r="F26" s="733"/>
      <c r="G26" s="733"/>
      <c r="H26" s="734"/>
    </row>
    <row r="27" spans="1:8">
      <c r="A27" s="735"/>
      <c r="B27" s="733"/>
      <c r="C27" s="733"/>
      <c r="D27" s="733"/>
      <c r="E27" s="733"/>
      <c r="F27" s="733"/>
      <c r="G27" s="733"/>
      <c r="H27" s="734"/>
    </row>
    <row r="28" spans="1:8">
      <c r="A28" s="735"/>
      <c r="B28" s="733"/>
      <c r="C28" s="733"/>
      <c r="D28" s="733"/>
      <c r="E28" s="733"/>
      <c r="F28" s="733"/>
      <c r="G28" s="733"/>
      <c r="H28" s="734"/>
    </row>
    <row r="29" spans="1:8">
      <c r="A29" s="735"/>
      <c r="B29" s="733"/>
      <c r="C29" s="733"/>
      <c r="D29" s="733"/>
      <c r="E29" s="733"/>
      <c r="F29" s="733"/>
      <c r="G29" s="733"/>
      <c r="H29" s="734"/>
    </row>
    <row r="30" spans="1:8">
      <c r="A30" s="735"/>
      <c r="B30" s="733"/>
      <c r="C30" s="733"/>
      <c r="D30" s="733"/>
      <c r="E30" s="733"/>
      <c r="F30" s="733"/>
      <c r="G30" s="733"/>
      <c r="H30" s="734"/>
    </row>
    <row r="31" spans="1:8">
      <c r="A31" s="735"/>
      <c r="B31" s="733"/>
      <c r="C31" s="733"/>
      <c r="D31" s="733"/>
      <c r="E31" s="733"/>
      <c r="F31" s="733"/>
      <c r="G31" s="733"/>
      <c r="H31" s="734"/>
    </row>
    <row r="32" spans="1:8">
      <c r="A32" s="735"/>
      <c r="B32" s="733"/>
      <c r="C32" s="733"/>
      <c r="D32" s="733"/>
      <c r="E32" s="733"/>
      <c r="F32" s="733"/>
      <c r="G32" s="733"/>
      <c r="H32" s="734"/>
    </row>
    <row r="33" spans="1:8">
      <c r="A33" s="735"/>
      <c r="B33" s="733"/>
      <c r="C33" s="733"/>
      <c r="D33" s="733"/>
      <c r="E33" s="733"/>
      <c r="F33" s="733"/>
      <c r="G33" s="733"/>
      <c r="H33" s="734"/>
    </row>
    <row r="34" spans="1:8">
      <c r="A34" s="735"/>
      <c r="B34" s="733"/>
      <c r="C34" s="733"/>
      <c r="D34" s="733"/>
      <c r="E34" s="733"/>
      <c r="F34" s="733"/>
      <c r="G34" s="733"/>
      <c r="H34" s="734"/>
    </row>
    <row r="35" spans="1:8">
      <c r="A35" s="735"/>
      <c r="B35" s="733"/>
      <c r="C35" s="733"/>
      <c r="D35" s="733"/>
      <c r="E35" s="733"/>
      <c r="F35" s="733"/>
      <c r="G35" s="733"/>
      <c r="H35" s="734"/>
    </row>
    <row r="36" spans="1:8">
      <c r="A36" s="735"/>
      <c r="B36" s="733"/>
      <c r="C36" s="733"/>
      <c r="D36" s="733"/>
      <c r="E36" s="733"/>
      <c r="F36" s="733"/>
      <c r="G36" s="733"/>
      <c r="H36" s="734"/>
    </row>
    <row r="37" spans="1:8">
      <c r="A37" s="735"/>
      <c r="B37" s="733"/>
      <c r="C37" s="733"/>
      <c r="D37" s="733"/>
      <c r="E37" s="733"/>
      <c r="F37" s="733"/>
      <c r="G37" s="733"/>
      <c r="H37" s="734"/>
    </row>
    <row r="38" spans="1:8">
      <c r="A38" s="735"/>
      <c r="B38" s="733"/>
      <c r="C38" s="733"/>
      <c r="D38" s="733"/>
      <c r="E38" s="733"/>
      <c r="F38" s="733"/>
      <c r="G38" s="733"/>
      <c r="H38" s="734"/>
    </row>
    <row r="39" spans="1:8">
      <c r="A39" s="735"/>
      <c r="B39" s="733"/>
      <c r="C39" s="733"/>
      <c r="D39" s="733"/>
      <c r="E39" s="733"/>
      <c r="F39" s="733"/>
      <c r="G39" s="733"/>
      <c r="H39" s="734"/>
    </row>
    <row r="40" spans="1:8">
      <c r="A40" s="735"/>
      <c r="B40" s="733"/>
      <c r="C40" s="733"/>
      <c r="D40" s="733"/>
      <c r="E40" s="733"/>
      <c r="F40" s="733"/>
      <c r="G40" s="733"/>
      <c r="H40" s="734"/>
    </row>
    <row r="41" spans="1:8">
      <c r="A41" s="735"/>
      <c r="B41" s="733"/>
      <c r="C41" s="733"/>
      <c r="D41" s="733"/>
      <c r="E41" s="733"/>
      <c r="F41" s="733"/>
      <c r="G41" s="733"/>
      <c r="H41" s="734"/>
    </row>
    <row r="42" spans="1:8" ht="13.8" thickBot="1">
      <c r="A42" s="736"/>
      <c r="B42" s="737"/>
      <c r="C42" s="737"/>
      <c r="D42" s="737"/>
      <c r="E42" s="737"/>
      <c r="F42" s="737"/>
      <c r="G42" s="737"/>
      <c r="H42" s="738"/>
    </row>
  </sheetData>
  <dataConsolidate/>
  <mergeCells count="8">
    <mergeCell ref="A11:H42"/>
    <mergeCell ref="B10:H10"/>
    <mergeCell ref="A3:H3"/>
    <mergeCell ref="B5:H5"/>
    <mergeCell ref="B6:H6"/>
    <mergeCell ref="B7:H7"/>
    <mergeCell ref="B8:H8"/>
    <mergeCell ref="B9:H9"/>
  </mergeCells>
  <phoneticPr fontId="13"/>
  <conditionalFormatting sqref="A11:H42">
    <cfRule type="cellIs" dxfId="84" priority="2" operator="equal">
      <formula>""</formula>
    </cfRule>
  </conditionalFormatting>
  <conditionalFormatting sqref="B9:H9">
    <cfRule type="cellIs" dxfId="83" priority="1" operator="equal">
      <formula>""</formula>
    </cfRule>
  </conditionalFormatting>
  <printOptions horizontalCentered="1"/>
  <pageMargins left="0.78740157480314965" right="0.59055118110236227" top="0.59055118110236227" bottom="0.62992125984251968" header="0.51181102362204722" footer="0.51181102362204722"/>
  <pageSetup paperSize="9" scale="88" orientation="portrait" cellComments="asDisplayed"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0F1B0-5A8F-4483-AF61-4AA70959DA48}">
  <sheetPr codeName="Sheet5">
    <tabColor rgb="FF00B0F0"/>
    <pageSetUpPr fitToPage="1"/>
  </sheetPr>
  <dimension ref="A1:Q69"/>
  <sheetViews>
    <sheetView view="pageBreakPreview" topLeftCell="A30" zoomScale="80" zoomScaleNormal="90" zoomScaleSheetLayoutView="80" workbookViewId="0">
      <selection activeCell="G11" sqref="G11"/>
    </sheetView>
  </sheetViews>
  <sheetFormatPr defaultColWidth="9" defaultRowHeight="13.2"/>
  <cols>
    <col min="1" max="1" width="5.44140625" style="71" customWidth="1"/>
    <col min="2" max="2" width="7.44140625" style="72" customWidth="1"/>
    <col min="3" max="3" width="11.109375" style="71" customWidth="1"/>
    <col min="4" max="4" width="16.44140625" style="71" customWidth="1"/>
    <col min="5" max="5" width="16.6640625" style="71" customWidth="1"/>
    <col min="6" max="6" width="11.33203125" style="71" customWidth="1"/>
    <col min="7" max="8" width="9.109375" style="71" customWidth="1"/>
    <col min="9" max="9" width="14.44140625" style="71" customWidth="1"/>
    <col min="10" max="10" width="15.44140625" style="71" customWidth="1"/>
    <col min="11" max="11" width="12.77734375" style="71" customWidth="1"/>
    <col min="12" max="12" width="10.44140625" style="71" customWidth="1"/>
    <col min="13" max="13" width="6.44140625" style="71" customWidth="1"/>
    <col min="14" max="14" width="13.44140625" style="71" customWidth="1"/>
    <col min="15" max="15" width="13" style="71" customWidth="1"/>
    <col min="16" max="16" width="11.77734375" style="71" customWidth="1"/>
    <col min="17" max="17" width="16" style="71" customWidth="1"/>
    <col min="18" max="16384" width="9" style="71"/>
  </cols>
  <sheetData>
    <row r="1" spans="1:17">
      <c r="Q1" s="73" t="s">
        <v>134</v>
      </c>
    </row>
    <row r="4" spans="1:17" ht="21.75" customHeight="1">
      <c r="B4" s="525" t="s">
        <v>135</v>
      </c>
      <c r="C4" s="525"/>
      <c r="D4" s="525"/>
      <c r="E4" s="525"/>
      <c r="F4" s="525"/>
      <c r="G4" s="525"/>
      <c r="H4" s="525"/>
      <c r="I4" s="525"/>
      <c r="J4" s="525"/>
      <c r="K4" s="525"/>
      <c r="L4" s="525"/>
      <c r="M4" s="525"/>
      <c r="N4" s="525"/>
      <c r="O4" s="525"/>
      <c r="P4" s="525"/>
      <c r="Q4" s="525"/>
    </row>
    <row r="5" spans="1:17" ht="13.8" thickBot="1"/>
    <row r="6" spans="1:17" ht="27" customHeight="1" thickBot="1">
      <c r="C6" s="446" t="s">
        <v>126</v>
      </c>
      <c r="D6" s="448">
        <f>'02_様式2-1'!H7</f>
        <v>0</v>
      </c>
      <c r="E6" s="447" t="s">
        <v>127</v>
      </c>
      <c r="F6" s="749">
        <f>'02_様式2-1'!C8</f>
        <v>0</v>
      </c>
      <c r="G6" s="749"/>
      <c r="H6" s="750"/>
      <c r="I6" s="446" t="s">
        <v>128</v>
      </c>
      <c r="J6" s="751" t="s">
        <v>208</v>
      </c>
      <c r="K6" s="752"/>
      <c r="L6" s="447" t="s">
        <v>129</v>
      </c>
      <c r="M6" s="753">
        <f>'02_様式2-1'!C11</f>
        <v>0</v>
      </c>
      <c r="N6" s="754"/>
      <c r="O6" s="754"/>
      <c r="P6" s="754"/>
      <c r="Q6" s="755"/>
    </row>
    <row r="8" spans="1:17" ht="13.8" thickBot="1">
      <c r="F8" s="74" t="s">
        <v>136</v>
      </c>
      <c r="I8" s="74" t="s">
        <v>136</v>
      </c>
      <c r="J8" s="74" t="s">
        <v>136</v>
      </c>
      <c r="K8" s="74" t="s">
        <v>136</v>
      </c>
    </row>
    <row r="9" spans="1:17" ht="56.25" customHeight="1">
      <c r="A9" s="75" t="s">
        <v>137</v>
      </c>
      <c r="B9" s="76" t="s">
        <v>20</v>
      </c>
      <c r="C9" s="77" t="s">
        <v>138</v>
      </c>
      <c r="D9" s="434" t="s">
        <v>316</v>
      </c>
      <c r="E9" s="78" t="s">
        <v>139</v>
      </c>
      <c r="F9" s="78" t="s">
        <v>140</v>
      </c>
      <c r="G9" s="79" t="s">
        <v>141</v>
      </c>
      <c r="H9" s="78" t="s">
        <v>142</v>
      </c>
      <c r="I9" s="78" t="s">
        <v>143</v>
      </c>
      <c r="J9" s="78" t="s">
        <v>144</v>
      </c>
      <c r="K9" s="80" t="s">
        <v>145</v>
      </c>
      <c r="L9" s="81" t="s">
        <v>146</v>
      </c>
      <c r="M9" s="82"/>
      <c r="O9" s="83" t="s">
        <v>147</v>
      </c>
      <c r="P9" s="83" t="s">
        <v>148</v>
      </c>
      <c r="Q9" s="84" t="s">
        <v>149</v>
      </c>
    </row>
    <row r="10" spans="1:17" s="93" customFormat="1" ht="63" customHeight="1" thickBot="1">
      <c r="A10" s="85" t="s">
        <v>150</v>
      </c>
      <c r="B10" s="86" t="s">
        <v>151</v>
      </c>
      <c r="C10" s="87" t="s">
        <v>152</v>
      </c>
      <c r="D10" s="470" t="s">
        <v>153</v>
      </c>
      <c r="E10" s="88" t="s">
        <v>154</v>
      </c>
      <c r="F10" s="88" t="s">
        <v>155</v>
      </c>
      <c r="G10" s="470" t="s">
        <v>153</v>
      </c>
      <c r="H10" s="470" t="s">
        <v>153</v>
      </c>
      <c r="I10" s="470" t="s">
        <v>153</v>
      </c>
      <c r="J10" s="88" t="s">
        <v>152</v>
      </c>
      <c r="K10" s="89" t="s">
        <v>155</v>
      </c>
      <c r="L10" s="86" t="s">
        <v>152</v>
      </c>
      <c r="M10" s="90"/>
      <c r="N10" s="91"/>
      <c r="O10" s="92" t="s">
        <v>155</v>
      </c>
      <c r="P10" s="92" t="s">
        <v>155</v>
      </c>
      <c r="Q10" s="86" t="s">
        <v>156</v>
      </c>
    </row>
    <row r="11" spans="1:17">
      <c r="A11" s="72">
        <v>1</v>
      </c>
      <c r="B11" s="94"/>
      <c r="C11" s="95"/>
      <c r="D11" s="96"/>
      <c r="E11" s="97"/>
      <c r="F11" s="449" t="str">
        <f t="shared" ref="F11:F55" si="0">IFERROR(I11/(G11+H11),"0")</f>
        <v>0</v>
      </c>
      <c r="G11" s="98"/>
      <c r="H11" s="98"/>
      <c r="I11" s="99"/>
      <c r="J11" s="98"/>
      <c r="K11" s="451">
        <f t="shared" ref="K11:K55" si="1">IFERROR(I11+J11,"0")</f>
        <v>0</v>
      </c>
      <c r="L11" s="100"/>
      <c r="M11" s="101"/>
      <c r="O11" s="453" t="str">
        <f t="shared" ref="O11:O55" si="2">IFERROR(F11*G11+J11/(G11+H11)*G11,"0")</f>
        <v>0</v>
      </c>
      <c r="P11" s="454" t="str">
        <f t="shared" ref="P11:P55" si="3">IFERROR(F11*H11+J11/(G11+H11)*H11,"0")</f>
        <v>0</v>
      </c>
      <c r="Q11" s="455">
        <f t="shared" ref="Q11:Q55" si="4">IF(AND(ABS(J11)&gt;=0,OR(E11="（イ）複数項目に係る経費",E11="（ア）全体に係る経費")),J11,0)</f>
        <v>0</v>
      </c>
    </row>
    <row r="12" spans="1:17">
      <c r="A12" s="72">
        <v>2</v>
      </c>
      <c r="B12" s="94"/>
      <c r="C12" s="103"/>
      <c r="D12" s="96"/>
      <c r="E12" s="105"/>
      <c r="F12" s="449" t="str">
        <f t="shared" si="0"/>
        <v>0</v>
      </c>
      <c r="G12" s="98"/>
      <c r="H12" s="98"/>
      <c r="I12" s="99"/>
      <c r="J12" s="106"/>
      <c r="K12" s="451">
        <f t="shared" si="1"/>
        <v>0</v>
      </c>
      <c r="L12" s="108"/>
      <c r="M12" s="101"/>
      <c r="O12" s="453" t="str">
        <f t="shared" si="2"/>
        <v>0</v>
      </c>
      <c r="P12" s="453" t="str">
        <f t="shared" si="3"/>
        <v>0</v>
      </c>
      <c r="Q12" s="456">
        <f t="shared" si="4"/>
        <v>0</v>
      </c>
    </row>
    <row r="13" spans="1:17">
      <c r="A13" s="72">
        <v>3</v>
      </c>
      <c r="B13" s="94"/>
      <c r="C13" s="103"/>
      <c r="D13" s="96"/>
      <c r="E13" s="105"/>
      <c r="F13" s="449" t="str">
        <f t="shared" si="0"/>
        <v>0</v>
      </c>
      <c r="G13" s="98"/>
      <c r="H13" s="98"/>
      <c r="I13" s="99"/>
      <c r="J13" s="106"/>
      <c r="K13" s="451">
        <f t="shared" si="1"/>
        <v>0</v>
      </c>
      <c r="L13" s="108"/>
      <c r="M13" s="101"/>
      <c r="O13" s="453" t="str">
        <f t="shared" si="2"/>
        <v>0</v>
      </c>
      <c r="P13" s="453" t="str">
        <f t="shared" si="3"/>
        <v>0</v>
      </c>
      <c r="Q13" s="456">
        <f t="shared" si="4"/>
        <v>0</v>
      </c>
    </row>
    <row r="14" spans="1:17">
      <c r="A14" s="72">
        <v>4</v>
      </c>
      <c r="B14" s="94"/>
      <c r="C14" s="103"/>
      <c r="D14" s="96"/>
      <c r="E14" s="105"/>
      <c r="F14" s="449" t="str">
        <f t="shared" si="0"/>
        <v>0</v>
      </c>
      <c r="G14" s="98"/>
      <c r="H14" s="98"/>
      <c r="I14" s="99"/>
      <c r="J14" s="106"/>
      <c r="K14" s="451">
        <f t="shared" si="1"/>
        <v>0</v>
      </c>
      <c r="L14" s="108"/>
      <c r="M14" s="101"/>
      <c r="O14" s="453" t="str">
        <f t="shared" si="2"/>
        <v>0</v>
      </c>
      <c r="P14" s="453" t="str">
        <f t="shared" si="3"/>
        <v>0</v>
      </c>
      <c r="Q14" s="456">
        <f t="shared" si="4"/>
        <v>0</v>
      </c>
    </row>
    <row r="15" spans="1:17">
      <c r="A15" s="72">
        <v>5</v>
      </c>
      <c r="B15" s="94"/>
      <c r="C15" s="103"/>
      <c r="D15" s="96"/>
      <c r="E15" s="105"/>
      <c r="F15" s="449" t="str">
        <f t="shared" si="0"/>
        <v>0</v>
      </c>
      <c r="G15" s="98"/>
      <c r="H15" s="98"/>
      <c r="I15" s="99"/>
      <c r="J15" s="106"/>
      <c r="K15" s="451">
        <f t="shared" si="1"/>
        <v>0</v>
      </c>
      <c r="L15" s="108"/>
      <c r="M15" s="101"/>
      <c r="O15" s="453" t="str">
        <f t="shared" si="2"/>
        <v>0</v>
      </c>
      <c r="P15" s="453" t="str">
        <f t="shared" si="3"/>
        <v>0</v>
      </c>
      <c r="Q15" s="456">
        <f t="shared" si="4"/>
        <v>0</v>
      </c>
    </row>
    <row r="16" spans="1:17">
      <c r="A16" s="72">
        <v>6</v>
      </c>
      <c r="B16" s="94"/>
      <c r="C16" s="103"/>
      <c r="D16" s="96"/>
      <c r="E16" s="105"/>
      <c r="F16" s="449" t="str">
        <f t="shared" si="0"/>
        <v>0</v>
      </c>
      <c r="G16" s="98"/>
      <c r="H16" s="98"/>
      <c r="I16" s="99"/>
      <c r="J16" s="106"/>
      <c r="K16" s="451">
        <f t="shared" si="1"/>
        <v>0</v>
      </c>
      <c r="L16" s="108"/>
      <c r="M16" s="101"/>
      <c r="O16" s="453" t="str">
        <f t="shared" si="2"/>
        <v>0</v>
      </c>
      <c r="P16" s="453" t="str">
        <f t="shared" si="3"/>
        <v>0</v>
      </c>
      <c r="Q16" s="456">
        <f t="shared" si="4"/>
        <v>0</v>
      </c>
    </row>
    <row r="17" spans="1:17">
      <c r="A17" s="72">
        <v>7</v>
      </c>
      <c r="B17" s="94"/>
      <c r="C17" s="103"/>
      <c r="D17" s="96"/>
      <c r="E17" s="105"/>
      <c r="F17" s="449" t="str">
        <f t="shared" si="0"/>
        <v>0</v>
      </c>
      <c r="G17" s="98"/>
      <c r="H17" s="98"/>
      <c r="I17" s="99"/>
      <c r="J17" s="106"/>
      <c r="K17" s="451">
        <f t="shared" si="1"/>
        <v>0</v>
      </c>
      <c r="L17" s="108"/>
      <c r="M17" s="101"/>
      <c r="O17" s="453" t="str">
        <f t="shared" si="2"/>
        <v>0</v>
      </c>
      <c r="P17" s="453" t="str">
        <f t="shared" si="3"/>
        <v>0</v>
      </c>
      <c r="Q17" s="456">
        <f t="shared" si="4"/>
        <v>0</v>
      </c>
    </row>
    <row r="18" spans="1:17">
      <c r="A18" s="72">
        <v>8</v>
      </c>
      <c r="B18" s="94"/>
      <c r="C18" s="103"/>
      <c r="D18" s="96"/>
      <c r="E18" s="105"/>
      <c r="F18" s="449" t="str">
        <f t="shared" si="0"/>
        <v>0</v>
      </c>
      <c r="G18" s="98"/>
      <c r="H18" s="98"/>
      <c r="I18" s="99"/>
      <c r="J18" s="106"/>
      <c r="K18" s="451">
        <f t="shared" si="1"/>
        <v>0</v>
      </c>
      <c r="L18" s="108"/>
      <c r="M18" s="101"/>
      <c r="O18" s="453" t="str">
        <f t="shared" si="2"/>
        <v>0</v>
      </c>
      <c r="P18" s="453" t="str">
        <f t="shared" si="3"/>
        <v>0</v>
      </c>
      <c r="Q18" s="456">
        <f t="shared" si="4"/>
        <v>0</v>
      </c>
    </row>
    <row r="19" spans="1:17">
      <c r="A19" s="72">
        <v>9</v>
      </c>
      <c r="B19" s="94"/>
      <c r="C19" s="103"/>
      <c r="D19" s="96"/>
      <c r="E19" s="105"/>
      <c r="F19" s="449" t="str">
        <f t="shared" si="0"/>
        <v>0</v>
      </c>
      <c r="G19" s="98"/>
      <c r="H19" s="98"/>
      <c r="I19" s="99"/>
      <c r="J19" s="106"/>
      <c r="K19" s="451">
        <f t="shared" si="1"/>
        <v>0</v>
      </c>
      <c r="L19" s="108"/>
      <c r="M19" s="101"/>
      <c r="O19" s="453" t="str">
        <f t="shared" si="2"/>
        <v>0</v>
      </c>
      <c r="P19" s="453" t="str">
        <f t="shared" si="3"/>
        <v>0</v>
      </c>
      <c r="Q19" s="456">
        <f t="shared" si="4"/>
        <v>0</v>
      </c>
    </row>
    <row r="20" spans="1:17">
      <c r="A20" s="72">
        <v>10</v>
      </c>
      <c r="B20" s="94"/>
      <c r="C20" s="103"/>
      <c r="D20" s="96"/>
      <c r="E20" s="105"/>
      <c r="F20" s="449" t="str">
        <f t="shared" si="0"/>
        <v>0</v>
      </c>
      <c r="G20" s="98"/>
      <c r="H20" s="98"/>
      <c r="I20" s="99"/>
      <c r="J20" s="106"/>
      <c r="K20" s="451">
        <f t="shared" si="1"/>
        <v>0</v>
      </c>
      <c r="L20" s="108"/>
      <c r="M20" s="101"/>
      <c r="O20" s="453" t="str">
        <f t="shared" si="2"/>
        <v>0</v>
      </c>
      <c r="P20" s="453" t="str">
        <f t="shared" si="3"/>
        <v>0</v>
      </c>
      <c r="Q20" s="456">
        <f t="shared" si="4"/>
        <v>0</v>
      </c>
    </row>
    <row r="21" spans="1:17">
      <c r="A21" s="72">
        <v>11</v>
      </c>
      <c r="B21" s="94"/>
      <c r="C21" s="103"/>
      <c r="D21" s="96"/>
      <c r="E21" s="105"/>
      <c r="F21" s="449" t="str">
        <f t="shared" si="0"/>
        <v>0</v>
      </c>
      <c r="G21" s="98"/>
      <c r="H21" s="98"/>
      <c r="I21" s="99"/>
      <c r="J21" s="106"/>
      <c r="K21" s="451">
        <f t="shared" si="1"/>
        <v>0</v>
      </c>
      <c r="L21" s="108"/>
      <c r="M21" s="101"/>
      <c r="O21" s="453" t="str">
        <f t="shared" si="2"/>
        <v>0</v>
      </c>
      <c r="P21" s="453" t="str">
        <f t="shared" si="3"/>
        <v>0</v>
      </c>
      <c r="Q21" s="456">
        <f t="shared" si="4"/>
        <v>0</v>
      </c>
    </row>
    <row r="22" spans="1:17">
      <c r="A22" s="72">
        <v>12</v>
      </c>
      <c r="B22" s="102"/>
      <c r="C22" s="103"/>
      <c r="D22" s="96"/>
      <c r="E22" s="105"/>
      <c r="F22" s="449" t="str">
        <f t="shared" si="0"/>
        <v>0</v>
      </c>
      <c r="G22" s="98"/>
      <c r="H22" s="98"/>
      <c r="I22" s="99"/>
      <c r="J22" s="106"/>
      <c r="K22" s="451">
        <f t="shared" si="1"/>
        <v>0</v>
      </c>
      <c r="L22" s="108"/>
      <c r="M22" s="101"/>
      <c r="O22" s="453" t="str">
        <f t="shared" si="2"/>
        <v>0</v>
      </c>
      <c r="P22" s="453" t="str">
        <f t="shared" si="3"/>
        <v>0</v>
      </c>
      <c r="Q22" s="456">
        <f t="shared" si="4"/>
        <v>0</v>
      </c>
    </row>
    <row r="23" spans="1:17">
      <c r="A23" s="72">
        <v>13</v>
      </c>
      <c r="B23" s="102"/>
      <c r="C23" s="103"/>
      <c r="D23" s="104"/>
      <c r="E23" s="105"/>
      <c r="F23" s="449" t="str">
        <f t="shared" si="0"/>
        <v>0</v>
      </c>
      <c r="G23" s="98"/>
      <c r="H23" s="98"/>
      <c r="I23" s="99"/>
      <c r="J23" s="106"/>
      <c r="K23" s="451">
        <f t="shared" si="1"/>
        <v>0</v>
      </c>
      <c r="L23" s="108"/>
      <c r="M23" s="101"/>
      <c r="O23" s="453" t="str">
        <f t="shared" si="2"/>
        <v>0</v>
      </c>
      <c r="P23" s="453" t="str">
        <f t="shared" si="3"/>
        <v>0</v>
      </c>
      <c r="Q23" s="456">
        <f t="shared" si="4"/>
        <v>0</v>
      </c>
    </row>
    <row r="24" spans="1:17">
      <c r="A24" s="72">
        <v>14</v>
      </c>
      <c r="B24" s="102"/>
      <c r="C24" s="103"/>
      <c r="D24" s="104"/>
      <c r="E24" s="105"/>
      <c r="F24" s="449" t="str">
        <f t="shared" si="0"/>
        <v>0</v>
      </c>
      <c r="G24" s="98"/>
      <c r="H24" s="98"/>
      <c r="I24" s="99"/>
      <c r="J24" s="106"/>
      <c r="K24" s="451">
        <f t="shared" si="1"/>
        <v>0</v>
      </c>
      <c r="L24" s="108"/>
      <c r="M24" s="101"/>
      <c r="O24" s="453" t="str">
        <f t="shared" si="2"/>
        <v>0</v>
      </c>
      <c r="P24" s="453" t="str">
        <f t="shared" si="3"/>
        <v>0</v>
      </c>
      <c r="Q24" s="456">
        <f t="shared" si="4"/>
        <v>0</v>
      </c>
    </row>
    <row r="25" spans="1:17">
      <c r="A25" s="72">
        <v>15</v>
      </c>
      <c r="B25" s="102"/>
      <c r="C25" s="103"/>
      <c r="D25" s="104"/>
      <c r="E25" s="105"/>
      <c r="F25" s="449" t="str">
        <f t="shared" si="0"/>
        <v>0</v>
      </c>
      <c r="G25" s="98"/>
      <c r="H25" s="98"/>
      <c r="I25" s="107"/>
      <c r="J25" s="106"/>
      <c r="K25" s="451">
        <f t="shared" si="1"/>
        <v>0</v>
      </c>
      <c r="L25" s="108"/>
      <c r="M25" s="101"/>
      <c r="O25" s="453" t="str">
        <f t="shared" si="2"/>
        <v>0</v>
      </c>
      <c r="P25" s="453" t="str">
        <f t="shared" si="3"/>
        <v>0</v>
      </c>
      <c r="Q25" s="456">
        <f t="shared" si="4"/>
        <v>0</v>
      </c>
    </row>
    <row r="26" spans="1:17">
      <c r="A26" s="72">
        <v>16</v>
      </c>
      <c r="B26" s="102"/>
      <c r="C26" s="103"/>
      <c r="D26" s="104"/>
      <c r="E26" s="105"/>
      <c r="F26" s="449" t="str">
        <f t="shared" si="0"/>
        <v>0</v>
      </c>
      <c r="G26" s="106"/>
      <c r="H26" s="98"/>
      <c r="I26" s="107"/>
      <c r="J26" s="106"/>
      <c r="K26" s="451">
        <f t="shared" si="1"/>
        <v>0</v>
      </c>
      <c r="L26" s="108"/>
      <c r="M26" s="101"/>
      <c r="O26" s="453" t="str">
        <f t="shared" si="2"/>
        <v>0</v>
      </c>
      <c r="P26" s="453" t="str">
        <f t="shared" si="3"/>
        <v>0</v>
      </c>
      <c r="Q26" s="456">
        <f t="shared" si="4"/>
        <v>0</v>
      </c>
    </row>
    <row r="27" spans="1:17">
      <c r="A27" s="72">
        <v>17</v>
      </c>
      <c r="B27" s="102"/>
      <c r="C27" s="103"/>
      <c r="D27" s="104"/>
      <c r="E27" s="105"/>
      <c r="F27" s="449" t="str">
        <f t="shared" si="0"/>
        <v>0</v>
      </c>
      <c r="G27" s="106"/>
      <c r="H27" s="106"/>
      <c r="I27" s="107"/>
      <c r="J27" s="106"/>
      <c r="K27" s="451">
        <f t="shared" si="1"/>
        <v>0</v>
      </c>
      <c r="L27" s="108"/>
      <c r="M27" s="101"/>
      <c r="O27" s="453" t="str">
        <f t="shared" si="2"/>
        <v>0</v>
      </c>
      <c r="P27" s="453" t="str">
        <f t="shared" si="3"/>
        <v>0</v>
      </c>
      <c r="Q27" s="456">
        <f t="shared" si="4"/>
        <v>0</v>
      </c>
    </row>
    <row r="28" spans="1:17">
      <c r="A28" s="72">
        <v>18</v>
      </c>
      <c r="B28" s="102"/>
      <c r="C28" s="103"/>
      <c r="D28" s="104"/>
      <c r="E28" s="105"/>
      <c r="F28" s="449" t="str">
        <f t="shared" si="0"/>
        <v>0</v>
      </c>
      <c r="G28" s="106"/>
      <c r="H28" s="106"/>
      <c r="I28" s="107"/>
      <c r="J28" s="106"/>
      <c r="K28" s="451">
        <f t="shared" si="1"/>
        <v>0</v>
      </c>
      <c r="L28" s="108"/>
      <c r="M28" s="101"/>
      <c r="O28" s="453" t="str">
        <f t="shared" si="2"/>
        <v>0</v>
      </c>
      <c r="P28" s="453" t="str">
        <f t="shared" si="3"/>
        <v>0</v>
      </c>
      <c r="Q28" s="456">
        <f t="shared" si="4"/>
        <v>0</v>
      </c>
    </row>
    <row r="29" spans="1:17">
      <c r="A29" s="72">
        <v>19</v>
      </c>
      <c r="B29" s="102"/>
      <c r="C29" s="103"/>
      <c r="D29" s="104"/>
      <c r="E29" s="105"/>
      <c r="F29" s="449" t="str">
        <f t="shared" si="0"/>
        <v>0</v>
      </c>
      <c r="G29" s="106"/>
      <c r="H29" s="106"/>
      <c r="I29" s="107"/>
      <c r="J29" s="106"/>
      <c r="K29" s="451">
        <f t="shared" si="1"/>
        <v>0</v>
      </c>
      <c r="L29" s="108"/>
      <c r="M29" s="101"/>
      <c r="O29" s="453" t="str">
        <f t="shared" si="2"/>
        <v>0</v>
      </c>
      <c r="P29" s="453" t="str">
        <f t="shared" si="3"/>
        <v>0</v>
      </c>
      <c r="Q29" s="456">
        <f t="shared" si="4"/>
        <v>0</v>
      </c>
    </row>
    <row r="30" spans="1:17">
      <c r="A30" s="72">
        <v>20</v>
      </c>
      <c r="B30" s="102"/>
      <c r="C30" s="103"/>
      <c r="D30" s="104"/>
      <c r="E30" s="105"/>
      <c r="F30" s="449" t="str">
        <f t="shared" si="0"/>
        <v>0</v>
      </c>
      <c r="G30" s="106"/>
      <c r="H30" s="106"/>
      <c r="I30" s="107"/>
      <c r="J30" s="106"/>
      <c r="K30" s="451">
        <f t="shared" si="1"/>
        <v>0</v>
      </c>
      <c r="L30" s="108"/>
      <c r="M30" s="101"/>
      <c r="O30" s="453" t="str">
        <f t="shared" si="2"/>
        <v>0</v>
      </c>
      <c r="P30" s="453" t="str">
        <f t="shared" si="3"/>
        <v>0</v>
      </c>
      <c r="Q30" s="456">
        <f t="shared" si="4"/>
        <v>0</v>
      </c>
    </row>
    <row r="31" spans="1:17">
      <c r="A31" s="72">
        <v>21</v>
      </c>
      <c r="B31" s="102"/>
      <c r="C31" s="103"/>
      <c r="D31" s="104"/>
      <c r="E31" s="105"/>
      <c r="F31" s="449" t="str">
        <f t="shared" si="0"/>
        <v>0</v>
      </c>
      <c r="G31" s="106"/>
      <c r="H31" s="106"/>
      <c r="I31" s="107"/>
      <c r="J31" s="106"/>
      <c r="K31" s="451">
        <f t="shared" si="1"/>
        <v>0</v>
      </c>
      <c r="L31" s="108"/>
      <c r="M31" s="101"/>
      <c r="O31" s="453" t="str">
        <f t="shared" si="2"/>
        <v>0</v>
      </c>
      <c r="P31" s="453" t="str">
        <f t="shared" si="3"/>
        <v>0</v>
      </c>
      <c r="Q31" s="456">
        <f t="shared" si="4"/>
        <v>0</v>
      </c>
    </row>
    <row r="32" spans="1:17">
      <c r="A32" s="72">
        <v>22</v>
      </c>
      <c r="B32" s="102"/>
      <c r="C32" s="103"/>
      <c r="D32" s="104"/>
      <c r="E32" s="105"/>
      <c r="F32" s="449" t="str">
        <f t="shared" si="0"/>
        <v>0</v>
      </c>
      <c r="G32" s="106"/>
      <c r="H32" s="106"/>
      <c r="I32" s="107"/>
      <c r="J32" s="106"/>
      <c r="K32" s="451">
        <f t="shared" si="1"/>
        <v>0</v>
      </c>
      <c r="L32" s="108"/>
      <c r="M32" s="101"/>
      <c r="O32" s="453" t="str">
        <f t="shared" si="2"/>
        <v>0</v>
      </c>
      <c r="P32" s="453" t="str">
        <f t="shared" si="3"/>
        <v>0</v>
      </c>
      <c r="Q32" s="456">
        <f t="shared" si="4"/>
        <v>0</v>
      </c>
    </row>
    <row r="33" spans="1:17">
      <c r="A33" s="72">
        <v>23</v>
      </c>
      <c r="B33" s="102"/>
      <c r="C33" s="103"/>
      <c r="D33" s="104"/>
      <c r="E33" s="105"/>
      <c r="F33" s="449" t="str">
        <f t="shared" si="0"/>
        <v>0</v>
      </c>
      <c r="G33" s="106"/>
      <c r="H33" s="106"/>
      <c r="I33" s="107"/>
      <c r="J33" s="106"/>
      <c r="K33" s="451">
        <f t="shared" si="1"/>
        <v>0</v>
      </c>
      <c r="L33" s="108"/>
      <c r="M33" s="101"/>
      <c r="O33" s="453" t="str">
        <f t="shared" si="2"/>
        <v>0</v>
      </c>
      <c r="P33" s="453" t="str">
        <f t="shared" si="3"/>
        <v>0</v>
      </c>
      <c r="Q33" s="456">
        <f t="shared" si="4"/>
        <v>0</v>
      </c>
    </row>
    <row r="34" spans="1:17">
      <c r="A34" s="72">
        <v>24</v>
      </c>
      <c r="B34" s="102"/>
      <c r="C34" s="103"/>
      <c r="D34" s="104"/>
      <c r="E34" s="105"/>
      <c r="F34" s="449" t="str">
        <f t="shared" si="0"/>
        <v>0</v>
      </c>
      <c r="G34" s="106"/>
      <c r="H34" s="106"/>
      <c r="I34" s="107"/>
      <c r="J34" s="106"/>
      <c r="K34" s="451">
        <f t="shared" si="1"/>
        <v>0</v>
      </c>
      <c r="L34" s="108"/>
      <c r="M34" s="101"/>
      <c r="O34" s="453" t="str">
        <f t="shared" si="2"/>
        <v>0</v>
      </c>
      <c r="P34" s="453" t="str">
        <f t="shared" si="3"/>
        <v>0</v>
      </c>
      <c r="Q34" s="456">
        <f t="shared" si="4"/>
        <v>0</v>
      </c>
    </row>
    <row r="35" spans="1:17">
      <c r="A35" s="72">
        <v>25</v>
      </c>
      <c r="B35" s="102"/>
      <c r="C35" s="103"/>
      <c r="D35" s="104"/>
      <c r="E35" s="105"/>
      <c r="F35" s="449" t="str">
        <f t="shared" si="0"/>
        <v>0</v>
      </c>
      <c r="G35" s="106"/>
      <c r="H35" s="106"/>
      <c r="I35" s="107"/>
      <c r="J35" s="106"/>
      <c r="K35" s="451">
        <f t="shared" si="1"/>
        <v>0</v>
      </c>
      <c r="L35" s="108"/>
      <c r="M35" s="101"/>
      <c r="O35" s="453" t="str">
        <f t="shared" si="2"/>
        <v>0</v>
      </c>
      <c r="P35" s="453" t="str">
        <f t="shared" si="3"/>
        <v>0</v>
      </c>
      <c r="Q35" s="456">
        <f t="shared" si="4"/>
        <v>0</v>
      </c>
    </row>
    <row r="36" spans="1:17">
      <c r="A36" s="72">
        <v>26</v>
      </c>
      <c r="B36" s="102"/>
      <c r="C36" s="103"/>
      <c r="D36" s="104"/>
      <c r="E36" s="105"/>
      <c r="F36" s="449" t="str">
        <f t="shared" si="0"/>
        <v>0</v>
      </c>
      <c r="G36" s="106"/>
      <c r="H36" s="106"/>
      <c r="I36" s="107"/>
      <c r="J36" s="106"/>
      <c r="K36" s="451">
        <f t="shared" si="1"/>
        <v>0</v>
      </c>
      <c r="L36" s="108"/>
      <c r="M36" s="101"/>
      <c r="O36" s="453" t="str">
        <f t="shared" si="2"/>
        <v>0</v>
      </c>
      <c r="P36" s="453" t="str">
        <f t="shared" si="3"/>
        <v>0</v>
      </c>
      <c r="Q36" s="456">
        <f t="shared" si="4"/>
        <v>0</v>
      </c>
    </row>
    <row r="37" spans="1:17">
      <c r="A37" s="72">
        <v>27</v>
      </c>
      <c r="B37" s="102"/>
      <c r="C37" s="103"/>
      <c r="D37" s="104"/>
      <c r="E37" s="105"/>
      <c r="F37" s="449" t="str">
        <f t="shared" si="0"/>
        <v>0</v>
      </c>
      <c r="G37" s="106"/>
      <c r="H37" s="106"/>
      <c r="I37" s="107"/>
      <c r="J37" s="106"/>
      <c r="K37" s="451">
        <f t="shared" si="1"/>
        <v>0</v>
      </c>
      <c r="L37" s="108"/>
      <c r="M37" s="101"/>
      <c r="O37" s="453" t="str">
        <f t="shared" si="2"/>
        <v>0</v>
      </c>
      <c r="P37" s="453" t="str">
        <f t="shared" si="3"/>
        <v>0</v>
      </c>
      <c r="Q37" s="456">
        <f t="shared" si="4"/>
        <v>0</v>
      </c>
    </row>
    <row r="38" spans="1:17">
      <c r="A38" s="72">
        <v>28</v>
      </c>
      <c r="B38" s="102"/>
      <c r="C38" s="103"/>
      <c r="D38" s="104"/>
      <c r="E38" s="105"/>
      <c r="F38" s="449" t="str">
        <f t="shared" si="0"/>
        <v>0</v>
      </c>
      <c r="G38" s="106"/>
      <c r="H38" s="106"/>
      <c r="I38" s="107"/>
      <c r="J38" s="106"/>
      <c r="K38" s="451">
        <f t="shared" si="1"/>
        <v>0</v>
      </c>
      <c r="L38" s="108"/>
      <c r="M38" s="101"/>
      <c r="O38" s="453" t="str">
        <f t="shared" si="2"/>
        <v>0</v>
      </c>
      <c r="P38" s="453" t="str">
        <f t="shared" si="3"/>
        <v>0</v>
      </c>
      <c r="Q38" s="456">
        <f t="shared" si="4"/>
        <v>0</v>
      </c>
    </row>
    <row r="39" spans="1:17">
      <c r="A39" s="72">
        <v>29</v>
      </c>
      <c r="B39" s="102"/>
      <c r="C39" s="103"/>
      <c r="D39" s="104"/>
      <c r="E39" s="105"/>
      <c r="F39" s="449" t="str">
        <f t="shared" si="0"/>
        <v>0</v>
      </c>
      <c r="G39" s="106"/>
      <c r="H39" s="106"/>
      <c r="I39" s="107"/>
      <c r="J39" s="106"/>
      <c r="K39" s="451">
        <f t="shared" si="1"/>
        <v>0</v>
      </c>
      <c r="L39" s="108"/>
      <c r="M39" s="101"/>
      <c r="O39" s="453" t="str">
        <f t="shared" si="2"/>
        <v>0</v>
      </c>
      <c r="P39" s="453" t="str">
        <f t="shared" si="3"/>
        <v>0</v>
      </c>
      <c r="Q39" s="456">
        <f t="shared" si="4"/>
        <v>0</v>
      </c>
    </row>
    <row r="40" spans="1:17">
      <c r="A40" s="72">
        <v>30</v>
      </c>
      <c r="B40" s="102"/>
      <c r="C40" s="103"/>
      <c r="D40" s="104"/>
      <c r="E40" s="105"/>
      <c r="F40" s="449" t="str">
        <f t="shared" si="0"/>
        <v>0</v>
      </c>
      <c r="G40" s="106"/>
      <c r="H40" s="106"/>
      <c r="I40" s="107"/>
      <c r="J40" s="106"/>
      <c r="K40" s="451">
        <f t="shared" si="1"/>
        <v>0</v>
      </c>
      <c r="L40" s="108"/>
      <c r="M40" s="101"/>
      <c r="O40" s="453" t="str">
        <f t="shared" si="2"/>
        <v>0</v>
      </c>
      <c r="P40" s="453" t="str">
        <f t="shared" si="3"/>
        <v>0</v>
      </c>
      <c r="Q40" s="456">
        <f t="shared" si="4"/>
        <v>0</v>
      </c>
    </row>
    <row r="41" spans="1:17">
      <c r="A41" s="72">
        <v>31</v>
      </c>
      <c r="B41" s="102"/>
      <c r="C41" s="103"/>
      <c r="D41" s="104"/>
      <c r="E41" s="105"/>
      <c r="F41" s="449" t="str">
        <f t="shared" si="0"/>
        <v>0</v>
      </c>
      <c r="G41" s="106"/>
      <c r="H41" s="106"/>
      <c r="I41" s="107"/>
      <c r="J41" s="106"/>
      <c r="K41" s="451">
        <f t="shared" si="1"/>
        <v>0</v>
      </c>
      <c r="L41" s="108"/>
      <c r="M41" s="101"/>
      <c r="O41" s="453" t="str">
        <f t="shared" si="2"/>
        <v>0</v>
      </c>
      <c r="P41" s="453" t="str">
        <f t="shared" si="3"/>
        <v>0</v>
      </c>
      <c r="Q41" s="456">
        <f t="shared" si="4"/>
        <v>0</v>
      </c>
    </row>
    <row r="42" spans="1:17">
      <c r="A42" s="72">
        <v>32</v>
      </c>
      <c r="B42" s="102"/>
      <c r="C42" s="103"/>
      <c r="D42" s="104"/>
      <c r="E42" s="105"/>
      <c r="F42" s="449" t="str">
        <f t="shared" si="0"/>
        <v>0</v>
      </c>
      <c r="G42" s="106"/>
      <c r="H42" s="106"/>
      <c r="I42" s="107"/>
      <c r="J42" s="106"/>
      <c r="K42" s="451">
        <f t="shared" si="1"/>
        <v>0</v>
      </c>
      <c r="L42" s="108"/>
      <c r="M42" s="101"/>
      <c r="O42" s="453" t="str">
        <f t="shared" si="2"/>
        <v>0</v>
      </c>
      <c r="P42" s="453" t="str">
        <f t="shared" si="3"/>
        <v>0</v>
      </c>
      <c r="Q42" s="456">
        <f t="shared" si="4"/>
        <v>0</v>
      </c>
    </row>
    <row r="43" spans="1:17">
      <c r="A43" s="72">
        <v>33</v>
      </c>
      <c r="B43" s="102"/>
      <c r="C43" s="103"/>
      <c r="D43" s="104"/>
      <c r="E43" s="105"/>
      <c r="F43" s="449" t="str">
        <f t="shared" si="0"/>
        <v>0</v>
      </c>
      <c r="G43" s="106"/>
      <c r="H43" s="106"/>
      <c r="I43" s="107"/>
      <c r="J43" s="106"/>
      <c r="K43" s="451">
        <f t="shared" si="1"/>
        <v>0</v>
      </c>
      <c r="L43" s="108"/>
      <c r="M43" s="101"/>
      <c r="O43" s="453" t="str">
        <f t="shared" si="2"/>
        <v>0</v>
      </c>
      <c r="P43" s="453" t="str">
        <f t="shared" si="3"/>
        <v>0</v>
      </c>
      <c r="Q43" s="456">
        <f t="shared" si="4"/>
        <v>0</v>
      </c>
    </row>
    <row r="44" spans="1:17">
      <c r="A44" s="72">
        <v>34</v>
      </c>
      <c r="B44" s="102"/>
      <c r="C44" s="103"/>
      <c r="D44" s="104"/>
      <c r="E44" s="105"/>
      <c r="F44" s="449" t="str">
        <f t="shared" si="0"/>
        <v>0</v>
      </c>
      <c r="G44" s="106"/>
      <c r="H44" s="106"/>
      <c r="I44" s="107"/>
      <c r="J44" s="106"/>
      <c r="K44" s="451">
        <f t="shared" si="1"/>
        <v>0</v>
      </c>
      <c r="L44" s="108"/>
      <c r="M44" s="101"/>
      <c r="O44" s="453" t="str">
        <f t="shared" si="2"/>
        <v>0</v>
      </c>
      <c r="P44" s="453" t="str">
        <f t="shared" si="3"/>
        <v>0</v>
      </c>
      <c r="Q44" s="456">
        <f t="shared" si="4"/>
        <v>0</v>
      </c>
    </row>
    <row r="45" spans="1:17">
      <c r="A45" s="72">
        <v>35</v>
      </c>
      <c r="B45" s="102"/>
      <c r="C45" s="103"/>
      <c r="D45" s="104"/>
      <c r="E45" s="105"/>
      <c r="F45" s="449" t="str">
        <f t="shared" si="0"/>
        <v>0</v>
      </c>
      <c r="G45" s="106"/>
      <c r="H45" s="106"/>
      <c r="I45" s="107"/>
      <c r="J45" s="106"/>
      <c r="K45" s="451">
        <f t="shared" si="1"/>
        <v>0</v>
      </c>
      <c r="L45" s="108"/>
      <c r="M45" s="101"/>
      <c r="O45" s="453" t="str">
        <f t="shared" si="2"/>
        <v>0</v>
      </c>
      <c r="P45" s="453" t="str">
        <f t="shared" si="3"/>
        <v>0</v>
      </c>
      <c r="Q45" s="456">
        <f t="shared" si="4"/>
        <v>0</v>
      </c>
    </row>
    <row r="46" spans="1:17">
      <c r="A46" s="72">
        <v>36</v>
      </c>
      <c r="B46" s="102"/>
      <c r="C46" s="103"/>
      <c r="D46" s="104"/>
      <c r="E46" s="105"/>
      <c r="F46" s="449" t="str">
        <f t="shared" si="0"/>
        <v>0</v>
      </c>
      <c r="G46" s="106"/>
      <c r="H46" s="106"/>
      <c r="I46" s="107"/>
      <c r="J46" s="106"/>
      <c r="K46" s="451">
        <f t="shared" si="1"/>
        <v>0</v>
      </c>
      <c r="L46" s="108"/>
      <c r="M46" s="101"/>
      <c r="O46" s="453" t="str">
        <f t="shared" si="2"/>
        <v>0</v>
      </c>
      <c r="P46" s="453" t="str">
        <f t="shared" si="3"/>
        <v>0</v>
      </c>
      <c r="Q46" s="456">
        <f t="shared" si="4"/>
        <v>0</v>
      </c>
    </row>
    <row r="47" spans="1:17">
      <c r="A47" s="72">
        <v>37</v>
      </c>
      <c r="B47" s="102"/>
      <c r="C47" s="103"/>
      <c r="D47" s="104"/>
      <c r="E47" s="105"/>
      <c r="F47" s="449" t="str">
        <f t="shared" si="0"/>
        <v>0</v>
      </c>
      <c r="G47" s="106"/>
      <c r="H47" s="106"/>
      <c r="I47" s="107"/>
      <c r="J47" s="106"/>
      <c r="K47" s="451">
        <f t="shared" si="1"/>
        <v>0</v>
      </c>
      <c r="L47" s="108"/>
      <c r="M47" s="101"/>
      <c r="O47" s="453" t="str">
        <f t="shared" si="2"/>
        <v>0</v>
      </c>
      <c r="P47" s="453" t="str">
        <f t="shared" si="3"/>
        <v>0</v>
      </c>
      <c r="Q47" s="456">
        <f t="shared" si="4"/>
        <v>0</v>
      </c>
    </row>
    <row r="48" spans="1:17">
      <c r="A48" s="72">
        <v>38</v>
      </c>
      <c r="B48" s="102"/>
      <c r="C48" s="103"/>
      <c r="D48" s="104"/>
      <c r="E48" s="105"/>
      <c r="F48" s="449" t="str">
        <f t="shared" si="0"/>
        <v>0</v>
      </c>
      <c r="G48" s="106"/>
      <c r="H48" s="106"/>
      <c r="I48" s="107"/>
      <c r="J48" s="106"/>
      <c r="K48" s="451">
        <f t="shared" si="1"/>
        <v>0</v>
      </c>
      <c r="L48" s="108"/>
      <c r="M48" s="101"/>
      <c r="O48" s="453" t="str">
        <f t="shared" si="2"/>
        <v>0</v>
      </c>
      <c r="P48" s="453" t="str">
        <f t="shared" si="3"/>
        <v>0</v>
      </c>
      <c r="Q48" s="456">
        <f t="shared" si="4"/>
        <v>0</v>
      </c>
    </row>
    <row r="49" spans="1:17">
      <c r="A49" s="72">
        <v>39</v>
      </c>
      <c r="B49" s="102"/>
      <c r="C49" s="103"/>
      <c r="D49" s="104"/>
      <c r="E49" s="105"/>
      <c r="F49" s="449" t="str">
        <f t="shared" si="0"/>
        <v>0</v>
      </c>
      <c r="G49" s="106"/>
      <c r="H49" s="106"/>
      <c r="I49" s="107"/>
      <c r="J49" s="106"/>
      <c r="K49" s="451">
        <f t="shared" si="1"/>
        <v>0</v>
      </c>
      <c r="L49" s="108"/>
      <c r="M49" s="101"/>
      <c r="O49" s="453" t="str">
        <f t="shared" si="2"/>
        <v>0</v>
      </c>
      <c r="P49" s="453" t="str">
        <f t="shared" si="3"/>
        <v>0</v>
      </c>
      <c r="Q49" s="456">
        <f t="shared" si="4"/>
        <v>0</v>
      </c>
    </row>
    <row r="50" spans="1:17">
      <c r="A50" s="72">
        <v>40</v>
      </c>
      <c r="B50" s="102"/>
      <c r="C50" s="103"/>
      <c r="D50" s="104"/>
      <c r="E50" s="105"/>
      <c r="F50" s="449" t="str">
        <f t="shared" si="0"/>
        <v>0</v>
      </c>
      <c r="G50" s="106"/>
      <c r="H50" s="106"/>
      <c r="I50" s="107"/>
      <c r="J50" s="106"/>
      <c r="K50" s="451">
        <f t="shared" si="1"/>
        <v>0</v>
      </c>
      <c r="L50" s="108"/>
      <c r="M50" s="101"/>
      <c r="O50" s="453" t="str">
        <f t="shared" si="2"/>
        <v>0</v>
      </c>
      <c r="P50" s="453" t="str">
        <f t="shared" si="3"/>
        <v>0</v>
      </c>
      <c r="Q50" s="456">
        <f t="shared" si="4"/>
        <v>0</v>
      </c>
    </row>
    <row r="51" spans="1:17">
      <c r="A51" s="72">
        <v>41</v>
      </c>
      <c r="B51" s="102"/>
      <c r="C51" s="103"/>
      <c r="D51" s="104"/>
      <c r="E51" s="105"/>
      <c r="F51" s="449" t="str">
        <f t="shared" si="0"/>
        <v>0</v>
      </c>
      <c r="G51" s="106"/>
      <c r="H51" s="106"/>
      <c r="I51" s="107"/>
      <c r="J51" s="106"/>
      <c r="K51" s="451">
        <f t="shared" si="1"/>
        <v>0</v>
      </c>
      <c r="L51" s="108"/>
      <c r="M51" s="101"/>
      <c r="O51" s="453" t="str">
        <f t="shared" si="2"/>
        <v>0</v>
      </c>
      <c r="P51" s="453" t="str">
        <f t="shared" si="3"/>
        <v>0</v>
      </c>
      <c r="Q51" s="456">
        <f t="shared" si="4"/>
        <v>0</v>
      </c>
    </row>
    <row r="52" spans="1:17">
      <c r="A52" s="72">
        <v>42</v>
      </c>
      <c r="B52" s="102"/>
      <c r="C52" s="103"/>
      <c r="D52" s="104"/>
      <c r="E52" s="105"/>
      <c r="F52" s="449" t="str">
        <f t="shared" si="0"/>
        <v>0</v>
      </c>
      <c r="G52" s="106"/>
      <c r="H52" s="106"/>
      <c r="I52" s="107"/>
      <c r="J52" s="106"/>
      <c r="K52" s="451">
        <f t="shared" si="1"/>
        <v>0</v>
      </c>
      <c r="L52" s="108"/>
      <c r="M52" s="101"/>
      <c r="O52" s="453" t="str">
        <f t="shared" si="2"/>
        <v>0</v>
      </c>
      <c r="P52" s="453" t="str">
        <f t="shared" si="3"/>
        <v>0</v>
      </c>
      <c r="Q52" s="456">
        <f t="shared" si="4"/>
        <v>0</v>
      </c>
    </row>
    <row r="53" spans="1:17" ht="12" customHeight="1">
      <c r="A53" s="72">
        <v>43</v>
      </c>
      <c r="B53" s="102"/>
      <c r="C53" s="103"/>
      <c r="D53" s="104"/>
      <c r="E53" s="105"/>
      <c r="F53" s="449" t="str">
        <f t="shared" si="0"/>
        <v>0</v>
      </c>
      <c r="G53" s="106"/>
      <c r="H53" s="106"/>
      <c r="I53" s="107"/>
      <c r="J53" s="106"/>
      <c r="K53" s="451">
        <f t="shared" si="1"/>
        <v>0</v>
      </c>
      <c r="L53" s="108"/>
      <c r="M53" s="101"/>
      <c r="O53" s="453" t="str">
        <f t="shared" si="2"/>
        <v>0</v>
      </c>
      <c r="P53" s="453" t="str">
        <f t="shared" si="3"/>
        <v>0</v>
      </c>
      <c r="Q53" s="456">
        <f t="shared" si="4"/>
        <v>0</v>
      </c>
    </row>
    <row r="54" spans="1:17">
      <c r="A54" s="72">
        <v>44</v>
      </c>
      <c r="B54" s="102"/>
      <c r="C54" s="109"/>
      <c r="D54" s="110"/>
      <c r="E54" s="105"/>
      <c r="F54" s="449" t="str">
        <f t="shared" si="0"/>
        <v>0</v>
      </c>
      <c r="G54" s="106"/>
      <c r="H54" s="106"/>
      <c r="I54" s="107"/>
      <c r="J54" s="106"/>
      <c r="K54" s="451">
        <f t="shared" si="1"/>
        <v>0</v>
      </c>
      <c r="L54" s="108"/>
      <c r="M54" s="101"/>
      <c r="O54" s="453" t="str">
        <f t="shared" si="2"/>
        <v>0</v>
      </c>
      <c r="P54" s="453" t="str">
        <f t="shared" si="3"/>
        <v>0</v>
      </c>
      <c r="Q54" s="456">
        <f t="shared" si="4"/>
        <v>0</v>
      </c>
    </row>
    <row r="55" spans="1:17" ht="13.8" thickBot="1">
      <c r="A55" s="72">
        <v>45</v>
      </c>
      <c r="B55" s="111"/>
      <c r="C55" s="112"/>
      <c r="D55" s="113"/>
      <c r="E55" s="114"/>
      <c r="F55" s="450" t="str">
        <f t="shared" si="0"/>
        <v>0</v>
      </c>
      <c r="G55" s="115"/>
      <c r="H55" s="115"/>
      <c r="I55" s="116"/>
      <c r="J55" s="115"/>
      <c r="K55" s="452">
        <f t="shared" si="1"/>
        <v>0</v>
      </c>
      <c r="L55" s="117"/>
      <c r="M55" s="101"/>
      <c r="O55" s="457" t="str">
        <f t="shared" si="2"/>
        <v>0</v>
      </c>
      <c r="P55" s="457" t="str">
        <f t="shared" si="3"/>
        <v>0</v>
      </c>
      <c r="Q55" s="458">
        <f t="shared" si="4"/>
        <v>0</v>
      </c>
    </row>
    <row r="56" spans="1:17" ht="13.8" thickBot="1"/>
    <row r="57" spans="1:17" ht="19.5" customHeight="1" thickBot="1">
      <c r="J57" s="118" t="s">
        <v>157</v>
      </c>
      <c r="K57" s="469">
        <f ca="1">SUM(OFFSET(K11,0,0):K55)</f>
        <v>0</v>
      </c>
      <c r="L57" s="119"/>
      <c r="O57" s="459">
        <f ca="1">SUM(OFFSET(O11,0,0):O55)</f>
        <v>0</v>
      </c>
      <c r="P57" s="459">
        <f ca="1">SUM(OFFSET(P11,0,0):P55)</f>
        <v>0</v>
      </c>
      <c r="Q57" s="459">
        <f ca="1">SUM(OFFSET(Q11,0,0):Q55)</f>
        <v>0</v>
      </c>
    </row>
    <row r="58" spans="1:17" s="120" customFormat="1" ht="16.5" customHeight="1" thickBot="1">
      <c r="B58" s="121"/>
      <c r="J58" s="122"/>
      <c r="K58" s="123"/>
      <c r="O58" s="121" t="s">
        <v>158</v>
      </c>
      <c r="P58" s="121" t="s">
        <v>159</v>
      </c>
      <c r="Q58" s="121" t="s">
        <v>160</v>
      </c>
    </row>
    <row r="59" spans="1:17" ht="19.5" customHeight="1" thickBot="1">
      <c r="J59" s="118"/>
      <c r="K59" s="119"/>
      <c r="N59" s="73" t="s">
        <v>161</v>
      </c>
      <c r="O59" s="460">
        <f ca="1">IFERROR(O$57/($O57+$P57),0)</f>
        <v>0</v>
      </c>
      <c r="P59" s="460">
        <f ca="1">IFERROR(P$57/($O57+$P57),0)</f>
        <v>0</v>
      </c>
      <c r="Q59" s="461">
        <f ca="1">SUM($O$59:$P$59)</f>
        <v>0</v>
      </c>
    </row>
    <row r="60" spans="1:17" ht="19.5" customHeight="1" thickBot="1">
      <c r="J60" s="118"/>
      <c r="K60" s="119"/>
      <c r="N60" s="73" t="s">
        <v>162</v>
      </c>
      <c r="O60" s="462">
        <f ca="1">IFERROR($Q$57*O$59,0)</f>
        <v>0</v>
      </c>
      <c r="P60" s="462">
        <f ca="1">IFERROR($Q$57*P$59,0)</f>
        <v>0</v>
      </c>
      <c r="Q60" s="463">
        <f ca="1">SUM($O$60:$P$60)</f>
        <v>0</v>
      </c>
    </row>
    <row r="61" spans="1:17" ht="19.5" customHeight="1" thickBot="1">
      <c r="J61" s="118"/>
      <c r="K61" s="119"/>
      <c r="M61" s="756" t="s">
        <v>163</v>
      </c>
      <c r="N61" s="757"/>
      <c r="O61" s="464">
        <f ca="1">IFERROR(O$57+O$60,0)</f>
        <v>0</v>
      </c>
      <c r="P61" s="464">
        <f ca="1">IFERROR(P$57+P$60,0)</f>
        <v>0</v>
      </c>
      <c r="Q61" s="465">
        <f ca="1">SUM($O$61:$P$61)</f>
        <v>0</v>
      </c>
    </row>
    <row r="62" spans="1:17" ht="19.5" customHeight="1" thickBot="1">
      <c r="J62" s="118" t="s">
        <v>164</v>
      </c>
      <c r="K62" s="469">
        <f ca="1">K57*0.1</f>
        <v>0</v>
      </c>
      <c r="N62" s="73" t="s">
        <v>165</v>
      </c>
      <c r="O62" s="466">
        <f ca="1">IFERROR($K$62*O$59,0)</f>
        <v>0</v>
      </c>
      <c r="P62" s="466">
        <f ca="1">IFERROR($K$62*P$59,0)</f>
        <v>0</v>
      </c>
      <c r="Q62" s="467">
        <f ca="1">SUM($O$62:$P$62)</f>
        <v>0</v>
      </c>
    </row>
    <row r="63" spans="1:17" ht="19.5" customHeight="1" thickBot="1">
      <c r="J63" s="118"/>
      <c r="K63" s="119"/>
      <c r="O63" s="124" t="s">
        <v>166</v>
      </c>
      <c r="P63" s="125" t="s">
        <v>167</v>
      </c>
    </row>
    <row r="64" spans="1:17" ht="19.5" customHeight="1" thickBot="1">
      <c r="J64" s="118" t="s">
        <v>168</v>
      </c>
      <c r="K64" s="468">
        <f ca="1">IFERROR($K$57+$K$62,0)</f>
        <v>0</v>
      </c>
      <c r="N64" s="73" t="s">
        <v>168</v>
      </c>
      <c r="O64" s="126">
        <f ca="1">IFERROR(SUM(O$61:O$62),0)</f>
        <v>0</v>
      </c>
      <c r="P64" s="468">
        <f ca="1">IFERROR(SUM(P$61:P$62),0)</f>
        <v>0</v>
      </c>
      <c r="Q64" s="468">
        <f ca="1">SUM($Q$61:$Q$62)</f>
        <v>0</v>
      </c>
    </row>
    <row r="66" spans="3:15">
      <c r="M66" s="127"/>
      <c r="N66" s="128" t="s">
        <v>169</v>
      </c>
      <c r="O66" s="129" t="s">
        <v>170</v>
      </c>
    </row>
    <row r="67" spans="3:15">
      <c r="C67" s="127"/>
      <c r="M67" s="128" t="s">
        <v>171</v>
      </c>
      <c r="N67" s="130"/>
      <c r="O67" s="471">
        <f ca="1">O64*N67</f>
        <v>0</v>
      </c>
    </row>
    <row r="68" spans="3:15">
      <c r="C68" s="127"/>
      <c r="M68" s="129" t="s">
        <v>172</v>
      </c>
      <c r="N68" s="130"/>
      <c r="O68" s="471">
        <f ca="1">O64*N68</f>
        <v>0</v>
      </c>
    </row>
    <row r="69" spans="3:15">
      <c r="C69" s="127"/>
    </row>
  </sheetData>
  <mergeCells count="5">
    <mergeCell ref="B4:Q4"/>
    <mergeCell ref="F6:H6"/>
    <mergeCell ref="J6:K6"/>
    <mergeCell ref="M6:Q6"/>
    <mergeCell ref="M61:N61"/>
  </mergeCells>
  <phoneticPr fontId="13"/>
  <conditionalFormatting sqref="Q11:Q55">
    <cfRule type="expression" dxfId="82" priority="1">
      <formula>$E11="（イ）複数項目に係る経費"</formula>
    </cfRule>
  </conditionalFormatting>
  <dataValidations count="1">
    <dataValidation type="list" allowBlank="1" showInputMessage="1" showErrorMessage="1" sqref="E11:E55" xr:uid="{12988735-BD2D-45AA-9491-C68B31DBA9CA}">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65" fitToHeight="0" orientation="portrait" cellComments="asDisplayed" r:id="rId1"/>
  <headerFooter>
    <oddHeader xml:space="preserve">&amp;L
</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7650C-43FB-4D14-A651-9DA6CE285B1E}">
  <sheetPr codeName="Sheet6">
    <tabColor rgb="FF00B0F0"/>
    <pageSetUpPr fitToPage="1"/>
  </sheetPr>
  <dimension ref="B1:K34"/>
  <sheetViews>
    <sheetView showGridLines="0" view="pageBreakPreview" topLeftCell="A14" zoomScale="80" zoomScaleNormal="100" zoomScaleSheetLayoutView="80" workbookViewId="0">
      <selection activeCell="E8" sqref="E8:J9"/>
    </sheetView>
  </sheetViews>
  <sheetFormatPr defaultColWidth="9" defaultRowHeight="13.2"/>
  <cols>
    <col min="1" max="1" width="6.44140625" style="59" customWidth="1"/>
    <col min="2" max="2" width="3.77734375" style="59" customWidth="1"/>
    <col min="3" max="3" width="27.88671875" style="59" customWidth="1"/>
    <col min="4" max="5" width="6.44140625" style="59" customWidth="1"/>
    <col min="6" max="6" width="26.21875" style="59" customWidth="1"/>
    <col min="7" max="8" width="26.21875" style="60" customWidth="1"/>
    <col min="9" max="10" width="32.88671875" style="60" customWidth="1"/>
    <col min="11" max="16384" width="9" style="59"/>
  </cols>
  <sheetData>
    <row r="1" spans="2:11" ht="14.4">
      <c r="K1" s="61" t="s">
        <v>133</v>
      </c>
    </row>
    <row r="2" spans="2:11" ht="9.75" customHeight="1">
      <c r="K2" s="61"/>
    </row>
    <row r="3" spans="2:11" s="62" customFormat="1" ht="27.75" customHeight="1">
      <c r="B3" s="779" t="s">
        <v>124</v>
      </c>
      <c r="C3" s="779"/>
      <c r="D3" s="779"/>
      <c r="E3" s="779"/>
      <c r="F3" s="779"/>
      <c r="G3" s="779"/>
      <c r="H3" s="779"/>
      <c r="I3" s="779"/>
      <c r="J3" s="779"/>
    </row>
    <row r="4" spans="2:11" s="62" customFormat="1" ht="14.25" customHeight="1">
      <c r="B4" s="63"/>
      <c r="C4" s="63"/>
      <c r="D4" s="63"/>
      <c r="E4" s="63"/>
      <c r="F4" s="63"/>
      <c r="G4" s="63"/>
      <c r="H4" s="63"/>
      <c r="I4" s="63"/>
      <c r="J4" s="63"/>
    </row>
    <row r="5" spans="2:11" s="62" customFormat="1" ht="27.75" customHeight="1">
      <c r="B5" s="780" t="s">
        <v>125</v>
      </c>
      <c r="C5" s="780"/>
      <c r="D5" s="781" t="s">
        <v>126</v>
      </c>
      <c r="E5" s="781"/>
      <c r="F5" s="780"/>
      <c r="G5" s="64" t="s">
        <v>127</v>
      </c>
      <c r="H5" s="64" t="s">
        <v>128</v>
      </c>
      <c r="I5" s="780" t="s">
        <v>129</v>
      </c>
      <c r="J5" s="780"/>
    </row>
    <row r="6" spans="2:11" s="62" customFormat="1" ht="27.75" customHeight="1">
      <c r="B6" s="782">
        <f>'02_様式2-1'!C7</f>
        <v>0</v>
      </c>
      <c r="C6" s="783"/>
      <c r="D6" s="784">
        <f>'02_様式2-1'!H7</f>
        <v>0</v>
      </c>
      <c r="E6" s="784"/>
      <c r="F6" s="785"/>
      <c r="G6" s="486">
        <f>'02_様式2-1'!C8</f>
        <v>0</v>
      </c>
      <c r="H6" s="486" t="s">
        <v>209</v>
      </c>
      <c r="I6" s="786">
        <f>'02_様式2-1'!C11</f>
        <v>0</v>
      </c>
      <c r="J6" s="784"/>
    </row>
    <row r="7" spans="2:11" s="62" customFormat="1" ht="13.5" customHeight="1">
      <c r="B7" s="65"/>
      <c r="C7" s="65"/>
      <c r="D7" s="65"/>
      <c r="E7" s="65"/>
      <c r="F7" s="65"/>
      <c r="G7" s="65"/>
      <c r="H7" s="65"/>
      <c r="I7" s="65"/>
      <c r="J7" s="65"/>
    </row>
    <row r="8" spans="2:11" ht="22.5" customHeight="1">
      <c r="B8" s="776" t="s">
        <v>130</v>
      </c>
      <c r="C8" s="777" t="s">
        <v>131</v>
      </c>
      <c r="D8" s="776" t="s">
        <v>132</v>
      </c>
      <c r="E8" s="770" t="s">
        <v>341</v>
      </c>
      <c r="F8" s="771"/>
      <c r="G8" s="771"/>
      <c r="H8" s="771"/>
      <c r="I8" s="771"/>
      <c r="J8" s="772"/>
    </row>
    <row r="9" spans="2:11" ht="22.5" customHeight="1">
      <c r="B9" s="776"/>
      <c r="C9" s="777"/>
      <c r="D9" s="776"/>
      <c r="E9" s="773"/>
      <c r="F9" s="774"/>
      <c r="G9" s="774"/>
      <c r="H9" s="774"/>
      <c r="I9" s="774"/>
      <c r="J9" s="775"/>
    </row>
    <row r="10" spans="2:11" ht="27" customHeight="1">
      <c r="B10" s="758">
        <v>1</v>
      </c>
      <c r="C10" s="759"/>
      <c r="D10" s="778"/>
      <c r="E10" s="494" t="s">
        <v>342</v>
      </c>
      <c r="F10" s="763"/>
      <c r="G10" s="764"/>
      <c r="H10" s="764"/>
      <c r="I10" s="764"/>
      <c r="J10" s="765"/>
    </row>
    <row r="11" spans="2:11" ht="27" customHeight="1">
      <c r="B11" s="769"/>
      <c r="C11" s="760"/>
      <c r="D11" s="762"/>
      <c r="E11" s="495" t="s">
        <v>340</v>
      </c>
      <c r="F11" s="766"/>
      <c r="G11" s="767"/>
      <c r="H11" s="767"/>
      <c r="I11" s="767"/>
      <c r="J11" s="767"/>
    </row>
    <row r="12" spans="2:11" ht="27" customHeight="1">
      <c r="B12" s="768">
        <v>2</v>
      </c>
      <c r="C12" s="759"/>
      <c r="D12" s="761"/>
      <c r="E12" s="494" t="s">
        <v>342</v>
      </c>
      <c r="F12" s="763"/>
      <c r="G12" s="764"/>
      <c r="H12" s="764"/>
      <c r="I12" s="764"/>
      <c r="J12" s="765"/>
    </row>
    <row r="13" spans="2:11" ht="27" customHeight="1">
      <c r="B13" s="769"/>
      <c r="C13" s="760"/>
      <c r="D13" s="762"/>
      <c r="E13" s="495" t="s">
        <v>340</v>
      </c>
      <c r="F13" s="766"/>
      <c r="G13" s="767"/>
      <c r="H13" s="767"/>
      <c r="I13" s="767"/>
      <c r="J13" s="767"/>
    </row>
    <row r="14" spans="2:11" ht="27" customHeight="1">
      <c r="B14" s="768">
        <v>3</v>
      </c>
      <c r="C14" s="759"/>
      <c r="D14" s="761"/>
      <c r="E14" s="494" t="s">
        <v>342</v>
      </c>
      <c r="F14" s="763"/>
      <c r="G14" s="764"/>
      <c r="H14" s="764"/>
      <c r="I14" s="764"/>
      <c r="J14" s="765"/>
    </row>
    <row r="15" spans="2:11" ht="27" customHeight="1">
      <c r="B15" s="769"/>
      <c r="C15" s="760"/>
      <c r="D15" s="762"/>
      <c r="E15" s="495" t="s">
        <v>340</v>
      </c>
      <c r="F15" s="766"/>
      <c r="G15" s="767"/>
      <c r="H15" s="767"/>
      <c r="I15" s="767"/>
      <c r="J15" s="767"/>
    </row>
    <row r="16" spans="2:11" ht="27" customHeight="1">
      <c r="B16" s="758">
        <v>4</v>
      </c>
      <c r="C16" s="759"/>
      <c r="D16" s="761"/>
      <c r="E16" s="494" t="s">
        <v>342</v>
      </c>
      <c r="F16" s="763"/>
      <c r="G16" s="764"/>
      <c r="H16" s="764"/>
      <c r="I16" s="764"/>
      <c r="J16" s="765"/>
    </row>
    <row r="17" spans="2:10" ht="27" customHeight="1">
      <c r="B17" s="758"/>
      <c r="C17" s="760"/>
      <c r="D17" s="762"/>
      <c r="E17" s="495" t="s">
        <v>340</v>
      </c>
      <c r="F17" s="766"/>
      <c r="G17" s="767"/>
      <c r="H17" s="767"/>
      <c r="I17" s="767"/>
      <c r="J17" s="767"/>
    </row>
    <row r="18" spans="2:10" ht="27" customHeight="1">
      <c r="B18" s="768">
        <v>5</v>
      </c>
      <c r="C18" s="759"/>
      <c r="D18" s="761"/>
      <c r="E18" s="494" t="s">
        <v>342</v>
      </c>
      <c r="F18" s="763"/>
      <c r="G18" s="764"/>
      <c r="H18" s="764"/>
      <c r="I18" s="764"/>
      <c r="J18" s="765"/>
    </row>
    <row r="19" spans="2:10" ht="27" customHeight="1">
      <c r="B19" s="769"/>
      <c r="C19" s="760"/>
      <c r="D19" s="762"/>
      <c r="E19" s="495" t="s">
        <v>340</v>
      </c>
      <c r="F19" s="766"/>
      <c r="G19" s="767"/>
      <c r="H19" s="767"/>
      <c r="I19" s="767"/>
      <c r="J19" s="767"/>
    </row>
    <row r="20" spans="2:10" ht="27" customHeight="1">
      <c r="B20" s="758">
        <v>6</v>
      </c>
      <c r="C20" s="759"/>
      <c r="D20" s="761"/>
      <c r="E20" s="494" t="s">
        <v>342</v>
      </c>
      <c r="F20" s="763"/>
      <c r="G20" s="764"/>
      <c r="H20" s="764"/>
      <c r="I20" s="764"/>
      <c r="J20" s="765"/>
    </row>
    <row r="21" spans="2:10" ht="27" customHeight="1">
      <c r="B21" s="758"/>
      <c r="C21" s="760"/>
      <c r="D21" s="762"/>
      <c r="E21" s="495" t="s">
        <v>340</v>
      </c>
      <c r="F21" s="766"/>
      <c r="G21" s="767"/>
      <c r="H21" s="767"/>
      <c r="I21" s="767"/>
      <c r="J21" s="767"/>
    </row>
    <row r="22" spans="2:10" ht="27" customHeight="1">
      <c r="B22" s="768">
        <v>7</v>
      </c>
      <c r="C22" s="759"/>
      <c r="D22" s="761"/>
      <c r="E22" s="494" t="s">
        <v>342</v>
      </c>
      <c r="F22" s="763"/>
      <c r="G22" s="764"/>
      <c r="H22" s="764"/>
      <c r="I22" s="764"/>
      <c r="J22" s="765"/>
    </row>
    <row r="23" spans="2:10" ht="27" customHeight="1">
      <c r="B23" s="769"/>
      <c r="C23" s="760"/>
      <c r="D23" s="762"/>
      <c r="E23" s="495" t="s">
        <v>340</v>
      </c>
      <c r="F23" s="766"/>
      <c r="G23" s="767"/>
      <c r="H23" s="767"/>
      <c r="I23" s="767"/>
      <c r="J23" s="767"/>
    </row>
    <row r="24" spans="2:10" ht="27" customHeight="1">
      <c r="B24" s="758">
        <v>8</v>
      </c>
      <c r="C24" s="759"/>
      <c r="D24" s="761"/>
      <c r="E24" s="494" t="s">
        <v>342</v>
      </c>
      <c r="F24" s="763"/>
      <c r="G24" s="764"/>
      <c r="H24" s="764"/>
      <c r="I24" s="764"/>
      <c r="J24" s="765"/>
    </row>
    <row r="25" spans="2:10" ht="27" customHeight="1">
      <c r="B25" s="758"/>
      <c r="C25" s="760"/>
      <c r="D25" s="762"/>
      <c r="E25" s="495" t="s">
        <v>340</v>
      </c>
      <c r="F25" s="766"/>
      <c r="G25" s="767"/>
      <c r="H25" s="767"/>
      <c r="I25" s="767"/>
      <c r="J25" s="767"/>
    </row>
    <row r="26" spans="2:10" ht="27" customHeight="1">
      <c r="B26" s="768">
        <v>9</v>
      </c>
      <c r="C26" s="759"/>
      <c r="D26" s="761"/>
      <c r="E26" s="494" t="s">
        <v>342</v>
      </c>
      <c r="F26" s="763"/>
      <c r="G26" s="764"/>
      <c r="H26" s="764"/>
      <c r="I26" s="764"/>
      <c r="J26" s="765"/>
    </row>
    <row r="27" spans="2:10" ht="27" customHeight="1">
      <c r="B27" s="769"/>
      <c r="C27" s="760"/>
      <c r="D27" s="762"/>
      <c r="E27" s="495" t="s">
        <v>340</v>
      </c>
      <c r="F27" s="766"/>
      <c r="G27" s="767"/>
      <c r="H27" s="767"/>
      <c r="I27" s="767"/>
      <c r="J27" s="767"/>
    </row>
    <row r="28" spans="2:10" ht="27" customHeight="1">
      <c r="B28" s="758">
        <v>10</v>
      </c>
      <c r="C28" s="759"/>
      <c r="D28" s="761"/>
      <c r="E28" s="494" t="s">
        <v>342</v>
      </c>
      <c r="F28" s="763"/>
      <c r="G28" s="764"/>
      <c r="H28" s="764"/>
      <c r="I28" s="764"/>
      <c r="J28" s="765"/>
    </row>
    <row r="29" spans="2:10" ht="27" customHeight="1">
      <c r="B29" s="758"/>
      <c r="C29" s="760"/>
      <c r="D29" s="762"/>
      <c r="E29" s="495" t="s">
        <v>340</v>
      </c>
      <c r="F29" s="766"/>
      <c r="G29" s="767"/>
      <c r="H29" s="767"/>
      <c r="I29" s="767"/>
      <c r="J29" s="767"/>
    </row>
    <row r="30" spans="2:10" ht="27" customHeight="1">
      <c r="B30" s="768">
        <v>11</v>
      </c>
      <c r="C30" s="759"/>
      <c r="D30" s="761"/>
      <c r="E30" s="494" t="s">
        <v>342</v>
      </c>
      <c r="F30" s="763"/>
      <c r="G30" s="764"/>
      <c r="H30" s="764"/>
      <c r="I30" s="764"/>
      <c r="J30" s="765"/>
    </row>
    <row r="31" spans="2:10" ht="27" customHeight="1">
      <c r="B31" s="769"/>
      <c r="C31" s="760"/>
      <c r="D31" s="762"/>
      <c r="E31" s="495" t="s">
        <v>340</v>
      </c>
      <c r="F31" s="766"/>
      <c r="G31" s="767"/>
      <c r="H31" s="767"/>
      <c r="I31" s="767"/>
      <c r="J31" s="767"/>
    </row>
    <row r="32" spans="2:10" ht="27" customHeight="1">
      <c r="B32" s="758">
        <v>12</v>
      </c>
      <c r="C32" s="759"/>
      <c r="D32" s="761"/>
      <c r="E32" s="494" t="s">
        <v>342</v>
      </c>
      <c r="F32" s="763"/>
      <c r="G32" s="764"/>
      <c r="H32" s="764"/>
      <c r="I32" s="764"/>
      <c r="J32" s="765"/>
    </row>
    <row r="33" spans="2:10" ht="27" customHeight="1">
      <c r="B33" s="758"/>
      <c r="C33" s="760"/>
      <c r="D33" s="762"/>
      <c r="E33" s="495" t="s">
        <v>340</v>
      </c>
      <c r="F33" s="766"/>
      <c r="G33" s="767"/>
      <c r="H33" s="767"/>
      <c r="I33" s="767"/>
      <c r="J33" s="767"/>
    </row>
    <row r="34" spans="2:10" ht="35.25" customHeight="1">
      <c r="B34" s="66"/>
      <c r="C34" s="67"/>
      <c r="D34" s="68"/>
      <c r="E34" s="68"/>
      <c r="F34" s="69"/>
      <c r="G34" s="70"/>
      <c r="H34" s="70"/>
      <c r="I34" s="70"/>
      <c r="J34" s="70"/>
    </row>
  </sheetData>
  <mergeCells count="71">
    <mergeCell ref="B10:B11"/>
    <mergeCell ref="C10:C11"/>
    <mergeCell ref="D10:D11"/>
    <mergeCell ref="B3:J3"/>
    <mergeCell ref="B5:C5"/>
    <mergeCell ref="D5:F5"/>
    <mergeCell ref="I5:J5"/>
    <mergeCell ref="B6:C6"/>
    <mergeCell ref="D6:F6"/>
    <mergeCell ref="I6:J6"/>
    <mergeCell ref="F10:J10"/>
    <mergeCell ref="F11:J11"/>
    <mergeCell ref="E8:J9"/>
    <mergeCell ref="B14:B15"/>
    <mergeCell ref="C14:C15"/>
    <mergeCell ref="D14:D15"/>
    <mergeCell ref="F14:J14"/>
    <mergeCell ref="F15:J15"/>
    <mergeCell ref="B12:B13"/>
    <mergeCell ref="C12:C13"/>
    <mergeCell ref="D12:D13"/>
    <mergeCell ref="F12:J12"/>
    <mergeCell ref="F13:J13"/>
    <mergeCell ref="B8:B9"/>
    <mergeCell ref="C8:C9"/>
    <mergeCell ref="D8:D9"/>
    <mergeCell ref="B18:B19"/>
    <mergeCell ref="C18:C19"/>
    <mergeCell ref="D18:D19"/>
    <mergeCell ref="F18:J18"/>
    <mergeCell ref="F19:J19"/>
    <mergeCell ref="B16:B17"/>
    <mergeCell ref="C16:C17"/>
    <mergeCell ref="D16:D17"/>
    <mergeCell ref="F16:J16"/>
    <mergeCell ref="F17:J17"/>
    <mergeCell ref="B22:B23"/>
    <mergeCell ref="C22:C23"/>
    <mergeCell ref="D22:D23"/>
    <mergeCell ref="F22:J22"/>
    <mergeCell ref="F23:J23"/>
    <mergeCell ref="B20:B21"/>
    <mergeCell ref="C20:C21"/>
    <mergeCell ref="D20:D21"/>
    <mergeCell ref="F20:J20"/>
    <mergeCell ref="F21:J21"/>
    <mergeCell ref="B26:B27"/>
    <mergeCell ref="C26:C27"/>
    <mergeCell ref="D26:D27"/>
    <mergeCell ref="F26:J26"/>
    <mergeCell ref="F27:J27"/>
    <mergeCell ref="B24:B25"/>
    <mergeCell ref="C24:C25"/>
    <mergeCell ref="D24:D25"/>
    <mergeCell ref="F24:J24"/>
    <mergeCell ref="F25:J25"/>
    <mergeCell ref="B30:B31"/>
    <mergeCell ref="C30:C31"/>
    <mergeCell ref="D30:D31"/>
    <mergeCell ref="F30:J30"/>
    <mergeCell ref="F31:J31"/>
    <mergeCell ref="B28:B29"/>
    <mergeCell ref="C28:C29"/>
    <mergeCell ref="D28:D29"/>
    <mergeCell ref="F28:J28"/>
    <mergeCell ref="F29:J29"/>
    <mergeCell ref="B32:B33"/>
    <mergeCell ref="C32:C33"/>
    <mergeCell ref="D32:D33"/>
    <mergeCell ref="F32:J32"/>
    <mergeCell ref="F33:J33"/>
  </mergeCells>
  <phoneticPr fontId="13"/>
  <conditionalFormatting sqref="D10:D11">
    <cfRule type="expression" dxfId="81" priority="37">
      <formula>$C$10&lt;&gt;""</formula>
    </cfRule>
    <cfRule type="expression" dxfId="80" priority="36">
      <formula>$D$10&lt;&gt;""</formula>
    </cfRule>
  </conditionalFormatting>
  <conditionalFormatting sqref="D12:D13">
    <cfRule type="expression" dxfId="79" priority="35">
      <formula>$D$12&lt;&gt;""</formula>
    </cfRule>
    <cfRule type="expression" dxfId="78" priority="71">
      <formula>$C$12&lt;&gt;""</formula>
    </cfRule>
  </conditionalFormatting>
  <conditionalFormatting sqref="D14:D15">
    <cfRule type="expression" dxfId="77" priority="34">
      <formula>$D$14&lt;&gt;""</formula>
    </cfRule>
    <cfRule type="expression" dxfId="76" priority="70">
      <formula>$C$14&lt;&gt;""</formula>
    </cfRule>
  </conditionalFormatting>
  <conditionalFormatting sqref="D16:D17">
    <cfRule type="expression" dxfId="75" priority="33">
      <formula>$D$16&lt;&gt;""</formula>
    </cfRule>
    <cfRule type="expression" dxfId="74" priority="69">
      <formula>$C$16&lt;&gt;""</formula>
    </cfRule>
  </conditionalFormatting>
  <conditionalFormatting sqref="D18:D19">
    <cfRule type="expression" dxfId="73" priority="32">
      <formula>$D$18&lt;&gt;""</formula>
    </cfRule>
    <cfRule type="expression" dxfId="72" priority="68">
      <formula>$C$18&lt;&gt;""</formula>
    </cfRule>
  </conditionalFormatting>
  <conditionalFormatting sqref="D20:D21">
    <cfRule type="expression" dxfId="71" priority="31">
      <formula>$D$20&lt;&gt;""</formula>
    </cfRule>
    <cfRule type="expression" dxfId="70" priority="67">
      <formula>$C$20&lt;&gt;""</formula>
    </cfRule>
  </conditionalFormatting>
  <conditionalFormatting sqref="D22:D23">
    <cfRule type="expression" dxfId="69" priority="30">
      <formula>$D$22&lt;&gt;""</formula>
    </cfRule>
    <cfRule type="expression" dxfId="68" priority="66">
      <formula>$C$22&lt;&gt;""</formula>
    </cfRule>
  </conditionalFormatting>
  <conditionalFormatting sqref="D24:D25">
    <cfRule type="expression" dxfId="67" priority="29">
      <formula>$D$24&lt;&gt;""</formula>
    </cfRule>
    <cfRule type="expression" dxfId="66" priority="65">
      <formula>$C$24&lt;&gt;""</formula>
    </cfRule>
  </conditionalFormatting>
  <conditionalFormatting sqref="D26:D27">
    <cfRule type="expression" dxfId="65" priority="28">
      <formula>$D$26&lt;&gt;""</formula>
    </cfRule>
    <cfRule type="expression" dxfId="64" priority="64">
      <formula>$C$26&lt;&gt;""</formula>
    </cfRule>
  </conditionalFormatting>
  <conditionalFormatting sqref="D28:D29">
    <cfRule type="expression" dxfId="63" priority="27">
      <formula>$D$28&lt;&gt;""</formula>
    </cfRule>
    <cfRule type="expression" dxfId="62" priority="63">
      <formula>$C$28&lt;&gt;""</formula>
    </cfRule>
  </conditionalFormatting>
  <conditionalFormatting sqref="D30:D31">
    <cfRule type="expression" dxfId="61" priority="26">
      <formula>$D$30&lt;&gt;""</formula>
    </cfRule>
    <cfRule type="expression" dxfId="60" priority="62">
      <formula>$C$30&lt;&gt;""</formula>
    </cfRule>
  </conditionalFormatting>
  <conditionalFormatting sqref="D32:D33">
    <cfRule type="expression" dxfId="59" priority="25">
      <formula>$D$32&lt;&gt;""</formula>
    </cfRule>
    <cfRule type="expression" dxfId="58" priority="61">
      <formula>$C$32&lt;&gt;""</formula>
    </cfRule>
  </conditionalFormatting>
  <conditionalFormatting sqref="F10:J10">
    <cfRule type="expression" dxfId="57" priority="72">
      <formula>$C$10&lt;&gt;""</formula>
    </cfRule>
    <cfRule type="expression" dxfId="56" priority="24">
      <formula>$F$10&lt;&gt;""</formula>
    </cfRule>
  </conditionalFormatting>
  <conditionalFormatting sqref="F11:J11">
    <cfRule type="expression" dxfId="55" priority="60">
      <formula>AND(ISNUMBER($D$10), $D$10&gt;=1)</formula>
    </cfRule>
    <cfRule type="expression" dxfId="54" priority="23">
      <formula>$F$11&lt;&gt;""</formula>
    </cfRule>
  </conditionalFormatting>
  <conditionalFormatting sqref="F12:J12">
    <cfRule type="expression" dxfId="53" priority="22">
      <formula>$F$12&lt;&gt;""</formula>
    </cfRule>
    <cfRule type="expression" dxfId="52" priority="59">
      <formula>$C$12&lt;&gt;""</formula>
    </cfRule>
  </conditionalFormatting>
  <conditionalFormatting sqref="F13:J13">
    <cfRule type="expression" dxfId="51" priority="21">
      <formula>$F$13&lt;&gt;""</formula>
    </cfRule>
    <cfRule type="expression" dxfId="50" priority="58">
      <formula>AND(ISNUMBER($D$12), $D$12&gt;=1)</formula>
    </cfRule>
  </conditionalFormatting>
  <conditionalFormatting sqref="F14:J14">
    <cfRule type="expression" dxfId="49" priority="20">
      <formula>$F$14&lt;&gt;""</formula>
    </cfRule>
    <cfRule type="expression" dxfId="48" priority="57">
      <formula>$C$14&lt;&gt;""</formula>
    </cfRule>
  </conditionalFormatting>
  <conditionalFormatting sqref="F15:J15">
    <cfRule type="expression" dxfId="47" priority="19">
      <formula>$F$15&lt;&gt;""</formula>
    </cfRule>
    <cfRule type="expression" dxfId="46" priority="56">
      <formula>AND(ISNUMBER($D$14),$D$14&gt;=1)</formula>
    </cfRule>
  </conditionalFormatting>
  <conditionalFormatting sqref="F16:J16">
    <cfRule type="expression" dxfId="45" priority="18">
      <formula>$F$16&lt;&gt;""</formula>
    </cfRule>
    <cfRule type="expression" dxfId="44" priority="55">
      <formula>$C$16&lt;&gt;""</formula>
    </cfRule>
  </conditionalFormatting>
  <conditionalFormatting sqref="F17:J17">
    <cfRule type="expression" dxfId="43" priority="54">
      <formula>AND(ISNUMBER($D$16),$D$16&gt;=1)</formula>
    </cfRule>
    <cfRule type="expression" dxfId="42" priority="17">
      <formula>$F$17&lt;&gt;""</formula>
    </cfRule>
  </conditionalFormatting>
  <conditionalFormatting sqref="F18:J18">
    <cfRule type="expression" dxfId="41" priority="53">
      <formula>$C$18&lt;&gt;""</formula>
    </cfRule>
    <cfRule type="expression" dxfId="40" priority="16">
      <formula>$F$18&lt;&gt;""</formula>
    </cfRule>
  </conditionalFormatting>
  <conditionalFormatting sqref="F19:J19">
    <cfRule type="expression" dxfId="39" priority="52">
      <formula>AND(ISNUMBER($D$18),$D$18&gt;=1)</formula>
    </cfRule>
    <cfRule type="expression" dxfId="38" priority="15">
      <formula>$F$19&lt;&gt;""</formula>
    </cfRule>
  </conditionalFormatting>
  <conditionalFormatting sqref="F20:J20">
    <cfRule type="expression" dxfId="37" priority="51">
      <formula>$C$20&lt;&gt;""</formula>
    </cfRule>
    <cfRule type="expression" dxfId="36" priority="14">
      <formula>$F$20&lt;&gt;""</formula>
    </cfRule>
  </conditionalFormatting>
  <conditionalFormatting sqref="F21:J21">
    <cfRule type="expression" dxfId="35" priority="13">
      <formula>$F$21&lt;&gt;""</formula>
    </cfRule>
    <cfRule type="expression" dxfId="34" priority="50">
      <formula>AND(ISNUMBER($D$20),$D$20&gt;=1)</formula>
    </cfRule>
  </conditionalFormatting>
  <conditionalFormatting sqref="F22:J22">
    <cfRule type="expression" dxfId="33" priority="12">
      <formula>$F$22&lt;&gt;""</formula>
    </cfRule>
    <cfRule type="expression" dxfId="32" priority="49">
      <formula>$C$22&lt;&gt;""</formula>
    </cfRule>
  </conditionalFormatting>
  <conditionalFormatting sqref="F23:J23">
    <cfRule type="expression" dxfId="31" priority="48">
      <formula>AND(ISNUMBER($D$22),$D$22&gt;=1)</formula>
    </cfRule>
    <cfRule type="expression" dxfId="30" priority="11">
      <formula>$F$23&lt;&gt;""</formula>
    </cfRule>
  </conditionalFormatting>
  <conditionalFormatting sqref="F24:J24">
    <cfRule type="expression" dxfId="29" priority="47">
      <formula>$C$24&lt;&gt;""</formula>
    </cfRule>
    <cfRule type="expression" dxfId="28" priority="10">
      <formula>$F$24&lt;&gt;""</formula>
    </cfRule>
  </conditionalFormatting>
  <conditionalFormatting sqref="F25:J25">
    <cfRule type="expression" dxfId="27" priority="46">
      <formula>AND(ISNUMBER($D$24), $D$24&gt;=1)</formula>
    </cfRule>
    <cfRule type="expression" dxfId="26" priority="9">
      <formula>$F$25&lt;&gt;""</formula>
    </cfRule>
  </conditionalFormatting>
  <conditionalFormatting sqref="F26:J26">
    <cfRule type="expression" dxfId="25" priority="45">
      <formula>$C$26&lt;&gt;""</formula>
    </cfRule>
    <cfRule type="expression" dxfId="24" priority="8">
      <formula>$F$26&lt;&gt;""</formula>
    </cfRule>
  </conditionalFormatting>
  <conditionalFormatting sqref="F27:J27">
    <cfRule type="expression" dxfId="23" priority="44">
      <formula>AND(ISNUMBER($D$26), $D$26&gt;=1)</formula>
    </cfRule>
    <cfRule type="expression" dxfId="22" priority="7">
      <formula>$F$27&lt;&gt;""</formula>
    </cfRule>
  </conditionalFormatting>
  <conditionalFormatting sqref="F28:J28">
    <cfRule type="expression" dxfId="21" priority="43">
      <formula>$C$28&lt;&gt;""</formula>
    </cfRule>
    <cfRule type="expression" dxfId="20" priority="6">
      <formula>$F$28&lt;&gt;""</formula>
    </cfRule>
  </conditionalFormatting>
  <conditionalFormatting sqref="F29:J29">
    <cfRule type="expression" dxfId="19" priority="42">
      <formula>AND(ISNUMBER($D$28), $D$28&gt;=1)</formula>
    </cfRule>
    <cfRule type="expression" dxfId="18" priority="5">
      <formula>$F$29&lt;&gt;""</formula>
    </cfRule>
  </conditionalFormatting>
  <conditionalFormatting sqref="F30:J30">
    <cfRule type="expression" dxfId="17" priority="4">
      <formula>$F$30&lt;&gt;""</formula>
    </cfRule>
    <cfRule type="expression" dxfId="16" priority="41">
      <formula>$C$30&lt;&gt;""</formula>
    </cfRule>
  </conditionalFormatting>
  <conditionalFormatting sqref="F31:J31">
    <cfRule type="expression" dxfId="15" priority="3">
      <formula>$F$31&lt;&gt;""</formula>
    </cfRule>
    <cfRule type="expression" dxfId="14" priority="40">
      <formula>AND(ISNUMBER($D$30), $D$30&gt;=1)</formula>
    </cfRule>
  </conditionalFormatting>
  <conditionalFormatting sqref="F32:J32">
    <cfRule type="expression" dxfId="13" priority="2">
      <formula>$F$32&lt;&gt;""</formula>
    </cfRule>
    <cfRule type="expression" dxfId="12" priority="39">
      <formula>$C$32&lt;&gt;""</formula>
    </cfRule>
  </conditionalFormatting>
  <conditionalFormatting sqref="F33:J33">
    <cfRule type="expression" dxfId="11" priority="38">
      <formula>AND(ISNUMBER($D$32), $D$32&gt;=1)</formula>
    </cfRule>
    <cfRule type="expression" dxfId="10" priority="1">
      <formula>$F$33&lt;&gt;""</formula>
    </cfRule>
  </conditionalFormatting>
  <dataValidations count="1">
    <dataValidation showDropDown="1" showInputMessage="1" showErrorMessage="1" sqref="I6:J6" xr:uid="{9800F2C0-D4C0-43AB-9561-E7998DC65CFB}"/>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01_チェック表</vt:lpstr>
      <vt:lpstr>02_様式2-1</vt:lpstr>
      <vt:lpstr>02-1_様式2-1（別紙）</vt:lpstr>
      <vt:lpstr>03_様式2-2</vt:lpstr>
      <vt:lpstr>04_様式2-3</vt:lpstr>
      <vt:lpstr>05_様式2-4</vt:lpstr>
      <vt:lpstr>06_様式2-5</vt:lpstr>
      <vt:lpstr>07_見積書整理表</vt:lpstr>
      <vt:lpstr>08_説明一覧</vt:lpstr>
      <vt:lpstr>09_採択理由書 </vt:lpstr>
      <vt:lpstr>10_私立高等学校等実態調査</vt:lpstr>
      <vt:lpstr>Sheet4</vt:lpstr>
      <vt:lpstr>'01_チェック表'!Print_Area</vt:lpstr>
      <vt:lpstr>'02_様式2-1'!Print_Area</vt:lpstr>
      <vt:lpstr>'02-1_様式2-1（別紙）'!Print_Area</vt:lpstr>
      <vt:lpstr>'03_様式2-2'!Print_Area</vt:lpstr>
      <vt:lpstr>'04_様式2-3'!Print_Area</vt:lpstr>
      <vt:lpstr>'05_様式2-4'!Print_Area</vt:lpstr>
      <vt:lpstr>'06_様式2-5'!Print_Area</vt:lpstr>
      <vt:lpstr>'07_見積書整理表'!Print_Area</vt:lpstr>
      <vt:lpstr>'08_説明一覧'!Print_Area</vt:lpstr>
      <vt:lpstr>'09_採択理由書 '!Print_Area</vt:lpstr>
      <vt:lpstr>'10_私立高等学校等実態調査'!Print_Area</vt:lpstr>
      <vt:lpstr>'08_説明一覧'!Print_Titles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北方勝大</cp:lastModifiedBy>
  <cp:lastPrinted>2022-11-21T04:52:19Z</cp:lastPrinted>
  <dcterms:created xsi:type="dcterms:W3CDTF">2013-01-28T12:43:39Z</dcterms:created>
  <dcterms:modified xsi:type="dcterms:W3CDTF">2025-03-07T07:47:57Z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2022-03-18T06:22:01Z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e31c0785-368a-4b1e-9514-4a0370138a7d</vt:lpwstr>
  </property>
  <property fmtid="{D5CDD505-2E9C-101B-9397-08002B2CF9AE}" pid="8" name="MSIP_Label_d899a617-f30e-4fb8-b81c-fb6d0b94ac5b_ContentBits">
    <vt:lpwstr>0</vt:lpwstr>
  </property>
</Properties>
</file>