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C584E862-F647-4B84-BC4C-D7268BDDDDA0}" xr6:coauthVersionLast="47" xr6:coauthVersionMax="47" xr10:uidLastSave="{00000000-0000-0000-0000-000000000000}"/>
  <bookViews>
    <workbookView xWindow="28680" yWindow="-120" windowWidth="29040" windowHeight="15840" xr2:uid="{00000000-000D-0000-FFFF-FFFF00000000}"/>
  </bookViews>
  <sheets>
    <sheet name="01_チェック表" sheetId="14" r:id="rId1"/>
    <sheet name="02-1_様式1-1" sheetId="1" r:id="rId2"/>
    <sheet name="02-2_様式1-1（別紙）" sheetId="20" r:id="rId3"/>
    <sheet name="03_様式1-2" sheetId="2" r:id="rId4"/>
    <sheet name="04_様式1-3" sheetId="3" r:id="rId5"/>
    <sheet name="05_見積書整理表" sheetId="15" r:id="rId6"/>
    <sheet name="06_説明一覧" sheetId="16" r:id="rId7"/>
    <sheet name="07_採択理由書" sheetId="17" r:id="rId8"/>
    <sheet name="08_私立高等学校等実態調査" sheetId="18" r:id="rId9"/>
    <sheet name="Sheet4" sheetId="5" state="hidden" r:id="rId10"/>
  </sheets>
  <externalReferences>
    <externalReference r:id="rId11"/>
    <externalReference r:id="rId12"/>
    <externalReference r:id="rId13"/>
    <externalReference r:id="rId14"/>
    <externalReference r:id="rId15"/>
    <externalReference r:id="rId16"/>
  </externalReferences>
  <definedNames>
    <definedName name="O">[1]大学データ!$I$5:$I$8</definedName>
    <definedName name="P">[1]大学データ!$J$5:$J$7</definedName>
    <definedName name="_xlnm.Print_Area" localSheetId="0">'01_チェック表'!$A$1:$G$51</definedName>
    <definedName name="_xlnm.Print_Area" localSheetId="1">'02-1_様式1-1'!$A$1:$K$37</definedName>
    <definedName name="_xlnm.Print_Area" localSheetId="2">'02-2_様式1-1（別紙）'!$A$1:$F$51</definedName>
    <definedName name="_xlnm.Print_Area" localSheetId="3">'03_様式1-2'!$A$1:$H$45</definedName>
    <definedName name="_xlnm.Print_Area" localSheetId="4">'04_様式1-3'!$A$1:$H$29</definedName>
    <definedName name="_xlnm.Print_Area" localSheetId="5">'05_見積書整理表'!$A$1:$Q$69</definedName>
    <definedName name="_xlnm.Print_Area" localSheetId="6">'06_説明一覧'!$A$1:$K$33</definedName>
    <definedName name="_xlnm.Print_Area" localSheetId="7">'07_採択理由書'!$A$1:$J$28</definedName>
    <definedName name="_xlnm.Print_Area" localSheetId="8">'08_私立高等学校等実態調査'!$A$1:$Q$216</definedName>
    <definedName name="_xlnm.Print_Titles" localSheetId="6">'06_説明一覧'!$8:$9</definedName>
    <definedName name="Q">[1]大学データ!$K$5:$K$7</definedName>
    <definedName name="S">[1]大学データ!$L$5:$L$8</definedName>
    <definedName name="ほし">[2]Sheet2!$E$3:$E$49</definedName>
    <definedName name="月" localSheetId="6">[3]リスト!$N$3:$N$14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9">[4]様式4!#REF!</definedName>
    <definedName name="事業種">[4]様式4!#REF!</definedName>
    <definedName name="説明一覧">[4]様式4!#REF!</definedName>
    <definedName name="都道府県" localSheetId="8">[5]Sheet2!$E$3:$E$49</definedName>
    <definedName name="都道府県">[6]Sheet2!$A$3:$A$49</definedName>
    <definedName name="日" localSheetId="6">[3]リスト!$P$3:$P$33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 l="1"/>
  <c r="B14" i="1"/>
  <c r="H14" i="1"/>
  <c r="J14" i="1"/>
  <c r="J15" i="1"/>
  <c r="J16" i="1"/>
  <c r="J17" i="1"/>
  <c r="J18" i="1"/>
  <c r="J19" i="1"/>
  <c r="J20" i="1"/>
  <c r="J21" i="1"/>
  <c r="J22" i="1"/>
  <c r="J23" i="1"/>
  <c r="E27" i="3"/>
  <c r="F27" i="3"/>
  <c r="C26" i="20"/>
  <c r="G27" i="3"/>
  <c r="H27" i="3"/>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 i="20"/>
  <c r="F4" i="20"/>
  <c r="E5" i="20"/>
  <c r="E6" i="20"/>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 i="20"/>
  <c r="C5" i="20"/>
  <c r="C6" i="20"/>
  <c r="C7" i="20"/>
  <c r="C8" i="20"/>
  <c r="C9" i="20"/>
  <c r="C10" i="20"/>
  <c r="C11" i="20"/>
  <c r="C12" i="20"/>
  <c r="C13" i="20"/>
  <c r="C14" i="20"/>
  <c r="C15" i="20"/>
  <c r="C16" i="20"/>
  <c r="C17" i="20"/>
  <c r="C18" i="20"/>
  <c r="C19" i="20"/>
  <c r="C20" i="20"/>
  <c r="C21" i="20"/>
  <c r="C22" i="20"/>
  <c r="C23" i="20"/>
  <c r="C24" i="20"/>
  <c r="C25" i="20"/>
  <c r="C27" i="20"/>
  <c r="C28" i="20"/>
  <c r="C29" i="20"/>
  <c r="C30" i="20"/>
  <c r="C31" i="20"/>
  <c r="C32" i="20"/>
  <c r="C33" i="20"/>
  <c r="C34" i="20"/>
  <c r="C35" i="20"/>
  <c r="C36" i="20"/>
  <c r="C37" i="20"/>
  <c r="C38" i="20"/>
  <c r="C39" i="20"/>
  <c r="C40" i="20"/>
  <c r="C41" i="20"/>
  <c r="C42" i="20"/>
  <c r="C43" i="20"/>
  <c r="C44" i="20"/>
  <c r="C45" i="20"/>
  <c r="C46" i="20"/>
  <c r="C47" i="20"/>
  <c r="C48" i="20"/>
  <c r="C4" i="20"/>
  <c r="B5" i="17"/>
  <c r="B7" i="17"/>
  <c r="B6" i="17"/>
  <c r="G4" i="17"/>
  <c r="B4" i="17"/>
  <c r="I6" i="16"/>
  <c r="G6" i="16"/>
  <c r="D6" i="16"/>
  <c r="B6" i="16"/>
  <c r="M6" i="15"/>
  <c r="F6" i="15"/>
  <c r="D6" i="15"/>
  <c r="E24" i="3"/>
  <c r="H5" i="2"/>
  <c r="E5" i="3"/>
  <c r="B21" i="1"/>
  <c r="B22" i="1"/>
  <c r="B23" i="1"/>
  <c r="H21" i="1"/>
  <c r="H22" i="1"/>
  <c r="H23" i="1"/>
  <c r="H15" i="1"/>
  <c r="H16" i="1"/>
  <c r="H17" i="1"/>
  <c r="H18" i="1"/>
  <c r="H19" i="1"/>
  <c r="H20" i="1"/>
  <c r="B15" i="1"/>
  <c r="B16" i="1"/>
  <c r="B17" i="1"/>
  <c r="B18" i="1"/>
  <c r="B20" i="1"/>
  <c r="G38" i="14"/>
  <c r="G39" i="14"/>
  <c r="G51" i="14"/>
  <c r="E4" i="14" l="1"/>
  <c r="E2" i="14"/>
  <c r="E3" i="14"/>
  <c r="N214" i="18"/>
  <c r="M214" i="18"/>
  <c r="M215" i="18" s="1"/>
  <c r="L214" i="18"/>
  <c r="K214" i="18"/>
  <c r="J214" i="18"/>
  <c r="I214" i="18"/>
  <c r="I215" i="18" s="1"/>
  <c r="G214" i="18"/>
  <c r="E214" i="18"/>
  <c r="F214" i="18" s="1"/>
  <c r="P214" i="18" s="1"/>
  <c r="N213" i="18"/>
  <c r="M213" i="18"/>
  <c r="L213" i="18"/>
  <c r="L215" i="18" s="1"/>
  <c r="K213" i="18"/>
  <c r="J213" i="18"/>
  <c r="H213" i="18" s="1"/>
  <c r="I213" i="18"/>
  <c r="G213" i="18"/>
  <c r="O213" i="18" s="1"/>
  <c r="F213" i="18"/>
  <c r="P213" i="18" s="1"/>
  <c r="E213" i="18"/>
  <c r="N212" i="18"/>
  <c r="N215" i="18" s="1"/>
  <c r="M212" i="18"/>
  <c r="L212" i="18"/>
  <c r="K212" i="18"/>
  <c r="K215" i="18" s="1"/>
  <c r="J212" i="18"/>
  <c r="J215" i="18" s="1"/>
  <c r="I212" i="18"/>
  <c r="H212" i="18" s="1"/>
  <c r="G212" i="18"/>
  <c r="G215" i="18" s="1"/>
  <c r="E212" i="18"/>
  <c r="F212" i="18" s="1"/>
  <c r="P203" i="18"/>
  <c r="N203" i="18"/>
  <c r="M203" i="18"/>
  <c r="L203" i="18"/>
  <c r="L204" i="18" s="1"/>
  <c r="K203" i="18"/>
  <c r="J203" i="18"/>
  <c r="I203" i="18"/>
  <c r="H203" i="18"/>
  <c r="G203" i="18"/>
  <c r="O203" i="18" s="1"/>
  <c r="F203" i="18"/>
  <c r="E203" i="18"/>
  <c r="N202" i="18"/>
  <c r="M202" i="18"/>
  <c r="L202" i="18"/>
  <c r="K202" i="18"/>
  <c r="K204" i="18" s="1"/>
  <c r="J202" i="18"/>
  <c r="I202" i="18"/>
  <c r="H202" i="18" s="1"/>
  <c r="G202" i="18"/>
  <c r="G204" i="18" s="1"/>
  <c r="E202" i="18"/>
  <c r="F202" i="18" s="1"/>
  <c r="P202" i="18" s="1"/>
  <c r="N201" i="18"/>
  <c r="N204" i="18" s="1"/>
  <c r="M201" i="18"/>
  <c r="M204" i="18" s="1"/>
  <c r="L201" i="18"/>
  <c r="K201" i="18"/>
  <c r="J201" i="18"/>
  <c r="J204" i="18" s="1"/>
  <c r="I201" i="18"/>
  <c r="I204" i="18" s="1"/>
  <c r="G201" i="18"/>
  <c r="F201" i="18"/>
  <c r="F204" i="18" s="1"/>
  <c r="P204" i="18" s="1"/>
  <c r="E201" i="18"/>
  <c r="E204" i="18" s="1"/>
  <c r="D189" i="18"/>
  <c r="E189" i="18" s="1"/>
  <c r="D178" i="18"/>
  <c r="E178" i="18" s="1"/>
  <c r="D177" i="18"/>
  <c r="E177" i="18" s="1"/>
  <c r="N168" i="18"/>
  <c r="M168" i="18"/>
  <c r="M169" i="18" s="1"/>
  <c r="L168" i="18"/>
  <c r="K168" i="18"/>
  <c r="J168" i="18"/>
  <c r="I168" i="18"/>
  <c r="H168" i="18" s="1"/>
  <c r="G168" i="18"/>
  <c r="O168" i="18" s="1"/>
  <c r="E168" i="18"/>
  <c r="F168" i="18" s="1"/>
  <c r="P168" i="18" s="1"/>
  <c r="N167" i="18"/>
  <c r="N169" i="18" s="1"/>
  <c r="M167" i="18"/>
  <c r="L167" i="18"/>
  <c r="K167" i="18"/>
  <c r="J167" i="18"/>
  <c r="J169" i="18" s="1"/>
  <c r="I167" i="18"/>
  <c r="G167" i="18"/>
  <c r="F167" i="18"/>
  <c r="P167" i="18" s="1"/>
  <c r="E167" i="18"/>
  <c r="N166" i="18"/>
  <c r="M166" i="18"/>
  <c r="L166" i="18"/>
  <c r="L169" i="18" s="1"/>
  <c r="K166" i="18"/>
  <c r="H166" i="18" s="1"/>
  <c r="J166" i="18"/>
  <c r="I166" i="18"/>
  <c r="G166" i="18"/>
  <c r="G169" i="18" s="1"/>
  <c r="E166" i="18"/>
  <c r="F166" i="18" s="1"/>
  <c r="N157" i="18"/>
  <c r="M157" i="18"/>
  <c r="L157" i="18"/>
  <c r="L158" i="18" s="1"/>
  <c r="K157" i="18"/>
  <c r="J157" i="18"/>
  <c r="I157" i="18"/>
  <c r="H157" i="18"/>
  <c r="G157" i="18"/>
  <c r="E157" i="18"/>
  <c r="F157" i="18" s="1"/>
  <c r="P157" i="18" s="1"/>
  <c r="D157" i="18"/>
  <c r="N156" i="18"/>
  <c r="M156" i="18"/>
  <c r="M158" i="18" s="1"/>
  <c r="L156" i="18"/>
  <c r="K156" i="18"/>
  <c r="J156" i="18"/>
  <c r="I156" i="18"/>
  <c r="G156" i="18"/>
  <c r="E156" i="18"/>
  <c r="D156" i="18"/>
  <c r="D202" i="18" s="1"/>
  <c r="D213" i="18" s="1"/>
  <c r="N155" i="18"/>
  <c r="N158" i="18" s="1"/>
  <c r="M155" i="18"/>
  <c r="L155" i="18"/>
  <c r="K155" i="18"/>
  <c r="K158" i="18" s="1"/>
  <c r="J155" i="18"/>
  <c r="I155" i="18"/>
  <c r="G155" i="18"/>
  <c r="F155" i="18"/>
  <c r="E155" i="18"/>
  <c r="D155" i="18"/>
  <c r="D201" i="18" s="1"/>
  <c r="D212" i="18" s="1"/>
  <c r="N146" i="18"/>
  <c r="M146" i="18"/>
  <c r="L146" i="18"/>
  <c r="K146" i="18"/>
  <c r="J146" i="18"/>
  <c r="I146" i="18"/>
  <c r="G146" i="18"/>
  <c r="E146" i="18"/>
  <c r="W145" i="18"/>
  <c r="V145" i="18"/>
  <c r="S145" i="18"/>
  <c r="H145" i="18"/>
  <c r="O145" i="18" s="1"/>
  <c r="U145" i="18" s="1"/>
  <c r="F145" i="18"/>
  <c r="T145" i="18" s="1"/>
  <c r="D145" i="18"/>
  <c r="W144" i="18"/>
  <c r="V144" i="18"/>
  <c r="S144" i="18"/>
  <c r="O144" i="18"/>
  <c r="U144" i="18" s="1"/>
  <c r="H144" i="18"/>
  <c r="F144" i="18"/>
  <c r="T144" i="18" s="1"/>
  <c r="D144" i="18"/>
  <c r="W143" i="18"/>
  <c r="V143" i="18"/>
  <c r="S143" i="18"/>
  <c r="R143" i="18"/>
  <c r="H143" i="18"/>
  <c r="F143" i="18"/>
  <c r="T143" i="18" s="1"/>
  <c r="D143" i="18"/>
  <c r="N133" i="18"/>
  <c r="M133" i="18"/>
  <c r="L133" i="18"/>
  <c r="K133" i="18"/>
  <c r="J133" i="18"/>
  <c r="I133" i="18"/>
  <c r="G133" i="18"/>
  <c r="E133" i="18"/>
  <c r="V132" i="18"/>
  <c r="S132" i="18"/>
  <c r="H132" i="18"/>
  <c r="O132" i="18" s="1"/>
  <c r="U132" i="18" s="1"/>
  <c r="F132" i="18"/>
  <c r="T132" i="18" s="1"/>
  <c r="D132" i="18"/>
  <c r="V131" i="18"/>
  <c r="S131" i="18"/>
  <c r="H131" i="18"/>
  <c r="O131" i="18" s="1"/>
  <c r="U131" i="18" s="1"/>
  <c r="F131" i="18"/>
  <c r="T131" i="18" s="1"/>
  <c r="D131" i="18"/>
  <c r="V130" i="18"/>
  <c r="S130" i="18"/>
  <c r="R130" i="18"/>
  <c r="H130" i="18"/>
  <c r="H133" i="18" s="1"/>
  <c r="F130" i="18"/>
  <c r="D130" i="18"/>
  <c r="N114" i="18"/>
  <c r="M114" i="18"/>
  <c r="L114" i="18"/>
  <c r="K114" i="18"/>
  <c r="J114" i="18"/>
  <c r="I114" i="18"/>
  <c r="G114" i="18"/>
  <c r="E114" i="18"/>
  <c r="V113" i="18"/>
  <c r="S113" i="18"/>
  <c r="H113" i="18"/>
  <c r="O113" i="18" s="1"/>
  <c r="U113" i="18" s="1"/>
  <c r="F113" i="18"/>
  <c r="T113" i="18" s="1"/>
  <c r="D113" i="18"/>
  <c r="D168" i="18" s="1"/>
  <c r="V112" i="18"/>
  <c r="S112" i="18"/>
  <c r="H112" i="18"/>
  <c r="O112" i="18" s="1"/>
  <c r="U112" i="18" s="1"/>
  <c r="F112" i="18"/>
  <c r="T112" i="18" s="1"/>
  <c r="D112" i="18"/>
  <c r="D167" i="18" s="1"/>
  <c r="V111" i="18"/>
  <c r="S111" i="18"/>
  <c r="R111" i="18"/>
  <c r="H111" i="18"/>
  <c r="H114" i="18" s="1"/>
  <c r="F111" i="18"/>
  <c r="D111" i="18"/>
  <c r="N95" i="18"/>
  <c r="M95" i="18"/>
  <c r="L95" i="18"/>
  <c r="K95" i="18"/>
  <c r="J95" i="18"/>
  <c r="I95" i="18"/>
  <c r="G95" i="18"/>
  <c r="E95" i="18"/>
  <c r="S94" i="18"/>
  <c r="O94" i="18"/>
  <c r="U94" i="18" s="1"/>
  <c r="H94" i="18"/>
  <c r="F94" i="18"/>
  <c r="T94" i="18" s="1"/>
  <c r="S93" i="18"/>
  <c r="H93" i="18"/>
  <c r="O93" i="18" s="1"/>
  <c r="U93" i="18" s="1"/>
  <c r="F93" i="18"/>
  <c r="T93" i="18" s="1"/>
  <c r="S92" i="18"/>
  <c r="R92" i="18"/>
  <c r="H92" i="18"/>
  <c r="H95" i="18" s="1"/>
  <c r="F92" i="18"/>
  <c r="F95" i="18" s="1"/>
  <c r="N82" i="18"/>
  <c r="M82" i="18"/>
  <c r="L82" i="18"/>
  <c r="K82" i="18"/>
  <c r="J82" i="18"/>
  <c r="I82" i="18"/>
  <c r="G82" i="18"/>
  <c r="E82" i="18"/>
  <c r="W81" i="18"/>
  <c r="V81" i="18"/>
  <c r="S81" i="18"/>
  <c r="O81" i="18"/>
  <c r="U81" i="18" s="1"/>
  <c r="H81" i="18"/>
  <c r="F81" i="18"/>
  <c r="T81" i="18" s="1"/>
  <c r="D81" i="18"/>
  <c r="W80" i="18"/>
  <c r="V80" i="18"/>
  <c r="S80" i="18"/>
  <c r="H80" i="18"/>
  <c r="O80" i="18" s="1"/>
  <c r="U80" i="18" s="1"/>
  <c r="F80" i="18"/>
  <c r="T80" i="18" s="1"/>
  <c r="D80" i="18"/>
  <c r="W79" i="18"/>
  <c r="V79" i="18"/>
  <c r="T79" i="18"/>
  <c r="S79" i="18"/>
  <c r="R79" i="18"/>
  <c r="H79" i="18"/>
  <c r="F79" i="18"/>
  <c r="F82" i="18" s="1"/>
  <c r="N69" i="18"/>
  <c r="M69" i="18"/>
  <c r="L69" i="18"/>
  <c r="K69" i="18"/>
  <c r="J69" i="18"/>
  <c r="I69" i="18"/>
  <c r="G69" i="18"/>
  <c r="E69" i="18"/>
  <c r="V68" i="18"/>
  <c r="T68" i="18"/>
  <c r="S68" i="18"/>
  <c r="H68" i="18"/>
  <c r="O68" i="18" s="1"/>
  <c r="U68" i="18" s="1"/>
  <c r="F68" i="18"/>
  <c r="D68" i="18"/>
  <c r="V67" i="18"/>
  <c r="T67" i="18"/>
  <c r="S67" i="18"/>
  <c r="H67" i="18"/>
  <c r="O67" i="18" s="1"/>
  <c r="U67" i="18" s="1"/>
  <c r="F67" i="18"/>
  <c r="F69" i="18" s="1"/>
  <c r="D67" i="18"/>
  <c r="V66" i="18"/>
  <c r="T66" i="18"/>
  <c r="S66" i="18"/>
  <c r="R66" i="18"/>
  <c r="H66" i="18"/>
  <c r="F66" i="18"/>
  <c r="D66" i="18"/>
  <c r="N50" i="18"/>
  <c r="M50" i="18"/>
  <c r="L50" i="18"/>
  <c r="K50" i="18"/>
  <c r="J50" i="18"/>
  <c r="I50" i="18"/>
  <c r="G50" i="18"/>
  <c r="E50" i="18"/>
  <c r="V49" i="18"/>
  <c r="T49" i="18"/>
  <c r="S49" i="18"/>
  <c r="H49" i="18"/>
  <c r="O49" i="18" s="1"/>
  <c r="U49" i="18" s="1"/>
  <c r="F49" i="18"/>
  <c r="D49" i="18"/>
  <c r="V48" i="18"/>
  <c r="T48" i="18"/>
  <c r="S48" i="18"/>
  <c r="H48" i="18"/>
  <c r="O48" i="18" s="1"/>
  <c r="U48" i="18" s="1"/>
  <c r="F48" i="18"/>
  <c r="F50" i="18" s="1"/>
  <c r="D48" i="18"/>
  <c r="V47" i="18"/>
  <c r="T47" i="18"/>
  <c r="S47" i="18"/>
  <c r="R47" i="18"/>
  <c r="H47" i="18"/>
  <c r="F47" i="18"/>
  <c r="D47" i="18"/>
  <c r="D166" i="18" s="1"/>
  <c r="N30" i="18"/>
  <c r="M30" i="18"/>
  <c r="L30" i="18"/>
  <c r="K30" i="18"/>
  <c r="J30" i="18"/>
  <c r="I30" i="18"/>
  <c r="G30" i="18"/>
  <c r="E30" i="18"/>
  <c r="S29" i="18"/>
  <c r="H29" i="18"/>
  <c r="O29" i="18" s="1"/>
  <c r="U29" i="18" s="1"/>
  <c r="F29" i="18"/>
  <c r="T29" i="18" s="1"/>
  <c r="S28" i="18"/>
  <c r="H28" i="18"/>
  <c r="O28" i="18" s="1"/>
  <c r="U28" i="18" s="1"/>
  <c r="F28" i="18"/>
  <c r="T28" i="18" s="1"/>
  <c r="S27" i="18"/>
  <c r="R27" i="18"/>
  <c r="H27" i="18"/>
  <c r="H30" i="18" s="1"/>
  <c r="F27" i="18"/>
  <c r="T27" i="18" s="1"/>
  <c r="I22" i="17"/>
  <c r="Q55" i="15"/>
  <c r="K55" i="15"/>
  <c r="F55" i="15"/>
  <c r="P55" i="15" s="1"/>
  <c r="Q54" i="15"/>
  <c r="K54" i="15"/>
  <c r="F54" i="15"/>
  <c r="P54" i="15" s="1"/>
  <c r="Q53" i="15"/>
  <c r="O53" i="15"/>
  <c r="K53" i="15"/>
  <c r="F53" i="15"/>
  <c r="P53" i="15" s="1"/>
  <c r="Q52" i="15"/>
  <c r="P52" i="15"/>
  <c r="O52" i="15"/>
  <c r="K52" i="15"/>
  <c r="F52" i="15"/>
  <c r="Q51" i="15"/>
  <c r="P51" i="15"/>
  <c r="K51" i="15"/>
  <c r="F51" i="15"/>
  <c r="O51" i="15" s="1"/>
  <c r="Q50" i="15"/>
  <c r="K50" i="15"/>
  <c r="F50" i="15"/>
  <c r="P50" i="15" s="1"/>
  <c r="Q49" i="15"/>
  <c r="O49" i="15"/>
  <c r="K49" i="15"/>
  <c r="F49" i="15"/>
  <c r="P49" i="15" s="1"/>
  <c r="Q48" i="15"/>
  <c r="P48" i="15"/>
  <c r="O48" i="15"/>
  <c r="K48" i="15"/>
  <c r="F48" i="15"/>
  <c r="Q47" i="15"/>
  <c r="P47" i="15"/>
  <c r="K47" i="15"/>
  <c r="F47" i="15"/>
  <c r="O47" i="15" s="1"/>
  <c r="Q46" i="15"/>
  <c r="K46" i="15"/>
  <c r="F46" i="15"/>
  <c r="P46" i="15" s="1"/>
  <c r="Q45" i="15"/>
  <c r="O45" i="15"/>
  <c r="K45" i="15"/>
  <c r="F45" i="15"/>
  <c r="P45" i="15" s="1"/>
  <c r="Q44" i="15"/>
  <c r="P44" i="15"/>
  <c r="O44" i="15"/>
  <c r="K44" i="15"/>
  <c r="F44" i="15"/>
  <c r="Q43" i="15"/>
  <c r="P43" i="15"/>
  <c r="K43" i="15"/>
  <c r="F43" i="15"/>
  <c r="O43" i="15" s="1"/>
  <c r="Q42" i="15"/>
  <c r="K42" i="15"/>
  <c r="F42" i="15"/>
  <c r="P42" i="15" s="1"/>
  <c r="Q41" i="15"/>
  <c r="O41" i="15"/>
  <c r="K41" i="15"/>
  <c r="F41" i="15"/>
  <c r="P41" i="15" s="1"/>
  <c r="Q40" i="15"/>
  <c r="P40" i="15"/>
  <c r="O40" i="15"/>
  <c r="K40" i="15"/>
  <c r="F40" i="15"/>
  <c r="Q39" i="15"/>
  <c r="P39" i="15"/>
  <c r="K39" i="15"/>
  <c r="F39" i="15"/>
  <c r="O39" i="15" s="1"/>
  <c r="Q38" i="15"/>
  <c r="K38" i="15"/>
  <c r="F38" i="15"/>
  <c r="P38" i="15" s="1"/>
  <c r="Q37" i="15"/>
  <c r="O37" i="15"/>
  <c r="K37" i="15"/>
  <c r="F37" i="15"/>
  <c r="P37" i="15" s="1"/>
  <c r="Q36" i="15"/>
  <c r="P36" i="15"/>
  <c r="O36" i="15"/>
  <c r="K36" i="15"/>
  <c r="F36" i="15"/>
  <c r="Q35" i="15"/>
  <c r="P35" i="15"/>
  <c r="K35" i="15"/>
  <c r="F35" i="15"/>
  <c r="O35" i="15" s="1"/>
  <c r="Q34" i="15"/>
  <c r="K34" i="15"/>
  <c r="F34" i="15"/>
  <c r="P34" i="15" s="1"/>
  <c r="Q33" i="15"/>
  <c r="O33" i="15"/>
  <c r="K33" i="15"/>
  <c r="F33" i="15"/>
  <c r="P33" i="15" s="1"/>
  <c r="Q32" i="15"/>
  <c r="P32" i="15"/>
  <c r="O32" i="15"/>
  <c r="K32" i="15"/>
  <c r="F32" i="15"/>
  <c r="Q31" i="15"/>
  <c r="P31" i="15"/>
  <c r="K31" i="15"/>
  <c r="F31" i="15"/>
  <c r="O31" i="15" s="1"/>
  <c r="Q30" i="15"/>
  <c r="K30" i="15"/>
  <c r="F30" i="15"/>
  <c r="P30" i="15" s="1"/>
  <c r="Q29" i="15"/>
  <c r="O29" i="15"/>
  <c r="K29" i="15"/>
  <c r="F29" i="15"/>
  <c r="P29" i="15" s="1"/>
  <c r="Q28" i="15"/>
  <c r="P28" i="15"/>
  <c r="O28" i="15"/>
  <c r="K28" i="15"/>
  <c r="F28" i="15"/>
  <c r="Q27" i="15"/>
  <c r="P27" i="15"/>
  <c r="K27" i="15"/>
  <c r="F27" i="15"/>
  <c r="O27" i="15" s="1"/>
  <c r="Q26" i="15"/>
  <c r="K26" i="15"/>
  <c r="F26" i="15"/>
  <c r="P26" i="15" s="1"/>
  <c r="Q25" i="15"/>
  <c r="O25" i="15"/>
  <c r="K25" i="15"/>
  <c r="F25" i="15"/>
  <c r="P25" i="15" s="1"/>
  <c r="Q24" i="15"/>
  <c r="P24" i="15"/>
  <c r="O24" i="15"/>
  <c r="K24" i="15"/>
  <c r="F24" i="15"/>
  <c r="Q23" i="15"/>
  <c r="P23" i="15"/>
  <c r="K23" i="15"/>
  <c r="F23" i="15"/>
  <c r="O23" i="15" s="1"/>
  <c r="Q22" i="15"/>
  <c r="K22" i="15"/>
  <c r="F22" i="15"/>
  <c r="P22" i="15" s="1"/>
  <c r="Q21" i="15"/>
  <c r="O21" i="15"/>
  <c r="K21" i="15"/>
  <c r="F21" i="15"/>
  <c r="P21" i="15" s="1"/>
  <c r="Q20" i="15"/>
  <c r="P20" i="15"/>
  <c r="O20" i="15"/>
  <c r="K20" i="15"/>
  <c r="F20" i="15"/>
  <c r="Q19" i="15"/>
  <c r="P19" i="15"/>
  <c r="K19" i="15"/>
  <c r="F19" i="15"/>
  <c r="O19" i="15" s="1"/>
  <c r="Q18" i="15"/>
  <c r="K18" i="15"/>
  <c r="F18" i="15"/>
  <c r="P18" i="15" s="1"/>
  <c r="Q17" i="15"/>
  <c r="O17" i="15"/>
  <c r="K17" i="15"/>
  <c r="F17" i="15"/>
  <c r="P17" i="15" s="1"/>
  <c r="Q16" i="15"/>
  <c r="P16" i="15"/>
  <c r="O16" i="15"/>
  <c r="K16" i="15"/>
  <c r="F16" i="15"/>
  <c r="Q15" i="15"/>
  <c r="P15" i="15"/>
  <c r="K15" i="15"/>
  <c r="F15" i="15"/>
  <c r="O15" i="15" s="1"/>
  <c r="Q14" i="15"/>
  <c r="K14" i="15"/>
  <c r="F14" i="15"/>
  <c r="P14" i="15" s="1"/>
  <c r="Q13" i="15"/>
  <c r="O13" i="15"/>
  <c r="K13" i="15"/>
  <c r="F13" i="15"/>
  <c r="P13" i="15" s="1"/>
  <c r="Q12" i="15"/>
  <c r="P12" i="15"/>
  <c r="O12" i="15"/>
  <c r="K12" i="15"/>
  <c r="F12" i="15"/>
  <c r="Q11" i="15"/>
  <c r="Q57" i="15" s="1"/>
  <c r="P11" i="15"/>
  <c r="K11" i="15"/>
  <c r="K57" i="15" s="1"/>
  <c r="F11" i="15"/>
  <c r="O11" i="15" s="1"/>
  <c r="G50" i="14"/>
  <c r="G46" i="14"/>
  <c r="G45" i="14"/>
  <c r="G43" i="14"/>
  <c r="G37" i="14"/>
  <c r="G36" i="14"/>
  <c r="G35" i="14"/>
  <c r="G34" i="14"/>
  <c r="G33" i="14"/>
  <c r="G32" i="14"/>
  <c r="G31" i="14"/>
  <c r="G30" i="14"/>
  <c r="G29" i="14"/>
  <c r="G28" i="14"/>
  <c r="G27" i="14"/>
  <c r="G26" i="14"/>
  <c r="G25" i="14"/>
  <c r="G24" i="14"/>
  <c r="G23" i="14"/>
  <c r="G22" i="14"/>
  <c r="G18" i="14"/>
  <c r="G17" i="14"/>
  <c r="G16" i="14"/>
  <c r="G15" i="14"/>
  <c r="G14" i="14"/>
  <c r="G13" i="14"/>
  <c r="G12" i="14"/>
  <c r="G11" i="14"/>
  <c r="H82" i="18" l="1"/>
  <c r="O79" i="18"/>
  <c r="P155" i="18"/>
  <c r="G177" i="18"/>
  <c r="F177" i="18"/>
  <c r="O47" i="18"/>
  <c r="H50" i="18"/>
  <c r="O66" i="18"/>
  <c r="H69" i="18"/>
  <c r="F114" i="18"/>
  <c r="T111" i="18"/>
  <c r="F133" i="18"/>
  <c r="T130" i="18"/>
  <c r="E158" i="18"/>
  <c r="F156" i="18"/>
  <c r="P156" i="18" s="1"/>
  <c r="D179" i="18"/>
  <c r="D203" i="18"/>
  <c r="D214" i="18" s="1"/>
  <c r="O167" i="18"/>
  <c r="H178" i="18"/>
  <c r="F178" i="18"/>
  <c r="G178" i="18"/>
  <c r="J178" i="18" s="1"/>
  <c r="H146" i="18"/>
  <c r="F146" i="18"/>
  <c r="O156" i="18"/>
  <c r="K189" i="18" s="1"/>
  <c r="I189" i="18"/>
  <c r="G189" i="18"/>
  <c r="H189" i="18"/>
  <c r="J189" i="18"/>
  <c r="F189" i="18"/>
  <c r="F30" i="18"/>
  <c r="J158" i="18"/>
  <c r="H155" i="18"/>
  <c r="H158" i="18" s="1"/>
  <c r="I158" i="18"/>
  <c r="H156" i="18"/>
  <c r="O157" i="18"/>
  <c r="F169" i="18"/>
  <c r="P169" i="18" s="1"/>
  <c r="P166" i="18"/>
  <c r="F215" i="18"/>
  <c r="P212" i="18"/>
  <c r="O166" i="18"/>
  <c r="E169" i="18"/>
  <c r="I169" i="18"/>
  <c r="O212" i="18"/>
  <c r="D79" i="18"/>
  <c r="T92" i="18"/>
  <c r="O111" i="18"/>
  <c r="O130" i="18"/>
  <c r="O143" i="18"/>
  <c r="H167" i="18"/>
  <c r="H169" i="18" s="1"/>
  <c r="K169" i="18"/>
  <c r="H201" i="18"/>
  <c r="H204" i="18" s="1"/>
  <c r="P201" i="18"/>
  <c r="O202" i="18"/>
  <c r="O27" i="18"/>
  <c r="O92" i="18"/>
  <c r="G158" i="18"/>
  <c r="D188" i="18"/>
  <c r="E188" i="18" s="1"/>
  <c r="H214" i="18"/>
  <c r="O214" i="18" s="1"/>
  <c r="E215" i="18"/>
  <c r="K62" i="15"/>
  <c r="K64" i="15" s="1"/>
  <c r="G26" i="1" s="1"/>
  <c r="P57" i="15"/>
  <c r="O14" i="15"/>
  <c r="O57" i="15" s="1"/>
  <c r="O18" i="15"/>
  <c r="O22" i="15"/>
  <c r="O26" i="15"/>
  <c r="O30" i="15"/>
  <c r="O34" i="15"/>
  <c r="O38" i="15"/>
  <c r="O42" i="15"/>
  <c r="O46" i="15"/>
  <c r="O50" i="15"/>
  <c r="O54" i="15"/>
  <c r="O55" i="15"/>
  <c r="U92" i="18" l="1"/>
  <c r="O95" i="18"/>
  <c r="O133" i="18"/>
  <c r="U130" i="18"/>
  <c r="O215" i="18"/>
  <c r="O30" i="18"/>
  <c r="U27" i="18"/>
  <c r="M218" i="18" s="1"/>
  <c r="M222" i="18" s="1"/>
  <c r="J188" i="18"/>
  <c r="F188" i="18"/>
  <c r="H188" i="18"/>
  <c r="E191" i="18"/>
  <c r="I188" i="18"/>
  <c r="G188" i="18"/>
  <c r="H215" i="18"/>
  <c r="I178" i="18"/>
  <c r="O155" i="18"/>
  <c r="O50" i="18"/>
  <c r="U47" i="18"/>
  <c r="F158" i="18"/>
  <c r="P158" i="18" s="1"/>
  <c r="O69" i="18"/>
  <c r="U66" i="18"/>
  <c r="O114" i="18"/>
  <c r="U111" i="18"/>
  <c r="P215" i="18"/>
  <c r="K178" i="18"/>
  <c r="J177" i="18"/>
  <c r="O146" i="18"/>
  <c r="U143" i="18"/>
  <c r="O169" i="18"/>
  <c r="O201" i="18"/>
  <c r="O204" i="18" s="1"/>
  <c r="D190" i="18"/>
  <c r="E190" i="18" s="1"/>
  <c r="E179" i="18"/>
  <c r="U79" i="18"/>
  <c r="O82" i="18"/>
  <c r="O59" i="15"/>
  <c r="P59" i="15"/>
  <c r="P60" i="15" s="1"/>
  <c r="P61" i="15" s="1"/>
  <c r="H179" i="18" l="1"/>
  <c r="F179" i="18"/>
  <c r="F180" i="18" s="1"/>
  <c r="I179" i="18"/>
  <c r="K179" i="18"/>
  <c r="G179" i="18"/>
  <c r="E180" i="18"/>
  <c r="E194" i="18" s="1"/>
  <c r="I190" i="18"/>
  <c r="I191" i="18" s="1"/>
  <c r="K190" i="18"/>
  <c r="G190" i="18"/>
  <c r="H190" i="18"/>
  <c r="J190" i="18"/>
  <c r="J191" i="18" s="1"/>
  <c r="F190" i="18"/>
  <c r="G191" i="18"/>
  <c r="H191" i="18"/>
  <c r="O158" i="18"/>
  <c r="I177" i="18"/>
  <c r="I180" i="18" s="1"/>
  <c r="H177" i="18"/>
  <c r="H180" i="18" s="1"/>
  <c r="H194" i="18" s="1"/>
  <c r="K177" i="18"/>
  <c r="K194" i="18" s="1"/>
  <c r="K188" i="18"/>
  <c r="F191" i="18"/>
  <c r="Q59" i="15"/>
  <c r="O60" i="15"/>
  <c r="P62" i="15"/>
  <c r="P64" i="15" s="1"/>
  <c r="O62" i="15"/>
  <c r="J25" i="1" l="1"/>
  <c r="F50" i="20"/>
  <c r="J24" i="1"/>
  <c r="F49" i="20"/>
  <c r="F194" i="18"/>
  <c r="L194" i="18" s="1"/>
  <c r="L177" i="18"/>
  <c r="L188" i="18"/>
  <c r="I194" i="18"/>
  <c r="J179" i="18"/>
  <c r="J180" i="18" s="1"/>
  <c r="J194" i="18" s="1"/>
  <c r="G180" i="18"/>
  <c r="G194" i="18" s="1"/>
  <c r="Q60" i="15"/>
  <c r="O61" i="15"/>
  <c r="Q62" i="15"/>
  <c r="F51" i="20" l="1"/>
  <c r="J26" i="1"/>
  <c r="J27" i="1" s="1"/>
  <c r="O64" i="15"/>
  <c r="Q61" i="15"/>
  <c r="Q64" i="15" s="1"/>
  <c r="O68" i="15" l="1"/>
  <c r="O67" i="15"/>
  <c r="H24" i="3" l="1"/>
  <c r="G24" i="3"/>
  <c r="F24" i="3"/>
  <c r="E40" i="2"/>
  <c r="F40" i="2"/>
  <c r="G40" i="2"/>
  <c r="D40" i="2"/>
  <c r="F24" i="2"/>
  <c r="G24" i="2"/>
  <c r="E24" i="2"/>
  <c r="D24" i="2"/>
  <c r="F41" i="2" l="1"/>
  <c r="D41" i="2"/>
  <c r="G41" i="2"/>
  <c r="E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14" authorId="0" shapeId="0" xr:uid="{BF712727-C7FE-45B4-B118-1989D7B91DA5}">
      <text>
        <r>
          <rPr>
            <b/>
            <sz val="9"/>
            <color indexed="81"/>
            <rFont val="ＭＳ Ｐゴシック"/>
            <family val="3"/>
            <charset val="128"/>
          </rPr>
          <t>「左記に当てはまらないが申請台数の根拠を別紙として提出」に該当する場合、提出していただく別紙の内容をもって補助対象経費・補助対象外経費の判断をさせていただきます。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m</author>
    <author>中田凌</author>
  </authors>
  <commentList>
    <comment ref="H2" authorId="0" shapeId="0" xr:uid="{00000000-0006-0000-0000-000001000000}">
      <text>
        <r>
          <rPr>
            <b/>
            <sz val="9"/>
            <color indexed="81"/>
            <rFont val="ＭＳ Ｐゴシック"/>
            <family val="3"/>
            <charset val="128"/>
          </rPr>
          <t>専門課程、高等課程のいずれかを選択すること。</t>
        </r>
      </text>
    </comment>
    <comment ref="I6" authorId="0" shapeId="0" xr:uid="{00000000-0006-0000-0000-000002000000}">
      <text>
        <r>
          <rPr>
            <b/>
            <sz val="9"/>
            <color indexed="81"/>
            <rFont val="ＭＳ Ｐゴシック"/>
            <family val="3"/>
            <charset val="128"/>
          </rPr>
          <t>記入漏れに注意すること。</t>
        </r>
      </text>
    </comment>
    <comment ref="C7" authorId="0" shapeId="0" xr:uid="{00000000-0006-0000-0000-000003000000}">
      <text>
        <r>
          <rPr>
            <b/>
            <sz val="9"/>
            <color indexed="81"/>
            <rFont val="ＭＳ Ｐゴシック"/>
            <family val="3"/>
            <charset val="128"/>
          </rPr>
          <t>ドロップダウンリストより選択すること。</t>
        </r>
      </text>
    </comment>
    <comment ref="H7" authorId="0" shapeId="0" xr:uid="{00000000-0006-0000-0000-000004000000}">
      <text>
        <r>
          <rPr>
            <b/>
            <sz val="9"/>
            <color indexed="81"/>
            <rFont val="ＭＳ Ｐゴシック"/>
            <family val="3"/>
            <charset val="128"/>
          </rPr>
          <t>「学校法人○○」と記入すること。</t>
        </r>
      </text>
    </comment>
    <comment ref="C9" authorId="0" shapeId="0" xr:uid="{00000000-0006-0000-0000-000005000000}">
      <text>
        <r>
          <rPr>
            <b/>
            <sz val="9"/>
            <color indexed="81"/>
            <rFont val="ＭＳ Ｐゴシック"/>
            <family val="3"/>
            <charset val="128"/>
          </rPr>
          <t>ドロップダウンリストより選択すること。</t>
        </r>
      </text>
    </comment>
    <comment ref="H9" authorId="0" shapeId="0" xr:uid="{4D3859A7-61CD-44EE-99E6-8CF7DB25F01A}">
      <text>
        <r>
          <rPr>
            <b/>
            <sz val="9"/>
            <color indexed="81"/>
            <rFont val="ＭＳ Ｐゴシック"/>
            <family val="3"/>
            <charset val="128"/>
          </rPr>
          <t>申請設備を整備する教室名を記載すること。また、記入に当たっては、整備教室を示した平面図に記載された整備教室名と同一のものを記入すること。</t>
        </r>
      </text>
    </comment>
    <comment ref="C11" authorId="0" shapeId="0" xr:uid="{00000000-0006-0000-0000-000007000000}">
      <text>
        <r>
          <rPr>
            <b/>
            <sz val="9"/>
            <color indexed="81"/>
            <rFont val="ＭＳ Ｐゴシック"/>
            <family val="3"/>
            <charset val="128"/>
          </rPr>
          <t>事業の名称は、設備整備を行う場所とその内容が分かるよう、具体的かつ簡潔な名称にすること。</t>
        </r>
      </text>
    </comment>
    <comment ref="C12" authorId="0" shapeId="0" xr:uid="{00000000-0006-0000-0000-000008000000}">
      <text>
        <r>
          <rPr>
            <b/>
            <sz val="9"/>
            <color indexed="81"/>
            <rFont val="ＭＳ Ｐゴシック"/>
            <family val="3"/>
            <charset val="128"/>
          </rPr>
          <t>様式1－2の「交付申請に係る学科」と同一の学科を記入すること。また、記入に当たっては学則に示された学科名と異ならないよう注意すること。</t>
        </r>
      </text>
    </comment>
    <comment ref="A13" authorId="0" shapeId="0" xr:uid="{00000000-0006-0000-0000-000009000000}">
      <text>
        <r>
          <rPr>
            <b/>
            <sz val="9"/>
            <color indexed="81"/>
            <rFont val="ＭＳ Ｐゴシック"/>
            <family val="3"/>
            <charset val="128"/>
          </rPr>
          <t>・「見積書整理表」、「設備・装置等の説明一覧」、「構成図（平面図）」、「定価証明書」、「カタログ」の付番と対応するよう付番すること。
・対象経費となる設備のみ記入すること。</t>
        </r>
      </text>
    </comment>
    <comment ref="J13" authorId="1" shapeId="0" xr:uid="{23E4B67A-5BDD-44AA-B5E6-83DFBCEA7097}">
      <text>
        <r>
          <rPr>
            <b/>
            <sz val="9"/>
            <color indexed="81"/>
            <rFont val="MS P ゴシック"/>
            <family val="3"/>
            <charset val="128"/>
          </rPr>
          <t>品名、数量、金額については、見積書整理表からの自動転記となっている。
付番が10を超える場合は、各セルの関数を削除の上、別紙の通りとし、別シート「別紙」を使用すること。（貴学の申請が別紙の形式になじまない場合、独自の別紙を支擁しても差し支えない。）</t>
        </r>
      </text>
    </comment>
    <comment ref="G26" authorId="2" shapeId="0" xr:uid="{00000000-0006-0000-0000-00000A000000}">
      <text>
        <r>
          <rPr>
            <b/>
            <sz val="9"/>
            <color indexed="81"/>
            <rFont val="MS P ゴシック"/>
            <family val="3"/>
            <charset val="128"/>
          </rPr>
          <t>対象外経費も含めた、全事業費合計額を記入してください。</t>
        </r>
      </text>
    </comment>
    <comment ref="L26" authorId="3" shapeId="0" xr:uid="{98B50946-98EA-4409-AE0A-C85F24A06DCD}">
      <text>
        <r>
          <rPr>
            <b/>
            <sz val="9"/>
            <color indexed="81"/>
            <rFont val="MS P ゴシック"/>
            <family val="3"/>
            <charset val="128"/>
          </rPr>
          <t>ただし見積整理表が複数ある場合は、このセルの確認は不要。その場合、補助対象経費合計は手動で入力すること。</t>
        </r>
      </text>
    </comment>
    <comment ref="C27" authorId="2" shapeId="0" xr:uid="{00000000-0006-0000-0000-00000B000000}">
      <text>
        <r>
          <rPr>
            <b/>
            <sz val="9"/>
            <color indexed="81"/>
            <rFont val="MS P ゴシック"/>
            <family val="3"/>
            <charset val="128"/>
          </rPr>
          <t>設備導入に伴う施設工事を行う場合、記入してください。</t>
        </r>
      </text>
    </comment>
    <comment ref="C28" authorId="3" shapeId="0" xr:uid="{3031A9CB-D31E-4254-9C0C-A6CA49A72413}">
      <text>
        <r>
          <rPr>
            <b/>
            <sz val="9"/>
            <color indexed="81"/>
            <rFont val="MS P ゴシック"/>
            <family val="3"/>
            <charset val="128"/>
          </rPr>
          <t>事務連絡の「５．事業着手日について」を確認したうえで設定すること。</t>
        </r>
      </text>
    </comment>
    <comment ref="E28" authorId="1" shapeId="0" xr:uid="{0ECD9CBE-8222-4848-AD7F-3BE3478DD87C}">
      <text>
        <r>
          <rPr>
            <b/>
            <sz val="9"/>
            <color indexed="81"/>
            <rFont val="MS P ゴシック"/>
            <family val="3"/>
            <charset val="128"/>
          </rPr>
          <t>上旬・中旬・下旬のうちから選択すること。</t>
        </r>
      </text>
    </comment>
    <comment ref="C29" authorId="0" shapeId="0" xr:uid="{00000000-0006-0000-0000-00000C000000}">
      <text>
        <r>
          <rPr>
            <b/>
            <sz val="9"/>
            <color indexed="81"/>
            <rFont val="ＭＳ Ｐゴシック"/>
            <family val="3"/>
            <charset val="128"/>
          </rPr>
          <t>「整備教室」において同種の設備がある場合には「有」を、同種の設備が無い場合には「無」をドロップダウンリストから選択すること。</t>
        </r>
      </text>
    </comment>
    <comment ref="F29" authorId="0" shapeId="0" xr:uid="{00000000-0006-0000-0000-00000D000000}">
      <text>
        <r>
          <rPr>
            <b/>
            <sz val="9"/>
            <color indexed="81"/>
            <rFont val="ＭＳ Ｐゴシック"/>
            <family val="3"/>
            <charset val="128"/>
          </rPr>
          <t xml:space="preserve">・「同種の設備の有無」欄が「有」の場合、今回新たに整備とする設備と既存の設備との関係を明記すること。
・『当該補助金又は「情報通信ネットワーク装置」に係る国庫補助金において交付実績が有る場合、今回整備する設備との関連性を記入すること。
</t>
        </r>
      </text>
    </comment>
    <comment ref="C30" authorId="0" shapeId="0" xr:uid="{00000000-0006-0000-0000-00000E000000}">
      <text>
        <r>
          <rPr>
            <b/>
            <sz val="9"/>
            <color indexed="81"/>
            <rFont val="ＭＳ Ｐゴシック"/>
            <family val="3"/>
            <charset val="128"/>
          </rPr>
          <t>（交付実績が有る場合）交付年度を記入してください。
（交付実績が無い場合）「該当無し」と記入してください。</t>
        </r>
      </text>
    </comment>
    <comment ref="C31" authorId="0" shapeId="0" xr:uid="{00000000-0006-0000-0000-00000F00000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ドロップダウンリストより「廃棄」「用途を変えて継続使用」を選択した場合には、廃棄する設備等の一覧を様式1－1等の提出時にあわせて提出すること。</t>
        </r>
      </text>
    </comment>
    <comment ref="A32" authorId="1" shapeId="0" xr:uid="{44703179-F094-4BF3-92EB-BEAA8E982A81}">
      <text>
        <r>
          <rPr>
            <b/>
            <sz val="9"/>
            <color indexed="81"/>
            <rFont val="MS P ゴシック"/>
            <family val="3"/>
            <charset val="128"/>
          </rPr>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r>
      </text>
    </comment>
    <comment ref="A36" authorId="0" shapeId="0" xr:uid="{8175E29B-5F5C-4FDC-8561-1F8417E5A145}">
      <text>
        <r>
          <rPr>
            <b/>
            <sz val="9"/>
            <color indexed="81"/>
            <rFont val="ＭＳ Ｐゴシック"/>
            <family val="3"/>
            <charset val="128"/>
          </rPr>
          <t>※様式１－３に即して記入すること。</t>
        </r>
      </text>
    </comment>
    <comment ref="A37" authorId="0" shapeId="0" xr:uid="{00000000-0006-0000-0000-000011000000}">
      <text>
        <r>
          <rPr>
            <b/>
            <sz val="9"/>
            <color indexed="81"/>
            <rFont val="ＭＳ Ｐゴシック"/>
            <family val="3"/>
            <charset val="128"/>
          </rPr>
          <t>・設備を整備することによって、どのような教育上の効果が得られるか、具体的かつ簡潔に記入すること。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00000000-0006-0000-01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00000000-0006-0000-01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C8" authorId="0" shapeId="0" xr:uid="{00000000-0006-0000-0100-000004000000}">
      <text>
        <r>
          <rPr>
            <b/>
            <sz val="9"/>
            <color indexed="81"/>
            <rFont val="ＭＳ Ｐゴシック"/>
            <family val="3"/>
            <charset val="128"/>
          </rPr>
          <t>様式1－1の「使用学科等名」と同一学科名を記入すること。また、記入に当たっては学則に示された学科名と異ならないよう注意すること。</t>
        </r>
      </text>
    </comment>
    <comment ref="H8" authorId="0" shapeId="0" xr:uid="{00000000-0006-0000-0100-000005000000}">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00000000-0006-0000-0100-00000600000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E6" authorId="0" shapeId="0" xr:uid="{00000000-0006-0000-0200-000002000000}">
      <text>
        <r>
          <rPr>
            <b/>
            <sz val="9"/>
            <color indexed="81"/>
            <rFont val="ＭＳ Ｐゴシック"/>
            <family val="3"/>
            <charset val="128"/>
          </rPr>
          <t>履修年次別時間数は学則等の根拠資料に基づいた時間数を記入すること。</t>
        </r>
      </text>
    </comment>
    <comment ref="B8" authorId="0" shapeId="0" xr:uid="{00000000-0006-0000-0200-000003000000}">
      <text>
        <r>
          <rPr>
            <b/>
            <sz val="9"/>
            <color indexed="81"/>
            <rFont val="ＭＳ Ｐゴシック"/>
            <family val="3"/>
            <charset val="128"/>
          </rPr>
          <t>科目名は学則等の根拠資料に基づいた正しい名称で記入すること。
また、必要に応じて列を追加すること。列を追加した場合、自動計算部分の「小計」や「合計」が正しく計算されない場合があるので、「小計」及び「合計」を確認願います。</t>
        </r>
      </text>
    </comment>
    <comment ref="B25" authorId="1" shapeId="0" xr:uid="{B9AE873F-CE19-46A2-B4CB-CFB15AA4B8E8}">
      <text>
        <r>
          <rPr>
            <b/>
            <sz val="9"/>
            <color indexed="81"/>
            <rFont val="MS P ゴシック"/>
            <family val="3"/>
            <charset val="128"/>
          </rPr>
          <t>「交付申請設備等に係る科目」
以外のすべての科目数を履修年次ごとに入力してください。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551F68CA-0CC6-4720-96E2-F4C5EB217E95}">
      <text>
        <r>
          <rPr>
            <b/>
            <sz val="9"/>
            <color indexed="81"/>
            <rFont val="ＭＳ Ｐゴシック"/>
            <family val="3"/>
            <charset val="128"/>
          </rPr>
          <t>対象経費のみに付番すること。
ここで付した番号を、「様式●－●」、「設備・装置（工事）等の説明一覧」、「設備（装置）構成図」、「平面（立面）図」、「定価証明書」、「カタログ」の対応箇所に付番する。</t>
        </r>
      </text>
    </comment>
    <comment ref="C9" authorId="0" shapeId="0" xr:uid="{1A074B18-FBDE-4D66-8DF1-B16DC348BD10}">
      <text>
        <r>
          <rPr>
            <b/>
            <sz val="9"/>
            <color indexed="81"/>
            <rFont val="ＭＳ Ｐゴシック"/>
            <family val="3"/>
            <charset val="128"/>
          </rPr>
          <t>情報処理関係設備や教育装置など、見積書に品目名のみで記載されている場合は記入不要。耐震補強工事やエコキャンパス工事など、ＡＡ工事、ＢＢ工事と、工事別に分かれている場合は本欄へ記入すること。本欄への記入の有無に関わらず「品名・規格」欄は必ず記入をすること。</t>
        </r>
      </text>
    </comment>
    <comment ref="D9" authorId="0" shapeId="0" xr:uid="{C5A81D47-68DF-4CEF-94AB-087C8C41DAA6}">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B0902D99-4F6B-4EB4-8804-55A5F0A511BA}">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777030D7-E2AC-4698-A958-79E995BFBD32}">
      <text>
        <r>
          <rPr>
            <b/>
            <sz val="9"/>
            <color indexed="81"/>
            <rFont val="ＭＳ Ｐゴシック"/>
            <family val="3"/>
            <charset val="128"/>
          </rPr>
          <t>見積書の「金額」欄に記載の金額を記入すること。</t>
        </r>
      </text>
    </comment>
    <comment ref="Q10" authorId="0" shapeId="0" xr:uid="{83088D7F-B6C0-43B7-8037-6CA9CB4E8560}">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96560D04-A466-4863-93E6-7CB2FBACBF4F}">
      <text>
        <r>
          <rPr>
            <b/>
            <sz val="9"/>
            <color indexed="81"/>
            <rFont val="ＭＳ Ｐゴシック"/>
            <family val="3"/>
            <charset val="128"/>
          </rPr>
          <t>自動計算のため入力不要。</t>
        </r>
      </text>
    </comment>
    <comment ref="K62" authorId="0" shapeId="0" xr:uid="{7143BAD9-0DE9-454C-8884-E7C35B819B9D}">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0F6F4019-1304-48E1-8AD5-538B1E0F3D17}">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8B9AD39D-F5D0-4D1A-ABCC-681647ACF14D}">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BD944D81-395E-430D-8406-BFF9854435C6}">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F2F15E30-0281-4CBF-AF95-71B08B7107E7}">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F96B3E13-6FAA-42F4-87BC-788E0AA4AB17}">
      <text>
        <r>
          <rPr>
            <b/>
            <sz val="11"/>
            <color indexed="81"/>
            <rFont val="ＭＳ Ｐゴシック"/>
            <family val="3"/>
            <charset val="128"/>
          </rPr>
          <t>業者名は正確に記載すること。</t>
        </r>
      </text>
    </comment>
    <comment ref="I8" authorId="0" shapeId="0" xr:uid="{AFED2E38-2285-4EF8-866D-AB2A2D6BBFC8}">
      <text>
        <r>
          <rPr>
            <b/>
            <sz val="11"/>
            <color indexed="81"/>
            <rFont val="ＭＳ Ｐゴシック"/>
            <family val="3"/>
            <charset val="128"/>
          </rPr>
          <t>・「見積金額」欄の金額と見積書の金額は一致させること。（補助対象外経費も含めた金額を記載すること。）
・税込価格と税抜価格が混同している場合は，いずれかの表示方法に統一すること。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9D496710-71A7-4033-B442-0830B1C895BE}">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80B63FE2-4820-43D3-ACF5-E1A0ABFDD852}">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0DE43334-202E-47A2-8DB9-040B15BDD4C4}">
      <text>
        <r>
          <rPr>
            <sz val="9"/>
            <color indexed="81"/>
            <rFont val="ＭＳ Ｐゴシック"/>
            <family val="3"/>
            <charset val="128"/>
          </rPr>
          <t xml:space="preserve">IS値が0.6以上で耐震改修の必要がない建物数を記載すること。
</t>
        </r>
      </text>
    </comment>
    <comment ref="J25" authorId="0" shapeId="0" xr:uid="{4E9FDF8F-706F-4A21-BEBB-2223EA031875}">
      <text>
        <r>
          <rPr>
            <sz val="9"/>
            <color indexed="81"/>
            <rFont val="ＭＳ Ｐゴシック"/>
            <family val="3"/>
            <charset val="128"/>
          </rPr>
          <t xml:space="preserve">耐震改修の結果、IS値が0.6以上になった建物数を記載すること。
</t>
        </r>
      </text>
    </comment>
    <comment ref="D42" authorId="0" shapeId="0" xr:uid="{78E63A7A-FA9E-4A34-80C7-2207227F5A45}">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72523F72-F606-47C5-B2A8-AD852B3F49F3}">
      <text>
        <r>
          <rPr>
            <sz val="9"/>
            <color indexed="81"/>
            <rFont val="ＭＳ Ｐゴシック"/>
            <family val="3"/>
            <charset val="128"/>
          </rPr>
          <t>IS値が0.6以上で耐震改修の必要がない建物数を記載すること。</t>
        </r>
      </text>
    </comment>
    <comment ref="J45" authorId="0" shapeId="0" xr:uid="{FD1C9046-B6C8-444F-AD6D-DAD35E3A3BAE}">
      <text>
        <r>
          <rPr>
            <sz val="9"/>
            <color indexed="81"/>
            <rFont val="ＭＳ Ｐゴシック"/>
            <family val="3"/>
            <charset val="128"/>
          </rPr>
          <t xml:space="preserve">耐震改修の結果、IS値が0.6以上になった建物数を記載すること。
</t>
        </r>
      </text>
    </comment>
    <comment ref="D61" authorId="0" shapeId="0" xr:uid="{D0813CF0-A695-476D-8196-18F3132B5CF3}">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27DC60B1-D610-4AB9-9582-0D4B4AD9A629}">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2500D594-7A99-4CCE-BBBB-D8208E564BAB}">
      <text>
        <r>
          <rPr>
            <sz val="9"/>
            <color indexed="81"/>
            <rFont val="ＭＳ Ｐゴシック"/>
            <family val="3"/>
            <charset val="128"/>
          </rPr>
          <t xml:space="preserve">避難場所の指定を受けていない学校である場合、下記回答欄を使用すること。
</t>
        </r>
      </text>
    </comment>
    <comment ref="D87" authorId="0" shapeId="0" xr:uid="{30320698-BA22-4A60-BB17-00FC79D4ECB9}">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C857760E-5336-4164-97B4-C9724C4AA3FB}">
      <text>
        <r>
          <rPr>
            <sz val="9"/>
            <color indexed="81"/>
            <rFont val="ＭＳ Ｐゴシック"/>
            <family val="3"/>
            <charset val="128"/>
          </rPr>
          <t xml:space="preserve">IS値が0.6以上で耐震改修の必要がない建物数を記載すること。
</t>
        </r>
      </text>
    </comment>
    <comment ref="J90" authorId="0" shapeId="0" xr:uid="{F24A57A1-A6C2-4B29-A22A-BA285E36CDFD}">
      <text>
        <r>
          <rPr>
            <sz val="9"/>
            <color indexed="81"/>
            <rFont val="ＭＳ Ｐゴシック"/>
            <family val="3"/>
            <charset val="128"/>
          </rPr>
          <t>耐震改修の結果、IS値が0.6以上になった建物数を記載すること。</t>
        </r>
      </text>
    </comment>
    <comment ref="D106" authorId="0" shapeId="0" xr:uid="{4134BB11-0C58-48C4-A997-764A9A976939}">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BACB5947-9A26-4835-B3D7-D7D4080A054A}">
      <text>
        <r>
          <rPr>
            <sz val="9"/>
            <color indexed="81"/>
            <rFont val="ＭＳ Ｐゴシック"/>
            <family val="3"/>
            <charset val="128"/>
          </rPr>
          <t xml:space="preserve">IS値が0.6以上で耐震改修の必要がない建物数を記載すること。
</t>
        </r>
      </text>
    </comment>
    <comment ref="J109" authorId="0" shapeId="0" xr:uid="{029A9AF0-FD2C-403E-8C77-B4C3454A9B90}">
      <text>
        <r>
          <rPr>
            <sz val="9"/>
            <color indexed="81"/>
            <rFont val="ＭＳ Ｐゴシック"/>
            <family val="3"/>
            <charset val="128"/>
          </rPr>
          <t>耐震改修の結果、IS値が0.6以上になった建物数を記載すること。</t>
        </r>
      </text>
    </comment>
    <comment ref="D125" authorId="0" shapeId="0" xr:uid="{ACCDDBB3-558F-4B94-84BE-461FE08C438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D6D4B9CB-2669-4E0B-8C09-B9A3902ED889}">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F44C2BBD-4C0C-446D-8532-7C0EFF13E4AC}">
      <text>
        <r>
          <rPr>
            <sz val="9"/>
            <color indexed="81"/>
            <rFont val="ＭＳ Ｐゴシック"/>
            <family val="3"/>
            <charset val="128"/>
          </rPr>
          <t xml:space="preserve">この表は自動入力されるため、入力不要
</t>
        </r>
      </text>
    </comment>
    <comment ref="Q157" authorId="0" shapeId="0" xr:uid="{A97EA54E-25C4-429A-8B26-B268FF4D1733}">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E6771242-961F-4726-9822-B3DCD52EEAA6}">
      <text>
        <r>
          <rPr>
            <sz val="9"/>
            <color indexed="81"/>
            <rFont val="ＭＳ Ｐゴシック"/>
            <family val="3"/>
            <charset val="128"/>
          </rPr>
          <t xml:space="preserve">この表は自動入力されるため、入力不要
</t>
        </r>
      </text>
    </comment>
    <comment ref="B172" authorId="0" shapeId="0" xr:uid="{5622F1A9-F942-4231-BF05-32B4E4B82C11}">
      <text>
        <r>
          <rPr>
            <sz val="9"/>
            <color indexed="81"/>
            <rFont val="ＭＳ Ｐゴシック"/>
            <family val="3"/>
            <charset val="128"/>
          </rPr>
          <t xml:space="preserve">下記表は自動入力されるため、入力不要。
</t>
        </r>
      </text>
    </comment>
    <comment ref="B183" authorId="0" shapeId="0" xr:uid="{43911EE1-E4B8-43EA-9C2C-40DCE171B728}">
      <text>
        <r>
          <rPr>
            <sz val="9"/>
            <color indexed="81"/>
            <rFont val="ＭＳ Ｐゴシック"/>
            <family val="3"/>
            <charset val="128"/>
          </rPr>
          <t xml:space="preserve">下記表は自動入力されるため、入力不要。
</t>
        </r>
      </text>
    </comment>
    <comment ref="B195" authorId="0" shapeId="0" xr:uid="{F0EA43E9-9349-4327-B6AF-72515A7A8FEA}">
      <text>
        <r>
          <rPr>
            <sz val="9"/>
            <color indexed="81"/>
            <rFont val="ＭＳ Ｐゴシック"/>
            <family val="3"/>
            <charset val="128"/>
          </rPr>
          <t xml:space="preserve">この表は自動入力されるため、入力不要
</t>
        </r>
      </text>
    </comment>
    <comment ref="Q195" authorId="0" shapeId="0" xr:uid="{DC5413F6-E521-4B50-8067-864B3D4D2856}">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C5726078-23B5-422A-AB89-25C53EBCF060}">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<sst xmlns="http://schemas.openxmlformats.org/spreadsheetml/2006/main" count="872" uniqueCount="335">
  <si>
    <t>納入業者名</t>
    <rPh sb="0" eb="2">
      <t>ノウニュウ</t>
    </rPh>
    <rPh sb="2" eb="4">
      <t>ギョウシャ</t>
    </rPh>
    <rPh sb="4" eb="5">
      <t>メイ</t>
    </rPh>
    <phoneticPr fontId="9"/>
  </si>
  <si>
    <t>円</t>
    <rPh sb="0" eb="1">
      <t>エン</t>
    </rPh>
    <phoneticPr fontId="9"/>
  </si>
  <si>
    <t>補助
希望額</t>
    <phoneticPr fontId="9"/>
  </si>
  <si>
    <t>補助率</t>
    <phoneticPr fontId="9"/>
  </si>
  <si>
    <t>施設工事費</t>
    <rPh sb="0" eb="2">
      <t>シセツ</t>
    </rPh>
    <rPh sb="2" eb="5">
      <t>コウジヒ</t>
    </rPh>
    <phoneticPr fontId="9"/>
  </si>
  <si>
    <t>金額（円）</t>
    <rPh sb="0" eb="2">
      <t>キンガク</t>
    </rPh>
    <rPh sb="3" eb="4">
      <t>エン</t>
    </rPh>
    <phoneticPr fontId="9"/>
  </si>
  <si>
    <t>数量</t>
    <rPh sb="0" eb="2">
      <t>スウリョウ</t>
    </rPh>
    <phoneticPr fontId="9"/>
  </si>
  <si>
    <t>型番・仕様等</t>
    <rPh sb="0" eb="2">
      <t>カタバン</t>
    </rPh>
    <rPh sb="3" eb="5">
      <t>シヨウ</t>
    </rPh>
    <rPh sb="5" eb="6">
      <t>トウ</t>
    </rPh>
    <phoneticPr fontId="9"/>
  </si>
  <si>
    <t>使用学科等名</t>
    <rPh sb="0" eb="2">
      <t>シヨウ</t>
    </rPh>
    <rPh sb="2" eb="4">
      <t>ガッカ</t>
    </rPh>
    <rPh sb="4" eb="5">
      <t>トウ</t>
    </rPh>
    <rPh sb="5" eb="6">
      <t>メイ</t>
    </rPh>
    <phoneticPr fontId="9"/>
  </si>
  <si>
    <t>管理責任者
所属・職・氏名</t>
    <rPh sb="0" eb="2">
      <t>カンリ</t>
    </rPh>
    <rPh sb="2" eb="5">
      <t>セキニンシャ</t>
    </rPh>
    <rPh sb="6" eb="8">
      <t>ショゾク</t>
    </rPh>
    <rPh sb="9" eb="10">
      <t>ショク</t>
    </rPh>
    <rPh sb="11" eb="13">
      <t>シメイ</t>
    </rPh>
    <phoneticPr fontId="9"/>
  </si>
  <si>
    <t>学校法人等名</t>
    <rPh sb="0" eb="2">
      <t>ガッコウ</t>
    </rPh>
    <rPh sb="2" eb="4">
      <t>ホウジン</t>
    </rPh>
    <rPh sb="4" eb="5">
      <t>トウ</t>
    </rPh>
    <rPh sb="5" eb="6">
      <t>メイ</t>
    </rPh>
    <phoneticPr fontId="9"/>
  </si>
  <si>
    <t>作成日：</t>
    <rPh sb="0" eb="3">
      <t>サクセイビ</t>
    </rPh>
    <phoneticPr fontId="9"/>
  </si>
  <si>
    <t>課程</t>
    <rPh sb="0" eb="2">
      <t>カテイ</t>
    </rPh>
    <phoneticPr fontId="9"/>
  </si>
  <si>
    <t>様式１-１（情報処理関係設備）</t>
    <rPh sb="0" eb="2">
      <t>ヨウシキ</t>
    </rPh>
    <rPh sb="6" eb="8">
      <t>ジョウホウ</t>
    </rPh>
    <rPh sb="8" eb="10">
      <t>ショリ</t>
    </rPh>
    <rPh sb="10" eb="12">
      <t>カンケイ</t>
    </rPh>
    <rPh sb="12" eb="14">
      <t>セツビ</t>
    </rPh>
    <phoneticPr fontId="9"/>
  </si>
  <si>
    <t>事業名（情報処理
関係設備等名）</t>
    <rPh sb="0" eb="2">
      <t>ジギョウ</t>
    </rPh>
    <rPh sb="2" eb="3">
      <t>メイ</t>
    </rPh>
    <rPh sb="4" eb="6">
      <t>ジョウホウ</t>
    </rPh>
    <rPh sb="6" eb="8">
      <t>ショリ</t>
    </rPh>
    <rPh sb="9" eb="11">
      <t>カンケイ</t>
    </rPh>
    <rPh sb="11" eb="13">
      <t>セツビ</t>
    </rPh>
    <rPh sb="13" eb="14">
      <t>トウ</t>
    </rPh>
    <rPh sb="14" eb="15">
      <t>メイ</t>
    </rPh>
    <phoneticPr fontId="9"/>
  </si>
  <si>
    <t>都道府県名</t>
    <rPh sb="0" eb="4">
      <t>トドウフケン</t>
    </rPh>
    <rPh sb="4" eb="5">
      <t>メイ</t>
    </rPh>
    <phoneticPr fontId="9"/>
  </si>
  <si>
    <t>学校名</t>
    <rPh sb="0" eb="2">
      <t>ガッコウ</t>
    </rPh>
    <rPh sb="2" eb="3">
      <t>メイ</t>
    </rPh>
    <phoneticPr fontId="9"/>
  </si>
  <si>
    <t>分野</t>
    <rPh sb="0" eb="2">
      <t>ブンヤ</t>
    </rPh>
    <phoneticPr fontId="9"/>
  </si>
  <si>
    <t>整備対象教室
の名称</t>
    <rPh sb="0" eb="2">
      <t>セイビ</t>
    </rPh>
    <rPh sb="2" eb="4">
      <t>タイショウ</t>
    </rPh>
    <rPh sb="4" eb="6">
      <t>キョウシツ</t>
    </rPh>
    <rPh sb="8" eb="10">
      <t>メイショウ</t>
    </rPh>
    <phoneticPr fontId="9"/>
  </si>
  <si>
    <t>品名</t>
    <phoneticPr fontId="9"/>
  </si>
  <si>
    <t>番号</t>
    <rPh sb="0" eb="2">
      <t>バンゴウ</t>
    </rPh>
    <phoneticPr fontId="9"/>
  </si>
  <si>
    <t>今回の整備教室における当該補助金又は「情報通信ネットワーク装置」に係る国庫補助金の交付年度</t>
    <rPh sb="0" eb="2">
      <t>コンカイ</t>
    </rPh>
    <rPh sb="3" eb="5">
      <t>セイビ</t>
    </rPh>
    <rPh sb="5" eb="7">
      <t>キョウシツ</t>
    </rPh>
    <rPh sb="11" eb="13">
      <t>トウガイ</t>
    </rPh>
    <rPh sb="13" eb="16">
      <t>ホジョキン</t>
    </rPh>
    <rPh sb="16" eb="17">
      <t>マタ</t>
    </rPh>
    <rPh sb="19" eb="21">
      <t>ジョウホウ</t>
    </rPh>
    <rPh sb="21" eb="23">
      <t>ツウシン</t>
    </rPh>
    <rPh sb="29" eb="31">
      <t>ソウチ</t>
    </rPh>
    <rPh sb="33" eb="34">
      <t>カカ</t>
    </rPh>
    <rPh sb="35" eb="37">
      <t>コッコ</t>
    </rPh>
    <rPh sb="37" eb="40">
      <t>ホジョキン</t>
    </rPh>
    <rPh sb="41" eb="43">
      <t>コウフ</t>
    </rPh>
    <rPh sb="43" eb="45">
      <t>ネンド</t>
    </rPh>
    <phoneticPr fontId="9"/>
  </si>
  <si>
    <t>様式１-２（情報処理関係設備）</t>
    <rPh sb="0" eb="2">
      <t>ヨウシキ</t>
    </rPh>
    <rPh sb="6" eb="8">
      <t>ジョウホウ</t>
    </rPh>
    <rPh sb="8" eb="10">
      <t>ショリ</t>
    </rPh>
    <rPh sb="10" eb="12">
      <t>カンケイ</t>
    </rPh>
    <rPh sb="12" eb="14">
      <t>セツビ</t>
    </rPh>
    <phoneticPr fontId="9"/>
  </si>
  <si>
    <t>学校名</t>
    <rPh sb="0" eb="3">
      <t>ガッコウメイ</t>
    </rPh>
    <phoneticPr fontId="9"/>
  </si>
  <si>
    <t>その他</t>
    <rPh sb="2" eb="3">
      <t>タ</t>
    </rPh>
    <phoneticPr fontId="9"/>
  </si>
  <si>
    <t>その他の学科</t>
    <rPh sb="2" eb="3">
      <t>タ</t>
    </rPh>
    <rPh sb="4" eb="6">
      <t>ガッカ</t>
    </rPh>
    <phoneticPr fontId="9"/>
  </si>
  <si>
    <t>区 分</t>
    <rPh sb="0" eb="1">
      <t>ク</t>
    </rPh>
    <rPh sb="2" eb="3">
      <t>ブン</t>
    </rPh>
    <phoneticPr fontId="9"/>
  </si>
  <si>
    <t>課　　程　　名</t>
    <rPh sb="0" eb="1">
      <t>カ</t>
    </rPh>
    <rPh sb="3" eb="4">
      <t>ホド</t>
    </rPh>
    <rPh sb="6" eb="7">
      <t>メイ</t>
    </rPh>
    <phoneticPr fontId="9"/>
  </si>
  <si>
    <t>学　　科　　名</t>
    <rPh sb="0" eb="1">
      <t>ガク</t>
    </rPh>
    <rPh sb="3" eb="4">
      <t>カ</t>
    </rPh>
    <rPh sb="6" eb="7">
      <t>メイ</t>
    </rPh>
    <phoneticPr fontId="9"/>
  </si>
  <si>
    <t>教　員　数（人）</t>
    <rPh sb="0" eb="1">
      <t>キョウ</t>
    </rPh>
    <rPh sb="2" eb="3">
      <t>イン</t>
    </rPh>
    <rPh sb="4" eb="5">
      <t>カズ</t>
    </rPh>
    <rPh sb="6" eb="7">
      <t>ニン</t>
    </rPh>
    <phoneticPr fontId="9"/>
  </si>
  <si>
    <t>生　徒　数（人）</t>
    <rPh sb="0" eb="1">
      <t>セイ</t>
    </rPh>
    <rPh sb="2" eb="3">
      <t>ト</t>
    </rPh>
    <rPh sb="4" eb="5">
      <t>カズ</t>
    </rPh>
    <rPh sb="6" eb="7">
      <t>ニン</t>
    </rPh>
    <phoneticPr fontId="9"/>
  </si>
  <si>
    <t>専　任</t>
    <rPh sb="0" eb="1">
      <t>セン</t>
    </rPh>
    <rPh sb="2" eb="3">
      <t>ニン</t>
    </rPh>
    <phoneticPr fontId="9"/>
  </si>
  <si>
    <t>定　員</t>
    <rPh sb="0" eb="1">
      <t>サダム</t>
    </rPh>
    <rPh sb="2" eb="3">
      <t>イン</t>
    </rPh>
    <phoneticPr fontId="9"/>
  </si>
  <si>
    <t>実　員</t>
    <rPh sb="0" eb="1">
      <t>ジツ</t>
    </rPh>
    <rPh sb="2" eb="3">
      <t>イン</t>
    </rPh>
    <phoneticPr fontId="9"/>
  </si>
  <si>
    <t>備　　　　　　考</t>
    <rPh sb="0" eb="1">
      <t>ソナエ</t>
    </rPh>
    <rPh sb="7" eb="8">
      <t>コウ</t>
    </rPh>
    <phoneticPr fontId="9"/>
  </si>
  <si>
    <t>小　　　　　　　計</t>
    <rPh sb="0" eb="1">
      <t>ショウ</t>
    </rPh>
    <rPh sb="8" eb="9">
      <t>ケイ</t>
    </rPh>
    <phoneticPr fontId="9"/>
  </si>
  <si>
    <t>合　　　　　　　　計</t>
    <rPh sb="0" eb="1">
      <t>ゴウ</t>
    </rPh>
    <rPh sb="9" eb="10">
      <t>ケイ</t>
    </rPh>
    <phoneticPr fontId="9"/>
  </si>
  <si>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9"/>
  </si>
  <si>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9"/>
  </si>
  <si>
    <t>交付申請に係る学科</t>
    <rPh sb="0" eb="1">
      <t>コウ</t>
    </rPh>
    <rPh sb="1" eb="2">
      <t>ツキ</t>
    </rPh>
    <rPh sb="2" eb="3">
      <t>サル</t>
    </rPh>
    <rPh sb="3" eb="4">
      <t>ショウ</t>
    </rPh>
    <rPh sb="5" eb="6">
      <t>カカ</t>
    </rPh>
    <rPh sb="7" eb="9">
      <t>ガッカ</t>
    </rPh>
    <phoneticPr fontId="9"/>
  </si>
  <si>
    <t>様式１-３（情報処理関係設備）</t>
    <rPh sb="0" eb="2">
      <t>ヨウシキ</t>
    </rPh>
    <rPh sb="6" eb="8">
      <t>ジョウホウ</t>
    </rPh>
    <rPh sb="8" eb="10">
      <t>ショリ</t>
    </rPh>
    <rPh sb="10" eb="12">
      <t>カンケイ</t>
    </rPh>
    <rPh sb="12" eb="14">
      <t>セツビ</t>
    </rPh>
    <phoneticPr fontId="9"/>
  </si>
  <si>
    <t>設備等を使用する学科のカリキュラムの概要</t>
    <rPh sb="0" eb="2">
      <t>セツビ</t>
    </rPh>
    <rPh sb="2" eb="3">
      <t>トウ</t>
    </rPh>
    <rPh sb="4" eb="6">
      <t>シヨウ</t>
    </rPh>
    <rPh sb="8" eb="10">
      <t>ガッカ</t>
    </rPh>
    <rPh sb="18" eb="20">
      <t>ガイヨウ</t>
    </rPh>
    <phoneticPr fontId="9"/>
  </si>
  <si>
    <t>科　　目　　名</t>
    <rPh sb="0" eb="1">
      <t>カ</t>
    </rPh>
    <rPh sb="3" eb="4">
      <t>メ</t>
    </rPh>
    <rPh sb="6" eb="7">
      <t>メイ</t>
    </rPh>
    <phoneticPr fontId="9"/>
  </si>
  <si>
    <t>交付申請設備等に係る科目</t>
    <rPh sb="0" eb="1">
      <t>コウ</t>
    </rPh>
    <rPh sb="1" eb="2">
      <t>ツキ</t>
    </rPh>
    <rPh sb="2" eb="3">
      <t>サル</t>
    </rPh>
    <rPh sb="3" eb="4">
      <t>ショウ</t>
    </rPh>
    <rPh sb="4" eb="6">
      <t>セツビ</t>
    </rPh>
    <rPh sb="6" eb="7">
      <t>トウ</t>
    </rPh>
    <rPh sb="8" eb="9">
      <t>カカ</t>
    </rPh>
    <rPh sb="10" eb="12">
      <t>カモク</t>
    </rPh>
    <phoneticPr fontId="9"/>
  </si>
  <si>
    <t>教　育　内　容　の　概　要</t>
    <rPh sb="0" eb="1">
      <t>キョウ</t>
    </rPh>
    <rPh sb="2" eb="3">
      <t>イク</t>
    </rPh>
    <rPh sb="4" eb="5">
      <t>ナイ</t>
    </rPh>
    <rPh sb="6" eb="7">
      <t>カタチ</t>
    </rPh>
    <rPh sb="10" eb="11">
      <t>オオムネ</t>
    </rPh>
    <rPh sb="12" eb="13">
      <t>ヨウ</t>
    </rPh>
    <phoneticPr fontId="9"/>
  </si>
  <si>
    <t>必修
選択
の別</t>
    <rPh sb="0" eb="2">
      <t>ヒッシュウ</t>
    </rPh>
    <rPh sb="3" eb="5">
      <t>センタク</t>
    </rPh>
    <rPh sb="7" eb="8">
      <t>ベツ</t>
    </rPh>
    <phoneticPr fontId="9"/>
  </si>
  <si>
    <t>履修年次別時間数</t>
    <rPh sb="0" eb="2">
      <t>リシュウ</t>
    </rPh>
    <rPh sb="2" eb="5">
      <t>ネンジベツ</t>
    </rPh>
    <rPh sb="5" eb="8">
      <t>ジカンスウ</t>
    </rPh>
    <phoneticPr fontId="9"/>
  </si>
  <si>
    <t>小　　　　　　　　　計</t>
    <rPh sb="0" eb="1">
      <t>ショウ</t>
    </rPh>
    <rPh sb="10" eb="11">
      <t>ケイ</t>
    </rPh>
    <phoneticPr fontId="9"/>
  </si>
  <si>
    <t>合　　　　　　　　　　計</t>
    <rPh sb="0" eb="1">
      <t>ゴウ</t>
    </rPh>
    <rPh sb="11" eb="12">
      <t>ケイ</t>
    </rPh>
    <phoneticPr fontId="9"/>
  </si>
  <si>
    <t>今回の整備教室における過去の国庫補助金で整備した設備等について</t>
    <rPh sb="0" eb="2">
      <t>コンカイ</t>
    </rPh>
    <rPh sb="3" eb="5">
      <t>セイビ</t>
    </rPh>
    <rPh sb="5" eb="7">
      <t>キョウシツ</t>
    </rPh>
    <rPh sb="11" eb="13">
      <t>カコ</t>
    </rPh>
    <rPh sb="14" eb="16">
      <t>コッコ</t>
    </rPh>
    <rPh sb="16" eb="19">
      <t>ホジョキン</t>
    </rPh>
    <rPh sb="20" eb="22">
      <t>セイビ</t>
    </rPh>
    <rPh sb="24" eb="26">
      <t>セツビ</t>
    </rPh>
    <rPh sb="26" eb="27">
      <t>トウ</t>
    </rPh>
    <phoneticPr fontId="9"/>
  </si>
  <si>
    <t>区分</t>
    <rPh sb="0" eb="1">
      <t>ク</t>
    </rPh>
    <rPh sb="1" eb="2">
      <t>ブン</t>
    </rPh>
    <phoneticPr fontId="9"/>
  </si>
  <si>
    <t>都道府県</t>
    <rPh sb="0" eb="4">
      <t>トドウフケン</t>
    </rPh>
    <phoneticPr fontId="9"/>
  </si>
  <si>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</si>
  <si>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</si>
  <si>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</si>
  <si>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</si>
  <si>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</si>
  <si>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</si>
  <si>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</si>
  <si>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</si>
  <si>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</si>
  <si>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</si>
  <si>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</si>
  <si>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</si>
  <si>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</si>
  <si>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</si>
  <si>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</si>
  <si>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</si>
  <si>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</si>
  <si>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</si>
  <si>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</si>
  <si>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</si>
  <si>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</si>
  <si>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</si>
  <si>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</si>
  <si>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</si>
  <si>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</si>
  <si>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</si>
  <si>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</si>
  <si>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</si>
  <si>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</si>
  <si>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</si>
  <si>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</si>
  <si>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</si>
  <si>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</si>
  <si>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</si>
  <si>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</si>
  <si>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</si>
  <si>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</si>
  <si>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</si>
  <si>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</si>
  <si>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</si>
  <si>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</si>
  <si>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</si>
  <si>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</si>
  <si>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</si>
  <si>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</si>
  <si>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</si>
  <si>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</si>
  <si>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今回の整備教室における同種の設備の有無</t>
    <rPh sb="11" eb="13">
      <t>ドウシュ</t>
    </rPh>
    <rPh sb="14" eb="16">
      <t>セツビ</t>
    </rPh>
    <rPh sb="17" eb="19">
      <t>ウム</t>
    </rPh>
    <phoneticPr fontId="9"/>
  </si>
  <si>
    <t>既存の設備との関係性等</t>
    <rPh sb="0" eb="2">
      <t>キゾン</t>
    </rPh>
    <rPh sb="3" eb="5">
      <t>セツビ</t>
    </rPh>
    <rPh sb="7" eb="9">
      <t>カンケイ</t>
    </rPh>
    <rPh sb="9" eb="10">
      <t>セイ</t>
    </rPh>
    <rPh sb="10" eb="11">
      <t>トウ</t>
    </rPh>
    <phoneticPr fontId="9"/>
  </si>
  <si>
    <t>補助対象経費合計</t>
    <rPh sb="0" eb="2">
      <t>ホジョ</t>
    </rPh>
    <rPh sb="2" eb="4">
      <t>タイショウ</t>
    </rPh>
    <rPh sb="4" eb="6">
      <t>ケイヒ</t>
    </rPh>
    <rPh sb="6" eb="8">
      <t>ゴウケイ</t>
    </rPh>
    <phoneticPr fontId="9"/>
  </si>
  <si>
    <t>全事業費
合計</t>
    <rPh sb="0" eb="1">
      <t>ゼン</t>
    </rPh>
    <rPh sb="1" eb="4">
      <t>ジギョウヒ</t>
    </rPh>
    <rPh sb="5" eb="7">
      <t>ゴウケイ</t>
    </rPh>
    <phoneticPr fontId="9"/>
  </si>
  <si>
    <t>令和　年　月</t>
    <rPh sb="0" eb="1">
      <t>レイ</t>
    </rPh>
    <rPh sb="1" eb="2">
      <t>ワ</t>
    </rPh>
    <rPh sb="3" eb="4">
      <t>ネン</t>
    </rPh>
    <rPh sb="5" eb="6">
      <t>ガツ</t>
    </rPh>
    <phoneticPr fontId="9"/>
  </si>
  <si>
    <t xml:space="preserve">情報処理関係設備 【 チ ェ ッ ク 表 】 </t>
    <rPh sb="0" eb="2">
      <t>ジョウホウ</t>
    </rPh>
    <rPh sb="2" eb="4">
      <t>ショリ</t>
    </rPh>
    <rPh sb="4" eb="6">
      <t>カンケイ</t>
    </rPh>
    <rPh sb="6" eb="8">
      <t>セツビ</t>
    </rPh>
    <rPh sb="19" eb="20">
      <t>ヒョウ</t>
    </rPh>
    <phoneticPr fontId="26"/>
  </si>
  <si>
    <t>都道府県名</t>
    <rPh sb="0" eb="4">
      <t>トドウフケン</t>
    </rPh>
    <rPh sb="4" eb="5">
      <t>メイ</t>
    </rPh>
    <phoneticPr fontId="26"/>
  </si>
  <si>
    <t>学校法人名</t>
    <rPh sb="0" eb="2">
      <t>ガッコウ</t>
    </rPh>
    <rPh sb="2" eb="4">
      <t>ホウジン</t>
    </rPh>
    <rPh sb="4" eb="5">
      <t>メイ</t>
    </rPh>
    <phoneticPr fontId="26"/>
  </si>
  <si>
    <t>学　校　名</t>
    <rPh sb="0" eb="1">
      <t>ガク</t>
    </rPh>
    <rPh sb="2" eb="3">
      <t>コウ</t>
    </rPh>
    <rPh sb="4" eb="5">
      <t>メイ</t>
    </rPh>
    <phoneticPr fontId="26"/>
  </si>
  <si>
    <t>〔　回　答　方　法　〕</t>
    <phoneticPr fontId="26"/>
  </si>
  <si>
    <t>【チェック項目Ⅰ】　補助金を申請するための要件を満たしているか</t>
    <rPh sb="5" eb="7">
      <t>コウモク</t>
    </rPh>
    <phoneticPr fontId="26"/>
  </si>
  <si>
    <t>確　　　認　　　事　　　項</t>
    <rPh sb="0" eb="1">
      <t>アキラ</t>
    </rPh>
    <rPh sb="4" eb="5">
      <t>シノブ</t>
    </rPh>
    <rPh sb="8" eb="9">
      <t>コト</t>
    </rPh>
    <rPh sb="12" eb="13">
      <t>コウ</t>
    </rPh>
    <phoneticPr fontId="26"/>
  </si>
  <si>
    <t>回 答</t>
    <rPh sb="0" eb="1">
      <t>カイ</t>
    </rPh>
    <rPh sb="2" eb="3">
      <t>コタエ</t>
    </rPh>
    <phoneticPr fontId="26"/>
  </si>
  <si>
    <t>判定</t>
    <rPh sb="0" eb="2">
      <t>ハンテイ</t>
    </rPh>
    <phoneticPr fontId="26"/>
  </si>
  <si>
    <r>
      <t>専修学校専門課程及び高等課程の情報処理教育に必要な機械、器具その他設備で、以下をいずれも満たすことを確認して、「○」を選択してください。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当該設備の使用が教育課程上明確に位置付けられ</t>
    </r>
    <r>
      <rPr>
        <sz val="11"/>
        <color theme="1"/>
        <rFont val="ＭＳ Ｐゴシック"/>
        <family val="3"/>
        <charset val="128"/>
        <scheme val="minor"/>
      </rPr>
      <t>、その使用により得られる教育上の効果が著しいものであること。
　・設備の維持運営及び管理するための体制が整備されていること。</t>
    </r>
    <rPh sb="37" eb="39">
      <t>イカ</t>
    </rPh>
    <rPh sb="44" eb="45">
      <t>ミ</t>
    </rPh>
    <rPh sb="50" eb="52">
      <t>カクニン</t>
    </rPh>
    <rPh sb="59" eb="61">
      <t>センタク</t>
    </rPh>
    <rPh sb="114" eb="116">
      <t>セツビ</t>
    </rPh>
    <rPh sb="167" eb="169">
      <t>セツビ</t>
    </rPh>
    <phoneticPr fontId="26"/>
  </si>
  <si>
    <t>補助対象となる１個又は１組の価格が５００万円以上のもので、機械・器具を取りまとめて１組とした場合は、それらが機能的に密接な関係を持ち、設備としての一体性があることを確認して、「○」を選択してください。</t>
    <rPh sb="0" eb="2">
      <t>ホジョ</t>
    </rPh>
    <rPh sb="2" eb="4">
      <t>タイショウ</t>
    </rPh>
    <rPh sb="8" eb="9">
      <t>コ</t>
    </rPh>
    <rPh sb="9" eb="10">
      <t>マタ</t>
    </rPh>
    <rPh sb="12" eb="13">
      <t>クミ</t>
    </rPh>
    <rPh sb="14" eb="16">
      <t>カカク</t>
    </rPh>
    <rPh sb="20" eb="24">
      <t>マンエンイジョウ</t>
    </rPh>
    <rPh sb="29" eb="31">
      <t>キカイ</t>
    </rPh>
    <rPh sb="32" eb="34">
      <t>キグ</t>
    </rPh>
    <rPh sb="35" eb="36">
      <t>ト</t>
    </rPh>
    <rPh sb="42" eb="43">
      <t>クミ</t>
    </rPh>
    <rPh sb="46" eb="48">
      <t>バアイ</t>
    </rPh>
    <rPh sb="54" eb="57">
      <t>キノウテキ</t>
    </rPh>
    <rPh sb="58" eb="60">
      <t>ミッセツ</t>
    </rPh>
    <rPh sb="61" eb="63">
      <t>カンケイ</t>
    </rPh>
    <rPh sb="64" eb="65">
      <t>モ</t>
    </rPh>
    <rPh sb="67" eb="69">
      <t>セツビ</t>
    </rPh>
    <rPh sb="73" eb="75">
      <t>イッタイ</t>
    </rPh>
    <rPh sb="75" eb="76">
      <t>セイ</t>
    </rPh>
    <rPh sb="82" eb="84">
      <t>カクニン</t>
    </rPh>
    <rPh sb="91" eb="93">
      <t>センタク</t>
    </rPh>
    <phoneticPr fontId="26"/>
  </si>
  <si>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rPh sb="112" eb="115">
      <t>ソツギョウセイ</t>
    </rPh>
    <rPh sb="116" eb="118">
      <t>ハイシュツ</t>
    </rPh>
    <phoneticPr fontId="26"/>
  </si>
  <si>
    <t>情報処理関係設備（パソコン等）の申請数が「定員内実員数+教員用1名」以内であることを確認して、「○」を選択してください。</t>
    <rPh sb="0" eb="2">
      <t>ジョウホウ</t>
    </rPh>
    <rPh sb="2" eb="4">
      <t>ショリ</t>
    </rPh>
    <rPh sb="4" eb="6">
      <t>カンケイ</t>
    </rPh>
    <rPh sb="6" eb="8">
      <t>セツビ</t>
    </rPh>
    <rPh sb="13" eb="14">
      <t>トウ</t>
    </rPh>
    <rPh sb="16" eb="18">
      <t>シンセイ</t>
    </rPh>
    <rPh sb="21" eb="24">
      <t>テイインナイ</t>
    </rPh>
    <rPh sb="24" eb="26">
      <t>ジツイン</t>
    </rPh>
    <rPh sb="26" eb="27">
      <t>スウ</t>
    </rPh>
    <rPh sb="28" eb="31">
      <t>キョウインヨウ</t>
    </rPh>
    <rPh sb="32" eb="33">
      <t>メイ</t>
    </rPh>
    <rPh sb="34" eb="36">
      <t>イナイ</t>
    </rPh>
    <phoneticPr fontId="26"/>
  </si>
  <si>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26"/>
  </si>
  <si>
    <t>今回申請する事業が、職員室・準備室・事務室等に配置し、教職員のみが（授業以外に）使用する機械等や図書館に配置し、図書館事務（蔵書整理，貸し出し・返却手続等）に用いる機器等にかかる経費ではないことを確認して、「○」を選択してください。</t>
    <rPh sb="0" eb="2">
      <t>コンカイ</t>
    </rPh>
    <rPh sb="2" eb="4">
      <t>シンセイ</t>
    </rPh>
    <rPh sb="6" eb="8">
      <t>ジギョウ</t>
    </rPh>
    <rPh sb="98" eb="100">
      <t>カクニン</t>
    </rPh>
    <rPh sb="107" eb="109">
      <t>センタク</t>
    </rPh>
    <phoneticPr fontId="26"/>
  </si>
  <si>
    <t>今回申請する事業が、設備の導入に伴う机・椅子・台等の什器に係る経費ではないことを確認して、「○」を選択してください。</t>
    <rPh sb="0" eb="2">
      <t>コンカイ</t>
    </rPh>
    <rPh sb="2" eb="4">
      <t>シンセイ</t>
    </rPh>
    <rPh sb="6" eb="8">
      <t>ジギョウ</t>
    </rPh>
    <rPh sb="10" eb="12">
      <t>セツビ</t>
    </rPh>
    <rPh sb="13" eb="15">
      <t>ドウニュウ</t>
    </rPh>
    <rPh sb="16" eb="17">
      <t>トモナ</t>
    </rPh>
    <rPh sb="18" eb="19">
      <t>ツクエ</t>
    </rPh>
    <rPh sb="20" eb="22">
      <t>イス</t>
    </rPh>
    <rPh sb="23" eb="25">
      <t>ダイナド</t>
    </rPh>
    <rPh sb="26" eb="28">
      <t>ジュウキ</t>
    </rPh>
    <rPh sb="29" eb="30">
      <t>カカ</t>
    </rPh>
    <rPh sb="31" eb="33">
      <t>ケイヒ</t>
    </rPh>
    <rPh sb="40" eb="42">
      <t>カクニン</t>
    </rPh>
    <rPh sb="49" eb="51">
      <t>センタク</t>
    </rPh>
    <phoneticPr fontId="26"/>
  </si>
  <si>
    <t>今回申請する事業が、ソフトウェア等の整備で以下のいずれにも該当する経費ではないことを確認して、「○」を選択してください。
　・設備の購入を伴わないソフトウェアのみの更新費用
　・コンピュータ本体の台数を上回るもの（ライセンス契約を含む。）
　・ソフトウェアに関する書籍及びマニュアル
　・保守経費</t>
    <rPh sb="0" eb="2">
      <t>コンカイ</t>
    </rPh>
    <rPh sb="2" eb="4">
      <t>シンセイ</t>
    </rPh>
    <rPh sb="6" eb="8">
      <t>ジギョウ</t>
    </rPh>
    <phoneticPr fontId="26"/>
  </si>
  <si>
    <t>【チェック項目Ⅱ】　提出書類が揃っているか</t>
    <rPh sb="5" eb="7">
      <t>コウモク</t>
    </rPh>
    <rPh sb="10" eb="12">
      <t>テイシュツ</t>
    </rPh>
    <rPh sb="12" eb="14">
      <t>ショルイ</t>
    </rPh>
    <rPh sb="15" eb="16">
      <t>ソロ</t>
    </rPh>
    <phoneticPr fontId="26"/>
  </si>
  <si>
    <t>様式１－１（計画調書）　　　　　　　　　　　　　　　　　　　　　　　　　　　</t>
    <rPh sb="0" eb="2">
      <t>ヨウシキ</t>
    </rPh>
    <rPh sb="6" eb="8">
      <t>ケイカク</t>
    </rPh>
    <rPh sb="8" eb="10">
      <t>チョウショ</t>
    </rPh>
    <phoneticPr fontId="26"/>
  </si>
  <si>
    <t>様式１－１の「今回の整備教室における過去の国庫補助金で整備した設備等について」欄について、「用途を変えて継続使用」又は「廃棄」を選択した場合、　過去の補助金で整備した装置の一覧を提出すること。
※　財産処分に該当する可能性があり、その確認のため、資料の提出をお願いしています。
※　該当しない場合、「該当なし」を選択してください。</t>
    <rPh sb="0" eb="2">
      <t>ヨウシキ</t>
    </rPh>
    <rPh sb="39" eb="40">
      <t>ラン</t>
    </rPh>
    <rPh sb="46" eb="48">
      <t>ヨウト</t>
    </rPh>
    <rPh sb="49" eb="50">
      <t>カ</t>
    </rPh>
    <rPh sb="52" eb="54">
      <t>ケイゾク</t>
    </rPh>
    <rPh sb="54" eb="56">
      <t>シヨウ</t>
    </rPh>
    <rPh sb="57" eb="58">
      <t>マタ</t>
    </rPh>
    <rPh sb="60" eb="62">
      <t>ハイキ</t>
    </rPh>
    <rPh sb="64" eb="66">
      <t>センタク</t>
    </rPh>
    <rPh sb="68" eb="70">
      <t>バアイ</t>
    </rPh>
    <rPh sb="72" eb="74">
      <t>カコ</t>
    </rPh>
    <rPh sb="75" eb="78">
      <t>ホジョキン</t>
    </rPh>
    <rPh sb="79" eb="81">
      <t>セイビ</t>
    </rPh>
    <rPh sb="83" eb="85">
      <t>ソウチ</t>
    </rPh>
    <rPh sb="86" eb="88">
      <t>イチラン</t>
    </rPh>
    <rPh sb="89" eb="91">
      <t>テイシュツ</t>
    </rPh>
    <rPh sb="99" eb="101">
      <t>ザイサン</t>
    </rPh>
    <rPh sb="101" eb="103">
      <t>ショブン</t>
    </rPh>
    <rPh sb="104" eb="106">
      <t>ガイトウ</t>
    </rPh>
    <rPh sb="117" eb="119">
      <t>カクニン</t>
    </rPh>
    <rPh sb="123" eb="125">
      <t>シリョウ</t>
    </rPh>
    <rPh sb="126" eb="128">
      <t>テイシュツ</t>
    </rPh>
    <rPh sb="130" eb="131">
      <t>ネガ</t>
    </rPh>
    <phoneticPr fontId="26"/>
  </si>
  <si>
    <t>様式１－２（教員・生徒数調書）　　　　　</t>
    <rPh sb="0" eb="2">
      <t>ヨウシキ</t>
    </rPh>
    <rPh sb="6" eb="8">
      <t>キョウイン</t>
    </rPh>
    <rPh sb="9" eb="12">
      <t>セイトスウ</t>
    </rPh>
    <rPh sb="12" eb="14">
      <t>チョウショ</t>
    </rPh>
    <phoneticPr fontId="26"/>
  </si>
  <si>
    <t>様式１－３（設備等を使用する学科のカリキュラムの概要）</t>
    <rPh sb="0" eb="2">
      <t>ヨウシキ</t>
    </rPh>
    <rPh sb="6" eb="9">
      <t>セツビナド</t>
    </rPh>
    <rPh sb="10" eb="12">
      <t>シヨウ</t>
    </rPh>
    <rPh sb="14" eb="16">
      <t>ガッカ</t>
    </rPh>
    <rPh sb="24" eb="26">
      <t>ガイヨウ</t>
    </rPh>
    <phoneticPr fontId="26"/>
  </si>
  <si>
    <t>採択理由書　【共通様式】</t>
    <rPh sb="0" eb="2">
      <t>サイタク</t>
    </rPh>
    <rPh sb="2" eb="5">
      <t>リユウショ</t>
    </rPh>
    <rPh sb="7" eb="9">
      <t>キョウツウ</t>
    </rPh>
    <rPh sb="9" eb="11">
      <t>ヨウシキ</t>
    </rPh>
    <phoneticPr fontId="26"/>
  </si>
  <si>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26"/>
  </si>
  <si>
    <t>見積書整理表</t>
    <rPh sb="0" eb="3">
      <t>ミツモリショ</t>
    </rPh>
    <rPh sb="3" eb="6">
      <t>セイリヒョウ</t>
    </rPh>
    <phoneticPr fontId="26"/>
  </si>
  <si>
    <t>設備・装置等の説明一覧</t>
    <rPh sb="0" eb="2">
      <t>セツビ</t>
    </rPh>
    <rPh sb="3" eb="5">
      <t>ソウチ</t>
    </rPh>
    <rPh sb="5" eb="6">
      <t>トウ</t>
    </rPh>
    <rPh sb="7" eb="9">
      <t>セツメイ</t>
    </rPh>
    <rPh sb="9" eb="11">
      <t>イチラン</t>
    </rPh>
    <phoneticPr fontId="26"/>
  </si>
  <si>
    <t>定価証明書</t>
    <rPh sb="0" eb="2">
      <t>テイカ</t>
    </rPh>
    <rPh sb="2" eb="5">
      <t>ショウメイショ</t>
    </rPh>
    <phoneticPr fontId="26"/>
  </si>
  <si>
    <t>設備のカタログ</t>
    <rPh sb="0" eb="2">
      <t>セツビ</t>
    </rPh>
    <phoneticPr fontId="26"/>
  </si>
  <si>
    <t>設備導入に伴う施設工事の見積書（１社で可）
※　該当しない場合、「該当なし」を選択してください。</t>
    <rPh sb="0" eb="2">
      <t>セツビ</t>
    </rPh>
    <rPh sb="2" eb="4">
      <t>ドウニュウ</t>
    </rPh>
    <rPh sb="5" eb="6">
      <t>トモナ</t>
    </rPh>
    <rPh sb="7" eb="9">
      <t>シセツ</t>
    </rPh>
    <rPh sb="9" eb="11">
      <t>コウジ</t>
    </rPh>
    <rPh sb="12" eb="15">
      <t>ミツモリショ</t>
    </rPh>
    <rPh sb="17" eb="18">
      <t>シャ</t>
    </rPh>
    <rPh sb="19" eb="20">
      <t>カ</t>
    </rPh>
    <phoneticPr fontId="26"/>
  </si>
  <si>
    <t>設備構成図　【様式自由】</t>
    <rPh sb="0" eb="2">
      <t>セツビ</t>
    </rPh>
    <rPh sb="2" eb="5">
      <t>コウセイズ</t>
    </rPh>
    <rPh sb="7" eb="9">
      <t>ヨウシキ</t>
    </rPh>
    <rPh sb="9" eb="11">
      <t>ジユウ</t>
    </rPh>
    <phoneticPr fontId="26"/>
  </si>
  <si>
    <t>学校の平面図　【様式自由】</t>
    <rPh sb="0" eb="2">
      <t>ガッコウ</t>
    </rPh>
    <rPh sb="3" eb="6">
      <t>ヘイメンズ</t>
    </rPh>
    <rPh sb="8" eb="10">
      <t>ヨウシキ</t>
    </rPh>
    <rPh sb="10" eb="12">
      <t>ジユウ</t>
    </rPh>
    <phoneticPr fontId="26"/>
  </si>
  <si>
    <t>過去３年度分の貸借対照表の写し</t>
    <rPh sb="0" eb="2">
      <t>カコ</t>
    </rPh>
    <rPh sb="3" eb="6">
      <t>ネンドブン</t>
    </rPh>
    <phoneticPr fontId="26"/>
  </si>
  <si>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26"/>
  </si>
  <si>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26"/>
  </si>
  <si>
    <t>【チェック項目Ⅲ】　提出書類の内容に不備はないか</t>
    <rPh sb="5" eb="7">
      <t>コウモク</t>
    </rPh>
    <rPh sb="10" eb="12">
      <t>テイシュツ</t>
    </rPh>
    <rPh sb="12" eb="14">
      <t>ショルイ</t>
    </rPh>
    <rPh sb="15" eb="17">
      <t>ナイヨウ</t>
    </rPh>
    <rPh sb="18" eb="20">
      <t>フビ</t>
    </rPh>
    <phoneticPr fontId="26"/>
  </si>
  <si>
    <t>確認事項（「見積書整理表」「設備・装置等の説明一覧」「設備構成図」「様式１－１」「定価証明書」「設備のカタログ」）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セツビ</t>
    </rPh>
    <rPh sb="29" eb="32">
      <t>コウセイズ</t>
    </rPh>
    <rPh sb="34" eb="36">
      <t>ヨウシキ</t>
    </rPh>
    <rPh sb="41" eb="43">
      <t>テイカ</t>
    </rPh>
    <rPh sb="43" eb="46">
      <t>ショウメイショ</t>
    </rPh>
    <rPh sb="48" eb="50">
      <t>セツビ</t>
    </rPh>
    <phoneticPr fontId="26"/>
  </si>
  <si>
    <t>「見積書整理表」に付した番号が、「設備・装置等の説明一覧」、「設備構成図」、「様式１－１」、「定価証明書」「設備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セツビ</t>
    </rPh>
    <rPh sb="33" eb="36">
      <t>コウセイズ</t>
    </rPh>
    <rPh sb="39" eb="41">
      <t>ヨウシキ</t>
    </rPh>
    <rPh sb="47" eb="49">
      <t>テイカ</t>
    </rPh>
    <rPh sb="49" eb="52">
      <t>ショウメイショ</t>
    </rPh>
    <rPh sb="54" eb="56">
      <t>セツビ</t>
    </rPh>
    <rPh sb="63" eb="64">
      <t>フ</t>
    </rPh>
    <rPh sb="66" eb="67">
      <t>バン</t>
    </rPh>
    <rPh sb="67" eb="68">
      <t>ゴウ</t>
    </rPh>
    <rPh sb="74" eb="76">
      <t>タイオウ</t>
    </rPh>
    <rPh sb="83" eb="85">
      <t>カクニン</t>
    </rPh>
    <rPh sb="92" eb="94">
      <t>センタク</t>
    </rPh>
    <phoneticPr fontId="26"/>
  </si>
  <si>
    <t>「設備構成図」について、今回御申請の全ての設備（全数量分）について、「見積書整理表」に付した番号を明記するなどして（手書き・マーカー等でかまわない）整備（配置）状況が確認できることを確認の上、「○」を選択してください。【様式自由】</t>
    <rPh sb="1" eb="3">
      <t>セツビ</t>
    </rPh>
    <rPh sb="3" eb="6">
      <t>コウセイズ</t>
    </rPh>
    <rPh sb="12" eb="14">
      <t>コンカイ</t>
    </rPh>
    <rPh sb="21" eb="23">
      <t>セツビ</t>
    </rPh>
    <rPh sb="35" eb="38">
      <t>ミツモリショ</t>
    </rPh>
    <rPh sb="38" eb="41">
      <t>セイリヒョウ</t>
    </rPh>
    <rPh sb="43" eb="44">
      <t>フ</t>
    </rPh>
    <rPh sb="46" eb="48">
      <t>バンゴウ</t>
    </rPh>
    <rPh sb="91" eb="93">
      <t>カクニン</t>
    </rPh>
    <rPh sb="94" eb="95">
      <t>ウエ</t>
    </rPh>
    <rPh sb="100" eb="102">
      <t>センタク</t>
    </rPh>
    <phoneticPr fontId="26"/>
  </si>
  <si>
    <t>「学校の平面図」について、以下をいずれも満たすことを確認して、「○」を選択してください。
・今回御申請の情報処理関係設備が、学校のどの部屋（教室等）に整備されるかがわかるよう、学校の平面図にマーカー等により示されていること、また、過去に本補助金の交付を受けた設備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ジョウホウ</t>
    </rPh>
    <rPh sb="55" eb="57">
      <t>ショリ</t>
    </rPh>
    <rPh sb="57" eb="59">
      <t>カンケイ</t>
    </rPh>
    <rPh sb="59" eb="61">
      <t>セツビ</t>
    </rPh>
    <rPh sb="130" eb="132">
      <t>セツビ</t>
    </rPh>
    <rPh sb="209" eb="211">
      <t>カクニン</t>
    </rPh>
    <rPh sb="212" eb="213">
      <t>ウエ</t>
    </rPh>
    <rPh sb="218" eb="220">
      <t>センタク</t>
    </rPh>
    <phoneticPr fontId="26"/>
  </si>
  <si>
    <t>提　出　方　法（紙と電子メール（一部資料）、両方で提出すること。）</t>
    <rPh sb="0" eb="1">
      <t>ツツミ</t>
    </rPh>
    <rPh sb="2" eb="3">
      <t>デ</t>
    </rPh>
    <rPh sb="4" eb="5">
      <t>カタ</t>
    </rPh>
    <rPh sb="6" eb="7">
      <t>ホウ</t>
    </rPh>
    <rPh sb="16" eb="18">
      <t>イチブ</t>
    </rPh>
    <rPh sb="18" eb="20">
      <t>シリョウ</t>
    </rPh>
    <phoneticPr fontId="26"/>
  </si>
  <si>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26"/>
  </si>
  <si>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26"/>
  </si>
  <si>
    <t>見　積　書　整　理　表</t>
    <rPh sb="0" eb="1">
      <t>ミ</t>
    </rPh>
    <rPh sb="2" eb="3">
      <t>セキ</t>
    </rPh>
    <rPh sb="4" eb="5">
      <t>ショ</t>
    </rPh>
    <rPh sb="6" eb="7">
      <t>ヒトシ</t>
    </rPh>
    <rPh sb="8" eb="9">
      <t>リ</t>
    </rPh>
    <rPh sb="10" eb="11">
      <t>ヒョウ</t>
    </rPh>
    <phoneticPr fontId="26"/>
  </si>
  <si>
    <t>学校名</t>
    <rPh sb="0" eb="3">
      <t>ガッコウメイ</t>
    </rPh>
    <phoneticPr fontId="26"/>
  </si>
  <si>
    <t>事業区分</t>
    <rPh sb="0" eb="2">
      <t>ジギョウ</t>
    </rPh>
    <rPh sb="2" eb="4">
      <t>クブン</t>
    </rPh>
    <phoneticPr fontId="26"/>
  </si>
  <si>
    <t>事業名</t>
    <rPh sb="0" eb="2">
      <t>ジギョウ</t>
    </rPh>
    <rPh sb="2" eb="3">
      <t>メイ</t>
    </rPh>
    <phoneticPr fontId="26"/>
  </si>
  <si>
    <t>（単位：円）</t>
    <phoneticPr fontId="26"/>
  </si>
  <si>
    <t>整理番号</t>
    <rPh sb="0" eb="2">
      <t>セイリ</t>
    </rPh>
    <rPh sb="2" eb="4">
      <t>バンゴウ</t>
    </rPh>
    <phoneticPr fontId="26"/>
  </si>
  <si>
    <t>項目名</t>
    <rPh sb="0" eb="3">
      <t>コウモクメイ</t>
    </rPh>
    <phoneticPr fontId="26"/>
  </si>
  <si>
    <t>品名</t>
    <rPh sb="0" eb="2">
      <t>ヒンメイ</t>
    </rPh>
    <phoneticPr fontId="9"/>
  </si>
  <si>
    <t>左記経費（Ｄ列）について</t>
    <rPh sb="0" eb="2">
      <t>サキ</t>
    </rPh>
    <rPh sb="2" eb="4">
      <t>ケイヒ</t>
    </rPh>
    <rPh sb="6" eb="7">
      <t>レツ</t>
    </rPh>
    <phoneticPr fontId="26"/>
  </si>
  <si>
    <t>単価</t>
    <rPh sb="0" eb="2">
      <t>タンカ</t>
    </rPh>
    <phoneticPr fontId="9"/>
  </si>
  <si>
    <r>
      <t xml:space="preserve">数量
</t>
    </r>
    <r>
      <rPr>
        <sz val="9"/>
        <color theme="1"/>
        <rFont val="ＭＳ Ｐゴシック"/>
        <family val="3"/>
        <charset val="128"/>
        <scheme val="minor"/>
      </rPr>
      <t>（対象分）</t>
    </r>
    <rPh sb="0" eb="2">
      <t>スウリョウ</t>
    </rPh>
    <rPh sb="4" eb="6">
      <t>タイショウ</t>
    </rPh>
    <rPh sb="6" eb="7">
      <t>ブン</t>
    </rPh>
    <phoneticPr fontId="9"/>
  </si>
  <si>
    <r>
      <t xml:space="preserve">数量
</t>
    </r>
    <r>
      <rPr>
        <sz val="9"/>
        <color theme="1"/>
        <rFont val="ＭＳ Ｐゴシック"/>
        <family val="3"/>
        <charset val="128"/>
        <scheme val="minor"/>
      </rPr>
      <t>（対象外分）</t>
    </r>
    <rPh sb="0" eb="2">
      <t>スウリョウ</t>
    </rPh>
    <rPh sb="4" eb="7">
      <t>タイショウガイ</t>
    </rPh>
    <rPh sb="7" eb="8">
      <t>ブン</t>
    </rPh>
    <phoneticPr fontId="9"/>
  </si>
  <si>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9"/>
  </si>
  <si>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9"/>
  </si>
  <si>
    <t>金額</t>
    <rPh sb="0" eb="2">
      <t>キンガク</t>
    </rPh>
    <phoneticPr fontId="9"/>
  </si>
  <si>
    <t>備考欄</t>
    <rPh sb="0" eb="2">
      <t>ビコウ</t>
    </rPh>
    <rPh sb="2" eb="3">
      <t>ラン</t>
    </rPh>
    <phoneticPr fontId="9"/>
  </si>
  <si>
    <t>対象経費</t>
    <rPh sb="0" eb="2">
      <t>タイショウ</t>
    </rPh>
    <rPh sb="2" eb="4">
      <t>ケイヒ</t>
    </rPh>
    <phoneticPr fontId="9"/>
  </si>
  <si>
    <t>対象外経費</t>
    <rPh sb="0" eb="3">
      <t>タイショウガイ</t>
    </rPh>
    <rPh sb="3" eb="5">
      <t>ケイヒ</t>
    </rPh>
    <phoneticPr fontId="9"/>
  </si>
  <si>
    <t>値引・諸経費等共通に係る経費</t>
    <rPh sb="0" eb="2">
      <t>ネビキ</t>
    </rPh>
    <rPh sb="3" eb="7">
      <t>ショケイヒナド</t>
    </rPh>
    <rPh sb="7" eb="9">
      <t>キョウツウ</t>
    </rPh>
    <rPh sb="10" eb="11">
      <t>カカ</t>
    </rPh>
    <rPh sb="12" eb="14">
      <t>ケイヒ</t>
    </rPh>
    <phoneticPr fontId="9"/>
  </si>
  <si>
    <t>全経費へ付番</t>
    <rPh sb="0" eb="3">
      <t>ゼンケイヒ</t>
    </rPh>
    <rPh sb="4" eb="5">
      <t>フ</t>
    </rPh>
    <rPh sb="5" eb="6">
      <t>バン</t>
    </rPh>
    <phoneticPr fontId="26"/>
  </si>
  <si>
    <t>対象経費のみ付番</t>
    <rPh sb="0" eb="2">
      <t>タイショウ</t>
    </rPh>
    <rPh sb="2" eb="4">
      <t>ケイヒ</t>
    </rPh>
    <rPh sb="6" eb="7">
      <t>フ</t>
    </rPh>
    <rPh sb="7" eb="8">
      <t>バン</t>
    </rPh>
    <phoneticPr fontId="26"/>
  </si>
  <si>
    <t>必要に応じて記入</t>
    <rPh sb="0" eb="2">
      <t>ヒツヨウ</t>
    </rPh>
    <rPh sb="3" eb="4">
      <t>オウ</t>
    </rPh>
    <rPh sb="6" eb="8">
      <t>キニュウ</t>
    </rPh>
    <phoneticPr fontId="26"/>
  </si>
  <si>
    <t>要記入</t>
    <rPh sb="0" eb="1">
      <t>ヨウ</t>
    </rPh>
    <rPh sb="1" eb="3">
      <t>キニュウ</t>
    </rPh>
    <phoneticPr fontId="26"/>
  </si>
  <si>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26"/>
  </si>
  <si>
    <t>自動計算の為
入力不要</t>
    <rPh sb="0" eb="2">
      <t>ジドウ</t>
    </rPh>
    <rPh sb="2" eb="4">
      <t>ケイサン</t>
    </rPh>
    <rPh sb="5" eb="6">
      <t>タメ</t>
    </rPh>
    <rPh sb="7" eb="9">
      <t>ニュウリョク</t>
    </rPh>
    <rPh sb="9" eb="11">
      <t>フヨウ</t>
    </rPh>
    <phoneticPr fontId="26"/>
  </si>
  <si>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26"/>
  </si>
  <si>
    <t>合計（税抜）</t>
    <rPh sb="0" eb="2">
      <t>ゴウケイ</t>
    </rPh>
    <rPh sb="3" eb="5">
      <t>ゼイヌ</t>
    </rPh>
    <phoneticPr fontId="9"/>
  </si>
  <si>
    <t>↑a</t>
    <phoneticPr fontId="26"/>
  </si>
  <si>
    <t>↑b</t>
    <phoneticPr fontId="26"/>
  </si>
  <si>
    <t>↑c</t>
    <phoneticPr fontId="26"/>
  </si>
  <si>
    <t>割合</t>
    <rPh sb="0" eb="2">
      <t>ワリアイ</t>
    </rPh>
    <phoneticPr fontId="26"/>
  </si>
  <si>
    <t>共通に係る経費</t>
    <rPh sb="0" eb="2">
      <t>キョウツウ</t>
    </rPh>
    <rPh sb="3" eb="4">
      <t>カカ</t>
    </rPh>
    <rPh sb="5" eb="7">
      <t>ケイヒ</t>
    </rPh>
    <phoneticPr fontId="26"/>
  </si>
  <si>
    <t>a（又はb）+共通に係る経費</t>
    <rPh sb="2" eb="3">
      <t>マタ</t>
    </rPh>
    <rPh sb="7" eb="9">
      <t>キョウツウ</t>
    </rPh>
    <rPh sb="10" eb="11">
      <t>カカ</t>
    </rPh>
    <rPh sb="12" eb="14">
      <t>ケイヒ</t>
    </rPh>
    <phoneticPr fontId="26"/>
  </si>
  <si>
    <t>消費税額</t>
    <rPh sb="0" eb="3">
      <t>ショウヒゼイ</t>
    </rPh>
    <rPh sb="3" eb="4">
      <t>ガク</t>
    </rPh>
    <phoneticPr fontId="9"/>
  </si>
  <si>
    <t>消費税額</t>
    <rPh sb="0" eb="3">
      <t>ショウヒゼイ</t>
    </rPh>
    <rPh sb="3" eb="4">
      <t>ガク</t>
    </rPh>
    <phoneticPr fontId="26"/>
  </si>
  <si>
    <t>↓対象経費</t>
    <rPh sb="1" eb="3">
      <t>タイショウ</t>
    </rPh>
    <rPh sb="3" eb="5">
      <t>ケイヒ</t>
    </rPh>
    <phoneticPr fontId="26"/>
  </si>
  <si>
    <t>↓対象外経費</t>
    <rPh sb="1" eb="4">
      <t>タイショウガイ</t>
    </rPh>
    <rPh sb="4" eb="6">
      <t>ケイヒ</t>
    </rPh>
    <phoneticPr fontId="26"/>
  </si>
  <si>
    <t>合計（税込）</t>
    <rPh sb="0" eb="2">
      <t>ゴウケイ</t>
    </rPh>
    <rPh sb="3" eb="5">
      <t>ゼイコミ</t>
    </rPh>
    <phoneticPr fontId="9"/>
  </si>
  <si>
    <t>割合（%）入力↓</t>
    <rPh sb="0" eb="2">
      <t>ワリアイ</t>
    </rPh>
    <rPh sb="5" eb="7">
      <t>ニュウリョク</t>
    </rPh>
    <phoneticPr fontId="26"/>
  </si>
  <si>
    <t>按分後対象経費</t>
    <rPh sb="0" eb="2">
      <t>アンブン</t>
    </rPh>
    <rPh sb="2" eb="3">
      <t>ゴ</t>
    </rPh>
    <rPh sb="3" eb="5">
      <t>タイショウ</t>
    </rPh>
    <rPh sb="5" eb="7">
      <t>ケイヒ</t>
    </rPh>
    <phoneticPr fontId="26"/>
  </si>
  <si>
    <t>専門</t>
    <rPh sb="0" eb="2">
      <t>センモン</t>
    </rPh>
    <phoneticPr fontId="26"/>
  </si>
  <si>
    <t>高等</t>
    <rPh sb="0" eb="2">
      <t>コウトウ</t>
    </rPh>
    <phoneticPr fontId="26"/>
  </si>
  <si>
    <t>設備・装置等の説明一覧</t>
    <rPh sb="0" eb="2">
      <t>セツビ</t>
    </rPh>
    <rPh sb="5" eb="6">
      <t>トウ</t>
    </rPh>
    <rPh sb="7" eb="9">
      <t>セツメイ</t>
    </rPh>
    <rPh sb="9" eb="11">
      <t>イチラン</t>
    </rPh>
    <phoneticPr fontId="26"/>
  </si>
  <si>
    <t>番号</t>
    <rPh sb="0" eb="2">
      <t>バンゴウ</t>
    </rPh>
    <phoneticPr fontId="26"/>
  </si>
  <si>
    <t>品名</t>
    <rPh sb="0" eb="1">
      <t>シナ</t>
    </rPh>
    <rPh sb="1" eb="2">
      <t>メイ</t>
    </rPh>
    <phoneticPr fontId="26"/>
  </si>
  <si>
    <t>数量</t>
    <rPh sb="0" eb="2">
      <t>スウリョウ</t>
    </rPh>
    <phoneticPr fontId="26"/>
  </si>
  <si>
    <t>共通様式</t>
    <rPh sb="0" eb="2">
      <t>キョウツウ</t>
    </rPh>
    <rPh sb="2" eb="4">
      <t>ヨウシキ</t>
    </rPh>
    <phoneticPr fontId="9"/>
  </si>
  <si>
    <t>採択理由書</t>
    <rPh sb="0" eb="2">
      <t>サイタク</t>
    </rPh>
    <rPh sb="2" eb="5">
      <t>リユウショ</t>
    </rPh>
    <phoneticPr fontId="9"/>
  </si>
  <si>
    <t>事業名</t>
    <rPh sb="0" eb="2">
      <t>ジギョウ</t>
    </rPh>
    <rPh sb="2" eb="3">
      <t>メイ</t>
    </rPh>
    <phoneticPr fontId="9"/>
  </si>
  <si>
    <t>採択業者区分</t>
    <rPh sb="0" eb="2">
      <t>サイタク</t>
    </rPh>
    <rPh sb="2" eb="4">
      <t>ギョウシャ</t>
    </rPh>
    <rPh sb="4" eb="6">
      <t>クブン</t>
    </rPh>
    <phoneticPr fontId="9"/>
  </si>
  <si>
    <t>納入業者</t>
    <rPh sb="0" eb="4">
      <t>ノウニュウギョウシャ</t>
    </rPh>
    <phoneticPr fontId="9"/>
  </si>
  <si>
    <t>採択業者</t>
    <rPh sb="0" eb="2">
      <t>サイタク</t>
    </rPh>
    <rPh sb="2" eb="4">
      <t>ギョウシャ</t>
    </rPh>
    <phoneticPr fontId="9"/>
  </si>
  <si>
    <t>会社名：</t>
    <rPh sb="0" eb="2">
      <t>カイシャ</t>
    </rPh>
    <rPh sb="2" eb="3">
      <t>メイ</t>
    </rPh>
    <phoneticPr fontId="9"/>
  </si>
  <si>
    <t>見積金額：</t>
    <rPh sb="0" eb="2">
      <t>ミツモリ</t>
    </rPh>
    <rPh sb="2" eb="4">
      <t>キンガク</t>
    </rPh>
    <phoneticPr fontId="9"/>
  </si>
  <si>
    <t>不採択業者１</t>
    <rPh sb="0" eb="1">
      <t>フ</t>
    </rPh>
    <rPh sb="1" eb="3">
      <t>サイタク</t>
    </rPh>
    <rPh sb="3" eb="5">
      <t>ギョウシャ</t>
    </rPh>
    <phoneticPr fontId="9"/>
  </si>
  <si>
    <t>不採択業者２</t>
    <rPh sb="0" eb="1">
      <t>フ</t>
    </rPh>
    <rPh sb="1" eb="3">
      <t>サイタク</t>
    </rPh>
    <rPh sb="3" eb="5">
      <t>ギョウシャ</t>
    </rPh>
    <phoneticPr fontId="9"/>
  </si>
  <si>
    <t>不採択業者３</t>
    <rPh sb="0" eb="1">
      <t>フ</t>
    </rPh>
    <rPh sb="1" eb="3">
      <t>サイタク</t>
    </rPh>
    <rPh sb="3" eb="5">
      <t>ギョウシャ</t>
    </rPh>
    <phoneticPr fontId="9"/>
  </si>
  <si>
    <t>不採択業者４</t>
    <rPh sb="0" eb="1">
      <t>フ</t>
    </rPh>
    <rPh sb="1" eb="3">
      <t>サイタク</t>
    </rPh>
    <rPh sb="3" eb="5">
      <t>ギョウシャ</t>
    </rPh>
    <phoneticPr fontId="9"/>
  </si>
  <si>
    <t>不採択業者５</t>
    <rPh sb="0" eb="1">
      <t>フ</t>
    </rPh>
    <rPh sb="1" eb="3">
      <t>サイタク</t>
    </rPh>
    <rPh sb="3" eb="5">
      <t>ギョウシャ</t>
    </rPh>
    <phoneticPr fontId="9"/>
  </si>
  <si>
    <t>（業者採択理由）</t>
    <rPh sb="1" eb="3">
      <t>ギョウシャ</t>
    </rPh>
    <rPh sb="3" eb="5">
      <t>サイタク</t>
    </rPh>
    <rPh sb="5" eb="7">
      <t>リユウ</t>
    </rPh>
    <phoneticPr fontId="9"/>
  </si>
  <si>
    <t>（業者選定後に金額が変更した理由）</t>
    <rPh sb="1" eb="3">
      <t>ギョウシャ</t>
    </rPh>
    <rPh sb="3" eb="5">
      <t>センテイ</t>
    </rPh>
    <rPh sb="5" eb="6">
      <t>ゴ</t>
    </rPh>
    <rPh sb="7" eb="9">
      <t>キンガク</t>
    </rPh>
    <rPh sb="10" eb="12">
      <t>ヘンコウ</t>
    </rPh>
    <rPh sb="14" eb="16">
      <t>リユウ</t>
    </rPh>
    <phoneticPr fontId="9"/>
  </si>
  <si>
    <t>変更前金額：</t>
    <rPh sb="0" eb="3">
      <t>ヘンコウマエ</t>
    </rPh>
    <rPh sb="3" eb="5">
      <t>キンガク</t>
    </rPh>
    <phoneticPr fontId="9"/>
  </si>
  <si>
    <t>変更後金額：</t>
    <rPh sb="0" eb="3">
      <t>ヘンコウゴ</t>
    </rPh>
    <rPh sb="3" eb="5">
      <t>キンガク</t>
    </rPh>
    <phoneticPr fontId="9"/>
  </si>
  <si>
    <t>差額：</t>
    <rPh sb="0" eb="2">
      <t>サガク</t>
    </rPh>
    <phoneticPr fontId="9"/>
  </si>
  <si>
    <t>様式３－２－７－１</t>
    <phoneticPr fontId="9"/>
  </si>
  <si>
    <r>
      <t>校舎施設の状況</t>
    </r>
    <r>
      <rPr>
        <b/>
        <u/>
        <sz val="13"/>
        <color indexed="10"/>
        <rFont val="ＭＳ ゴシック"/>
        <family val="3"/>
        <charset val="128"/>
      </rPr>
      <t>（設置者所有）</t>
    </r>
    <rPh sb="8" eb="11">
      <t>セッチシャ</t>
    </rPh>
    <rPh sb="11" eb="13">
      <t>ショユウ</t>
    </rPh>
    <phoneticPr fontId="9"/>
  </si>
  <si>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9"/>
  </si>
  <si>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9"/>
  </si>
  <si>
    <t>(単位：棟）</t>
    <phoneticPr fontId="9"/>
  </si>
  <si>
    <t>生徒数が一番多い課程</t>
    <rPh sb="0" eb="3">
      <t>セイトスウ</t>
    </rPh>
    <rPh sb="4" eb="6">
      <t>イチバン</t>
    </rPh>
    <rPh sb="6" eb="7">
      <t>オオ</t>
    </rPh>
    <rPh sb="8" eb="10">
      <t>カテイ</t>
    </rPh>
    <phoneticPr fontId="9"/>
  </si>
  <si>
    <t>全棟数</t>
    <rPh sb="0" eb="1">
      <t>ゼン</t>
    </rPh>
    <rPh sb="1" eb="2">
      <t>トウ</t>
    </rPh>
    <rPh sb="2" eb="3">
      <t>スウ</t>
    </rPh>
    <phoneticPr fontId="9"/>
  </si>
  <si>
    <t>昭和57年以降の建築棟数
（A-C）</t>
    <rPh sb="0" eb="2">
      <t>ショウワ</t>
    </rPh>
    <rPh sb="4" eb="5">
      <t>ネン</t>
    </rPh>
    <rPh sb="5" eb="7">
      <t>イコウ</t>
    </rPh>
    <rPh sb="8" eb="10">
      <t>ケンチク</t>
    </rPh>
    <rPh sb="10" eb="12">
      <t>トウスウ</t>
    </rPh>
    <phoneticPr fontId="9"/>
  </si>
  <si>
    <t>昭和56年以前建築の棟数</t>
    <rPh sb="0" eb="2">
      <t>ショウワ</t>
    </rPh>
    <rPh sb="4" eb="5">
      <t>ネン</t>
    </rPh>
    <rPh sb="7" eb="9">
      <t>ケンチク</t>
    </rPh>
    <phoneticPr fontId="9"/>
  </si>
  <si>
    <t>確認用チェック欄</t>
    <rPh sb="0" eb="3">
      <t>カクニンヨウ</t>
    </rPh>
    <rPh sb="7" eb="8">
      <t>ラン</t>
    </rPh>
    <phoneticPr fontId="9"/>
  </si>
  <si>
    <t>昭和56年以前建築の棟数</t>
    <phoneticPr fontId="9"/>
  </si>
  <si>
    <t>耐震診断実施の棟数</t>
    <phoneticPr fontId="9"/>
  </si>
  <si>
    <t>耐震診断未実施の棟数
（C-D）</t>
    <phoneticPr fontId="9"/>
  </si>
  <si>
    <t>「生徒数が一番多い課程」は「○」が一つ選択されているか</t>
    <rPh sb="1" eb="4">
      <t>セイトスウ</t>
    </rPh>
    <rPh sb="5" eb="7">
      <t>イチバン</t>
    </rPh>
    <rPh sb="7" eb="8">
      <t>オオ</t>
    </rPh>
    <rPh sb="9" eb="11">
      <t>カテイ</t>
    </rPh>
    <rPh sb="19" eb="21">
      <t>センタク</t>
    </rPh>
    <phoneticPr fontId="9"/>
  </si>
  <si>
    <t>「全棟数」は記入されているか</t>
    <rPh sb="1" eb="2">
      <t>ゼン</t>
    </rPh>
    <rPh sb="2" eb="3">
      <t>トウ</t>
    </rPh>
    <rPh sb="3" eb="4">
      <t>スウ</t>
    </rPh>
    <rPh sb="6" eb="8">
      <t>キニュウ</t>
    </rPh>
    <phoneticPr fontId="9"/>
  </si>
  <si>
    <t>「昭和57年以降の建築棟数」がマイナスになっていないか</t>
    <rPh sb="1" eb="3">
      <t>ショウワ</t>
    </rPh>
    <rPh sb="5" eb="8">
      <t>ネンイコウ</t>
    </rPh>
    <rPh sb="9" eb="11">
      <t>ケンチク</t>
    </rPh>
    <rPh sb="11" eb="12">
      <t>トウ</t>
    </rPh>
    <rPh sb="12" eb="13">
      <t>スウ</t>
    </rPh>
    <phoneticPr fontId="9"/>
  </si>
  <si>
    <t>「耐震診断未実施の棟数」がマイナスになっていないか</t>
    <phoneticPr fontId="9"/>
  </si>
  <si>
    <t>耐震化済の棟数（Ｉｓ値0.6以上）</t>
    <phoneticPr fontId="9"/>
  </si>
  <si>
    <t>改修予定有の棟数（Ｉｓ値0.6未満）</t>
    <rPh sb="0" eb="2">
      <t>カイシュウ</t>
    </rPh>
    <rPh sb="2" eb="4">
      <t>ヨテイ</t>
    </rPh>
    <rPh sb="4" eb="5">
      <t>ア</t>
    </rPh>
    <rPh sb="15" eb="17">
      <t>ミマン</t>
    </rPh>
    <phoneticPr fontId="9"/>
  </si>
  <si>
    <t>改修予定無の棟数（Ｉｓ値0.6未満）</t>
    <rPh sb="0" eb="2">
      <t>カイシュウ</t>
    </rPh>
    <rPh sb="2" eb="4">
      <t>ヨテイ</t>
    </rPh>
    <rPh sb="4" eb="5">
      <t>ナ</t>
    </rPh>
    <phoneticPr fontId="9"/>
  </si>
  <si>
    <r>
      <t>（E～</t>
    </r>
    <r>
      <rPr>
        <sz val="11"/>
        <rFont val="ＭＳ Ｐゴシック"/>
        <family val="3"/>
        <charset val="128"/>
      </rPr>
      <t>J</t>
    </r>
    <r>
      <rPr>
        <sz val="11"/>
        <rFont val="ＭＳ Ｐゴシック"/>
        <family val="3"/>
        <charset val="128"/>
      </rPr>
      <t>の計）</t>
    </r>
    <phoneticPr fontId="9"/>
  </si>
  <si>
    <t>改修の必要がない棟数</t>
    <phoneticPr fontId="9"/>
  </si>
  <si>
    <t>改修済の棟数</t>
    <rPh sb="0" eb="2">
      <t>カイシュウ</t>
    </rPh>
    <rPh sb="2" eb="3">
      <t>ス</t>
    </rPh>
    <phoneticPr fontId="9"/>
  </si>
  <si>
    <r>
      <t>0.3</t>
    </r>
    <r>
      <rPr>
        <sz val="9"/>
        <rFont val="ＭＳ Ｐゴシック"/>
        <family val="3"/>
        <charset val="128"/>
      </rPr>
      <t>未満</t>
    </r>
    <rPh sb="3" eb="5">
      <t>ミマン</t>
    </rPh>
    <phoneticPr fontId="9"/>
  </si>
  <si>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9"/>
  </si>
  <si>
    <t>A</t>
    <phoneticPr fontId="9"/>
  </si>
  <si>
    <t>B</t>
    <phoneticPr fontId="9"/>
  </si>
  <si>
    <t>C</t>
    <phoneticPr fontId="9"/>
  </si>
  <si>
    <t>D</t>
    <phoneticPr fontId="9"/>
  </si>
  <si>
    <t>E</t>
    <phoneticPr fontId="9"/>
  </si>
  <si>
    <t>F</t>
    <phoneticPr fontId="9"/>
  </si>
  <si>
    <t>G</t>
  </si>
  <si>
    <t>H</t>
    <phoneticPr fontId="9"/>
  </si>
  <si>
    <t>I</t>
    <phoneticPr fontId="9"/>
  </si>
  <si>
    <t>J</t>
    <phoneticPr fontId="9"/>
  </si>
  <si>
    <t>K</t>
    <phoneticPr fontId="9"/>
  </si>
  <si>
    <t>専門課程</t>
    <rPh sb="0" eb="2">
      <t>センモン</t>
    </rPh>
    <rPh sb="2" eb="4">
      <t>カテイ</t>
    </rPh>
    <phoneticPr fontId="9"/>
  </si>
  <si>
    <t>高等課程</t>
    <rPh sb="0" eb="2">
      <t>コウトウ</t>
    </rPh>
    <rPh sb="2" eb="4">
      <t>カテイ</t>
    </rPh>
    <phoneticPr fontId="9"/>
  </si>
  <si>
    <t>一般課程</t>
    <rPh sb="0" eb="2">
      <t>イッパン</t>
    </rPh>
    <rPh sb="2" eb="4">
      <t>カテイ</t>
    </rPh>
    <phoneticPr fontId="9"/>
  </si>
  <si>
    <t>小　計</t>
    <rPh sb="0" eb="1">
      <t>ショウ</t>
    </rPh>
    <rPh sb="2" eb="3">
      <t>ケイ</t>
    </rPh>
    <phoneticPr fontId="9"/>
  </si>
  <si>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9"/>
  </si>
  <si>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9"/>
  </si>
  <si>
    <t>【Is値0.3未満】</t>
    <rPh sb="3" eb="4">
      <t>アタイ</t>
    </rPh>
    <rPh sb="7" eb="9">
      <t>ミマン</t>
    </rPh>
    <phoneticPr fontId="9"/>
  </si>
  <si>
    <t>【Is値0.3以上0.6未満】</t>
    <rPh sb="3" eb="4">
      <t>アタイ</t>
    </rPh>
    <rPh sb="7" eb="9">
      <t>イジョウ</t>
    </rPh>
    <rPh sb="12" eb="14">
      <t>ミマン</t>
    </rPh>
    <phoneticPr fontId="9"/>
  </si>
  <si>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9"/>
  </si>
  <si>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9"/>
  </si>
  <si>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9"/>
  </si>
  <si>
    <t>(単位：㎡）</t>
    <phoneticPr fontId="9"/>
  </si>
  <si>
    <t>全保有面積</t>
    <rPh sb="0" eb="1">
      <t>ゼン</t>
    </rPh>
    <rPh sb="1" eb="3">
      <t>ホユウ</t>
    </rPh>
    <rPh sb="3" eb="5">
      <t>メンセキ</t>
    </rPh>
    <phoneticPr fontId="9"/>
  </si>
  <si>
    <t>昭和57年以降建築の面積
（A-C）</t>
    <rPh sb="0" eb="2">
      <t>ショウワ</t>
    </rPh>
    <rPh sb="4" eb="5">
      <t>ネン</t>
    </rPh>
    <rPh sb="5" eb="7">
      <t>イコウ</t>
    </rPh>
    <rPh sb="7" eb="9">
      <t>ケンチク</t>
    </rPh>
    <rPh sb="10" eb="12">
      <t>メンセキ</t>
    </rPh>
    <phoneticPr fontId="9"/>
  </si>
  <si>
    <t>昭和56年以前建築の面積</t>
    <rPh sb="0" eb="2">
      <t>ショウワ</t>
    </rPh>
    <rPh sb="4" eb="5">
      <t>ネン</t>
    </rPh>
    <rPh sb="7" eb="9">
      <t>ケンチク</t>
    </rPh>
    <phoneticPr fontId="9"/>
  </si>
  <si>
    <t>昭和56年以前建築の面積</t>
    <rPh sb="10" eb="12">
      <t>メンセキ</t>
    </rPh>
    <phoneticPr fontId="9"/>
  </si>
  <si>
    <t>耐震診断実施の面積</t>
    <phoneticPr fontId="9"/>
  </si>
  <si>
    <t>耐震診断未実施の面積
（C-D）</t>
    <phoneticPr fontId="9"/>
  </si>
  <si>
    <t>「全保有面積」は記入されているか</t>
    <rPh sb="1" eb="2">
      <t>ゼン</t>
    </rPh>
    <rPh sb="2" eb="4">
      <t>ホユウ</t>
    </rPh>
    <rPh sb="4" eb="6">
      <t>メンセキ</t>
    </rPh>
    <rPh sb="8" eb="10">
      <t>キニュウ</t>
    </rPh>
    <phoneticPr fontId="9"/>
  </si>
  <si>
    <t>「昭和57年以降建築の面積」がマイナスになっていないか</t>
    <phoneticPr fontId="9"/>
  </si>
  <si>
    <t>「耐震診断未実施の面積」がマイナスになっていないか</t>
    <phoneticPr fontId="9"/>
  </si>
  <si>
    <t>「棟数」を回答した欄に回答しているか</t>
    <rPh sb="1" eb="2">
      <t>トウ</t>
    </rPh>
    <rPh sb="2" eb="3">
      <t>スウ</t>
    </rPh>
    <rPh sb="5" eb="7">
      <t>カイトウ</t>
    </rPh>
    <rPh sb="9" eb="10">
      <t>ラン</t>
    </rPh>
    <rPh sb="11" eb="13">
      <t>カイトウ</t>
    </rPh>
    <phoneticPr fontId="9"/>
  </si>
  <si>
    <t>耐震化済の面積（Ｉｓ値0.6以上）</t>
    <phoneticPr fontId="9"/>
  </si>
  <si>
    <t>改修予定有の面積（Ｉｓ値0.6未満）</t>
    <rPh sb="0" eb="2">
      <t>カイシュウ</t>
    </rPh>
    <rPh sb="2" eb="4">
      <t>ヨテイ</t>
    </rPh>
    <rPh sb="4" eb="5">
      <t>ア</t>
    </rPh>
    <rPh sb="6" eb="8">
      <t>メンセキ</t>
    </rPh>
    <rPh sb="15" eb="17">
      <t>ミマン</t>
    </rPh>
    <phoneticPr fontId="9"/>
  </si>
  <si>
    <t>改修予定無の面積（Ｉｓ値0.6未満）</t>
    <rPh sb="0" eb="2">
      <t>カイシュウ</t>
    </rPh>
    <rPh sb="2" eb="4">
      <t>ヨテイ</t>
    </rPh>
    <rPh sb="4" eb="5">
      <t>ナ</t>
    </rPh>
    <rPh sb="6" eb="8">
      <t>メンセキ</t>
    </rPh>
    <phoneticPr fontId="9"/>
  </si>
  <si>
    <t>（E～Lの計）</t>
    <phoneticPr fontId="9"/>
  </si>
  <si>
    <t>改修の必要がない棟の面積</t>
    <rPh sb="10" eb="12">
      <t>メンセキ</t>
    </rPh>
    <phoneticPr fontId="9"/>
  </si>
  <si>
    <t>改修済の棟の面積</t>
    <rPh sb="0" eb="2">
      <t>カイシュウ</t>
    </rPh>
    <rPh sb="2" eb="3">
      <t>ス</t>
    </rPh>
    <rPh sb="6" eb="8">
      <t>メンセキ</t>
    </rPh>
    <phoneticPr fontId="9"/>
  </si>
  <si>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9"/>
  </si>
  <si>
    <t>F</t>
  </si>
  <si>
    <t>※　小数第３位の値は四捨五入され、小数第２位までの表示となる。</t>
    <phoneticPr fontId="9"/>
  </si>
  <si>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9"/>
  </si>
  <si>
    <t>（a表に回答した建物の面積について記載すること）</t>
    <rPh sb="2" eb="3">
      <t>ヒョウ</t>
    </rPh>
    <rPh sb="4" eb="6">
      <t>カイトウ</t>
    </rPh>
    <rPh sb="8" eb="10">
      <t>タテモノ</t>
    </rPh>
    <rPh sb="11" eb="13">
      <t>メンセキ</t>
    </rPh>
    <rPh sb="17" eb="19">
      <t>キサイ</t>
    </rPh>
    <phoneticPr fontId="9"/>
  </si>
  <si>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9"/>
  </si>
  <si>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9"/>
  </si>
  <si>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9"/>
  </si>
  <si>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9"/>
  </si>
  <si>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9"/>
  </si>
  <si>
    <t>（c表に回答した建物の面積について記載すること）</t>
    <rPh sb="2" eb="3">
      <t>ヒョウ</t>
    </rPh>
    <rPh sb="4" eb="6">
      <t>カイトウ</t>
    </rPh>
    <rPh sb="8" eb="10">
      <t>タテモノ</t>
    </rPh>
    <rPh sb="11" eb="13">
      <t>メンセキ</t>
    </rPh>
    <rPh sb="17" eb="19">
      <t>キサイ</t>
    </rPh>
    <phoneticPr fontId="9"/>
  </si>
  <si>
    <t>合計（全棟数）</t>
    <rPh sb="0" eb="2">
      <t>ゴウケイ</t>
    </rPh>
    <rPh sb="3" eb="6">
      <t>ゼントウスウ</t>
    </rPh>
    <phoneticPr fontId="9"/>
  </si>
  <si>
    <r>
      <t xml:space="preserve">耐震化率
（％）
</t>
    </r>
    <r>
      <rPr>
        <sz val="8"/>
        <rFont val="ＭＳ Ｐゴシック"/>
        <family val="3"/>
        <charset val="128"/>
      </rPr>
      <t>（B＋E＋F）/A</t>
    </r>
    <phoneticPr fontId="9"/>
  </si>
  <si>
    <t>L</t>
    <phoneticPr fontId="9"/>
  </si>
  <si>
    <t>合計（200㎡以上棟数）</t>
    <rPh sb="0" eb="2">
      <t>ゴウケイ</t>
    </rPh>
    <rPh sb="7" eb="9">
      <t>イジョウ</t>
    </rPh>
    <rPh sb="9" eb="11">
      <t>トウスウ</t>
    </rPh>
    <phoneticPr fontId="9"/>
  </si>
  <si>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9"/>
  </si>
  <si>
    <t>(単位：学校数）</t>
    <rPh sb="4" eb="6">
      <t>ガッコウ</t>
    </rPh>
    <rPh sb="6" eb="7">
      <t>スウ</t>
    </rPh>
    <phoneticPr fontId="9"/>
  </si>
  <si>
    <t>学校数</t>
    <rPh sb="0" eb="3">
      <t>ガッコウスウ</t>
    </rPh>
    <phoneticPr fontId="9"/>
  </si>
  <si>
    <t>昭和57年以降建築
（A-C）</t>
    <rPh sb="0" eb="2">
      <t>ショウワ</t>
    </rPh>
    <rPh sb="4" eb="5">
      <t>ネン</t>
    </rPh>
    <rPh sb="5" eb="7">
      <t>イコウ</t>
    </rPh>
    <rPh sb="7" eb="9">
      <t>ケンチク</t>
    </rPh>
    <phoneticPr fontId="9"/>
  </si>
  <si>
    <t>昭和56年以前建築</t>
    <phoneticPr fontId="9"/>
  </si>
  <si>
    <r>
      <t xml:space="preserve">耐震化率
（％）
</t>
    </r>
    <r>
      <rPr>
        <sz val="6"/>
        <rFont val="ＭＳ Ｐゴシック"/>
        <family val="3"/>
        <charset val="128"/>
      </rPr>
      <t>（B＋E＋F）/A</t>
    </r>
    <rPh sb="0" eb="3">
      <t>タイシンカ</t>
    </rPh>
    <rPh sb="3" eb="4">
      <t>リツ</t>
    </rPh>
    <phoneticPr fontId="9"/>
  </si>
  <si>
    <t>耐震診断実施済</t>
    <phoneticPr fontId="9"/>
  </si>
  <si>
    <t>耐震診断未実施
（C-D）</t>
    <phoneticPr fontId="9"/>
  </si>
  <si>
    <t>全ての建物が新耐震基準に適合している</t>
    <rPh sb="0" eb="1">
      <t>スベ</t>
    </rPh>
    <rPh sb="3" eb="5">
      <t>タテモノ</t>
    </rPh>
    <rPh sb="6" eb="7">
      <t>シン</t>
    </rPh>
    <rPh sb="7" eb="9">
      <t>タイシン</t>
    </rPh>
    <rPh sb="9" eb="11">
      <t>キジュン</t>
    </rPh>
    <rPh sb="12" eb="14">
      <t>テキゴウ</t>
    </rPh>
    <phoneticPr fontId="9"/>
  </si>
  <si>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9"/>
  </si>
  <si>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9"/>
  </si>
  <si>
    <t>G</t>
    <phoneticPr fontId="9"/>
  </si>
  <si>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9"/>
  </si>
  <si>
    <t>(単位：学校数）</t>
    <phoneticPr fontId="9"/>
  </si>
  <si>
    <t>○学校数で入力・・・３（１と２の合計）</t>
    <rPh sb="16" eb="18">
      <t>ゴウケイ</t>
    </rPh>
    <phoneticPr fontId="9"/>
  </si>
  <si>
    <t>合計</t>
    <rPh sb="0" eb="2">
      <t>ゴウケイ</t>
    </rPh>
    <phoneticPr fontId="9"/>
  </si>
  <si>
    <r>
      <t>・下記【チェック項目Ⅰ～Ⅲ】について、全ての事項に回答し、</t>
    </r>
    <r>
      <rPr>
        <b/>
        <u/>
        <sz val="11"/>
        <color rgb="FFFF0000"/>
        <rFont val="ＭＳ Ｐゴシック"/>
        <family val="3"/>
        <charset val="128"/>
        <scheme val="minor"/>
      </rPr>
      <t>右端の「判定」が全て「ＯＫ」になったこと
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26"/>
  </si>
  <si>
    <t>過去３年度分の資金収支決算書の写し</t>
    <rPh sb="0" eb="2">
      <t>カコ</t>
    </rPh>
    <rPh sb="3" eb="6">
      <t>ネンドブン</t>
    </rPh>
    <rPh sb="7" eb="9">
      <t>シキン</t>
    </rPh>
    <rPh sb="9" eb="11">
      <t>シュウシ</t>
    </rPh>
    <rPh sb="11" eb="14">
      <t>ケッサンショ</t>
    </rPh>
    <rPh sb="15" eb="16">
      <t>ウツ</t>
    </rPh>
    <phoneticPr fontId="26"/>
  </si>
  <si>
    <t>確　認　事　項　（「設備構成図」「学校の平面図」）</t>
    <rPh sb="10" eb="12">
      <t>セツビ</t>
    </rPh>
    <rPh sb="12" eb="15">
      <t>コウセイズ</t>
    </rPh>
    <rPh sb="17" eb="19">
      <t>ガッコウ</t>
    </rPh>
    <rPh sb="20" eb="23">
      <t>ヘイメンズ</t>
    </rPh>
    <phoneticPr fontId="26"/>
  </si>
  <si>
    <t>全体に係る経費（うち補助対象経費按分額）</t>
    <rPh sb="0" eb="2">
      <t>ゼンタイ</t>
    </rPh>
    <rPh sb="3" eb="4">
      <t>カカ</t>
    </rPh>
    <rPh sb="5" eb="7">
      <t>ケイヒ</t>
    </rPh>
    <rPh sb="10" eb="12">
      <t>ホジョ</t>
    </rPh>
    <rPh sb="12" eb="14">
      <t>タイショウ</t>
    </rPh>
    <rPh sb="14" eb="16">
      <t>ケイヒ</t>
    </rPh>
    <rPh sb="16" eb="18">
      <t>アンブン</t>
    </rPh>
    <rPh sb="18" eb="19">
      <t>ガク</t>
    </rPh>
    <phoneticPr fontId="9"/>
  </si>
  <si>
    <t>消費税</t>
    <rPh sb="0" eb="3">
      <t>ショウヒゼイ</t>
    </rPh>
    <phoneticPr fontId="9"/>
  </si>
  <si>
    <t>品名</t>
  </si>
  <si>
    <t>全体に係る経費（うち補助対象経費按分額）</t>
    <phoneticPr fontId="9"/>
  </si>
  <si>
    <t>合計額</t>
    <rPh sb="0" eb="2">
      <t>ゴウケイ</t>
    </rPh>
    <rPh sb="2" eb="3">
      <t>ガク</t>
    </rPh>
    <phoneticPr fontId="9"/>
  </si>
  <si>
    <t>情報処理関係設備</t>
    <phoneticPr fontId="9"/>
  </si>
  <si>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9"/>
  </si>
  <si>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9"/>
  </si>
  <si>
    <t>様式1-1（別紙）</t>
    <rPh sb="0" eb="2">
      <t>ヨウシキ</t>
    </rPh>
    <rPh sb="6" eb="8">
      <t>ベッシ</t>
    </rPh>
    <phoneticPr fontId="9"/>
  </si>
  <si>
    <t>（情報処理関係設備）共通様式［学校法人作成］</t>
    <rPh sb="1" eb="5">
      <t>ジョウホウショリ</t>
    </rPh>
    <rPh sb="5" eb="7">
      <t>カンケイ</t>
    </rPh>
    <rPh sb="7" eb="9">
      <t>セツビ</t>
    </rPh>
    <phoneticPr fontId="26"/>
  </si>
  <si>
    <t>情報処理関係設備</t>
    <rPh sb="0" eb="8">
      <t>ジョウホウショリカンケイセツビ</t>
    </rPh>
    <phoneticPr fontId="9"/>
  </si>
  <si>
    <t>その他</t>
    <rPh sb="2" eb="3">
      <t>ホカ</t>
    </rPh>
    <phoneticPr fontId="9"/>
  </si>
  <si>
    <t>カリキュラム上における当該設備の利用計画及び整備に伴う教育上の効果</t>
    <rPh sb="6" eb="7">
      <t>ジョウ</t>
    </rPh>
    <rPh sb="11" eb="13">
      <t>トウガイ</t>
    </rPh>
    <rPh sb="13" eb="15">
      <t>セツビ</t>
    </rPh>
    <rPh sb="16" eb="18">
      <t>リヨウ</t>
    </rPh>
    <rPh sb="18" eb="20">
      <t>ケイカク</t>
    </rPh>
    <rPh sb="20" eb="21">
      <t>オヨ</t>
    </rPh>
    <rPh sb="22" eb="24">
      <t>セイビ</t>
    </rPh>
    <rPh sb="25" eb="26">
      <t>トモナ</t>
    </rPh>
    <rPh sb="27" eb="30">
      <t>キョウイクジョウ</t>
    </rPh>
    <rPh sb="31" eb="33">
      <t>コウカ</t>
    </rPh>
    <phoneticPr fontId="9"/>
  </si>
  <si>
    <t>当該設備を整備する理由</t>
    <rPh sb="0" eb="2">
      <t>トウガイ</t>
    </rPh>
    <rPh sb="2" eb="4">
      <t>セツビ</t>
    </rPh>
    <rPh sb="5" eb="7">
      <t>セイビ</t>
    </rPh>
    <rPh sb="9" eb="11">
      <t>リユウ</t>
    </rPh>
    <phoneticPr fontId="9"/>
  </si>
  <si>
    <t>事業概要</t>
    <rPh sb="0" eb="2">
      <t>ジギョウ</t>
    </rPh>
    <rPh sb="2" eb="4">
      <t>ガイヨウ</t>
    </rPh>
    <phoneticPr fontId="9"/>
  </si>
  <si>
    <t>確　認　事　項　（「資金収支決算書」）</t>
    <rPh sb="0" eb="1">
      <t>アキラ</t>
    </rPh>
    <rPh sb="2" eb="3">
      <t>シノブ</t>
    </rPh>
    <rPh sb="4" eb="5">
      <t>コト</t>
    </rPh>
    <rPh sb="6" eb="7">
      <t>コウ</t>
    </rPh>
    <rPh sb="10" eb="17">
      <t>シキンシュウシケッサンショ</t>
    </rPh>
    <phoneticPr fontId="26"/>
  </si>
  <si>
    <t>電子メールでの提出についてですが、以下について確認して、「○」を選択してください。
・本エクセルファイルは紙提出に加え、電子メールでも提出すること。
・電子メールで提出する資料については、PDF化をせず、エクセルファイルのまま提出すること。</t>
    <rPh sb="43" eb="44">
      <t>ホン</t>
    </rPh>
    <phoneticPr fontId="26"/>
  </si>
  <si>
    <t>「資金収支決算書」について、歳出入の総計が一致していること（複数の学校を持つ学校法人で、会計管理が法人全体でなされており歳出入の総計が一致しない場合、その旨を明記してください。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メイキ</t>
    </rPh>
    <phoneticPr fontId="9"/>
  </si>
  <si>
    <t>②</t>
    <phoneticPr fontId="9"/>
  </si>
  <si>
    <t>事業着手時期（予定）</t>
    <rPh sb="0" eb="4">
      <t>ジギョウチャクシュ</t>
    </rPh>
    <rPh sb="4" eb="6">
      <t>ジキ</t>
    </rPh>
    <rPh sb="7" eb="9">
      <t>ヨテイ</t>
    </rPh>
    <phoneticPr fontId="9"/>
  </si>
  <si>
    <t>法人番号
（12桁）</t>
    <rPh sb="0" eb="2">
      <t>ホウジン</t>
    </rPh>
    <rPh sb="2" eb="4">
      <t>バンゴウ</t>
    </rPh>
    <rPh sb="8" eb="9">
      <t>ケタ</t>
    </rPh>
    <phoneticPr fontId="9"/>
  </si>
  <si>
    <r>
      <t>「①当該設備等の必要性及び教育カリキュラム上での</t>
    </r>
    <r>
      <rPr>
        <b/>
        <sz val="11"/>
        <color theme="1"/>
        <rFont val="ＭＳ Ｐゴシック"/>
        <family val="3"/>
        <charset val="128"/>
        <scheme val="minor"/>
      </rPr>
      <t>具体的な</t>
    </r>
    <r>
      <rPr>
        <sz val="11"/>
        <rFont val="ＭＳ Ｐゴシック"/>
        <family val="3"/>
        <charset val="128"/>
      </rPr>
      <t>使用方法」、「②（申請数量が</t>
    </r>
    <r>
      <rPr>
        <b/>
        <sz val="11"/>
        <rFont val="ＭＳ Ｐゴシック"/>
        <family val="3"/>
        <charset val="128"/>
      </rPr>
      <t>２以上</t>
    </r>
    <r>
      <rPr>
        <sz val="11"/>
        <rFont val="ＭＳ Ｐゴシック"/>
        <family val="3"/>
        <charset val="128"/>
      </rPr>
      <t>となるとき）申請された数量の根拠」をそれぞれの回答欄へご回答ください。</t>
    </r>
    <rPh sb="2" eb="4">
      <t>トウガイ</t>
    </rPh>
    <rPh sb="4" eb="6">
      <t>セツビ</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3" eb="75">
      <t>カイトウ</t>
    </rPh>
    <phoneticPr fontId="26"/>
  </si>
  <si>
    <t>①</t>
    <phoneticPr fontId="9"/>
  </si>
  <si>
    <t>令和7年度 情報処理関係設備整備に係る計画調書</t>
    <rPh sb="0" eb="1">
      <t>レイ</t>
    </rPh>
    <rPh sb="1" eb="2">
      <t>ワ</t>
    </rPh>
    <rPh sb="3" eb="5">
      <t>ネンド</t>
    </rPh>
    <rPh sb="6" eb="8">
      <t>ジョウホウ</t>
    </rPh>
    <rPh sb="8" eb="10">
      <t>ショリ</t>
    </rPh>
    <rPh sb="10" eb="12">
      <t>カンケイ</t>
    </rPh>
    <rPh sb="12" eb="14">
      <t>セツビ</t>
    </rPh>
    <rPh sb="14" eb="16">
      <t>セイビ</t>
    </rPh>
    <rPh sb="17" eb="18">
      <t>カカ</t>
    </rPh>
    <rPh sb="19" eb="21">
      <t>ケイカク</t>
    </rPh>
    <rPh sb="21" eb="23">
      <t>チョウショ</t>
    </rPh>
    <phoneticPr fontId="9"/>
  </si>
  <si>
    <t>教員・生徒数調書（令和7年４月１日現在）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9"/>
  </si>
  <si>
    <t>専修学校の耐震化状況（令和6年5月1日時点）</t>
    <rPh sb="11" eb="12">
      <t>レイ</t>
    </rPh>
    <rPh sb="12" eb="13">
      <t>ワ</t>
    </rPh>
    <rPh sb="14" eb="15">
      <t>ネン</t>
    </rPh>
    <phoneticPr fontId="9"/>
  </si>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</sst>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 "/>
    <numFmt numFmtId="178" formatCode="[$-411]ggge&quot;年&quot;m&quot;月&quot;d&quot;日&quot;;@"/>
    <numFmt numFmtId="179" formatCode="#,##0;&quot;△ &quot;#,##0"/>
    <numFmt numFmtId="180" formatCode="0;&quot;△ &quot;0"/>
    <numFmt numFmtId="181" formatCode="#,###&quot;円&quot;"/>
    <numFmt numFmtId="182" formatCode="#,##0_ ;[Red]\-#,##0\ "/>
    <numFmt numFmtId="183" formatCode="#,##0_ "/>
    <numFmt numFmtId="184" formatCode="#,##0&quot;円&quot;"/>
    <numFmt numFmtId="185" formatCode="#,##0;&quot;▲ &quot;#,##0"/>
    <numFmt numFmtId="186" formatCode="#,##0&quot;棟&quot;;[Red]\-#,##0&quot;棟&quot;"/>
    <numFmt numFmtId="187" formatCode="#,##0.00&quot;㎡&quot;;[Red]\-#,##0.00&quot;㎡&quot;"/>
    <numFmt numFmtId="188" formatCode="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u/>
      <sz val="11"/>
      <name val="ＭＳ Ｐゴシック"/>
      <family val="3"/>
      <charset val="128"/>
    </font>
    <font>
      <sz val="12"/>
      <name val="ＭＳ Ｐゴシック"/>
      <family val="3"/>
      <charset val="128"/>
    </font>
    <font>
      <sz val="12"/>
      <name val="ＭＳ ゴシック"/>
      <family val="3"/>
      <charset val="128"/>
    </font>
    <font>
      <sz val="9"/>
      <name val="ＭＳ 明朝"/>
      <family val="1"/>
      <charset val="128"/>
    </font>
    <font>
      <b/>
      <sz val="9"/>
      <color indexed="81"/>
      <name val="MS P ゴシック"/>
      <family val="3"/>
      <charset val="128"/>
    </font>
    <font>
      <b/>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name val="ＭＳ Ｐ明朝"/>
      <family val="1"/>
      <charset val="128"/>
    </font>
    <font>
      <b/>
      <sz val="12"/>
      <name val="ＭＳ Ｐゴシック"/>
      <family val="3"/>
      <charset val="128"/>
    </font>
    <font>
      <b/>
      <sz val="16"/>
      <name val="ＭＳ Ｐ明朝"/>
      <family val="1"/>
      <charset val="128"/>
    </font>
    <font>
      <sz val="9"/>
      <name val="ＭＳ Ｐ明朝"/>
      <family val="1"/>
      <charset val="128"/>
    </font>
    <font>
      <b/>
      <sz val="11"/>
      <color indexed="81"/>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95">
    <border>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style="dashed">
        <color indexed="64"/>
      </top>
      <bottom style="dashed">
        <color indexed="64"/>
      </bottom>
      <diagonal/>
    </border>
    <border>
      <left/>
      <right style="thin">
        <color indexed="64"/>
      </right>
      <top/>
      <bottom/>
      <diagonal/>
    </border>
    <border>
      <left/>
      <right/>
      <top style="double">
        <color indexed="64"/>
      </top>
      <bottom/>
      <diagonal/>
    </border>
    <border>
      <left style="medium">
        <color indexed="64"/>
      </left>
      <right/>
      <top style="double">
        <color indexed="64"/>
      </top>
      <bottom/>
      <diagonal/>
    </border>
    <border>
      <left/>
      <right style="medium">
        <color indexed="64"/>
      </right>
      <top style="dashed">
        <color indexed="64"/>
      </top>
      <bottom style="dashed">
        <color indexed="64"/>
      </bottom>
      <diagonal/>
    </border>
    <border>
      <left/>
      <right/>
      <top style="medium">
        <color indexed="64"/>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double">
        <color indexed="64"/>
      </bottom>
      <diagonal style="thin">
        <color indexed="64"/>
      </diagonal>
    </border>
    <border>
      <left style="thin">
        <color indexed="64"/>
      </left>
      <right style="thin">
        <color indexed="64"/>
      </right>
      <top style="dashed">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hair">
        <color indexed="64"/>
      </bottom>
      <diagonal/>
    </border>
  </borders>
  <cellStyleXfs count="13">
    <xf numFmtId="0" fontId="0" fillId="0" borderId="0">
      <alignment vertical="center"/>
    </xf>
    <xf numFmtId="0" fontId="7" fillId="0" borderId="0">
      <alignment vertical="center"/>
    </xf>
    <xf numFmtId="0" fontId="8" fillId="0" borderId="0"/>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cellStyleXfs>
  <cellXfs count="898">
    <xf numFmtId="0" fontId="0" fillId="0" borderId="0" xfId="0">
      <alignment vertical="center"/>
    </xf>
    <xf numFmtId="0" fontId="11" fillId="0" borderId="0" xfId="0" applyFont="1" applyAlignment="1">
      <alignment vertical="top" wrapText="1" justifyLastLine="1"/>
    </xf>
    <xf numFmtId="12" fontId="13" fillId="0" borderId="0" xfId="0" applyNumberFormat="1" applyFont="1" applyAlignment="1">
      <alignment horizontal="right" vertical="center" shrinkToFit="1"/>
    </xf>
    <xf numFmtId="0" fontId="14" fillId="0" borderId="10" xfId="0" applyFont="1" applyBorder="1" applyAlignment="1">
      <alignment horizontal="distributed" vertical="center" justifyLastLine="1"/>
    </xf>
    <xf numFmtId="0" fontId="8" fillId="0" borderId="0" xfId="0" applyFont="1">
      <alignment vertical="center"/>
    </xf>
    <xf numFmtId="0" fontId="8" fillId="0" borderId="0" xfId="0" applyFont="1" applyAlignment="1">
      <alignment horizontal="center" vertical="center"/>
    </xf>
    <xf numFmtId="0" fontId="11" fillId="0" borderId="11" xfId="0" applyFont="1" applyBorder="1" applyAlignment="1">
      <alignment horizontal="distributed" vertical="center" justifyLastLine="1"/>
    </xf>
    <xf numFmtId="0" fontId="11" fillId="0" borderId="0" xfId="0" applyFont="1" applyAlignment="1">
      <alignment vertical="center" shrinkToFit="1"/>
    </xf>
    <xf numFmtId="0" fontId="11" fillId="0" borderId="59" xfId="0" applyFont="1" applyBorder="1" applyAlignment="1">
      <alignment horizontal="distributed" vertical="center" justifyLastLine="1"/>
    </xf>
    <xf numFmtId="0" fontId="0" fillId="0" borderId="0" xfId="0" applyAlignment="1">
      <alignment horizontal="center" vertical="center"/>
    </xf>
    <xf numFmtId="0" fontId="11" fillId="0" borderId="66" xfId="0" applyFont="1" applyBorder="1" applyAlignment="1">
      <alignment vertical="center" justifyLastLine="1"/>
    </xf>
    <xf numFmtId="0" fontId="11" fillId="0" borderId="20" xfId="0" applyFont="1" applyBorder="1" applyAlignment="1">
      <alignment vertical="center" justifyLastLine="1"/>
    </xf>
    <xf numFmtId="0" fontId="11" fillId="0" borderId="63" xfId="0" applyFont="1" applyBorder="1" applyAlignment="1">
      <alignment vertical="center" justifyLastLine="1"/>
    </xf>
    <xf numFmtId="0" fontId="0" fillId="0" borderId="8" xfId="0" applyBorder="1">
      <alignment vertical="center"/>
    </xf>
    <xf numFmtId="0" fontId="0" fillId="0" borderId="41" xfId="0" applyBorder="1">
      <alignment vertical="center"/>
    </xf>
    <xf numFmtId="0" fontId="0" fillId="0" borderId="74" xfId="0" applyBorder="1">
      <alignment vertical="center"/>
    </xf>
    <xf numFmtId="0" fontId="0" fillId="0" borderId="29" xfId="0" applyBorder="1">
      <alignment vertical="center"/>
    </xf>
    <xf numFmtId="0" fontId="0" fillId="0" borderId="73" xfId="0" applyBorder="1">
      <alignment vertical="center"/>
    </xf>
    <xf numFmtId="0" fontId="0" fillId="0" borderId="80" xfId="0" applyBorder="1">
      <alignment vertical="center"/>
    </xf>
    <xf numFmtId="0" fontId="10" fillId="0" borderId="0" xfId="0" applyFont="1" applyAlignment="1">
      <alignment horizontal="right" vertical="center"/>
    </xf>
    <xf numFmtId="0" fontId="10" fillId="0" borderId="0" xfId="0" applyFont="1">
      <alignment vertical="center"/>
    </xf>
    <xf numFmtId="0" fontId="14" fillId="0" borderId="12" xfId="0" applyFont="1" applyBorder="1" applyAlignment="1">
      <alignment horizontal="distributed" vertical="center" wrapText="1" justifyLastLine="1"/>
    </xf>
    <xf numFmtId="0" fontId="21" fillId="0" borderId="53" xfId="0" applyFont="1" applyBorder="1" applyAlignment="1">
      <alignment horizontal="distributed" vertical="center" justifyLastLine="1"/>
    </xf>
    <xf numFmtId="0" fontId="21" fillId="0" borderId="71" xfId="0" applyFont="1" applyBorder="1" applyAlignment="1">
      <alignment horizontal="distributed" vertical="center" justifyLastLine="1"/>
    </xf>
    <xf numFmtId="0" fontId="22" fillId="0" borderId="0" xfId="2" applyFont="1" applyAlignment="1">
      <alignment vertical="center"/>
    </xf>
    <xf numFmtId="0" fontId="6" fillId="0" borderId="0" xfId="3">
      <alignment vertical="center"/>
    </xf>
    <xf numFmtId="0" fontId="11" fillId="0" borderId="0" xfId="2" applyFont="1" applyAlignment="1">
      <alignment vertical="center"/>
    </xf>
    <xf numFmtId="0" fontId="0" fillId="0" borderId="8" xfId="0" applyBorder="1" applyAlignment="1">
      <alignment vertical="center" wrapText="1"/>
    </xf>
    <xf numFmtId="0" fontId="11" fillId="3" borderId="71" xfId="0" applyFont="1" applyFill="1" applyBorder="1" applyAlignment="1">
      <alignment horizontal="distributed" vertical="center" wrapText="1" justifyLastLine="1"/>
    </xf>
    <xf numFmtId="0" fontId="11" fillId="0" borderId="33" xfId="0" applyFont="1" applyBorder="1" applyAlignment="1">
      <alignment vertical="center" justifyLastLine="1"/>
    </xf>
    <xf numFmtId="0" fontId="11" fillId="0" borderId="32" xfId="0" applyFont="1" applyBorder="1" applyAlignment="1">
      <alignment vertical="center" justifyLastLine="1"/>
    </xf>
    <xf numFmtId="176" fontId="11" fillId="0" borderId="89" xfId="0" applyNumberFormat="1" applyFont="1" applyBorder="1" applyAlignment="1">
      <alignment horizontal="center" vertical="center"/>
    </xf>
    <xf numFmtId="0" fontId="17" fillId="0" borderId="90" xfId="0" applyFont="1" applyBorder="1" applyAlignment="1">
      <alignment horizontal="center" vertical="center"/>
    </xf>
    <xf numFmtId="0" fontId="11" fillId="0" borderId="57" xfId="0" applyFont="1" applyBorder="1" applyAlignment="1">
      <alignment horizontal="distributed" vertical="center" justifyLastLine="1"/>
    </xf>
    <xf numFmtId="0" fontId="5" fillId="0" borderId="0" xfId="10">
      <alignment vertical="center"/>
    </xf>
    <xf numFmtId="0" fontId="25" fillId="0" borderId="0" xfId="10" applyFont="1" applyAlignment="1">
      <alignment horizontal="center" vertical="center"/>
    </xf>
    <xf numFmtId="0" fontId="27" fillId="0" borderId="0" xfId="10" applyFont="1">
      <alignment vertical="center"/>
    </xf>
    <xf numFmtId="0" fontId="28" fillId="0" borderId="0" xfId="10" applyFont="1" applyAlignment="1">
      <alignment horizontal="center" vertical="center"/>
    </xf>
    <xf numFmtId="0" fontId="29" fillId="0" borderId="0" xfId="10" applyFont="1">
      <alignment vertical="center"/>
    </xf>
    <xf numFmtId="0" fontId="27" fillId="0" borderId="0" xfId="10" applyFont="1" applyAlignment="1">
      <alignment horizontal="center" vertical="center"/>
    </xf>
    <xf numFmtId="0" fontId="31" fillId="0" borderId="0" xfId="10" applyFont="1" applyAlignment="1">
      <alignment horizontal="center" vertical="center"/>
    </xf>
    <xf numFmtId="0" fontId="29" fillId="0" borderId="0" xfId="10" applyFont="1" applyAlignment="1">
      <alignment horizontal="left" vertical="center"/>
    </xf>
    <xf numFmtId="0" fontId="32" fillId="0" borderId="0" xfId="10" applyFont="1">
      <alignment vertical="center"/>
    </xf>
    <xf numFmtId="0" fontId="30" fillId="0" borderId="29" xfId="10" applyFont="1" applyBorder="1">
      <alignment vertical="center"/>
    </xf>
    <xf numFmtId="0" fontId="30" fillId="0" borderId="91" xfId="10" applyFont="1" applyBorder="1">
      <alignment vertical="center"/>
    </xf>
    <xf numFmtId="0" fontId="28" fillId="0" borderId="0" xfId="10" applyFont="1" applyAlignment="1">
      <alignment vertical="center" wrapText="1"/>
    </xf>
    <xf numFmtId="0" fontId="27" fillId="0" borderId="29" xfId="10" applyFont="1" applyBorder="1" applyAlignment="1">
      <alignment vertical="center" wrapText="1"/>
    </xf>
    <xf numFmtId="0" fontId="27" fillId="0" borderId="91" xfId="10" applyFont="1" applyBorder="1" applyAlignment="1">
      <alignment vertical="center" wrapText="1"/>
    </xf>
    <xf numFmtId="0" fontId="27" fillId="0" borderId="0" xfId="10" applyFont="1" applyAlignment="1">
      <alignment horizontal="left" vertical="center"/>
    </xf>
    <xf numFmtId="0" fontId="5" fillId="6" borderId="71" xfId="10" applyFill="1" applyBorder="1" applyAlignment="1">
      <alignment horizontal="center" vertical="center"/>
    </xf>
    <xf numFmtId="0" fontId="28" fillId="0" borderId="71" xfId="10" applyFont="1" applyBorder="1" applyAlignment="1">
      <alignment horizontal="center" vertical="center"/>
    </xf>
    <xf numFmtId="0" fontId="36" fillId="0" borderId="71" xfId="10" applyFont="1" applyBorder="1" applyAlignment="1">
      <alignment horizontal="center" vertical="center"/>
    </xf>
    <xf numFmtId="0" fontId="33" fillId="0" borderId="0" xfId="10" applyFont="1" applyAlignment="1">
      <alignment horizontal="center" vertical="center"/>
    </xf>
    <xf numFmtId="0" fontId="5" fillId="0" borderId="0" xfId="10" applyAlignment="1">
      <alignment vertical="center" wrapText="1"/>
    </xf>
    <xf numFmtId="0" fontId="28" fillId="0" borderId="0" xfId="10" applyFont="1" applyAlignment="1">
      <alignment horizontal="center" vertical="center" wrapText="1"/>
    </xf>
    <xf numFmtId="0" fontId="29" fillId="0" borderId="0" xfId="10" applyFont="1" applyAlignment="1">
      <alignment horizontal="center" vertical="center" wrapText="1"/>
    </xf>
    <xf numFmtId="0" fontId="28" fillId="0" borderId="74" xfId="10" applyFont="1" applyBorder="1" applyAlignment="1">
      <alignment horizontal="center" vertical="center"/>
    </xf>
    <xf numFmtId="0" fontId="28" fillId="0" borderId="0" xfId="10" applyFont="1" applyAlignment="1">
      <alignment horizontal="left" vertical="center" wrapText="1"/>
    </xf>
    <xf numFmtId="0" fontId="5" fillId="0" borderId="0" xfId="10" applyAlignment="1">
      <alignment horizontal="left" vertical="center" wrapText="1"/>
    </xf>
    <xf numFmtId="0" fontId="29" fillId="0" borderId="0" xfId="10" applyFont="1" applyAlignment="1">
      <alignment horizontal="left" vertical="center" wrapText="1"/>
    </xf>
    <xf numFmtId="0" fontId="5" fillId="0" borderId="0" xfId="10" applyAlignment="1">
      <alignment horizontal="center" vertical="center" wrapText="1"/>
    </xf>
    <xf numFmtId="0" fontId="5" fillId="0" borderId="0" xfId="10" applyAlignment="1">
      <alignment horizontal="center" vertical="center"/>
    </xf>
    <xf numFmtId="0" fontId="5" fillId="0" borderId="0" xfId="11">
      <alignment vertical="center"/>
    </xf>
    <xf numFmtId="0" fontId="5" fillId="0" borderId="0" xfId="11" applyAlignment="1">
      <alignment horizontal="center" vertical="center"/>
    </xf>
    <xf numFmtId="0" fontId="30" fillId="0" borderId="0" xfId="11" applyFont="1" applyAlignment="1">
      <alignment horizontal="right" vertical="center"/>
    </xf>
    <xf numFmtId="0" fontId="36" fillId="0" borderId="0" xfId="11" applyFont="1" applyAlignment="1">
      <alignment horizontal="center" vertical="center"/>
    </xf>
    <xf numFmtId="0" fontId="37" fillId="0" borderId="0" xfId="11" applyFont="1" applyAlignment="1">
      <alignment horizontal="center" vertical="center" wrapText="1"/>
    </xf>
    <xf numFmtId="0" fontId="0" fillId="8" borderId="94" xfId="11" applyFont="1" applyFill="1" applyBorder="1" applyAlignment="1">
      <alignment horizontal="center" vertical="center"/>
    </xf>
    <xf numFmtId="0" fontId="0" fillId="8" borderId="95" xfId="11" applyFont="1" applyFill="1" applyBorder="1" applyAlignment="1">
      <alignment horizontal="center" vertical="center"/>
    </xf>
    <xf numFmtId="0" fontId="5" fillId="8" borderId="96" xfId="11" applyFill="1" applyBorder="1" applyAlignment="1">
      <alignment horizontal="center" vertical="center"/>
    </xf>
    <xf numFmtId="0" fontId="0" fillId="8" borderId="96" xfId="11" applyFont="1" applyFill="1" applyBorder="1" applyAlignment="1">
      <alignment horizontal="center" vertical="center" wrapText="1"/>
    </xf>
    <xf numFmtId="0" fontId="5" fillId="8" borderId="96" xfId="11" applyFill="1" applyBorder="1" applyAlignment="1">
      <alignment horizontal="center" vertical="center" wrapText="1"/>
    </xf>
    <xf numFmtId="0" fontId="0" fillId="8" borderId="97" xfId="11" applyFont="1" applyFill="1" applyBorder="1" applyAlignment="1">
      <alignment horizontal="center" vertical="center"/>
    </xf>
    <xf numFmtId="0" fontId="5" fillId="8" borderId="94" xfId="11" applyFill="1" applyBorder="1" applyAlignment="1">
      <alignment horizontal="center" vertical="center"/>
    </xf>
    <xf numFmtId="0" fontId="5" fillId="3" borderId="0" xfId="11" applyFill="1" applyAlignment="1">
      <alignment horizontal="center" vertical="center"/>
    </xf>
    <xf numFmtId="0" fontId="5" fillId="8" borderId="98" xfId="11" applyFill="1" applyBorder="1" applyAlignment="1">
      <alignment horizontal="center" vertical="center"/>
    </xf>
    <xf numFmtId="0" fontId="0" fillId="8" borderId="94" xfId="11" applyFont="1" applyFill="1" applyBorder="1" applyAlignment="1">
      <alignment horizontal="center" vertical="center" wrapText="1"/>
    </xf>
    <xf numFmtId="0" fontId="38" fillId="0" borderId="0" xfId="11" applyFont="1" applyAlignment="1">
      <alignment horizontal="center" vertical="center" wrapText="1"/>
    </xf>
    <xf numFmtId="0" fontId="38" fillId="8" borderId="99" xfId="11" applyFont="1" applyFill="1" applyBorder="1" applyAlignment="1">
      <alignment horizontal="center" vertical="center" wrapText="1"/>
    </xf>
    <xf numFmtId="0" fontId="38" fillId="8" borderId="47" xfId="11" applyFont="1" applyFill="1" applyBorder="1" applyAlignment="1">
      <alignment horizontal="center" vertical="center" wrapText="1"/>
    </xf>
    <xf numFmtId="0" fontId="38" fillId="8" borderId="100" xfId="11" applyFont="1" applyFill="1" applyBorder="1" applyAlignment="1">
      <alignment horizontal="center" vertical="center" wrapText="1"/>
    </xf>
    <xf numFmtId="0" fontId="38" fillId="8" borderId="101" xfId="11" applyFont="1" applyFill="1" applyBorder="1" applyAlignment="1">
      <alignment horizontal="center" vertical="center" wrapText="1"/>
    </xf>
    <xf numFmtId="0" fontId="38" fillId="3" borderId="0" xfId="11" applyFont="1" applyFill="1" applyAlignment="1">
      <alignment horizontal="center" vertical="center" wrapText="1"/>
    </xf>
    <xf numFmtId="0" fontId="39" fillId="0" borderId="0" xfId="11" applyFont="1" applyAlignment="1">
      <alignment vertical="center" wrapText="1"/>
    </xf>
    <xf numFmtId="0" fontId="38" fillId="8" borderId="102" xfId="11" applyFont="1" applyFill="1" applyBorder="1" applyAlignment="1">
      <alignment horizontal="center" vertical="center" wrapText="1"/>
    </xf>
    <xf numFmtId="0" fontId="40" fillId="0" borderId="0" xfId="11" applyFont="1">
      <alignment vertical="center"/>
    </xf>
    <xf numFmtId="0" fontId="5" fillId="0" borderId="103" xfId="11" applyBorder="1" applyAlignment="1">
      <alignment horizontal="center" vertical="center"/>
    </xf>
    <xf numFmtId="0" fontId="0" fillId="0" borderId="55" xfId="11" applyFont="1" applyBorder="1" applyAlignment="1">
      <alignment horizontal="left" vertical="center" wrapText="1"/>
    </xf>
    <xf numFmtId="0" fontId="0" fillId="0" borderId="41" xfId="11" applyFont="1" applyBorder="1" applyAlignment="1">
      <alignment horizontal="left" vertical="center" wrapText="1"/>
    </xf>
    <xf numFmtId="0" fontId="36" fillId="0" borderId="59" xfId="11" applyFont="1" applyBorder="1" applyAlignment="1">
      <alignment horizontal="left" vertical="center" wrapText="1"/>
    </xf>
    <xf numFmtId="38" fontId="5" fillId="0" borderId="41" xfId="8" applyFont="1" applyBorder="1">
      <alignment vertical="center"/>
    </xf>
    <xf numFmtId="38" fontId="5" fillId="3" borderId="41" xfId="8" applyFont="1" applyFill="1" applyBorder="1" applyAlignment="1">
      <alignment horizontal="right" vertical="center"/>
    </xf>
    <xf numFmtId="38" fontId="5" fillId="3" borderId="103" xfId="8" applyFont="1" applyFill="1" applyBorder="1" applyAlignment="1">
      <alignment horizontal="left" vertical="center" wrapText="1"/>
    </xf>
    <xf numFmtId="38" fontId="5" fillId="3" borderId="0" xfId="8" applyFont="1" applyFill="1" applyBorder="1" applyAlignment="1">
      <alignment horizontal="left" vertical="center" wrapText="1"/>
    </xf>
    <xf numFmtId="0" fontId="0" fillId="0" borderId="26" xfId="11" applyFont="1" applyBorder="1" applyAlignment="1">
      <alignment horizontal="left" vertical="center" wrapText="1"/>
    </xf>
    <xf numFmtId="0" fontId="36" fillId="0" borderId="41" xfId="11" applyFont="1" applyBorder="1" applyAlignment="1">
      <alignment horizontal="left" vertical="center" wrapText="1"/>
    </xf>
    <xf numFmtId="38" fontId="5" fillId="0" borderId="71" xfId="8" applyFont="1" applyBorder="1">
      <alignment vertical="center"/>
    </xf>
    <xf numFmtId="38" fontId="5" fillId="3" borderId="106" xfId="8" applyFont="1" applyFill="1" applyBorder="1" applyAlignment="1">
      <alignment horizontal="left" vertical="center" wrapText="1"/>
    </xf>
    <xf numFmtId="0" fontId="5" fillId="0" borderId="106" xfId="11" applyBorder="1" applyAlignment="1">
      <alignment horizontal="center" vertical="center"/>
    </xf>
    <xf numFmtId="0" fontId="0" fillId="0" borderId="71" xfId="11" applyFont="1" applyBorder="1" applyAlignment="1">
      <alignment horizontal="left" vertical="center" wrapText="1"/>
    </xf>
    <xf numFmtId="38" fontId="5" fillId="3" borderId="71" xfId="8" applyFont="1" applyFill="1" applyBorder="1" applyAlignment="1">
      <alignment horizontal="right" vertical="center"/>
    </xf>
    <xf numFmtId="0" fontId="5" fillId="0" borderId="26" xfId="11" applyBorder="1" applyAlignment="1">
      <alignment horizontal="left" vertical="center" wrapText="1"/>
    </xf>
    <xf numFmtId="0" fontId="5" fillId="0" borderId="71" xfId="11" applyBorder="1" applyAlignment="1">
      <alignment horizontal="left" vertical="center" wrapText="1"/>
    </xf>
    <xf numFmtId="0" fontId="5" fillId="0" borderId="107" xfId="11" applyBorder="1" applyAlignment="1">
      <alignment horizontal="center" vertical="center"/>
    </xf>
    <xf numFmtId="0" fontId="5" fillId="0" borderId="38" xfId="11" applyBorder="1" applyAlignment="1">
      <alignment horizontal="left" vertical="center" wrapText="1"/>
    </xf>
    <xf numFmtId="0" fontId="5" fillId="0" borderId="79" xfId="11" applyBorder="1" applyAlignment="1">
      <alignment horizontal="left" vertical="center" wrapText="1"/>
    </xf>
    <xf numFmtId="0" fontId="36" fillId="0" borderId="100" xfId="11" applyFont="1" applyBorder="1" applyAlignment="1">
      <alignment horizontal="left" vertical="center" wrapText="1"/>
    </xf>
    <xf numFmtId="38" fontId="5" fillId="0" borderId="79" xfId="8" applyFont="1" applyBorder="1">
      <alignment vertical="center"/>
    </xf>
    <xf numFmtId="38" fontId="5" fillId="3" borderId="79" xfId="8" applyFont="1" applyFill="1" applyBorder="1" applyAlignment="1">
      <alignment horizontal="right" vertical="center"/>
    </xf>
    <xf numFmtId="38" fontId="5" fillId="3" borderId="107" xfId="8" applyFont="1" applyFill="1" applyBorder="1" applyAlignment="1">
      <alignment horizontal="left" vertical="center" wrapText="1"/>
    </xf>
    <xf numFmtId="0" fontId="41" fillId="0" borderId="0" xfId="11" applyFont="1" applyAlignment="1">
      <alignment horizontal="distributed" vertical="center" justifyLastLine="1"/>
    </xf>
    <xf numFmtId="38" fontId="5" fillId="0" borderId="0" xfId="11" applyNumberFormat="1">
      <alignment vertical="center"/>
    </xf>
    <xf numFmtId="0" fontId="37" fillId="0" borderId="0" xfId="11" applyFont="1" applyAlignment="1">
      <alignment vertical="top"/>
    </xf>
    <xf numFmtId="0" fontId="37" fillId="0" borderId="0" xfId="11" applyFont="1" applyAlignment="1">
      <alignment horizontal="center" vertical="top"/>
    </xf>
    <xf numFmtId="0" fontId="42" fillId="0" borderId="0" xfId="11" applyFont="1" applyAlignment="1">
      <alignment horizontal="distributed" vertical="top" justifyLastLine="1"/>
    </xf>
    <xf numFmtId="38" fontId="37" fillId="0" borderId="0" xfId="11" applyNumberFormat="1" applyFont="1" applyAlignment="1">
      <alignment vertical="top"/>
    </xf>
    <xf numFmtId="0" fontId="36" fillId="0" borderId="0" xfId="11" applyFont="1" applyAlignment="1">
      <alignment horizontal="center"/>
    </xf>
    <xf numFmtId="0" fontId="28" fillId="0" borderId="0" xfId="11" applyFont="1" applyAlignment="1">
      <alignment horizontal="center"/>
    </xf>
    <xf numFmtId="38" fontId="0" fillId="10" borderId="108" xfId="8" applyFont="1" applyFill="1" applyBorder="1" applyAlignment="1">
      <alignment horizontal="right" vertical="center"/>
    </xf>
    <xf numFmtId="0" fontId="0" fillId="0" borderId="0" xfId="11" applyFont="1">
      <alignment vertical="center"/>
    </xf>
    <xf numFmtId="0" fontId="37" fillId="7" borderId="71" xfId="11" applyFont="1" applyFill="1" applyBorder="1" applyAlignment="1">
      <alignment horizontal="center" vertical="center"/>
    </xf>
    <xf numFmtId="0" fontId="29" fillId="7" borderId="71" xfId="11" applyFont="1" applyFill="1" applyBorder="1" applyAlignment="1">
      <alignment horizontal="center" vertical="center"/>
    </xf>
    <xf numFmtId="10" fontId="5" fillId="0" borderId="71" xfId="11" applyNumberFormat="1" applyBorder="1">
      <alignment vertical="center"/>
    </xf>
    <xf numFmtId="179" fontId="5" fillId="0" borderId="0" xfId="10" applyNumberFormat="1">
      <alignment vertical="center"/>
    </xf>
    <xf numFmtId="0" fontId="41" fillId="0" borderId="0" xfId="10" applyFont="1" applyAlignment="1">
      <alignment horizontal="right" vertical="center"/>
    </xf>
    <xf numFmtId="0" fontId="47" fillId="0" borderId="0" xfId="10" applyFont="1">
      <alignment vertical="center"/>
    </xf>
    <xf numFmtId="0" fontId="47" fillId="7" borderId="71" xfId="10" applyFont="1" applyFill="1" applyBorder="1" applyAlignment="1">
      <alignment horizontal="center" vertical="center"/>
    </xf>
    <xf numFmtId="0" fontId="50" fillId="0" borderId="0" xfId="10" applyFont="1">
      <alignment vertical="center"/>
    </xf>
    <xf numFmtId="0" fontId="5" fillId="0" borderId="0" xfId="10" applyAlignment="1">
      <alignment horizontal="center" vertical="center" shrinkToFit="1"/>
    </xf>
    <xf numFmtId="0" fontId="5" fillId="0" borderId="0" xfId="10" applyAlignment="1">
      <alignment horizontal="left" vertical="center"/>
    </xf>
    <xf numFmtId="0" fontId="51" fillId="0" borderId="0" xfId="0" applyFont="1">
      <alignment vertical="center"/>
    </xf>
    <xf numFmtId="0" fontId="51" fillId="0" borderId="0" xfId="0" applyFont="1" applyAlignment="1">
      <alignment horizontal="right" vertical="center"/>
    </xf>
    <xf numFmtId="0" fontId="51" fillId="0" borderId="112" xfId="0" applyFont="1" applyBorder="1" applyAlignment="1">
      <alignment horizontal="distributed" vertical="center"/>
    </xf>
    <xf numFmtId="0" fontId="11" fillId="0" borderId="72" xfId="0" applyFont="1" applyBorder="1" applyAlignment="1">
      <alignment horizontal="distributed" vertical="center" justifyLastLine="1"/>
    </xf>
    <xf numFmtId="0" fontId="51" fillId="0" borderId="115" xfId="0" applyFont="1" applyBorder="1" applyAlignment="1">
      <alignment horizontal="distributed" vertical="center" wrapText="1" justifyLastLine="1"/>
    </xf>
    <xf numFmtId="0" fontId="51" fillId="0" borderId="3" xfId="0" applyFont="1" applyBorder="1" applyAlignment="1">
      <alignment horizontal="distributed" vertical="center" justifyLastLine="1"/>
    </xf>
    <xf numFmtId="0" fontId="51" fillId="0" borderId="72" xfId="0" applyFont="1" applyBorder="1" applyAlignment="1">
      <alignment horizontal="distributed" vertical="center" justifyLastLine="1"/>
    </xf>
    <xf numFmtId="0" fontId="51" fillId="0" borderId="25" xfId="0" applyFont="1" applyBorder="1" applyAlignment="1">
      <alignment horizontal="distributed" vertical="center" justifyLastLine="1"/>
    </xf>
    <xf numFmtId="183" fontId="51" fillId="0" borderId="26" xfId="0" applyNumberFormat="1" applyFont="1" applyBorder="1" applyAlignment="1">
      <alignment horizontal="right" vertical="center" shrinkToFit="1"/>
    </xf>
    <xf numFmtId="0" fontId="51" fillId="0" borderId="83" xfId="0" applyFont="1" applyBorder="1" applyAlignment="1">
      <alignment horizontal="left" vertical="center"/>
    </xf>
    <xf numFmtId="0" fontId="51" fillId="0" borderId="42" xfId="0" applyFont="1" applyBorder="1" applyAlignment="1">
      <alignment horizontal="distributed" vertical="center" justifyLastLine="1"/>
    </xf>
    <xf numFmtId="183" fontId="51" fillId="0" borderId="43" xfId="0" applyNumberFormat="1" applyFont="1" applyBorder="1" applyAlignment="1">
      <alignment horizontal="right" vertical="center" shrinkToFit="1"/>
    </xf>
    <xf numFmtId="0" fontId="51" fillId="0" borderId="116" xfId="0" applyFont="1" applyBorder="1" applyAlignment="1">
      <alignment horizontal="left" vertical="center"/>
    </xf>
    <xf numFmtId="0" fontId="51" fillId="0" borderId="33" xfId="0" applyFont="1" applyBorder="1">
      <alignment vertical="center"/>
    </xf>
    <xf numFmtId="0" fontId="51" fillId="0" borderId="91" xfId="0" applyFont="1" applyBorder="1">
      <alignment vertical="center"/>
    </xf>
    <xf numFmtId="176" fontId="51" fillId="0" borderId="0" xfId="0" applyNumberFormat="1" applyFont="1" applyAlignment="1">
      <alignment horizontal="right" vertical="center"/>
    </xf>
    <xf numFmtId="184" fontId="51" fillId="0" borderId="0" xfId="0" applyNumberFormat="1" applyFont="1">
      <alignment vertical="center"/>
    </xf>
    <xf numFmtId="176" fontId="51" fillId="0" borderId="0" xfId="0" applyNumberFormat="1" applyFont="1">
      <alignment vertical="center"/>
    </xf>
    <xf numFmtId="185" fontId="51" fillId="0" borderId="0" xfId="0" applyNumberFormat="1" applyFont="1">
      <alignment vertical="center"/>
    </xf>
    <xf numFmtId="0" fontId="51" fillId="0" borderId="29" xfId="0" applyFont="1" applyBorder="1" applyAlignment="1">
      <alignment horizontal="left" vertical="center"/>
    </xf>
    <xf numFmtId="0" fontId="51" fillId="0" borderId="0" xfId="0" applyFont="1" applyAlignment="1">
      <alignment horizontal="left" vertical="center"/>
    </xf>
    <xf numFmtId="0" fontId="56" fillId="3" borderId="0" xfId="0" applyFont="1" applyFill="1">
      <alignment vertical="center"/>
    </xf>
    <xf numFmtId="0" fontId="56" fillId="3" borderId="0" xfId="0" applyFont="1" applyFill="1" applyAlignment="1">
      <alignment horizontal="left" vertical="center" wrapText="1"/>
    </xf>
    <xf numFmtId="0" fontId="56" fillId="3" borderId="0" xfId="0" applyFont="1" applyFill="1" applyAlignment="1">
      <alignment vertical="center" wrapText="1"/>
    </xf>
    <xf numFmtId="0" fontId="57" fillId="0" borderId="0" xfId="0" applyFont="1" applyAlignment="1">
      <alignment vertical="center" wrapText="1"/>
    </xf>
    <xf numFmtId="0" fontId="8" fillId="0" borderId="0" xfId="0" applyFont="1" applyAlignment="1">
      <alignment vertical="center" wrapText="1"/>
    </xf>
    <xf numFmtId="0" fontId="57" fillId="3"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3" borderId="0" xfId="0" applyNumberFormat="1" applyFill="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vertical="center" wrapText="1"/>
    </xf>
    <xf numFmtId="0" fontId="0" fillId="3" borderId="0" xfId="0" applyFill="1" applyAlignment="1">
      <alignment horizontal="left" vertical="center" wrapText="1"/>
    </xf>
    <xf numFmtId="0" fontId="8" fillId="11" borderId="0" xfId="0" applyFont="1" applyFill="1" applyAlignment="1">
      <alignment vertical="center" wrapText="1"/>
    </xf>
    <xf numFmtId="0" fontId="59" fillId="11" borderId="0" xfId="0" applyFont="1" applyFill="1">
      <alignment vertical="center"/>
    </xf>
    <xf numFmtId="0" fontId="21" fillId="11" borderId="0" xfId="0" applyFont="1" applyFill="1" applyAlignment="1">
      <alignment vertical="center" wrapText="1"/>
    </xf>
    <xf numFmtId="0" fontId="8" fillId="11" borderId="0" xfId="0" applyFont="1" applyFill="1" applyAlignment="1">
      <alignment horizontal="center" vertical="center" wrapText="1"/>
    </xf>
    <xf numFmtId="0" fontId="0" fillId="11" borderId="0" xfId="0" applyFill="1" applyAlignment="1">
      <alignment horizontal="left" vertical="center" wrapText="1"/>
    </xf>
    <xf numFmtId="0" fontId="8" fillId="11" borderId="0" xfId="0" applyFont="1" applyFill="1" applyAlignment="1">
      <alignment horizontal="left" vertical="center" wrapText="1"/>
    </xf>
    <xf numFmtId="0" fontId="61" fillId="11" borderId="0" xfId="0" applyFont="1" applyFill="1">
      <alignment vertical="center"/>
    </xf>
    <xf numFmtId="0" fontId="52" fillId="11" borderId="0" xfId="0" applyFont="1" applyFill="1" applyAlignment="1">
      <alignment horizontal="left" vertical="center" wrapText="1"/>
    </xf>
    <xf numFmtId="0" fontId="21" fillId="11" borderId="119" xfId="0" applyFont="1" applyFill="1" applyBorder="1" applyAlignment="1">
      <alignment horizontal="right" wrapText="1"/>
    </xf>
    <xf numFmtId="0" fontId="0" fillId="11" borderId="0" xfId="0" applyFill="1" applyAlignment="1">
      <alignment vertical="center" wrapText="1"/>
    </xf>
    <xf numFmtId="0" fontId="8" fillId="0" borderId="91" xfId="0" applyFont="1" applyBorder="1" applyAlignment="1">
      <alignment vertical="center" wrapText="1"/>
    </xf>
    <xf numFmtId="0" fontId="0" fillId="0" borderId="91" xfId="0" applyBorder="1" applyAlignment="1">
      <alignment horizontal="right" vertical="center" wrapText="1"/>
    </xf>
    <xf numFmtId="0" fontId="0" fillId="0" borderId="75" xfId="0" applyBorder="1" applyAlignment="1">
      <alignment horizontal="center" vertical="center" wrapText="1"/>
    </xf>
    <xf numFmtId="0" fontId="0" fillId="0" borderId="112" xfId="0"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0" fillId="0" borderId="113" xfId="0" applyBorder="1" applyAlignment="1">
      <alignment horizontal="center" vertical="center" wrapText="1"/>
    </xf>
    <xf numFmtId="0" fontId="0" fillId="0" borderId="76" xfId="0" applyBorder="1" applyAlignment="1">
      <alignment horizontal="center" vertical="center" wrapText="1"/>
    </xf>
    <xf numFmtId="0" fontId="21" fillId="0" borderId="99" xfId="0" applyFont="1" applyBorder="1" applyAlignment="1">
      <alignment horizontal="right" vertical="center" wrapText="1"/>
    </xf>
    <xf numFmtId="0" fontId="21" fillId="0" borderId="128" xfId="0" applyFont="1" applyBorder="1" applyAlignment="1">
      <alignment horizontal="right" vertical="center" wrapText="1"/>
    </xf>
    <xf numFmtId="0" fontId="21" fillId="0" borderId="138" xfId="0" applyFont="1" applyBorder="1" applyAlignment="1">
      <alignment horizontal="right" vertical="center" wrapText="1"/>
    </xf>
    <xf numFmtId="0" fontId="21" fillId="0" borderId="139" xfId="0" applyFont="1" applyBorder="1" applyAlignment="1">
      <alignment horizontal="right" vertical="center" wrapText="1"/>
    </xf>
    <xf numFmtId="0" fontId="21" fillId="0" borderId="140" xfId="0" applyFont="1" applyBorder="1" applyAlignment="1">
      <alignment horizontal="right" vertical="center" wrapText="1"/>
    </xf>
    <xf numFmtId="0" fontId="21" fillId="0" borderId="141" xfId="0" applyFont="1" applyBorder="1" applyAlignment="1">
      <alignment horizontal="right" vertical="center" wrapText="1"/>
    </xf>
    <xf numFmtId="0" fontId="21" fillId="0" borderId="142" xfId="0" applyFont="1" applyBorder="1" applyAlignment="1">
      <alignment horizontal="right" vertical="center" wrapText="1"/>
    </xf>
    <xf numFmtId="0" fontId="21" fillId="0" borderId="101" xfId="0" applyFont="1" applyBorder="1" applyAlignment="1">
      <alignment horizontal="right" vertical="center" wrapText="1"/>
    </xf>
    <xf numFmtId="0" fontId="21" fillId="0" borderId="133" xfId="0" applyFont="1" applyBorder="1" applyAlignment="1">
      <alignment horizontal="right" vertical="center" wrapText="1"/>
    </xf>
    <xf numFmtId="0" fontId="21" fillId="2" borderId="145" xfId="0" applyFont="1" applyFill="1" applyBorder="1" applyAlignment="1" applyProtection="1">
      <alignment horizontal="center" vertical="center" wrapText="1"/>
      <protection locked="0"/>
    </xf>
    <xf numFmtId="186" fontId="21" fillId="9" borderId="145" xfId="8" applyNumberFormat="1" applyFont="1" applyFill="1" applyBorder="1" applyAlignment="1" applyProtection="1">
      <alignment vertical="center" wrapText="1"/>
      <protection locked="0"/>
    </xf>
    <xf numFmtId="186" fontId="21" fillId="12" borderId="145" xfId="8" applyNumberFormat="1" applyFont="1" applyFill="1" applyBorder="1" applyAlignment="1">
      <alignment vertical="center" wrapText="1"/>
    </xf>
    <xf numFmtId="186" fontId="21" fillId="9" borderId="146" xfId="8" applyNumberFormat="1" applyFont="1" applyFill="1" applyBorder="1" applyAlignment="1" applyProtection="1">
      <alignment vertical="center" wrapText="1"/>
      <protection locked="0"/>
    </xf>
    <xf numFmtId="186" fontId="21" fillId="13" borderId="49" xfId="8" applyNumberFormat="1" applyFont="1" applyFill="1" applyBorder="1" applyAlignment="1">
      <alignment vertical="center" wrapText="1"/>
    </xf>
    <xf numFmtId="186" fontId="21" fillId="9" borderId="75" xfId="8" applyNumberFormat="1" applyFont="1" applyFill="1" applyBorder="1" applyAlignment="1" applyProtection="1">
      <alignment vertical="center" wrapText="1"/>
      <protection locked="0"/>
    </xf>
    <xf numFmtId="186" fontId="21" fillId="9" borderId="112" xfId="8" applyNumberFormat="1" applyFont="1" applyFill="1" applyBorder="1" applyAlignment="1" applyProtection="1">
      <alignment vertical="center" wrapText="1"/>
      <protection locked="0"/>
    </xf>
    <xf numFmtId="186" fontId="21" fillId="9" borderId="134" xfId="8" applyNumberFormat="1" applyFont="1" applyFill="1" applyBorder="1" applyAlignment="1" applyProtection="1">
      <alignment vertical="center" wrapText="1"/>
      <protection locked="0"/>
    </xf>
    <xf numFmtId="186" fontId="21" fillId="9" borderId="135" xfId="8" applyNumberFormat="1" applyFont="1" applyFill="1" applyBorder="1" applyAlignment="1" applyProtection="1">
      <alignment vertical="center" wrapText="1"/>
      <protection locked="0"/>
    </xf>
    <xf numFmtId="186" fontId="21" fillId="9" borderId="113" xfId="8" applyNumberFormat="1" applyFont="1" applyFill="1" applyBorder="1" applyAlignment="1" applyProtection="1">
      <alignment vertical="center" wrapText="1"/>
      <protection locked="0"/>
    </xf>
    <xf numFmtId="186" fontId="21" fillId="9" borderId="76" xfId="8" applyNumberFormat="1" applyFont="1" applyFill="1" applyBorder="1" applyAlignment="1" applyProtection="1">
      <alignment vertical="center" wrapText="1"/>
      <protection locked="0"/>
    </xf>
    <xf numFmtId="186" fontId="21" fillId="13" borderId="147" xfId="8" applyNumberFormat="1" applyFont="1" applyFill="1" applyBorder="1" applyAlignment="1">
      <alignment vertical="center" wrapText="1"/>
    </xf>
    <xf numFmtId="0" fontId="8" fillId="0" borderId="71" xfId="0" applyFont="1" applyBorder="1" applyAlignment="1">
      <alignment vertical="center" wrapText="1"/>
    </xf>
    <xf numFmtId="0" fontId="21" fillId="2" borderId="106" xfId="0" applyFont="1" applyFill="1" applyBorder="1" applyAlignment="1" applyProtection="1">
      <alignment horizontal="center" vertical="center" wrapText="1"/>
      <protection locked="0"/>
    </xf>
    <xf numFmtId="186" fontId="21" fillId="9" borderId="106" xfId="8" applyNumberFormat="1" applyFont="1" applyFill="1" applyBorder="1" applyAlignment="1" applyProtection="1">
      <alignment vertical="center" wrapText="1"/>
      <protection locked="0"/>
    </xf>
    <xf numFmtId="186" fontId="21" fillId="12" borderId="106" xfId="8" applyNumberFormat="1" applyFont="1" applyFill="1" applyBorder="1" applyAlignment="1">
      <alignment vertical="center" wrapText="1"/>
    </xf>
    <xf numFmtId="186" fontId="21" fillId="13" borderId="26" xfId="8" applyNumberFormat="1" applyFont="1" applyFill="1" applyBorder="1" applyAlignment="1">
      <alignment vertical="center" wrapText="1"/>
    </xf>
    <xf numFmtId="186" fontId="21" fillId="9" borderId="72" xfId="8" applyNumberFormat="1" applyFont="1" applyFill="1" applyBorder="1" applyAlignment="1" applyProtection="1">
      <alignment vertical="center" wrapText="1"/>
      <protection locked="0"/>
    </xf>
    <xf numFmtId="186" fontId="21" fillId="9" borderId="25" xfId="8" applyNumberFormat="1" applyFont="1" applyFill="1" applyBorder="1" applyAlignment="1" applyProtection="1">
      <alignment vertical="center" wrapText="1"/>
      <protection locked="0"/>
    </xf>
    <xf numFmtId="186" fontId="21" fillId="9" borderId="149" xfId="8" applyNumberFormat="1" applyFont="1" applyFill="1" applyBorder="1" applyAlignment="1" applyProtection="1">
      <alignment vertical="center" wrapText="1"/>
      <protection locked="0"/>
    </xf>
    <xf numFmtId="186" fontId="21" fillId="9" borderId="150" xfId="8" applyNumberFormat="1" applyFont="1" applyFill="1" applyBorder="1" applyAlignment="1" applyProtection="1">
      <alignment vertical="center" wrapText="1"/>
      <protection locked="0"/>
    </xf>
    <xf numFmtId="186" fontId="21" fillId="9" borderId="53" xfId="8" applyNumberFormat="1" applyFont="1" applyFill="1" applyBorder="1" applyAlignment="1" applyProtection="1">
      <alignment vertical="center" wrapText="1"/>
      <protection locked="0"/>
    </xf>
    <xf numFmtId="186" fontId="21" fillId="9" borderId="73" xfId="8" applyNumberFormat="1" applyFont="1" applyFill="1" applyBorder="1" applyAlignment="1" applyProtection="1">
      <alignment vertical="center" wrapText="1"/>
      <protection locked="0"/>
    </xf>
    <xf numFmtId="186" fontId="21" fillId="13" borderId="151" xfId="8" applyNumberFormat="1" applyFont="1" applyFill="1" applyBorder="1" applyAlignment="1">
      <alignment vertical="center" wrapText="1"/>
    </xf>
    <xf numFmtId="0" fontId="21" fillId="2" borderId="107" xfId="0" applyFont="1" applyFill="1" applyBorder="1" applyAlignment="1" applyProtection="1">
      <alignment horizontal="center" vertical="center" wrapText="1"/>
      <protection locked="0"/>
    </xf>
    <xf numFmtId="186" fontId="21" fillId="9" borderId="99" xfId="8" applyNumberFormat="1" applyFont="1" applyFill="1" applyBorder="1" applyAlignment="1" applyProtection="1">
      <alignment vertical="center" wrapText="1"/>
      <protection locked="0"/>
    </xf>
    <xf numFmtId="186" fontId="21" fillId="12" borderId="99" xfId="8" applyNumberFormat="1" applyFont="1" applyFill="1" applyBorder="1" applyAlignment="1">
      <alignment vertical="center" wrapText="1"/>
    </xf>
    <xf numFmtId="186" fontId="21" fillId="9" borderId="107" xfId="8" applyNumberFormat="1" applyFont="1" applyFill="1" applyBorder="1" applyAlignment="1" applyProtection="1">
      <alignment vertical="center" wrapText="1"/>
      <protection locked="0"/>
    </xf>
    <xf numFmtId="186" fontId="21" fillId="13" borderId="38" xfId="8" applyNumberFormat="1" applyFont="1" applyFill="1" applyBorder="1" applyAlignment="1">
      <alignment vertical="center" wrapText="1"/>
    </xf>
    <xf numFmtId="186" fontId="21" fillId="9" borderId="138" xfId="8" applyNumberFormat="1" applyFont="1" applyFill="1" applyBorder="1" applyAlignment="1" applyProtection="1">
      <alignment vertical="center" wrapText="1"/>
      <protection locked="0"/>
    </xf>
    <xf numFmtId="186" fontId="21" fillId="9" borderId="139" xfId="8" applyNumberFormat="1" applyFont="1" applyFill="1" applyBorder="1" applyAlignment="1" applyProtection="1">
      <alignment vertical="center" wrapText="1"/>
      <protection locked="0"/>
    </xf>
    <xf numFmtId="186" fontId="21" fillId="9" borderId="140" xfId="8" applyNumberFormat="1" applyFont="1" applyFill="1" applyBorder="1" applyAlignment="1" applyProtection="1">
      <alignment vertical="center" wrapText="1"/>
      <protection locked="0"/>
    </xf>
    <xf numFmtId="186" fontId="21" fillId="9" borderId="141" xfId="8" applyNumberFormat="1" applyFont="1" applyFill="1" applyBorder="1" applyAlignment="1" applyProtection="1">
      <alignment vertical="center" wrapText="1"/>
      <protection locked="0"/>
    </xf>
    <xf numFmtId="186" fontId="21" fillId="9" borderId="142" xfId="8" applyNumberFormat="1" applyFont="1" applyFill="1" applyBorder="1" applyAlignment="1" applyProtection="1">
      <alignment vertical="center" wrapText="1"/>
      <protection locked="0"/>
    </xf>
    <xf numFmtId="186" fontId="21" fillId="9" borderId="101" xfId="8" applyNumberFormat="1" applyFont="1" applyFill="1" applyBorder="1" applyAlignment="1" applyProtection="1">
      <alignment vertical="center" wrapText="1"/>
      <protection locked="0"/>
    </xf>
    <xf numFmtId="186" fontId="21" fillId="13" borderId="153" xfId="8" applyNumberFormat="1" applyFont="1" applyFill="1" applyBorder="1" applyAlignment="1">
      <alignment vertical="center" wrapText="1"/>
    </xf>
    <xf numFmtId="0" fontId="21" fillId="0" borderId="119" xfId="0" applyFont="1" applyBorder="1" applyAlignment="1">
      <alignment horizontal="center" vertical="center" wrapText="1"/>
    </xf>
    <xf numFmtId="186" fontId="21" fillId="13" borderId="155" xfId="8" applyNumberFormat="1" applyFont="1" applyFill="1" applyBorder="1" applyAlignment="1">
      <alignment vertical="center" wrapText="1"/>
    </xf>
    <xf numFmtId="186" fontId="21" fillId="13" borderId="119" xfId="8" applyNumberFormat="1" applyFont="1" applyFill="1" applyBorder="1" applyAlignment="1">
      <alignment vertical="center" wrapText="1"/>
    </xf>
    <xf numFmtId="186" fontId="21" fillId="13" borderId="156" xfId="8" applyNumberFormat="1" applyFont="1" applyFill="1" applyBorder="1" applyAlignment="1">
      <alignment vertical="center" wrapText="1"/>
    </xf>
    <xf numFmtId="186" fontId="21" fillId="13" borderId="157" xfId="8" applyNumberFormat="1" applyFont="1" applyFill="1" applyBorder="1" applyAlignment="1">
      <alignment vertical="center" wrapText="1"/>
    </xf>
    <xf numFmtId="186" fontId="21" fillId="13" borderId="158" xfId="8" applyNumberFormat="1" applyFont="1" applyFill="1" applyBorder="1" applyAlignment="1">
      <alignment vertical="center" wrapText="1"/>
    </xf>
    <xf numFmtId="186" fontId="21" fillId="13" borderId="159" xfId="8" applyNumberFormat="1" applyFont="1" applyFill="1" applyBorder="1" applyAlignment="1">
      <alignment vertical="center" wrapText="1"/>
    </xf>
    <xf numFmtId="186" fontId="21" fillId="13" borderId="160" xfId="8" applyNumberFormat="1" applyFont="1" applyFill="1" applyBorder="1" applyAlignment="1">
      <alignment vertical="center" wrapText="1"/>
    </xf>
    <xf numFmtId="186" fontId="21" fillId="13" borderId="161" xfId="8" applyNumberFormat="1" applyFont="1" applyFill="1" applyBorder="1" applyAlignment="1">
      <alignment vertical="center" wrapText="1"/>
    </xf>
    <xf numFmtId="186" fontId="21" fillId="13" borderId="162" xfId="8" applyNumberFormat="1" applyFont="1" applyFill="1" applyBorder="1" applyAlignment="1">
      <alignment vertical="center" wrapText="1"/>
    </xf>
    <xf numFmtId="0" fontId="21" fillId="11" borderId="0" xfId="0" applyFont="1" applyFill="1" applyAlignment="1">
      <alignment horizontal="center" vertical="center" wrapText="1"/>
    </xf>
    <xf numFmtId="38" fontId="21" fillId="11" borderId="0" xfId="8" applyFont="1" applyFill="1" applyBorder="1" applyAlignment="1">
      <alignment vertical="center" wrapText="1"/>
    </xf>
    <xf numFmtId="38" fontId="21" fillId="11" borderId="163" xfId="8" applyFont="1" applyFill="1" applyBorder="1" applyAlignment="1">
      <alignment vertical="center" wrapText="1"/>
    </xf>
    <xf numFmtId="38" fontId="21" fillId="11" borderId="164" xfId="8" applyFont="1" applyFill="1" applyBorder="1" applyAlignment="1">
      <alignment vertical="center" wrapText="1"/>
    </xf>
    <xf numFmtId="38" fontId="21" fillId="11" borderId="165" xfId="8" applyFont="1" applyFill="1" applyBorder="1" applyAlignment="1">
      <alignment vertical="center" wrapText="1"/>
    </xf>
    <xf numFmtId="38" fontId="21" fillId="11" borderId="166" xfId="8" applyFont="1" applyFill="1" applyBorder="1" applyAlignment="1">
      <alignment vertical="center" wrapText="1"/>
    </xf>
    <xf numFmtId="38" fontId="21" fillId="0" borderId="167" xfId="8" applyFont="1" applyFill="1" applyBorder="1" applyAlignment="1">
      <alignment vertical="center" wrapText="1"/>
    </xf>
    <xf numFmtId="38" fontId="21" fillId="0" borderId="170" xfId="8" applyFont="1" applyFill="1" applyBorder="1" applyAlignment="1">
      <alignment horizontal="center" vertical="center" wrapText="1"/>
    </xf>
    <xf numFmtId="38" fontId="21" fillId="0" borderId="171" xfId="8" applyFont="1" applyFill="1" applyBorder="1" applyAlignment="1">
      <alignment horizontal="center" vertical="center" wrapText="1"/>
    </xf>
    <xf numFmtId="0" fontId="57" fillId="11" borderId="0" xfId="0" applyFont="1" applyFill="1" applyAlignment="1">
      <alignment vertical="center" wrapText="1"/>
    </xf>
    <xf numFmtId="0" fontId="68" fillId="11" borderId="0" xfId="0" applyFont="1" applyFill="1">
      <alignment vertical="center"/>
    </xf>
    <xf numFmtId="0" fontId="70" fillId="11" borderId="0" xfId="0" applyFont="1" applyFill="1">
      <alignment vertical="center"/>
    </xf>
    <xf numFmtId="0" fontId="21" fillId="11" borderId="119" xfId="0" applyFont="1" applyFill="1" applyBorder="1" applyAlignment="1">
      <alignment wrapText="1"/>
    </xf>
    <xf numFmtId="0" fontId="21" fillId="12" borderId="145" xfId="0" applyFont="1" applyFill="1" applyBorder="1" applyAlignment="1">
      <alignment horizontal="center" vertical="center" wrapText="1"/>
    </xf>
    <xf numFmtId="0" fontId="21" fillId="12" borderId="106" xfId="0" applyFont="1" applyFill="1" applyBorder="1" applyAlignment="1">
      <alignment horizontal="center" vertical="center" wrapText="1"/>
    </xf>
    <xf numFmtId="0" fontId="21" fillId="12" borderId="107" xfId="0" applyFont="1" applyFill="1" applyBorder="1" applyAlignment="1">
      <alignment horizontal="center" vertical="center" wrapText="1"/>
    </xf>
    <xf numFmtId="0" fontId="52" fillId="11" borderId="0" xfId="0" applyFont="1" applyFill="1">
      <alignment vertical="center"/>
    </xf>
    <xf numFmtId="0" fontId="71" fillId="11" borderId="0" xfId="0" applyFont="1" applyFill="1" applyAlignment="1">
      <alignment vertical="center" wrapText="1"/>
    </xf>
    <xf numFmtId="0" fontId="72" fillId="11" borderId="119" xfId="0" applyFont="1" applyFill="1" applyBorder="1">
      <alignment vertical="center"/>
    </xf>
    <xf numFmtId="0" fontId="61" fillId="11" borderId="119" xfId="0" applyFont="1" applyFill="1" applyBorder="1">
      <alignment vertical="center"/>
    </xf>
    <xf numFmtId="0" fontId="8" fillId="0" borderId="91" xfId="0" applyFont="1" applyBorder="1" applyAlignment="1">
      <alignment vertical="center" shrinkToFit="1"/>
    </xf>
    <xf numFmtId="0" fontId="8" fillId="0" borderId="91" xfId="0" applyFont="1" applyBorder="1" applyAlignment="1">
      <alignment horizontal="right"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21" fillId="12" borderId="146" xfId="0" applyFont="1" applyFill="1" applyBorder="1" applyAlignment="1">
      <alignment horizontal="center" vertical="center" wrapText="1"/>
    </xf>
    <xf numFmtId="187" fontId="21" fillId="9" borderId="145" xfId="8" applyNumberFormat="1" applyFont="1" applyFill="1" applyBorder="1" applyAlignment="1" applyProtection="1">
      <alignment vertical="center" shrinkToFit="1"/>
      <protection locked="0"/>
    </xf>
    <xf numFmtId="187" fontId="21" fillId="12" borderId="145" xfId="8" applyNumberFormat="1" applyFont="1" applyFill="1" applyBorder="1" applyAlignment="1">
      <alignment vertical="center" shrinkToFit="1"/>
    </xf>
    <xf numFmtId="187" fontId="21" fillId="9" borderId="146" xfId="8" applyNumberFormat="1" applyFont="1" applyFill="1" applyBorder="1" applyAlignment="1" applyProtection="1">
      <alignment vertical="center" shrinkToFit="1"/>
      <protection locked="0"/>
    </xf>
    <xf numFmtId="187" fontId="21" fillId="13" borderId="0" xfId="8" applyNumberFormat="1" applyFont="1" applyFill="1" applyBorder="1" applyAlignment="1">
      <alignment vertical="center" shrinkToFit="1"/>
    </xf>
    <xf numFmtId="187" fontId="21" fillId="9" borderId="75" xfId="8" applyNumberFormat="1" applyFont="1" applyFill="1" applyBorder="1" applyAlignment="1" applyProtection="1">
      <alignment vertical="center" shrinkToFit="1"/>
      <protection locked="0"/>
    </xf>
    <xf numFmtId="187" fontId="21" fillId="9" borderId="76" xfId="8" applyNumberFormat="1" applyFont="1" applyFill="1" applyBorder="1" applyAlignment="1" applyProtection="1">
      <alignment vertical="center" shrinkToFit="1"/>
      <protection locked="0"/>
    </xf>
    <xf numFmtId="187" fontId="21" fillId="13" borderId="147" xfId="8" applyNumberFormat="1" applyFont="1" applyFill="1" applyBorder="1" applyAlignment="1">
      <alignment vertical="center" shrinkToFit="1"/>
    </xf>
    <xf numFmtId="0" fontId="21" fillId="12" borderId="103" xfId="0" applyFont="1" applyFill="1" applyBorder="1" applyAlignment="1">
      <alignment horizontal="center" vertical="center" wrapText="1"/>
    </xf>
    <xf numFmtId="187" fontId="21" fillId="9" borderId="106" xfId="8" applyNumberFormat="1" applyFont="1" applyFill="1" applyBorder="1" applyAlignment="1" applyProtection="1">
      <alignment vertical="center" shrinkToFit="1"/>
      <protection locked="0"/>
    </xf>
    <xf numFmtId="187" fontId="21" fillId="12" borderId="106" xfId="8" applyNumberFormat="1" applyFont="1" applyFill="1" applyBorder="1" applyAlignment="1">
      <alignment vertical="center" shrinkToFit="1"/>
    </xf>
    <xf numFmtId="187" fontId="21" fillId="13" borderId="26" xfId="8" applyNumberFormat="1" applyFont="1" applyFill="1" applyBorder="1" applyAlignment="1">
      <alignment vertical="center" shrinkToFit="1"/>
    </xf>
    <xf numFmtId="187" fontId="21" fillId="9" borderId="72" xfId="8" applyNumberFormat="1" applyFont="1" applyFill="1" applyBorder="1" applyAlignment="1" applyProtection="1">
      <alignment vertical="center" shrinkToFit="1"/>
      <protection locked="0"/>
    </xf>
    <xf numFmtId="187" fontId="21" fillId="9" borderId="73" xfId="8" applyNumberFormat="1" applyFont="1" applyFill="1" applyBorder="1" applyAlignment="1" applyProtection="1">
      <alignment vertical="center" shrinkToFit="1"/>
      <protection locked="0"/>
    </xf>
    <xf numFmtId="187" fontId="21" fillId="13" borderId="151" xfId="8" applyNumberFormat="1" applyFont="1" applyFill="1" applyBorder="1" applyAlignment="1">
      <alignment vertical="center" shrinkToFit="1"/>
    </xf>
    <xf numFmtId="0" fontId="21" fillId="12" borderId="99" xfId="0" applyFont="1" applyFill="1" applyBorder="1" applyAlignment="1">
      <alignment horizontal="center" vertical="center" wrapText="1"/>
    </xf>
    <xf numFmtId="187" fontId="21" fillId="9" borderId="107" xfId="8" applyNumberFormat="1" applyFont="1" applyFill="1" applyBorder="1" applyAlignment="1" applyProtection="1">
      <alignment vertical="center" shrinkToFit="1"/>
      <protection locked="0"/>
    </xf>
    <xf numFmtId="187" fontId="21" fillId="12" borderId="107" xfId="8" applyNumberFormat="1" applyFont="1" applyFill="1" applyBorder="1" applyAlignment="1">
      <alignment vertical="center" shrinkToFit="1"/>
    </xf>
    <xf numFmtId="187" fontId="21" fillId="13" borderId="38" xfId="8" applyNumberFormat="1" applyFont="1" applyFill="1" applyBorder="1" applyAlignment="1">
      <alignment vertical="center" shrinkToFit="1"/>
    </xf>
    <xf numFmtId="187" fontId="21" fillId="9" borderId="78" xfId="8" applyNumberFormat="1" applyFont="1" applyFill="1" applyBorder="1" applyAlignment="1" applyProtection="1">
      <alignment vertical="center" shrinkToFit="1"/>
      <protection locked="0"/>
    </xf>
    <xf numFmtId="187" fontId="21" fillId="9" borderId="80" xfId="8" applyNumberFormat="1" applyFont="1" applyFill="1" applyBorder="1" applyAlignment="1" applyProtection="1">
      <alignment vertical="center" shrinkToFit="1"/>
      <protection locked="0"/>
    </xf>
    <xf numFmtId="187" fontId="21" fillId="13" borderId="172" xfId="8" applyNumberFormat="1" applyFont="1" applyFill="1" applyBorder="1" applyAlignment="1">
      <alignment vertical="center" shrinkToFit="1"/>
    </xf>
    <xf numFmtId="187" fontId="21" fillId="12" borderId="155" xfId="8" applyNumberFormat="1" applyFont="1" applyFill="1" applyBorder="1" applyAlignment="1">
      <alignment vertical="center" shrinkToFit="1"/>
    </xf>
    <xf numFmtId="187" fontId="21" fillId="12" borderId="119" xfId="8" applyNumberFormat="1" applyFont="1" applyFill="1" applyBorder="1" applyAlignment="1">
      <alignment vertical="center" shrinkToFit="1"/>
    </xf>
    <xf numFmtId="187" fontId="21" fillId="12" borderId="156" xfId="8" applyNumberFormat="1" applyFont="1" applyFill="1" applyBorder="1" applyAlignment="1">
      <alignment vertical="center" shrinkToFit="1"/>
    </xf>
    <xf numFmtId="187" fontId="21" fillId="12" borderId="157" xfId="8" applyNumberFormat="1" applyFont="1" applyFill="1" applyBorder="1" applyAlignment="1">
      <alignment vertical="center" shrinkToFit="1"/>
    </xf>
    <xf numFmtId="187" fontId="21" fillId="12" borderId="161" xfId="8" applyNumberFormat="1" applyFont="1" applyFill="1" applyBorder="1" applyAlignment="1">
      <alignment vertical="center" shrinkToFit="1"/>
    </xf>
    <xf numFmtId="187" fontId="21" fillId="12" borderId="162" xfId="8" applyNumberFormat="1" applyFont="1" applyFill="1" applyBorder="1" applyAlignment="1">
      <alignment vertical="center" shrinkToFit="1"/>
    </xf>
    <xf numFmtId="0" fontId="75" fillId="11" borderId="0" xfId="0" applyFont="1" applyFill="1" applyAlignment="1">
      <alignment vertical="center" wrapText="1"/>
    </xf>
    <xf numFmtId="0" fontId="76" fillId="11" borderId="0" xfId="0" applyFont="1" applyFill="1" applyAlignment="1">
      <alignment horizontal="left" vertical="center"/>
    </xf>
    <xf numFmtId="0" fontId="21" fillId="11" borderId="0" xfId="0" applyFont="1" applyFill="1" applyAlignment="1"/>
    <xf numFmtId="0" fontId="79" fillId="11" borderId="0" xfId="0" applyFont="1" applyFill="1">
      <alignment vertical="center"/>
    </xf>
    <xf numFmtId="0" fontId="21" fillId="0" borderId="0" xfId="0" applyFont="1" applyAlignment="1">
      <alignment horizontal="center" vertical="center" wrapText="1"/>
    </xf>
    <xf numFmtId="38" fontId="21" fillId="0" borderId="0" xfId="8" applyFont="1" applyFill="1" applyBorder="1" applyAlignment="1">
      <alignment vertical="center" wrapText="1"/>
    </xf>
    <xf numFmtId="0" fontId="8" fillId="7" borderId="0" xfId="0" applyFont="1" applyFill="1" applyAlignment="1">
      <alignment vertical="center" wrapText="1"/>
    </xf>
    <xf numFmtId="0" fontId="80" fillId="7" borderId="0" xfId="0" applyFont="1" applyFill="1">
      <alignment vertical="center"/>
    </xf>
    <xf numFmtId="0" fontId="21" fillId="7" borderId="0" xfId="0" applyFont="1" applyFill="1" applyAlignment="1">
      <alignment vertical="center" wrapText="1"/>
    </xf>
    <xf numFmtId="0" fontId="8" fillId="7" borderId="0" xfId="0" applyFont="1" applyFill="1" applyAlignment="1">
      <alignment horizontal="center" vertical="center" wrapText="1"/>
    </xf>
    <xf numFmtId="0" fontId="71" fillId="7" borderId="0" xfId="0" applyFont="1" applyFill="1" applyAlignment="1">
      <alignment vertical="center" wrapText="1"/>
    </xf>
    <xf numFmtId="0" fontId="61" fillId="7" borderId="47" xfId="0" applyFont="1" applyFill="1" applyBorder="1" applyAlignment="1">
      <alignment horizontal="left" vertical="center"/>
    </xf>
    <xf numFmtId="0" fontId="52" fillId="7" borderId="0" xfId="0" applyFont="1" applyFill="1" applyAlignment="1">
      <alignment horizontal="left" vertical="center" wrapText="1"/>
    </xf>
    <xf numFmtId="0" fontId="21" fillId="7" borderId="47" xfId="0" applyFont="1" applyFill="1" applyBorder="1" applyAlignment="1">
      <alignment horizontal="right" wrapText="1"/>
    </xf>
    <xf numFmtId="0" fontId="0" fillId="0" borderId="129" xfId="0" applyBorder="1" applyAlignment="1">
      <alignment horizontal="center" vertical="center" wrapText="1"/>
    </xf>
    <xf numFmtId="0" fontId="8" fillId="0" borderId="112" xfId="0" applyFont="1" applyBorder="1" applyAlignment="1">
      <alignment horizontal="center" vertical="center" wrapText="1"/>
    </xf>
    <xf numFmtId="0" fontId="8" fillId="0" borderId="134" xfId="0" applyFont="1" applyBorder="1" applyAlignment="1">
      <alignment horizontal="center" vertical="center" wrapText="1"/>
    </xf>
    <xf numFmtId="0" fontId="8" fillId="0" borderId="135" xfId="0" applyFont="1" applyBorder="1" applyAlignment="1">
      <alignment horizontal="center" vertical="center" wrapText="1"/>
    </xf>
    <xf numFmtId="0" fontId="8" fillId="0" borderId="113" xfId="0" applyFont="1" applyBorder="1" applyAlignment="1">
      <alignment horizontal="center" vertical="center" wrapText="1"/>
    </xf>
    <xf numFmtId="186" fontId="21" fillId="13" borderId="146" xfId="8" applyNumberFormat="1" applyFont="1" applyFill="1" applyBorder="1" applyAlignment="1">
      <alignment vertical="center" wrapText="1"/>
    </xf>
    <xf numFmtId="186" fontId="21" fillId="13" borderId="103" xfId="8" applyNumberFormat="1" applyFont="1" applyFill="1" applyBorder="1" applyAlignment="1">
      <alignment vertical="center" wrapText="1"/>
    </xf>
    <xf numFmtId="0" fontId="21" fillId="2" borderId="99" xfId="0" applyFont="1" applyFill="1" applyBorder="1" applyAlignment="1" applyProtection="1">
      <alignment horizontal="center" vertical="center" wrapText="1"/>
      <protection locked="0"/>
    </xf>
    <xf numFmtId="186" fontId="21" fillId="13" borderId="99" xfId="8" applyNumberFormat="1" applyFont="1" applyFill="1" applyBorder="1" applyAlignment="1">
      <alignment vertical="center" wrapText="1"/>
    </xf>
    <xf numFmtId="0" fontId="21" fillId="0" borderId="47" xfId="0" applyFont="1" applyBorder="1" applyAlignment="1">
      <alignment horizontal="center" vertical="center" wrapText="1"/>
    </xf>
    <xf numFmtId="186" fontId="21" fillId="13" borderId="47" xfId="8" applyNumberFormat="1" applyFont="1" applyFill="1" applyBorder="1" applyAlignment="1">
      <alignment vertical="center" wrapText="1"/>
    </xf>
    <xf numFmtId="186" fontId="21" fillId="13" borderId="138" xfId="8" applyNumberFormat="1" applyFont="1" applyFill="1" applyBorder="1" applyAlignment="1">
      <alignment vertical="center" wrapText="1"/>
    </xf>
    <xf numFmtId="186" fontId="21" fillId="13" borderId="139" xfId="8" applyNumberFormat="1" applyFont="1" applyFill="1" applyBorder="1" applyAlignment="1">
      <alignment vertical="center" wrapText="1"/>
    </xf>
    <xf numFmtId="186" fontId="21" fillId="13" borderId="140" xfId="8" applyNumberFormat="1" applyFont="1" applyFill="1" applyBorder="1" applyAlignment="1">
      <alignment vertical="center" wrapText="1"/>
    </xf>
    <xf numFmtId="186" fontId="21" fillId="13" borderId="141" xfId="8" applyNumberFormat="1" applyFont="1" applyFill="1" applyBorder="1" applyAlignment="1">
      <alignment vertical="center" wrapText="1"/>
    </xf>
    <xf numFmtId="186" fontId="21" fillId="13" borderId="142" xfId="8" applyNumberFormat="1" applyFont="1" applyFill="1" applyBorder="1" applyAlignment="1">
      <alignment vertical="center" wrapText="1"/>
    </xf>
    <xf numFmtId="186" fontId="21" fillId="13" borderId="101" xfId="8" applyNumberFormat="1" applyFont="1" applyFill="1" applyBorder="1" applyAlignment="1">
      <alignment vertical="center" wrapText="1"/>
    </xf>
    <xf numFmtId="0" fontId="21" fillId="7" borderId="163" xfId="0" applyFont="1" applyFill="1" applyBorder="1" applyAlignment="1">
      <alignment vertical="center" wrapText="1"/>
    </xf>
    <xf numFmtId="0" fontId="21" fillId="7" borderId="164" xfId="0" applyFont="1" applyFill="1" applyBorder="1" applyAlignment="1">
      <alignment vertical="center" wrapText="1"/>
    </xf>
    <xf numFmtId="0" fontId="21" fillId="7" borderId="0" xfId="0" applyFont="1" applyFill="1" applyAlignment="1">
      <alignment horizontal="center" vertical="center" wrapText="1"/>
    </xf>
    <xf numFmtId="38" fontId="21" fillId="7" borderId="0" xfId="8" applyFont="1" applyFill="1" applyBorder="1" applyAlignment="1">
      <alignment vertical="center" wrapText="1"/>
    </xf>
    <xf numFmtId="38" fontId="21" fillId="7" borderId="165" xfId="8" applyFont="1" applyFill="1" applyBorder="1" applyAlignment="1">
      <alignment vertical="center" wrapText="1"/>
    </xf>
    <xf numFmtId="38" fontId="21" fillId="7" borderId="166" xfId="8" applyFont="1" applyFill="1" applyBorder="1" applyAlignment="1">
      <alignment vertical="center" wrapText="1"/>
    </xf>
    <xf numFmtId="38" fontId="21" fillId="0" borderId="177" xfId="8" applyFont="1" applyFill="1" applyBorder="1" applyAlignment="1">
      <alignment vertical="center" wrapText="1"/>
    </xf>
    <xf numFmtId="38" fontId="21" fillId="0" borderId="106" xfId="8" applyFont="1" applyFill="1" applyBorder="1" applyAlignment="1">
      <alignment horizontal="center" vertical="center" wrapText="1"/>
    </xf>
    <xf numFmtId="38" fontId="21" fillId="0" borderId="107" xfId="8" applyFont="1" applyFill="1" applyBorder="1" applyAlignment="1">
      <alignment horizontal="center" vertical="center" wrapText="1"/>
    </xf>
    <xf numFmtId="0" fontId="57" fillId="7" borderId="0" xfId="0" applyFont="1" applyFill="1" applyAlignment="1">
      <alignment vertical="center" wrapText="1"/>
    </xf>
    <xf numFmtId="0" fontId="68" fillId="7" borderId="0" xfId="0" applyFont="1" applyFill="1">
      <alignment vertical="center"/>
    </xf>
    <xf numFmtId="0" fontId="70" fillId="7" borderId="0" xfId="0" applyFont="1" applyFill="1">
      <alignment vertical="center"/>
    </xf>
    <xf numFmtId="0" fontId="72" fillId="7" borderId="47" xfId="0" applyFont="1" applyFill="1" applyBorder="1">
      <alignment vertical="center"/>
    </xf>
    <xf numFmtId="0" fontId="81" fillId="7" borderId="47" xfId="0" applyFont="1" applyFill="1" applyBorder="1">
      <alignment vertical="center"/>
    </xf>
    <xf numFmtId="0" fontId="21" fillId="7" borderId="0" xfId="0" applyFont="1" applyFill="1" applyAlignment="1">
      <alignment horizontal="right" vertical="center" wrapText="1"/>
    </xf>
    <xf numFmtId="0" fontId="8" fillId="0" borderId="0" xfId="0" applyFont="1" applyAlignment="1">
      <alignment horizontal="center" vertical="center" wrapText="1"/>
    </xf>
    <xf numFmtId="0" fontId="8" fillId="7" borderId="0" xfId="0" applyFont="1" applyFill="1" applyAlignment="1">
      <alignment vertical="center" shrinkToFit="1"/>
    </xf>
    <xf numFmtId="0" fontId="8" fillId="0" borderId="0" xfId="0" applyFont="1" applyAlignment="1">
      <alignment vertical="center" shrinkToFit="1"/>
    </xf>
    <xf numFmtId="187" fontId="21" fillId="13" borderId="146" xfId="8" applyNumberFormat="1" applyFont="1" applyFill="1" applyBorder="1" applyAlignment="1">
      <alignment vertical="center" shrinkToFit="1"/>
    </xf>
    <xf numFmtId="187" fontId="21" fillId="13" borderId="103" xfId="8" applyNumberFormat="1" applyFont="1" applyFill="1" applyBorder="1" applyAlignment="1">
      <alignment vertical="center" shrinkToFit="1"/>
    </xf>
    <xf numFmtId="187" fontId="21" fillId="13" borderId="107" xfId="8" applyNumberFormat="1" applyFont="1" applyFill="1" applyBorder="1" applyAlignment="1">
      <alignment vertical="center" shrinkToFit="1"/>
    </xf>
    <xf numFmtId="187" fontId="21" fillId="12" borderId="99" xfId="8" applyNumberFormat="1" applyFont="1" applyFill="1" applyBorder="1" applyAlignment="1">
      <alignment vertical="center" shrinkToFit="1"/>
    </xf>
    <xf numFmtId="187" fontId="21" fillId="12" borderId="47" xfId="8" applyNumberFormat="1" applyFont="1" applyFill="1" applyBorder="1" applyAlignment="1">
      <alignment vertical="center" shrinkToFit="1"/>
    </xf>
    <xf numFmtId="187" fontId="21" fillId="12" borderId="138" xfId="8" applyNumberFormat="1" applyFont="1" applyFill="1" applyBorder="1" applyAlignment="1">
      <alignment vertical="center" shrinkToFit="1"/>
    </xf>
    <xf numFmtId="187" fontId="21" fillId="12" borderId="139" xfId="8" applyNumberFormat="1" applyFont="1" applyFill="1" applyBorder="1" applyAlignment="1">
      <alignment vertical="center" shrinkToFit="1"/>
    </xf>
    <xf numFmtId="187" fontId="21" fillId="12" borderId="101" xfId="8" applyNumberFormat="1" applyFont="1" applyFill="1" applyBorder="1" applyAlignment="1">
      <alignment vertical="center" shrinkToFit="1"/>
    </xf>
    <xf numFmtId="0" fontId="0" fillId="7" borderId="0" xfId="0" applyFill="1" applyAlignment="1">
      <alignment vertical="center" wrapText="1"/>
    </xf>
    <xf numFmtId="0" fontId="76" fillId="7" borderId="0" xfId="0" applyFont="1" applyFill="1">
      <alignment vertical="center"/>
    </xf>
    <xf numFmtId="0" fontId="21" fillId="7" borderId="0" xfId="0" applyFont="1" applyFill="1" applyAlignment="1"/>
    <xf numFmtId="0" fontId="21" fillId="7" borderId="0" xfId="0" applyFont="1" applyFill="1" applyAlignment="1">
      <alignment horizontal="right"/>
    </xf>
    <xf numFmtId="0" fontId="79" fillId="7" borderId="0" xfId="0" applyFont="1" applyFill="1">
      <alignment vertical="center"/>
    </xf>
    <xf numFmtId="0" fontId="21" fillId="7" borderId="47" xfId="0" applyFont="1" applyFill="1" applyBorder="1" applyAlignment="1">
      <alignment horizontal="right"/>
    </xf>
    <xf numFmtId="0" fontId="21" fillId="12" borderId="60" xfId="0" applyFont="1" applyFill="1" applyBorder="1" applyAlignment="1">
      <alignment horizontal="center" vertical="center" wrapText="1"/>
    </xf>
    <xf numFmtId="0" fontId="75" fillId="7" borderId="0" xfId="0" applyFont="1" applyFill="1" applyAlignment="1">
      <alignment vertical="center" wrapText="1"/>
    </xf>
    <xf numFmtId="0" fontId="21" fillId="8" borderId="0" xfId="0" applyFont="1" applyFill="1" applyAlignment="1">
      <alignment vertical="center" wrapText="1"/>
    </xf>
    <xf numFmtId="0" fontId="21" fillId="0" borderId="0" xfId="0" applyFont="1" applyAlignment="1">
      <alignment vertical="center" wrapText="1"/>
    </xf>
    <xf numFmtId="0" fontId="21" fillId="0" borderId="47" xfId="0" applyFont="1" applyBorder="1" applyAlignment="1">
      <alignment vertical="center" wrapText="1"/>
    </xf>
    <xf numFmtId="0" fontId="71" fillId="0" borderId="0" xfId="0" applyFont="1" applyAlignment="1">
      <alignment vertical="center" wrapText="1"/>
    </xf>
    <xf numFmtId="10" fontId="8" fillId="12" borderId="99" xfId="9" applyNumberFormat="1" applyFont="1" applyFill="1" applyBorder="1" applyAlignment="1">
      <alignment vertical="center" wrapText="1"/>
    </xf>
    <xf numFmtId="38" fontId="83" fillId="3" borderId="0" xfId="8" applyFont="1" applyFill="1" applyBorder="1" applyAlignment="1">
      <alignment vertical="center" wrapText="1"/>
    </xf>
    <xf numFmtId="0" fontId="0" fillId="0" borderId="0" xfId="0" applyAlignment="1">
      <alignment vertical="center" wrapText="1"/>
    </xf>
    <xf numFmtId="0" fontId="21" fillId="12" borderId="129" xfId="0" applyFont="1" applyFill="1" applyBorder="1" applyAlignment="1">
      <alignment horizontal="right" vertical="center" wrapText="1"/>
    </xf>
    <xf numFmtId="0" fontId="21" fillId="12" borderId="145" xfId="8" applyNumberFormat="1" applyFont="1" applyFill="1" applyBorder="1" applyAlignment="1">
      <alignment horizontal="right" vertical="center" wrapText="1"/>
    </xf>
    <xf numFmtId="0" fontId="21" fillId="12" borderId="35" xfId="8" applyNumberFormat="1" applyFont="1" applyFill="1" applyBorder="1" applyAlignment="1">
      <alignment horizontal="right" vertical="center" wrapText="1"/>
    </xf>
    <xf numFmtId="0" fontId="21" fillId="12" borderId="146" xfId="8" applyNumberFormat="1" applyFont="1" applyFill="1" applyBorder="1" applyAlignment="1">
      <alignment horizontal="right" vertical="center" wrapText="1"/>
    </xf>
    <xf numFmtId="0" fontId="21" fillId="12" borderId="145" xfId="8" applyNumberFormat="1" applyFont="1" applyFill="1" applyBorder="1" applyAlignment="1">
      <alignment horizontal="center" vertical="center" wrapText="1"/>
    </xf>
    <xf numFmtId="0" fontId="21" fillId="12" borderId="106" xfId="0" applyFont="1" applyFill="1" applyBorder="1" applyAlignment="1">
      <alignment horizontal="right" vertical="center" wrapText="1"/>
    </xf>
    <xf numFmtId="0" fontId="21" fillId="12" borderId="106" xfId="8" applyNumberFormat="1" applyFont="1" applyFill="1" applyBorder="1" applyAlignment="1">
      <alignment horizontal="right" vertical="center" wrapText="1"/>
    </xf>
    <xf numFmtId="0" fontId="21" fillId="12" borderId="26" xfId="8" applyNumberFormat="1" applyFont="1" applyFill="1" applyBorder="1" applyAlignment="1">
      <alignment horizontal="right" vertical="center" wrapText="1"/>
    </xf>
    <xf numFmtId="0" fontId="21" fillId="12" borderId="178" xfId="8" applyNumberFormat="1" applyFont="1" applyFill="1" applyBorder="1" applyAlignment="1">
      <alignment horizontal="right" vertical="center" wrapText="1"/>
    </xf>
    <xf numFmtId="0" fontId="21" fillId="12" borderId="106" xfId="8" applyNumberFormat="1" applyFont="1" applyFill="1" applyBorder="1" applyAlignment="1">
      <alignment horizontal="center" vertical="center" wrapText="1"/>
    </xf>
    <xf numFmtId="0" fontId="21" fillId="12" borderId="102" xfId="0" applyFont="1" applyFill="1" applyBorder="1" applyAlignment="1">
      <alignment horizontal="right" vertical="center" wrapText="1"/>
    </xf>
    <xf numFmtId="0" fontId="21" fillId="12" borderId="99" xfId="8" applyNumberFormat="1" applyFont="1" applyFill="1" applyBorder="1" applyAlignment="1">
      <alignment horizontal="right" vertical="center" wrapText="1"/>
    </xf>
    <xf numFmtId="0" fontId="21" fillId="12" borderId="47" xfId="8" applyNumberFormat="1" applyFont="1" applyFill="1" applyBorder="1" applyAlignment="1">
      <alignment horizontal="right" vertical="center" wrapText="1"/>
    </xf>
    <xf numFmtId="0" fontId="21" fillId="12" borderId="107" xfId="8" applyNumberFormat="1" applyFont="1" applyFill="1" applyBorder="1" applyAlignment="1">
      <alignment horizontal="right" vertical="center" wrapText="1"/>
    </xf>
    <xf numFmtId="0" fontId="21" fillId="12" borderId="99" xfId="8" applyNumberFormat="1" applyFont="1" applyFill="1" applyBorder="1" applyAlignment="1">
      <alignment horizontal="center" vertical="center" wrapText="1"/>
    </xf>
    <xf numFmtId="0" fontId="21" fillId="12" borderId="99" xfId="0" applyFont="1" applyFill="1" applyBorder="1" applyAlignment="1">
      <alignment horizontal="right" vertical="center" wrapText="1"/>
    </xf>
    <xf numFmtId="38" fontId="21" fillId="12" borderId="99" xfId="8" applyFont="1" applyFill="1" applyBorder="1" applyAlignment="1">
      <alignment horizontal="right" vertical="center" wrapText="1"/>
    </xf>
    <xf numFmtId="38" fontId="21" fillId="13" borderId="99" xfId="8" applyFont="1" applyFill="1" applyBorder="1" applyAlignment="1">
      <alignment horizontal="right" vertical="center" wrapText="1"/>
    </xf>
    <xf numFmtId="38" fontId="21" fillId="13" borderId="47" xfId="8" applyFont="1" applyFill="1" applyBorder="1" applyAlignment="1">
      <alignment horizontal="right" vertical="center" wrapText="1"/>
    </xf>
    <xf numFmtId="38" fontId="21" fillId="13" borderId="138" xfId="8" applyFont="1" applyFill="1" applyBorder="1" applyAlignment="1">
      <alignment horizontal="right" vertical="center" wrapText="1"/>
    </xf>
    <xf numFmtId="0" fontId="21" fillId="3" borderId="0" xfId="0" applyFont="1" applyFill="1" applyAlignment="1">
      <alignment horizontal="right" vertical="center" wrapText="1"/>
    </xf>
    <xf numFmtId="38" fontId="21" fillId="3" borderId="0" xfId="8" applyFont="1" applyFill="1" applyBorder="1" applyAlignment="1">
      <alignment horizontal="right" vertical="center" wrapText="1"/>
    </xf>
    <xf numFmtId="38" fontId="21" fillId="3" borderId="0" xfId="8" applyFont="1" applyFill="1" applyBorder="1" applyAlignment="1">
      <alignment horizontal="center" vertical="center" wrapText="1"/>
    </xf>
    <xf numFmtId="0" fontId="21" fillId="12" borderId="114" xfId="8" applyNumberFormat="1" applyFont="1" applyFill="1" applyBorder="1" applyAlignment="1">
      <alignment horizontal="center" vertical="center" wrapText="1"/>
    </xf>
    <xf numFmtId="0" fontId="21" fillId="12" borderId="128" xfId="8" applyNumberFormat="1" applyFont="1" applyFill="1" applyBorder="1" applyAlignment="1">
      <alignment horizontal="right" vertical="center" wrapText="1"/>
    </xf>
    <xf numFmtId="0" fontId="21" fillId="12" borderId="83" xfId="8" applyNumberFormat="1" applyFont="1" applyFill="1" applyBorder="1" applyAlignment="1">
      <alignment horizontal="center" vertical="center" wrapText="1"/>
    </xf>
    <xf numFmtId="0" fontId="21" fillId="12" borderId="178" xfId="0" applyFont="1" applyFill="1" applyBorder="1" applyAlignment="1">
      <alignment horizontal="center" vertical="center" wrapText="1"/>
    </xf>
    <xf numFmtId="0" fontId="21" fillId="12" borderId="118" xfId="8" applyNumberFormat="1" applyFont="1" applyFill="1" applyBorder="1" applyAlignment="1">
      <alignment horizontal="center" vertical="center" wrapText="1"/>
    </xf>
    <xf numFmtId="0" fontId="21" fillId="0" borderId="46" xfId="0" applyFont="1" applyBorder="1" applyAlignment="1">
      <alignment horizontal="center" vertical="center" wrapText="1"/>
    </xf>
    <xf numFmtId="38" fontId="21" fillId="13" borderId="108" xfId="8" applyFont="1" applyFill="1" applyBorder="1" applyAlignment="1">
      <alignment horizontal="right" vertical="center" wrapText="1"/>
    </xf>
    <xf numFmtId="0" fontId="21" fillId="12" borderId="108" xfId="0" applyFont="1" applyFill="1" applyBorder="1" applyAlignment="1">
      <alignment horizontal="right" vertical="center" wrapText="1"/>
    </xf>
    <xf numFmtId="38" fontId="21" fillId="12" borderId="108" xfId="8" applyFont="1" applyFill="1" applyBorder="1" applyAlignment="1">
      <alignment horizontal="right" vertical="center" wrapText="1"/>
    </xf>
    <xf numFmtId="38" fontId="21" fillId="13" borderId="45" xfId="8" applyFont="1" applyFill="1" applyBorder="1" applyAlignment="1">
      <alignment horizontal="right" vertical="center" wrapText="1"/>
    </xf>
    <xf numFmtId="188" fontId="8" fillId="12" borderId="108" xfId="9" applyNumberFormat="1" applyFont="1" applyFill="1" applyBorder="1" applyAlignment="1">
      <alignment vertical="center" wrapText="1"/>
    </xf>
    <xf numFmtId="0" fontId="8" fillId="7" borderId="91" xfId="0" applyFont="1" applyFill="1" applyBorder="1" applyAlignment="1">
      <alignment vertical="center" shrinkToFit="1"/>
    </xf>
    <xf numFmtId="0" fontId="8" fillId="7" borderId="91" xfId="0" applyFont="1" applyFill="1" applyBorder="1" applyAlignment="1">
      <alignment horizontal="right" vertical="center" wrapText="1"/>
    </xf>
    <xf numFmtId="0" fontId="0" fillId="7" borderId="75" xfId="0" applyFill="1" applyBorder="1" applyAlignment="1">
      <alignment horizontal="center" vertical="center" wrapText="1"/>
    </xf>
    <xf numFmtId="0" fontId="0" fillId="7" borderId="76" xfId="0" applyFill="1" applyBorder="1" applyAlignment="1">
      <alignment horizontal="center" vertical="center" wrapText="1"/>
    </xf>
    <xf numFmtId="0" fontId="8" fillId="7" borderId="75" xfId="0" applyFont="1" applyFill="1" applyBorder="1" applyAlignment="1">
      <alignment horizontal="center" vertical="center" wrapText="1"/>
    </xf>
    <xf numFmtId="0" fontId="8" fillId="7" borderId="76" xfId="0" applyFont="1" applyFill="1" applyBorder="1" applyAlignment="1">
      <alignment horizontal="center" vertical="center" wrapText="1"/>
    </xf>
    <xf numFmtId="0" fontId="21" fillId="7" borderId="99" xfId="0" applyFont="1" applyFill="1" applyBorder="1" applyAlignment="1">
      <alignment horizontal="right" vertical="center" wrapText="1"/>
    </xf>
    <xf numFmtId="0" fontId="21" fillId="7" borderId="128" xfId="0" applyFont="1" applyFill="1" applyBorder="1" applyAlignment="1">
      <alignment horizontal="right" vertical="center" wrapText="1"/>
    </xf>
    <xf numFmtId="0" fontId="21" fillId="7" borderId="138" xfId="0" applyFont="1" applyFill="1" applyBorder="1" applyAlignment="1">
      <alignment horizontal="right" vertical="center" wrapText="1"/>
    </xf>
    <xf numFmtId="0" fontId="21" fillId="7" borderId="101" xfId="0" applyFont="1" applyFill="1" applyBorder="1" applyAlignment="1">
      <alignment horizontal="right" vertical="center" wrapText="1"/>
    </xf>
    <xf numFmtId="0" fontId="21" fillId="7" borderId="146" xfId="0" applyFont="1" applyFill="1" applyBorder="1" applyAlignment="1">
      <alignment horizontal="center" vertical="center" wrapText="1"/>
    </xf>
    <xf numFmtId="10" fontId="8" fillId="7" borderId="128" xfId="9" applyNumberFormat="1" applyFont="1" applyFill="1" applyBorder="1" applyAlignment="1">
      <alignment vertical="center" wrapText="1"/>
    </xf>
    <xf numFmtId="0" fontId="21" fillId="7" borderId="106" xfId="0" applyFont="1" applyFill="1" applyBorder="1" applyAlignment="1">
      <alignment horizontal="center" vertical="center" wrapText="1"/>
    </xf>
    <xf numFmtId="10" fontId="8" fillId="7" borderId="178" xfId="9" applyNumberFormat="1" applyFont="1" applyFill="1" applyBorder="1" applyAlignment="1">
      <alignment vertical="center" wrapText="1"/>
    </xf>
    <xf numFmtId="0" fontId="21" fillId="7" borderId="99" xfId="0" applyFont="1" applyFill="1" applyBorder="1" applyAlignment="1">
      <alignment horizontal="center" vertical="center" wrapText="1"/>
    </xf>
    <xf numFmtId="10" fontId="8" fillId="7" borderId="107" xfId="9" applyNumberFormat="1" applyFont="1" applyFill="1" applyBorder="1" applyAlignment="1">
      <alignment vertical="center" wrapText="1"/>
    </xf>
    <xf numFmtId="0" fontId="21" fillId="7" borderId="47" xfId="0" applyFont="1" applyFill="1" applyBorder="1" applyAlignment="1">
      <alignment horizontal="center" vertical="center" wrapText="1"/>
    </xf>
    <xf numFmtId="10" fontId="8" fillId="7" borderId="99" xfId="9" applyNumberFormat="1" applyFont="1" applyFill="1" applyBorder="1" applyAlignment="1">
      <alignment vertical="center" wrapText="1"/>
    </xf>
    <xf numFmtId="10" fontId="8" fillId="7" borderId="145" xfId="9" applyNumberFormat="1" applyFont="1" applyFill="1" applyBorder="1" applyAlignment="1">
      <alignment vertical="center" wrapText="1"/>
    </xf>
    <xf numFmtId="10" fontId="8" fillId="7" borderId="106" xfId="9" applyNumberFormat="1" applyFont="1" applyFill="1" applyBorder="1" applyAlignment="1">
      <alignment vertical="center" wrapText="1"/>
    </xf>
    <xf numFmtId="0" fontId="5" fillId="6" borderId="71" xfId="11" applyFill="1" applyBorder="1" applyAlignment="1">
      <alignment horizontal="center" vertical="center"/>
    </xf>
    <xf numFmtId="0" fontId="27" fillId="0" borderId="0" xfId="11" applyFont="1" applyAlignment="1">
      <alignment horizontal="center" vertical="center"/>
    </xf>
    <xf numFmtId="0" fontId="5" fillId="0" borderId="71" xfId="11" applyBorder="1" applyAlignment="1">
      <alignment horizontal="center" vertical="center"/>
    </xf>
    <xf numFmtId="0" fontId="33" fillId="0" borderId="0" xfId="11" applyFont="1" applyAlignment="1">
      <alignment horizontal="center" vertical="center"/>
    </xf>
    <xf numFmtId="0" fontId="5" fillId="0" borderId="0" xfId="12">
      <alignment vertical="center"/>
    </xf>
    <xf numFmtId="0" fontId="30" fillId="0" borderId="0" xfId="12" applyFont="1" applyAlignment="1">
      <alignment horizontal="right" vertical="center"/>
    </xf>
    <xf numFmtId="0" fontId="5" fillId="0" borderId="0" xfId="12" applyAlignment="1">
      <alignment horizontal="right" vertical="center"/>
    </xf>
    <xf numFmtId="0" fontId="5" fillId="0" borderId="71" xfId="12" applyBorder="1" applyAlignment="1">
      <alignment horizontal="center" vertical="center"/>
    </xf>
    <xf numFmtId="0" fontId="5" fillId="0" borderId="183" xfId="12" applyBorder="1" applyAlignment="1">
      <alignment horizontal="center" vertical="center"/>
    </xf>
    <xf numFmtId="0" fontId="5" fillId="0" borderId="9" xfId="12" applyBorder="1">
      <alignment vertical="center"/>
    </xf>
    <xf numFmtId="0" fontId="5" fillId="0" borderId="9" xfId="12" applyBorder="1" applyAlignment="1">
      <alignment horizontal="center" vertical="center"/>
    </xf>
    <xf numFmtId="0" fontId="5" fillId="0" borderId="30" xfId="12" applyBorder="1" applyAlignment="1">
      <alignment horizontal="center" vertical="center"/>
    </xf>
    <xf numFmtId="0" fontId="5" fillId="0" borderId="184" xfId="12" applyBorder="1">
      <alignment vertical="center"/>
    </xf>
    <xf numFmtId="0" fontId="5" fillId="0" borderId="185" xfId="12" applyBorder="1">
      <alignment vertical="center"/>
    </xf>
    <xf numFmtId="0" fontId="5" fillId="0" borderId="186" xfId="12" applyBorder="1">
      <alignment vertical="center"/>
    </xf>
    <xf numFmtId="0" fontId="5" fillId="0" borderId="41" xfId="12" applyBorder="1">
      <alignment vertical="center"/>
    </xf>
    <xf numFmtId="0" fontId="5" fillId="0" borderId="41" xfId="12" applyBorder="1" applyAlignment="1">
      <alignment horizontal="center" vertical="center"/>
    </xf>
    <xf numFmtId="0" fontId="11" fillId="2" borderId="8" xfId="0" applyFont="1" applyFill="1" applyBorder="1" applyAlignment="1">
      <alignment horizontal="distributed" vertical="center" justifyLastLine="1"/>
    </xf>
    <xf numFmtId="0" fontId="11" fillId="2" borderId="9" xfId="0" applyFont="1" applyFill="1" applyBorder="1" applyAlignment="1">
      <alignment horizontal="distributed" vertical="center" justifyLastLine="1"/>
    </xf>
    <xf numFmtId="0" fontId="0" fillId="2" borderId="0" xfId="0" applyFill="1">
      <alignment vertical="center"/>
    </xf>
    <xf numFmtId="0" fontId="5" fillId="2" borderId="9" xfId="12" applyFill="1" applyBorder="1">
      <alignment vertical="center"/>
    </xf>
    <xf numFmtId="0" fontId="5" fillId="2" borderId="21" xfId="12" applyFill="1" applyBorder="1">
      <alignment vertical="center"/>
    </xf>
    <xf numFmtId="0" fontId="5" fillId="0" borderId="187" xfId="12" applyBorder="1">
      <alignment vertical="center"/>
    </xf>
    <xf numFmtId="0" fontId="5" fillId="0" borderId="188" xfId="12" applyBorder="1">
      <alignment vertical="center"/>
    </xf>
    <xf numFmtId="0" fontId="11" fillId="0" borderId="184" xfId="0" applyFont="1" applyBorder="1" applyAlignment="1">
      <alignment horizontal="distributed" vertical="center" justifyLastLine="1"/>
    </xf>
    <xf numFmtId="0" fontId="11" fillId="0" borderId="191" xfId="0" applyFont="1" applyBorder="1" applyAlignment="1">
      <alignment horizontal="distributed" vertical="center" justifyLastLine="1"/>
    </xf>
    <xf numFmtId="183" fontId="51" fillId="2" borderId="26" xfId="0" applyNumberFormat="1" applyFont="1" applyFill="1" applyBorder="1" applyAlignment="1">
      <alignment horizontal="right" vertical="center" shrinkToFit="1"/>
    </xf>
    <xf numFmtId="0" fontId="38" fillId="2" borderId="100" xfId="11" applyFont="1" applyFill="1" applyBorder="1" applyAlignment="1">
      <alignment horizontal="center" vertical="center" wrapText="1"/>
    </xf>
    <xf numFmtId="0" fontId="49" fillId="14" borderId="41" xfId="10" applyFont="1" applyFill="1" applyBorder="1" applyAlignment="1">
      <alignment horizontal="center" vertical="center" wrapText="1"/>
    </xf>
    <xf numFmtId="38" fontId="5" fillId="14" borderId="41" xfId="8" applyFont="1" applyFill="1" applyBorder="1" applyAlignment="1">
      <alignment horizontal="right" vertical="center"/>
    </xf>
    <xf numFmtId="38" fontId="5" fillId="14" borderId="100" xfId="8" applyFont="1" applyFill="1" applyBorder="1" applyAlignment="1">
      <alignment horizontal="right" vertical="center"/>
    </xf>
    <xf numFmtId="38" fontId="5" fillId="14" borderId="77" xfId="8" applyFont="1" applyFill="1" applyBorder="1">
      <alignment vertical="center"/>
    </xf>
    <xf numFmtId="38" fontId="5" fillId="14" borderId="101" xfId="8" applyFont="1" applyFill="1" applyBorder="1">
      <alignment vertical="center"/>
    </xf>
    <xf numFmtId="38" fontId="5" fillId="14" borderId="104" xfId="8" applyFont="1" applyFill="1" applyBorder="1" applyAlignment="1">
      <alignment horizontal="right" vertical="center"/>
    </xf>
    <xf numFmtId="38" fontId="5" fillId="14" borderId="105" xfId="8" applyFont="1" applyFill="1" applyBorder="1" applyAlignment="1">
      <alignment horizontal="right" vertical="center"/>
    </xf>
    <xf numFmtId="38" fontId="5" fillId="14" borderId="103" xfId="11" applyNumberFormat="1" applyFill="1" applyBorder="1">
      <alignment vertical="center"/>
    </xf>
    <xf numFmtId="38" fontId="5" fillId="14" borderId="106" xfId="11" applyNumberFormat="1" applyFill="1" applyBorder="1">
      <alignment vertical="center"/>
    </xf>
    <xf numFmtId="38" fontId="5" fillId="14" borderId="102" xfId="8" applyFont="1" applyFill="1" applyBorder="1" applyAlignment="1">
      <alignment horizontal="right" vertical="center"/>
    </xf>
    <xf numFmtId="38" fontId="5" fillId="14" borderId="107" xfId="11" applyNumberFormat="1" applyFill="1" applyBorder="1">
      <alignment vertical="center"/>
    </xf>
    <xf numFmtId="182" fontId="5" fillId="14" borderId="108" xfId="8" applyNumberFormat="1" applyFont="1" applyFill="1" applyBorder="1" applyAlignment="1">
      <alignment horizontal="right" vertical="center" wrapText="1"/>
    </xf>
    <xf numFmtId="38" fontId="5" fillId="14" borderId="108" xfId="11" applyNumberFormat="1" applyFill="1" applyBorder="1">
      <alignment vertical="center"/>
    </xf>
    <xf numFmtId="0" fontId="0" fillId="14" borderId="93" xfId="11" applyFont="1" applyFill="1" applyBorder="1" applyAlignment="1">
      <alignment horizontal="center" vertical="center" wrapText="1"/>
    </xf>
    <xf numFmtId="0" fontId="0" fillId="0" borderId="11" xfId="11" applyFont="1" applyBorder="1" applyAlignment="1">
      <alignment horizontal="center" vertical="center"/>
    </xf>
    <xf numFmtId="0" fontId="0" fillId="0" borderId="92" xfId="11" applyFont="1" applyBorder="1" applyAlignment="1">
      <alignment horizontal="center" vertical="center"/>
    </xf>
    <xf numFmtId="38" fontId="0" fillId="14" borderId="108" xfId="8" applyFont="1" applyFill="1" applyBorder="1" applyAlignment="1">
      <alignment horizontal="right" vertical="center"/>
    </xf>
    <xf numFmtId="10" fontId="0" fillId="14" borderId="92" xfId="11" applyNumberFormat="1" applyFont="1" applyFill="1" applyBorder="1" applyAlignment="1">
      <alignment horizontal="right" vertical="center" wrapText="1"/>
    </xf>
    <xf numFmtId="10" fontId="0" fillId="14" borderId="108" xfId="11" applyNumberFormat="1" applyFont="1" applyFill="1" applyBorder="1" applyAlignment="1">
      <alignment horizontal="right" vertical="center" wrapText="1"/>
    </xf>
    <xf numFmtId="182" fontId="0" fillId="14" borderId="92" xfId="11" applyNumberFormat="1" applyFont="1" applyFill="1" applyBorder="1" applyAlignment="1">
      <alignment horizontal="right" vertical="center" wrapText="1"/>
    </xf>
    <xf numFmtId="182" fontId="0" fillId="14" borderId="108" xfId="11" applyNumberFormat="1" applyFont="1" applyFill="1" applyBorder="1" applyAlignment="1">
      <alignment horizontal="right" vertical="center" wrapText="1"/>
    </xf>
    <xf numFmtId="38" fontId="0" fillId="14" borderId="102" xfId="11" applyNumberFormat="1" applyFont="1" applyFill="1" applyBorder="1" applyAlignment="1">
      <alignment horizontal="right" vertical="center" wrapText="1"/>
    </xf>
    <xf numFmtId="38" fontId="0" fillId="14" borderId="99" xfId="11" applyNumberFormat="1" applyFont="1" applyFill="1" applyBorder="1" applyAlignment="1">
      <alignment horizontal="right" vertical="center" wrapText="1"/>
    </xf>
    <xf numFmtId="183" fontId="5" fillId="14" borderId="92" xfId="11" applyNumberFormat="1" applyFill="1" applyBorder="1" applyAlignment="1">
      <alignment horizontal="right" vertical="center" wrapText="1"/>
    </xf>
    <xf numFmtId="183" fontId="5" fillId="14" borderId="108" xfId="11" applyNumberFormat="1" applyFill="1" applyBorder="1" applyAlignment="1">
      <alignment horizontal="right" vertical="center" wrapText="1"/>
    </xf>
    <xf numFmtId="183" fontId="5" fillId="14" borderId="71" xfId="11" applyNumberFormat="1" applyFill="1" applyBorder="1">
      <alignment vertical="center"/>
    </xf>
    <xf numFmtId="0" fontId="21" fillId="14" borderId="79" xfId="0" applyFont="1" applyFill="1" applyBorder="1">
      <alignment vertical="center"/>
    </xf>
    <xf numFmtId="0" fontId="21" fillId="14" borderId="53" xfId="0" applyFont="1" applyFill="1" applyBorder="1">
      <alignment vertical="center"/>
    </xf>
    <xf numFmtId="0" fontId="21" fillId="14" borderId="71" xfId="0" applyFont="1" applyFill="1" applyBorder="1">
      <alignment vertical="center"/>
    </xf>
    <xf numFmtId="0" fontId="0" fillId="14" borderId="0" xfId="0" applyFill="1" applyAlignment="1">
      <alignment horizontal="center" vertical="center"/>
    </xf>
    <xf numFmtId="0" fontId="5" fillId="14" borderId="9" xfId="12" applyFill="1" applyBorder="1">
      <alignment vertical="center"/>
    </xf>
    <xf numFmtId="0" fontId="5" fillId="14" borderId="186" xfId="12" applyFill="1" applyBorder="1">
      <alignment vertical="center"/>
    </xf>
    <xf numFmtId="0" fontId="5" fillId="14" borderId="41" xfId="12" applyFill="1" applyBorder="1">
      <alignment vertical="center"/>
    </xf>
    <xf numFmtId="0" fontId="5" fillId="14" borderId="183" xfId="12" applyFill="1" applyBorder="1">
      <alignment vertical="center"/>
    </xf>
    <xf numFmtId="12" fontId="13" fillId="14" borderId="23" xfId="0" applyNumberFormat="1" applyFont="1" applyFill="1" applyBorder="1" applyAlignment="1">
      <alignment vertical="center" shrinkToFit="1"/>
    </xf>
    <xf numFmtId="176" fontId="17" fillId="14" borderId="88" xfId="0" applyNumberFormat="1" applyFont="1" applyFill="1" applyBorder="1">
      <alignment vertical="center"/>
    </xf>
    <xf numFmtId="176" fontId="11" fillId="14" borderId="88" xfId="0" applyNumberFormat="1" applyFont="1" applyFill="1" applyBorder="1">
      <alignment vertical="center"/>
    </xf>
    <xf numFmtId="181" fontId="11" fillId="14" borderId="4" xfId="0" applyNumberFormat="1" applyFont="1" applyFill="1" applyBorder="1" applyAlignment="1">
      <alignment vertical="center" justifyLastLine="1"/>
    </xf>
    <xf numFmtId="0" fontId="4" fillId="2" borderId="183" xfId="12" applyFont="1" applyFill="1" applyBorder="1">
      <alignment vertical="center"/>
    </xf>
    <xf numFmtId="0" fontId="27" fillId="14" borderId="71" xfId="10" applyFont="1" applyFill="1" applyBorder="1" applyAlignment="1">
      <alignment horizontal="center" vertical="center"/>
    </xf>
    <xf numFmtId="0" fontId="3" fillId="2" borderId="9" xfId="12" applyFont="1" applyFill="1" applyBorder="1">
      <alignment vertical="center"/>
    </xf>
    <xf numFmtId="177" fontId="11" fillId="0" borderId="41" xfId="0" applyNumberFormat="1" applyFont="1" applyBorder="1" applyAlignment="1">
      <alignment horizontal="center" vertical="center" justifyLastLine="1" shrinkToFit="1"/>
    </xf>
    <xf numFmtId="0" fontId="11" fillId="3" borderId="31" xfId="0" applyFont="1" applyFill="1" applyBorder="1" applyAlignment="1">
      <alignment horizontal="distributed" vertical="center" wrapText="1" justifyLastLine="1"/>
    </xf>
    <xf numFmtId="183" fontId="2" fillId="0" borderId="41" xfId="10" applyNumberFormat="1" applyFont="1" applyBorder="1" applyAlignment="1">
      <alignment horizontal="center" vertical="center"/>
    </xf>
    <xf numFmtId="183" fontId="2" fillId="0" borderId="194" xfId="10" applyNumberFormat="1" applyFont="1" applyBorder="1" applyAlignment="1">
      <alignment horizontal="center" vertical="center"/>
    </xf>
    <xf numFmtId="0" fontId="2" fillId="0" borderId="0" xfId="10" applyFont="1" applyAlignment="1">
      <alignment horizontal="left" vertical="center" wrapText="1"/>
    </xf>
    <xf numFmtId="0" fontId="2" fillId="0" borderId="0" xfId="10" applyFont="1" applyAlignment="1">
      <alignment horizontal="center" vertical="center" wrapText="1" shrinkToFit="1"/>
    </xf>
    <xf numFmtId="0" fontId="2" fillId="0" borderId="0" xfId="10" applyFont="1">
      <alignment vertical="center"/>
    </xf>
    <xf numFmtId="0" fontId="5" fillId="7" borderId="25" xfId="10" applyFill="1" applyBorder="1" applyAlignment="1">
      <alignment horizontal="left" vertical="center" wrapText="1"/>
    </xf>
    <xf numFmtId="0" fontId="5" fillId="7" borderId="26" xfId="10" applyFill="1" applyBorder="1" applyAlignment="1">
      <alignment horizontal="left" vertical="center" wrapText="1"/>
    </xf>
    <xf numFmtId="0" fontId="25" fillId="0" borderId="0" xfId="10" applyFont="1" applyAlignment="1">
      <alignment horizontal="center" vertical="center"/>
    </xf>
    <xf numFmtId="0" fontId="30" fillId="0" borderId="25" xfId="10" applyFont="1" applyBorder="1" applyAlignment="1">
      <alignment horizontal="center" vertical="center"/>
    </xf>
    <xf numFmtId="0" fontId="30" fillId="0" borderId="53" xfId="10" applyFont="1" applyBorder="1" applyAlignment="1">
      <alignment horizontal="center" vertical="center"/>
    </xf>
    <xf numFmtId="0" fontId="30" fillId="4" borderId="49" xfId="10" applyFont="1" applyFill="1" applyBorder="1" applyAlignment="1">
      <alignment horizontal="center" vertical="center"/>
    </xf>
    <xf numFmtId="0" fontId="27" fillId="5" borderId="37" xfId="10" applyFont="1" applyFill="1" applyBorder="1" applyAlignment="1">
      <alignment horizontal="left" vertical="center" wrapText="1" indent="1"/>
    </xf>
    <xf numFmtId="0" fontId="27" fillId="5" borderId="38" xfId="10" applyFont="1" applyFill="1" applyBorder="1" applyAlignment="1">
      <alignment horizontal="left" vertical="center" wrapText="1" indent="1"/>
    </xf>
    <xf numFmtId="0" fontId="27" fillId="5" borderId="39" xfId="10" applyFont="1" applyFill="1" applyBorder="1" applyAlignment="1">
      <alignment horizontal="left" vertical="center" wrapText="1" indent="1"/>
    </xf>
    <xf numFmtId="0" fontId="30" fillId="0" borderId="55" xfId="10" applyFont="1" applyBorder="1" applyAlignment="1">
      <alignment horizontal="center" vertical="center"/>
    </xf>
    <xf numFmtId="0" fontId="5" fillId="6" borderId="25" xfId="10" applyFill="1" applyBorder="1" applyAlignment="1">
      <alignment horizontal="center" vertical="center"/>
    </xf>
    <xf numFmtId="0" fontId="5" fillId="6" borderId="26" xfId="10" applyFill="1" applyBorder="1" applyAlignment="1">
      <alignment horizontal="center" vertical="center"/>
    </xf>
    <xf numFmtId="0" fontId="27" fillId="7" borderId="25" xfId="10" applyFont="1" applyFill="1" applyBorder="1" applyAlignment="1">
      <alignment horizontal="left" vertical="center" wrapText="1"/>
    </xf>
    <xf numFmtId="0" fontId="5" fillId="7" borderId="53" xfId="10" applyFill="1" applyBorder="1" applyAlignment="1">
      <alignment horizontal="left" vertical="center" wrapText="1"/>
    </xf>
    <xf numFmtId="0" fontId="5" fillId="7" borderId="26" xfId="10" applyFill="1" applyBorder="1" applyAlignment="1">
      <alignment horizontal="left" vertical="center"/>
    </xf>
    <xf numFmtId="0" fontId="5" fillId="7" borderId="25" xfId="10" applyFill="1" applyBorder="1" applyAlignment="1">
      <alignment horizontal="left" vertical="center"/>
    </xf>
    <xf numFmtId="0" fontId="4" fillId="6" borderId="25" xfId="11" applyFont="1" applyFill="1" applyBorder="1" applyAlignment="1">
      <alignment horizontal="center" vertical="center"/>
    </xf>
    <xf numFmtId="0" fontId="5" fillId="6" borderId="26" xfId="11" applyFill="1" applyBorder="1" applyAlignment="1">
      <alignment horizontal="center" vertical="center"/>
    </xf>
    <xf numFmtId="0" fontId="5" fillId="6" borderId="53" xfId="11" applyFill="1" applyBorder="1" applyAlignment="1">
      <alignment horizontal="center" vertical="center"/>
    </xf>
    <xf numFmtId="0" fontId="4" fillId="7" borderId="26" xfId="11" applyFont="1" applyFill="1" applyBorder="1" applyAlignment="1">
      <alignment horizontal="left" vertical="center" wrapText="1"/>
    </xf>
    <xf numFmtId="0" fontId="5" fillId="7" borderId="26" xfId="11" applyFill="1" applyBorder="1" applyAlignment="1">
      <alignment horizontal="left" vertical="center" wrapText="1"/>
    </xf>
    <xf numFmtId="0" fontId="5" fillId="7" borderId="53" xfId="11" applyFill="1" applyBorder="1" applyAlignment="1">
      <alignment horizontal="left" vertical="center" wrapText="1"/>
    </xf>
    <xf numFmtId="0" fontId="4" fillId="7" borderId="25" xfId="11" applyFont="1" applyFill="1" applyBorder="1" applyAlignment="1">
      <alignment horizontal="left" vertical="center" wrapText="1"/>
    </xf>
    <xf numFmtId="0" fontId="5" fillId="7" borderId="26" xfId="11" applyFill="1" applyBorder="1">
      <alignment vertical="center"/>
    </xf>
    <xf numFmtId="0" fontId="5" fillId="7" borderId="53" xfId="11" applyFill="1" applyBorder="1">
      <alignment vertical="center"/>
    </xf>
    <xf numFmtId="0" fontId="5" fillId="6" borderId="53" xfId="10" applyFill="1" applyBorder="1" applyAlignment="1">
      <alignment horizontal="center" vertical="center"/>
    </xf>
    <xf numFmtId="0" fontId="5" fillId="7" borderId="53" xfId="10" applyFill="1" applyBorder="1" applyAlignment="1">
      <alignment horizontal="left" vertical="center"/>
    </xf>
    <xf numFmtId="0" fontId="5" fillId="6" borderId="25" xfId="10" applyFill="1" applyBorder="1" applyAlignment="1">
      <alignment horizontal="center" vertical="distributed"/>
    </xf>
    <xf numFmtId="0" fontId="5" fillId="6" borderId="26" xfId="10" applyFill="1" applyBorder="1" applyAlignment="1">
      <alignment horizontal="center" vertical="distributed"/>
    </xf>
    <xf numFmtId="0" fontId="5" fillId="6" borderId="53" xfId="10" applyFill="1" applyBorder="1" applyAlignment="1">
      <alignment horizontal="center" vertical="distributed"/>
    </xf>
    <xf numFmtId="0" fontId="11" fillId="0" borderId="12"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11" fillId="0" borderId="14" xfId="0" applyFont="1" applyBorder="1" applyAlignment="1">
      <alignment horizontal="distributed" vertical="center" wrapText="1" justifyLastLine="1"/>
    </xf>
    <xf numFmtId="0" fontId="23" fillId="0" borderId="86" xfId="0" applyFont="1" applyBorder="1" applyAlignment="1">
      <alignment horizontal="center" vertical="center" wrapText="1" justifyLastLine="1"/>
    </xf>
    <xf numFmtId="0" fontId="23" fillId="0" borderId="87" xfId="0" applyFont="1" applyBorder="1" applyAlignment="1">
      <alignment horizontal="center" vertical="center" wrapText="1" justifyLastLine="1"/>
    </xf>
    <xf numFmtId="0" fontId="11" fillId="0" borderId="84" xfId="0" applyFont="1" applyBorder="1" applyAlignment="1">
      <alignment horizontal="center" vertical="center" wrapText="1" justifyLastLine="1"/>
    </xf>
    <xf numFmtId="0" fontId="11" fillId="0" borderId="84" xfId="0" applyFont="1" applyBorder="1" applyAlignment="1">
      <alignment horizontal="center" vertical="center" justifyLastLine="1"/>
    </xf>
    <xf numFmtId="0" fontId="11" fillId="0" borderId="27"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28" xfId="0" applyFont="1" applyBorder="1" applyAlignment="1">
      <alignment vertical="top" wrapText="1"/>
    </xf>
    <xf numFmtId="0" fontId="11" fillId="0" borderId="0" xfId="0" applyFont="1" applyAlignment="1">
      <alignment vertical="top" wrapText="1"/>
    </xf>
    <xf numFmtId="0" fontId="11" fillId="0" borderId="29" xfId="0" applyFont="1" applyBorder="1" applyAlignment="1">
      <alignment vertical="top" wrapText="1"/>
    </xf>
    <xf numFmtId="0" fontId="12" fillId="0" borderId="60" xfId="0" applyFont="1" applyBorder="1" applyAlignment="1">
      <alignment horizontal="distributed" vertical="center" wrapText="1" justifyLastLine="1"/>
    </xf>
    <xf numFmtId="0" fontId="12" fillId="0" borderId="53" xfId="0" applyFont="1" applyBorder="1" applyAlignment="1">
      <alignment horizontal="distributed" vertical="center" wrapText="1" justifyLastLine="1"/>
    </xf>
    <xf numFmtId="176" fontId="11" fillId="0" borderId="42" xfId="0" applyNumberFormat="1" applyFont="1" applyBorder="1" applyAlignment="1">
      <alignment horizontal="center" vertical="center" wrapText="1"/>
    </xf>
    <xf numFmtId="176" fontId="11" fillId="0" borderId="43" xfId="0" applyNumberFormat="1" applyFont="1" applyBorder="1" applyAlignment="1">
      <alignment horizontal="center" vertical="center"/>
    </xf>
    <xf numFmtId="176" fontId="11" fillId="0" borderId="51" xfId="0" applyNumberFormat="1" applyFont="1" applyBorder="1" applyAlignment="1">
      <alignment horizontal="center" vertical="center"/>
    </xf>
    <xf numFmtId="176" fontId="12" fillId="0" borderId="61" xfId="0" applyNumberFormat="1" applyFont="1" applyBorder="1" applyAlignment="1">
      <alignment horizontal="distributed" vertical="center" wrapText="1" justifyLastLine="1"/>
    </xf>
    <xf numFmtId="176" fontId="12" fillId="0" borderId="51" xfId="0" applyNumberFormat="1" applyFont="1" applyBorder="1" applyAlignment="1">
      <alignment horizontal="distributed" vertical="center" wrapText="1" justifyLastLine="1"/>
    </xf>
    <xf numFmtId="0" fontId="11" fillId="0" borderId="12" xfId="0" applyFont="1" applyBorder="1" applyAlignment="1">
      <alignment horizontal="distributed" vertical="center" justifyLastLine="1"/>
    </xf>
    <xf numFmtId="0" fontId="11" fillId="0" borderId="36" xfId="0" applyFont="1" applyBorder="1" applyAlignment="1">
      <alignment horizontal="distributed" vertical="center" justifyLastLine="1"/>
    </xf>
    <xf numFmtId="0" fontId="11" fillId="2" borderId="7" xfId="0" applyFont="1" applyFill="1" applyBorder="1" applyAlignment="1">
      <alignment horizontal="distributed" vertical="center" justifyLastLine="1"/>
    </xf>
    <xf numFmtId="0" fontId="11" fillId="2" borderId="32" xfId="0" applyFont="1" applyFill="1" applyBorder="1" applyAlignment="1">
      <alignment horizontal="distributed" vertical="center" justifyLastLine="1"/>
    </xf>
    <xf numFmtId="0" fontId="11" fillId="0" borderId="57" xfId="0" applyFont="1" applyBorder="1" applyAlignment="1">
      <alignment horizontal="distributed" vertical="center" justifyLastLine="1"/>
    </xf>
    <xf numFmtId="0" fontId="11" fillId="0" borderId="59" xfId="0" applyFont="1" applyBorder="1" applyAlignment="1">
      <alignment horizontal="distributed" vertical="center" justifyLastLine="1"/>
    </xf>
    <xf numFmtId="0" fontId="11" fillId="3" borderId="72" xfId="0" applyFont="1" applyFill="1" applyBorder="1" applyAlignment="1">
      <alignment horizontal="distributed" vertical="center" justifyLastLine="1"/>
    </xf>
    <xf numFmtId="0" fontId="11" fillId="3" borderId="71" xfId="0" applyFont="1" applyFill="1" applyBorder="1" applyAlignment="1">
      <alignment horizontal="distributed" vertical="center" justifyLastLine="1"/>
    </xf>
    <xf numFmtId="0" fontId="11" fillId="3" borderId="72" xfId="0" applyFont="1" applyFill="1" applyBorder="1" applyAlignment="1">
      <alignment horizontal="distributed" vertical="center" wrapText="1" justifyLastLine="1"/>
    </xf>
    <xf numFmtId="0" fontId="11" fillId="0" borderId="72" xfId="0" applyFont="1" applyBorder="1" applyAlignment="1">
      <alignment horizontal="distributed" vertical="center" wrapText="1" justifyLastLine="1"/>
    </xf>
    <xf numFmtId="0" fontId="11" fillId="0" borderId="71" xfId="0" applyFont="1" applyBorder="1" applyAlignment="1">
      <alignment horizontal="distributed" vertical="center" wrapText="1" justifyLastLine="1"/>
    </xf>
    <xf numFmtId="0" fontId="11" fillId="14" borderId="69" xfId="0" applyFont="1" applyFill="1" applyBorder="1" applyAlignment="1">
      <alignment horizontal="left" vertical="center" justifyLastLine="1"/>
    </xf>
    <xf numFmtId="0" fontId="11" fillId="14" borderId="67" xfId="0" applyFont="1" applyFill="1" applyBorder="1" applyAlignment="1">
      <alignment horizontal="left" vertical="center" justifyLastLine="1"/>
    </xf>
    <xf numFmtId="0" fontId="11" fillId="14" borderId="68" xfId="0" applyFont="1" applyFill="1" applyBorder="1" applyAlignment="1">
      <alignment horizontal="left" vertical="center" justifyLastLine="1"/>
    </xf>
    <xf numFmtId="0" fontId="11" fillId="0" borderId="30" xfId="0" applyFont="1" applyBorder="1" applyAlignment="1">
      <alignment horizontal="left" vertical="center" justifyLastLine="1"/>
    </xf>
    <xf numFmtId="0" fontId="11" fillId="0" borderId="21" xfId="0" applyFont="1" applyBorder="1" applyAlignment="1">
      <alignment horizontal="left" vertical="center" justifyLastLine="1"/>
    </xf>
    <xf numFmtId="0" fontId="11" fillId="0" borderId="22" xfId="0" applyFont="1" applyBorder="1" applyAlignment="1">
      <alignment horizontal="left" vertical="center" justifyLastLine="1"/>
    </xf>
    <xf numFmtId="0" fontId="11" fillId="0" borderId="70" xfId="0" applyFont="1" applyBorder="1" applyAlignment="1">
      <alignment horizontal="left" vertical="center" justifyLastLine="1"/>
    </xf>
    <xf numFmtId="0" fontId="11" fillId="0" borderId="64" xfId="0" applyFont="1" applyBorder="1" applyAlignment="1">
      <alignment horizontal="left" vertical="center" justifyLastLine="1"/>
    </xf>
    <xf numFmtId="0" fontId="11" fillId="0" borderId="65" xfId="0" applyFont="1" applyBorder="1" applyAlignment="1">
      <alignment horizontal="left" vertical="center" justifyLastLine="1"/>
    </xf>
    <xf numFmtId="179" fontId="11" fillId="14" borderId="27" xfId="0" applyNumberFormat="1" applyFont="1" applyFill="1" applyBorder="1" applyAlignment="1">
      <alignment horizontal="center" vertical="center" shrinkToFit="1"/>
    </xf>
    <xf numFmtId="179" fontId="11" fillId="14" borderId="40" xfId="0" applyNumberFormat="1" applyFont="1" applyFill="1" applyBorder="1" applyAlignment="1">
      <alignment horizontal="center" vertical="center" shrinkToFit="1"/>
    </xf>
    <xf numFmtId="178" fontId="18" fillId="0" borderId="6" xfId="0" applyNumberFormat="1" applyFont="1" applyBorder="1" applyAlignment="1">
      <alignment horizontal="distributed" vertical="center" justifyLastLine="1" shrinkToFit="1"/>
    </xf>
    <xf numFmtId="178" fontId="18" fillId="0" borderId="5" xfId="0" applyNumberFormat="1" applyFont="1" applyBorder="1" applyAlignment="1">
      <alignment horizontal="distributed" vertical="center" justifyLastLine="1" shrinkToFit="1"/>
    </xf>
    <xf numFmtId="0" fontId="11" fillId="0" borderId="6" xfId="0" applyFont="1" applyBorder="1" applyAlignment="1">
      <alignment horizontal="distributed" vertical="center" justifyLastLine="1"/>
    </xf>
    <xf numFmtId="0" fontId="11" fillId="0" borderId="5" xfId="0" applyFont="1" applyBorder="1" applyAlignment="1">
      <alignment horizontal="distributed" vertical="center" justifyLastLine="1"/>
    </xf>
    <xf numFmtId="180" fontId="11" fillId="0" borderId="192" xfId="0" applyNumberFormat="1" applyFont="1" applyBorder="1" applyAlignment="1">
      <alignment horizontal="center" vertical="center" shrinkToFit="1"/>
    </xf>
    <xf numFmtId="180" fontId="11" fillId="0" borderId="193" xfId="0" applyNumberFormat="1" applyFont="1" applyBorder="1" applyAlignment="1">
      <alignment horizontal="center" vertical="center" shrinkToFit="1"/>
    </xf>
    <xf numFmtId="0" fontId="17" fillId="0" borderId="86" xfId="0" applyFont="1" applyBorder="1" applyAlignment="1">
      <alignment horizontal="distributed" vertical="center" wrapText="1"/>
    </xf>
    <xf numFmtId="0" fontId="17" fillId="0" borderId="87" xfId="0" applyFont="1" applyBorder="1" applyAlignment="1">
      <alignment horizontal="distributed" vertical="center"/>
    </xf>
    <xf numFmtId="181" fontId="11" fillId="2" borderId="4" xfId="0" applyNumberFormat="1" applyFont="1" applyFill="1" applyBorder="1" applyAlignment="1">
      <alignment horizontal="right" vertical="center"/>
    </xf>
    <xf numFmtId="181" fontId="11" fillId="2" borderId="23" xfId="0" applyNumberFormat="1" applyFont="1" applyFill="1" applyBorder="1" applyAlignment="1">
      <alignment horizontal="right" vertical="center"/>
    </xf>
    <xf numFmtId="178" fontId="11" fillId="0" borderId="4" xfId="0" applyNumberFormat="1" applyFont="1" applyBorder="1" applyAlignment="1">
      <alignment horizontal="distributed" vertical="center" justifyLastLine="1" shrinkToFit="1"/>
    </xf>
    <xf numFmtId="178" fontId="11" fillId="0" borderId="5" xfId="0" applyNumberFormat="1" applyFont="1" applyBorder="1" applyAlignment="1">
      <alignment horizontal="distributed" vertical="center" justifyLastLine="1" shrinkToFit="1"/>
    </xf>
    <xf numFmtId="0" fontId="10" fillId="0" borderId="35" xfId="0" applyFont="1" applyBorder="1" applyAlignment="1">
      <alignment horizontal="left" vertical="center" shrinkToFit="1"/>
    </xf>
    <xf numFmtId="178" fontId="14" fillId="0" borderId="24" xfId="0" applyNumberFormat="1" applyFont="1" applyBorder="1" applyAlignment="1">
      <alignment horizontal="distributed" vertical="center" justifyLastLine="1" shrinkToFit="1"/>
    </xf>
    <xf numFmtId="178" fontId="14" fillId="0" borderId="13" xfId="0" applyNumberFormat="1" applyFont="1" applyBorder="1" applyAlignment="1">
      <alignment horizontal="distributed" vertical="center" justifyLastLine="1" shrinkToFit="1"/>
    </xf>
    <xf numFmtId="178" fontId="14" fillId="0" borderId="14" xfId="0" applyNumberFormat="1" applyFont="1" applyBorder="1" applyAlignment="1">
      <alignment horizontal="distributed" vertical="center" justifyLastLine="1" shrinkToFit="1"/>
    </xf>
    <xf numFmtId="0" fontId="11" fillId="2" borderId="37" xfId="0" applyFont="1" applyFill="1" applyBorder="1" applyAlignment="1">
      <alignment vertical="top"/>
    </xf>
    <xf numFmtId="0" fontId="11" fillId="2" borderId="38" xfId="0" applyFont="1" applyFill="1" applyBorder="1" applyAlignment="1">
      <alignment vertical="top"/>
    </xf>
    <xf numFmtId="0" fontId="11" fillId="2" borderId="39" xfId="0" applyFont="1" applyFill="1" applyBorder="1" applyAlignment="1">
      <alignment vertical="top"/>
    </xf>
    <xf numFmtId="179" fontId="11" fillId="14" borderId="27" xfId="0" applyNumberFormat="1" applyFont="1" applyFill="1" applyBorder="1" applyAlignment="1">
      <alignment vertical="center" shrinkToFit="1"/>
    </xf>
    <xf numFmtId="179" fontId="11" fillId="14" borderId="16" xfId="0" applyNumberFormat="1" applyFont="1" applyFill="1" applyBorder="1" applyAlignment="1">
      <alignment vertical="center" shrinkToFit="1"/>
    </xf>
    <xf numFmtId="179" fontId="11" fillId="14" borderId="30" xfId="0" applyNumberFormat="1" applyFont="1" applyFill="1" applyBorder="1">
      <alignment vertical="center"/>
    </xf>
    <xf numFmtId="179" fontId="11" fillId="14" borderId="34" xfId="0" applyNumberFormat="1" applyFont="1" applyFill="1" applyBorder="1">
      <alignment vertical="center"/>
    </xf>
    <xf numFmtId="179" fontId="11" fillId="14" borderId="28" xfId="0" applyNumberFormat="1" applyFont="1" applyFill="1" applyBorder="1">
      <alignment vertical="center"/>
    </xf>
    <xf numFmtId="179" fontId="11" fillId="14" borderId="29" xfId="0" applyNumberFormat="1" applyFont="1" applyFill="1" applyBorder="1">
      <alignment vertical="center"/>
    </xf>
    <xf numFmtId="0" fontId="11" fillId="2" borderId="17" xfId="0" applyFont="1" applyFill="1" applyBorder="1" applyAlignment="1">
      <alignment vertical="top" wrapText="1"/>
    </xf>
    <xf numFmtId="0" fontId="11" fillId="2" borderId="18" xfId="0" applyFont="1" applyFill="1" applyBorder="1" applyAlignment="1">
      <alignment vertical="top" wrapText="1"/>
    </xf>
    <xf numFmtId="0" fontId="11" fillId="2" borderId="19" xfId="0" applyFont="1" applyFill="1" applyBorder="1" applyAlignment="1">
      <alignment vertical="top" wrapText="1"/>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27" xfId="0" applyFont="1" applyFill="1" applyBorder="1" applyAlignment="1">
      <alignment horizontal="center" vertical="center" wrapText="1" justifyLastLine="1"/>
    </xf>
    <xf numFmtId="0" fontId="11" fillId="2" borderId="15" xfId="0" applyFont="1" applyFill="1" applyBorder="1" applyAlignment="1">
      <alignment horizontal="center" vertical="center" wrapText="1" justifyLastLine="1"/>
    </xf>
    <xf numFmtId="0" fontId="11" fillId="2" borderId="16" xfId="0" applyFont="1" applyFill="1" applyBorder="1" applyAlignment="1">
      <alignment horizontal="center" vertical="center" wrapText="1" justifyLastLine="1"/>
    </xf>
    <xf numFmtId="0" fontId="11" fillId="0" borderId="17" xfId="0" applyFont="1" applyBorder="1" applyAlignment="1">
      <alignment horizontal="distributed" vertical="center" justifyLastLine="1"/>
    </xf>
    <xf numFmtId="0" fontId="11" fillId="0" borderId="62" xfId="0" applyFont="1" applyBorder="1" applyAlignment="1">
      <alignment horizontal="distributed" vertical="center" justifyLastLine="1"/>
    </xf>
    <xf numFmtId="0" fontId="14" fillId="0" borderId="24"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4" fillId="0" borderId="36" xfId="0" applyFont="1" applyBorder="1" applyAlignment="1">
      <alignment horizontal="distributed" vertical="center" justifyLastLine="1"/>
    </xf>
    <xf numFmtId="0" fontId="10" fillId="0" borderId="0" xfId="0" applyFont="1" applyAlignment="1">
      <alignment horizontal="center" vertical="center"/>
    </xf>
    <xf numFmtId="0" fontId="11" fillId="2" borderId="4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0" fontId="0" fillId="2" borderId="0" xfId="0" applyFill="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53"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3" borderId="25" xfId="0" applyFont="1" applyFill="1" applyBorder="1" applyAlignment="1">
      <alignment horizontal="distributed" vertical="center" wrapText="1" justifyLastLine="1"/>
    </xf>
    <xf numFmtId="0" fontId="11" fillId="3" borderId="26" xfId="0" applyFont="1" applyFill="1" applyBorder="1" applyAlignment="1">
      <alignment horizontal="distributed" vertical="center" wrapText="1" justifyLastLine="1"/>
    </xf>
    <xf numFmtId="0" fontId="11" fillId="3" borderId="53" xfId="0" applyFont="1" applyFill="1" applyBorder="1" applyAlignment="1">
      <alignment horizontal="distributed" vertical="center" wrapText="1" justifyLastLine="1"/>
    </xf>
    <xf numFmtId="0" fontId="11" fillId="2" borderId="48"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11" fillId="2" borderId="59"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71" xfId="0" applyFont="1" applyFill="1" applyBorder="1" applyAlignment="1">
      <alignment horizontal="center" vertical="center" shrinkToFit="1"/>
    </xf>
    <xf numFmtId="0" fontId="11" fillId="2" borderId="73" xfId="0" applyFont="1" applyFill="1" applyBorder="1" applyAlignment="1">
      <alignment horizontal="center" vertical="center" shrinkToFit="1"/>
    </xf>
    <xf numFmtId="180" fontId="11" fillId="0" borderId="189" xfId="0" applyNumberFormat="1" applyFont="1" applyBorder="1" applyAlignment="1">
      <alignment horizontal="center" vertical="center" shrinkToFit="1"/>
    </xf>
    <xf numFmtId="180" fontId="11" fillId="0" borderId="190" xfId="0" applyNumberFormat="1" applyFont="1" applyBorder="1" applyAlignment="1">
      <alignment horizontal="center" vertical="center" shrinkToFit="1"/>
    </xf>
    <xf numFmtId="0" fontId="11" fillId="2" borderId="1" xfId="0" applyFont="1" applyFill="1" applyBorder="1" applyAlignment="1">
      <alignment vertical="top" wrapText="1"/>
    </xf>
    <xf numFmtId="0" fontId="11" fillId="2" borderId="15" xfId="0" applyFont="1" applyFill="1" applyBorder="1" applyAlignment="1">
      <alignment vertical="top" wrapText="1"/>
    </xf>
    <xf numFmtId="0" fontId="11" fillId="2" borderId="16" xfId="0" applyFont="1" applyFill="1" applyBorder="1" applyAlignment="1">
      <alignment vertical="top" wrapText="1"/>
    </xf>
    <xf numFmtId="177" fontId="11" fillId="2" borderId="85" xfId="0" applyNumberFormat="1" applyFont="1" applyFill="1" applyBorder="1" applyAlignment="1">
      <alignment horizontal="center" vertical="center" shrinkToFit="1"/>
    </xf>
    <xf numFmtId="177" fontId="11" fillId="2" borderId="18" xfId="0" applyNumberFormat="1" applyFont="1" applyFill="1" applyBorder="1" applyAlignment="1">
      <alignment horizontal="center" vertical="center" shrinkToFit="1"/>
    </xf>
    <xf numFmtId="177" fontId="11" fillId="2" borderId="19" xfId="0" applyNumberFormat="1" applyFont="1" applyFill="1" applyBorder="1" applyAlignment="1">
      <alignment horizontal="center" vertical="center" shrinkToFit="1"/>
    </xf>
    <xf numFmtId="0" fontId="11" fillId="0" borderId="24"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14" xfId="0" applyFont="1" applyBorder="1" applyAlignment="1">
      <alignment horizontal="distributed" vertical="center" justifyLastLine="1"/>
    </xf>
    <xf numFmtId="176" fontId="12" fillId="0" borderId="27" xfId="0" applyNumberFormat="1" applyFont="1" applyBorder="1" applyAlignment="1">
      <alignment horizontal="left" vertical="center" wrapText="1"/>
    </xf>
    <xf numFmtId="176" fontId="12" fillId="0" borderId="15" xfId="0" applyNumberFormat="1" applyFont="1" applyBorder="1" applyAlignment="1">
      <alignment horizontal="left"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0" fillId="0" borderId="0" xfId="0" applyAlignment="1">
      <alignment horizontal="left" vertical="center"/>
    </xf>
    <xf numFmtId="0" fontId="21" fillId="0" borderId="71" xfId="0" applyFont="1" applyBorder="1" applyAlignment="1">
      <alignment horizontal="distributed" vertical="center" justifyLastLine="1"/>
    </xf>
    <xf numFmtId="0" fontId="21" fillId="0" borderId="78" xfId="0" applyFont="1" applyBorder="1" applyAlignment="1">
      <alignment horizontal="distributed" vertical="center" justifyLastLine="1"/>
    </xf>
    <xf numFmtId="0" fontId="21" fillId="0" borderId="79" xfId="0" applyFont="1" applyBorder="1" applyAlignment="1">
      <alignment horizontal="distributed" vertical="center" justifyLastLine="1"/>
    </xf>
    <xf numFmtId="0" fontId="0" fillId="0" borderId="35" xfId="0" applyBorder="1" applyAlignment="1">
      <alignment horizontal="center" vertical="center"/>
    </xf>
    <xf numFmtId="0" fontId="21" fillId="0" borderId="2" xfId="0" applyFont="1" applyBorder="1" applyAlignment="1">
      <alignment horizontal="center" vertical="distributed" textRotation="255" justifyLastLine="1"/>
    </xf>
    <xf numFmtId="0" fontId="21" fillId="0" borderId="52" xfId="0" applyFont="1" applyBorder="1" applyAlignment="1">
      <alignment horizontal="center" vertical="distributed" textRotation="255" justifyLastLine="1"/>
    </xf>
    <xf numFmtId="0" fontId="21" fillId="0" borderId="3" xfId="0" applyFont="1" applyBorder="1" applyAlignment="1">
      <alignment horizontal="center" vertical="distributed" textRotation="255" justifyLastLine="1"/>
    </xf>
    <xf numFmtId="0" fontId="21" fillId="0" borderId="76" xfId="0" applyFont="1" applyBorder="1" applyAlignment="1">
      <alignment horizontal="distributed" vertical="center" justifyLastLine="1"/>
    </xf>
    <xf numFmtId="0" fontId="21" fillId="0" borderId="77" xfId="0" applyFont="1" applyBorder="1" applyAlignment="1">
      <alignment horizontal="distributed" vertical="center" justifyLastLine="1"/>
    </xf>
    <xf numFmtId="0" fontId="10" fillId="0" borderId="0" xfId="0" applyFont="1" applyAlignment="1">
      <alignment horizontal="right" vertical="center"/>
    </xf>
    <xf numFmtId="0" fontId="21" fillId="0" borderId="75" xfId="0" applyFont="1" applyBorder="1" applyAlignment="1">
      <alignment horizontal="distributed" vertical="center" textRotation="255" justifyLastLine="1"/>
    </xf>
    <xf numFmtId="0" fontId="21" fillId="0" borderId="3" xfId="0" applyFont="1" applyBorder="1" applyAlignment="1">
      <alignment horizontal="distributed" vertical="center" textRotation="255" justifyLastLine="1"/>
    </xf>
    <xf numFmtId="0" fontId="21" fillId="0" borderId="48" xfId="0" applyFont="1" applyBorder="1" applyAlignment="1">
      <alignment horizontal="distributed" vertical="center" justifyLastLine="1"/>
    </xf>
    <xf numFmtId="0" fontId="21" fillId="0" borderId="25" xfId="0" applyFont="1" applyBorder="1" applyAlignment="1">
      <alignment horizontal="distributed" vertical="center" justifyLastLine="1"/>
    </xf>
    <xf numFmtId="0" fontId="21" fillId="0" borderId="59" xfId="0" applyFont="1" applyBorder="1" applyAlignment="1">
      <alignment horizontal="distributed" vertical="center" justifyLastLine="1"/>
    </xf>
    <xf numFmtId="0" fontId="21" fillId="0" borderId="50" xfId="0" applyFont="1" applyBorder="1" applyAlignment="1">
      <alignment horizontal="distributed" vertical="center" justifyLastLine="1"/>
    </xf>
    <xf numFmtId="0" fontId="21" fillId="0" borderId="81" xfId="0" applyFont="1" applyBorder="1" applyAlignment="1">
      <alignment horizontal="distributed" vertical="center" wrapText="1" justifyLastLine="1"/>
    </xf>
    <xf numFmtId="0" fontId="21" fillId="0" borderId="41" xfId="0" applyFont="1" applyBorder="1" applyAlignment="1">
      <alignment horizontal="distributed" vertical="center" justifyLastLine="1"/>
    </xf>
    <xf numFmtId="0" fontId="21" fillId="0" borderId="49" xfId="0" applyFont="1" applyBorder="1" applyAlignment="1">
      <alignment horizontal="distributed" vertical="center" justifyLastLine="1"/>
    </xf>
    <xf numFmtId="0" fontId="0" fillId="14" borderId="47" xfId="0" applyFill="1" applyBorder="1" applyAlignment="1">
      <alignment horizontal="center" vertical="center"/>
    </xf>
    <xf numFmtId="0" fontId="21" fillId="0" borderId="26" xfId="0" applyFont="1" applyBorder="1" applyAlignment="1">
      <alignment horizontal="distributed" vertical="center" justifyLastLine="1"/>
    </xf>
    <xf numFmtId="0" fontId="21" fillId="0" borderId="53" xfId="0" applyFont="1" applyBorder="1" applyAlignment="1">
      <alignment horizontal="distributed" vertical="center" justifyLastLine="1"/>
    </xf>
    <xf numFmtId="0" fontId="21" fillId="0" borderId="37" xfId="0" applyFont="1" applyBorder="1" applyAlignment="1">
      <alignment horizontal="distributed" vertical="center" justifyLastLine="1"/>
    </xf>
    <xf numFmtId="0" fontId="21" fillId="0" borderId="38" xfId="0" applyFont="1" applyBorder="1" applyAlignment="1">
      <alignment horizontal="distributed" vertical="center" justifyLastLine="1"/>
    </xf>
    <xf numFmtId="0" fontId="21" fillId="0" borderId="82" xfId="0" applyFont="1" applyBorder="1" applyAlignment="1">
      <alignment horizontal="distributed" vertical="center" justifyLastLine="1"/>
    </xf>
    <xf numFmtId="0" fontId="21" fillId="0" borderId="2" xfId="0" applyFont="1" applyBorder="1" applyAlignment="1">
      <alignment vertical="distributed" textRotation="255" justifyLastLine="1"/>
    </xf>
    <xf numFmtId="0" fontId="21" fillId="0" borderId="52" xfId="0" applyFont="1" applyBorder="1" applyAlignment="1">
      <alignment vertical="distributed" textRotation="255" justifyLastLine="1"/>
    </xf>
    <xf numFmtId="0" fontId="21" fillId="0" borderId="3" xfId="0" applyFont="1" applyBorder="1" applyAlignment="1">
      <alignment vertical="distributed" textRotation="255" justifyLastLine="1"/>
    </xf>
    <xf numFmtId="0" fontId="21" fillId="0" borderId="27" xfId="0" applyFont="1" applyBorder="1" applyAlignment="1">
      <alignment horizontal="distributed" vertical="center" justifyLastLine="1"/>
    </xf>
    <xf numFmtId="0" fontId="21" fillId="0" borderId="15" xfId="0" applyFont="1" applyBorder="1" applyAlignment="1">
      <alignment horizontal="distributed" vertical="center" justifyLastLine="1"/>
    </xf>
    <xf numFmtId="0" fontId="21" fillId="0" borderId="40" xfId="0" applyFont="1" applyBorder="1" applyAlignment="1">
      <alignment horizontal="distributed" vertical="center" justifyLastLine="1"/>
    </xf>
    <xf numFmtId="0" fontId="21" fillId="0" borderId="54" xfId="0" applyFont="1" applyBorder="1" applyAlignment="1">
      <alignment horizontal="distributed" vertical="center" justifyLastLine="1"/>
    </xf>
    <xf numFmtId="0" fontId="21" fillId="0" borderId="55" xfId="0" applyFont="1" applyBorder="1" applyAlignment="1">
      <alignment horizontal="distributed" vertical="center" justifyLastLine="1"/>
    </xf>
    <xf numFmtId="0" fontId="21" fillId="0" borderId="109" xfId="0" applyFont="1" applyBorder="1" applyAlignment="1">
      <alignment horizontal="distributed" vertical="center" justifyLastLine="1"/>
    </xf>
    <xf numFmtId="0" fontId="21" fillId="2" borderId="74" xfId="0" applyFont="1" applyFill="1" applyBorder="1">
      <alignment vertical="center"/>
    </xf>
    <xf numFmtId="0" fontId="21" fillId="2" borderId="41" xfId="0" applyFont="1" applyFill="1" applyBorder="1">
      <alignment vertical="center"/>
    </xf>
    <xf numFmtId="0" fontId="25" fillId="0" borderId="0" xfId="11" applyFont="1" applyAlignment="1">
      <alignment horizontal="center" vertical="center"/>
    </xf>
    <xf numFmtId="0" fontId="0" fillId="14" borderId="45" xfId="11" applyFont="1" applyFill="1" applyBorder="1" applyAlignment="1">
      <alignment horizontal="center" vertical="center"/>
    </xf>
    <xf numFmtId="0" fontId="0" fillId="14" borderId="46" xfId="11" applyFont="1" applyFill="1" applyBorder="1" applyAlignment="1">
      <alignment horizontal="center" vertical="center"/>
    </xf>
    <xf numFmtId="0" fontId="5" fillId="14" borderId="44" xfId="11" applyFill="1" applyBorder="1" applyAlignment="1">
      <alignment horizontal="center" vertical="center" wrapText="1"/>
    </xf>
    <xf numFmtId="0" fontId="5" fillId="14" borderId="46" xfId="11" applyFill="1" applyBorder="1" applyAlignment="1">
      <alignment horizontal="center" vertical="center" wrapText="1"/>
    </xf>
    <xf numFmtId="0" fontId="0" fillId="14" borderId="44" xfId="11" applyFont="1" applyFill="1" applyBorder="1" applyAlignment="1">
      <alignment horizontal="center" vertical="center" wrapText="1"/>
    </xf>
    <xf numFmtId="0" fontId="0" fillId="14" borderId="45" xfId="11" applyFont="1" applyFill="1" applyBorder="1" applyAlignment="1">
      <alignment horizontal="center" vertical="center" wrapText="1"/>
    </xf>
    <xf numFmtId="0" fontId="0" fillId="14" borderId="46" xfId="11" applyFont="1" applyFill="1" applyBorder="1" applyAlignment="1">
      <alignment horizontal="center" vertical="center" wrapText="1"/>
    </xf>
    <xf numFmtId="0" fontId="43" fillId="0" borderId="0" xfId="11" applyFont="1" applyAlignment="1">
      <alignment horizontal="right" vertical="center"/>
    </xf>
    <xf numFmtId="0" fontId="43" fillId="0" borderId="29" xfId="11" applyFont="1" applyBorder="1" applyAlignment="1">
      <alignment horizontal="right" vertical="center"/>
    </xf>
    <xf numFmtId="0" fontId="2" fillId="3" borderId="0" xfId="10" applyFont="1" applyFill="1" applyAlignment="1">
      <alignment horizontal="left" vertical="center" wrapText="1"/>
    </xf>
    <xf numFmtId="0" fontId="5" fillId="3" borderId="0" xfId="10" applyFill="1" applyAlignment="1">
      <alignment horizontal="left" vertical="center" wrapText="1"/>
    </xf>
    <xf numFmtId="0" fontId="5" fillId="3" borderId="31" xfId="10" applyFill="1" applyBorder="1" applyAlignment="1">
      <alignment horizontal="left" vertical="center" wrapText="1"/>
    </xf>
    <xf numFmtId="0" fontId="2" fillId="0" borderId="110" xfId="10" applyFont="1" applyBorder="1" applyAlignment="1">
      <alignment horizontal="left" vertical="center" wrapText="1"/>
    </xf>
    <xf numFmtId="0" fontId="5" fillId="0" borderId="111" xfId="10" applyBorder="1" applyAlignment="1">
      <alignment horizontal="left" vertical="center" wrapText="1"/>
    </xf>
    <xf numFmtId="0" fontId="2" fillId="7" borderId="27" xfId="10" applyFont="1" applyFill="1" applyBorder="1" applyAlignment="1">
      <alignment horizontal="center" vertical="center" wrapText="1"/>
    </xf>
    <xf numFmtId="0" fontId="2" fillId="7" borderId="15" xfId="10" applyFont="1" applyFill="1" applyBorder="1" applyAlignment="1">
      <alignment horizontal="center" vertical="center" wrapText="1"/>
    </xf>
    <xf numFmtId="0" fontId="2" fillId="7" borderId="40" xfId="10" applyFont="1" applyFill="1" applyBorder="1" applyAlignment="1">
      <alignment horizontal="center" vertical="center" wrapText="1"/>
    </xf>
    <xf numFmtId="0" fontId="2" fillId="7" borderId="54" xfId="10" applyFont="1" applyFill="1" applyBorder="1" applyAlignment="1">
      <alignment horizontal="center" vertical="center" wrapText="1"/>
    </xf>
    <xf numFmtId="0" fontId="2" fillId="7" borderId="55" xfId="10" applyFont="1" applyFill="1" applyBorder="1" applyAlignment="1">
      <alignment horizontal="center" vertical="center" wrapText="1"/>
    </xf>
    <xf numFmtId="0" fontId="2" fillId="7" borderId="109" xfId="10" applyFont="1" applyFill="1" applyBorder="1" applyAlignment="1">
      <alignment horizontal="center" vertical="center" wrapText="1"/>
    </xf>
    <xf numFmtId="0" fontId="47" fillId="7" borderId="71" xfId="10" applyFont="1" applyFill="1" applyBorder="1" applyAlignment="1">
      <alignment horizontal="center" vertical="center"/>
    </xf>
    <xf numFmtId="0" fontId="47" fillId="7" borderId="53" xfId="10" applyFont="1" applyFill="1" applyBorder="1" applyAlignment="1">
      <alignment horizontal="center" vertical="center"/>
    </xf>
    <xf numFmtId="0" fontId="48" fillId="14" borderId="25" xfId="10" applyFont="1" applyFill="1" applyBorder="1" applyAlignment="1" applyProtection="1">
      <alignment horizontal="center" vertical="center" wrapText="1" shrinkToFit="1"/>
      <protection locked="0"/>
    </xf>
    <xf numFmtId="0" fontId="48" fillId="14" borderId="53" xfId="10" applyFont="1" applyFill="1" applyBorder="1" applyAlignment="1" applyProtection="1">
      <alignment horizontal="center" vertical="center" wrapText="1" shrinkToFit="1"/>
      <protection locked="0"/>
    </xf>
    <xf numFmtId="0" fontId="49" fillId="14" borderId="109" xfId="10" applyFont="1" applyFill="1" applyBorder="1" applyAlignment="1">
      <alignment horizontal="center" vertical="center" wrapText="1"/>
    </xf>
    <xf numFmtId="0" fontId="49" fillId="14" borderId="41" xfId="10" applyFont="1" applyFill="1" applyBorder="1" applyAlignment="1">
      <alignment horizontal="center" vertical="center" wrapText="1"/>
    </xf>
    <xf numFmtId="0" fontId="49" fillId="14" borderId="54" xfId="10" applyFont="1" applyFill="1" applyBorder="1" applyAlignment="1">
      <alignment horizontal="center" vertical="center" wrapText="1"/>
    </xf>
    <xf numFmtId="0" fontId="5" fillId="7" borderId="71" xfId="10" applyFill="1" applyBorder="1" applyAlignment="1">
      <alignment horizontal="center" vertical="center"/>
    </xf>
    <xf numFmtId="0" fontId="5" fillId="7" borderId="26" xfId="10" applyFill="1" applyBorder="1" applyAlignment="1">
      <alignment horizontal="center" vertical="center"/>
    </xf>
    <xf numFmtId="0" fontId="5" fillId="0" borderId="8" xfId="10" applyBorder="1" applyAlignment="1">
      <alignment horizontal="center" vertical="center"/>
    </xf>
    <xf numFmtId="0" fontId="5" fillId="0" borderId="41" xfId="10" applyBorder="1" applyAlignment="1">
      <alignment horizontal="center" vertical="center"/>
    </xf>
    <xf numFmtId="0" fontId="2" fillId="0" borderId="0" xfId="10" applyFont="1" applyAlignment="1">
      <alignment horizontal="left" vertical="center" wrapText="1"/>
    </xf>
    <xf numFmtId="0" fontId="5" fillId="0" borderId="55" xfId="10" applyBorder="1" applyAlignment="1">
      <alignment horizontal="left" vertical="center" wrapText="1"/>
    </xf>
    <xf numFmtId="183" fontId="2" fillId="0" borderId="8" xfId="10" applyNumberFormat="1" applyFont="1" applyBorder="1" applyAlignment="1">
      <alignment horizontal="center" vertical="center"/>
    </xf>
    <xf numFmtId="183" fontId="5" fillId="0" borderId="41" xfId="10" applyNumberFormat="1" applyBorder="1" applyAlignment="1">
      <alignment horizontal="center" vertical="center"/>
    </xf>
    <xf numFmtId="0" fontId="5" fillId="0" borderId="74" xfId="10" applyBorder="1" applyAlignment="1">
      <alignment horizontal="center" vertical="center"/>
    </xf>
    <xf numFmtId="183" fontId="5" fillId="0" borderId="8" xfId="10" applyNumberFormat="1" applyBorder="1" applyAlignment="1">
      <alignment horizontal="center" vertical="center"/>
    </xf>
    <xf numFmtId="0" fontId="51" fillId="2" borderId="26" xfId="0" applyFont="1" applyFill="1" applyBorder="1" applyAlignment="1">
      <alignment horizontal="center" vertical="center" justifyLastLine="1"/>
    </xf>
    <xf numFmtId="0" fontId="51" fillId="2" borderId="53" xfId="0" applyFont="1" applyFill="1" applyBorder="1" applyAlignment="1">
      <alignment horizontal="center" vertical="center" justifyLastLine="1"/>
    </xf>
    <xf numFmtId="0" fontId="52" fillId="0" borderId="0" xfId="0" applyFont="1" applyAlignment="1">
      <alignment horizontal="right" vertical="center"/>
    </xf>
    <xf numFmtId="0" fontId="53" fillId="0" borderId="0" xfId="0" applyFont="1" applyAlignment="1">
      <alignment horizontal="center" vertical="center"/>
    </xf>
    <xf numFmtId="178" fontId="51" fillId="0" borderId="47" xfId="0" applyNumberFormat="1" applyFont="1" applyBorder="1" applyAlignment="1">
      <alignment horizontal="left" vertical="center"/>
    </xf>
    <xf numFmtId="0" fontId="51" fillId="14" borderId="112" xfId="0" applyFont="1" applyFill="1" applyBorder="1" applyAlignment="1">
      <alignment horizontal="center" vertical="center" wrapText="1"/>
    </xf>
    <xf numFmtId="0" fontId="51" fillId="14" borderId="35" xfId="0" applyFont="1" applyFill="1" applyBorder="1" applyAlignment="1">
      <alignment horizontal="center" vertical="center" wrapText="1"/>
    </xf>
    <xf numFmtId="0" fontId="51" fillId="14" borderId="113" xfId="0" applyFont="1" applyFill="1" applyBorder="1" applyAlignment="1">
      <alignment horizontal="center" vertical="center" wrapText="1"/>
    </xf>
    <xf numFmtId="0" fontId="51" fillId="14" borderId="112" xfId="0" applyFont="1" applyFill="1" applyBorder="1" applyAlignment="1">
      <alignment horizontal="center" vertical="center"/>
    </xf>
    <xf numFmtId="0" fontId="51" fillId="14" borderId="35" xfId="0" applyFont="1" applyFill="1" applyBorder="1" applyAlignment="1">
      <alignment horizontal="center" vertical="center"/>
    </xf>
    <xf numFmtId="0" fontId="51" fillId="14" borderId="114" xfId="0" applyFont="1" applyFill="1" applyBorder="1" applyAlignment="1">
      <alignment horizontal="center" vertical="center"/>
    </xf>
    <xf numFmtId="0" fontId="11" fillId="14" borderId="25" xfId="0" applyFont="1" applyFill="1" applyBorder="1" applyAlignment="1">
      <alignment horizontal="center" vertical="center" shrinkToFit="1"/>
    </xf>
    <xf numFmtId="0" fontId="11" fillId="14" borderId="26" xfId="0" applyFont="1" applyFill="1" applyBorder="1" applyAlignment="1">
      <alignment horizontal="center" vertical="center" shrinkToFit="1"/>
    </xf>
    <xf numFmtId="0" fontId="11" fillId="14" borderId="83" xfId="0" applyFont="1" applyFill="1" applyBorder="1" applyAlignment="1">
      <alignment horizontal="center" vertical="center" shrinkToFit="1"/>
    </xf>
    <xf numFmtId="0" fontId="51" fillId="14" borderId="42" xfId="0" applyFont="1" applyFill="1" applyBorder="1" applyAlignment="1">
      <alignment horizontal="center" vertical="center"/>
    </xf>
    <xf numFmtId="0" fontId="51" fillId="14" borderId="43" xfId="0" applyFont="1" applyFill="1" applyBorder="1" applyAlignment="1">
      <alignment horizontal="center" vertical="center"/>
    </xf>
    <xf numFmtId="0" fontId="51" fillId="14" borderId="43" xfId="0" applyFont="1" applyFill="1" applyBorder="1">
      <alignment vertical="center"/>
    </xf>
    <xf numFmtId="0" fontId="51" fillId="14" borderId="116" xfId="0" applyFont="1" applyFill="1" applyBorder="1">
      <alignment vertical="center"/>
    </xf>
    <xf numFmtId="0" fontId="51" fillId="14" borderId="24" xfId="0" applyFont="1" applyFill="1" applyBorder="1" applyAlignment="1">
      <alignment horizontal="center" vertical="center" wrapText="1"/>
    </xf>
    <xf numFmtId="0" fontId="51" fillId="14" borderId="13" xfId="0" applyFont="1" applyFill="1" applyBorder="1" applyAlignment="1">
      <alignment horizontal="center" vertical="center" wrapText="1"/>
    </xf>
    <xf numFmtId="0" fontId="51" fillId="14" borderId="36" xfId="0" applyFont="1" applyFill="1" applyBorder="1" applyAlignment="1">
      <alignment horizontal="center" vertical="center" wrapText="1"/>
    </xf>
    <xf numFmtId="0" fontId="51" fillId="0" borderId="24" xfId="0" applyFont="1" applyBorder="1" applyAlignment="1">
      <alignment horizontal="center" vertical="center" justifyLastLine="1"/>
    </xf>
    <xf numFmtId="0" fontId="51" fillId="0" borderId="36" xfId="0" applyFont="1" applyBorder="1" applyAlignment="1">
      <alignment horizontal="center" vertical="center" justifyLastLine="1"/>
    </xf>
    <xf numFmtId="0" fontId="54" fillId="0" borderId="24" xfId="0" applyFont="1" applyBorder="1" applyAlignment="1">
      <alignment horizontal="center" vertical="center"/>
    </xf>
    <xf numFmtId="0" fontId="54" fillId="0" borderId="13" xfId="0" applyFont="1" applyBorder="1" applyAlignment="1">
      <alignment horizontal="center" vertical="center"/>
    </xf>
    <xf numFmtId="0" fontId="54" fillId="0" borderId="14" xfId="0" applyFont="1" applyBorder="1" applyAlignment="1">
      <alignment horizontal="center" vertical="center"/>
    </xf>
    <xf numFmtId="0" fontId="51" fillId="0" borderId="1" xfId="0" applyFont="1" applyBorder="1">
      <alignment vertical="center"/>
    </xf>
    <xf numFmtId="0" fontId="8" fillId="0" borderId="15" xfId="0" applyFont="1" applyBorder="1">
      <alignment vertical="center"/>
    </xf>
    <xf numFmtId="0" fontId="8" fillId="0" borderId="16" xfId="0" applyFont="1" applyBorder="1">
      <alignment vertical="center"/>
    </xf>
    <xf numFmtId="0" fontId="51" fillId="0" borderId="91" xfId="0" applyFont="1" applyBorder="1" applyAlignment="1">
      <alignment horizontal="left" vertical="center"/>
    </xf>
    <xf numFmtId="0" fontId="8" fillId="0" borderId="0" xfId="0" applyFont="1">
      <alignment vertical="center"/>
    </xf>
    <xf numFmtId="0" fontId="8" fillId="0" borderId="29" xfId="0" applyFont="1" applyBorder="1">
      <alignment vertical="center"/>
    </xf>
    <xf numFmtId="0" fontId="8" fillId="0" borderId="91" xfId="0" applyFont="1" applyBorder="1">
      <alignment vertical="center"/>
    </xf>
    <xf numFmtId="0" fontId="8" fillId="0" borderId="102" xfId="0" applyFont="1" applyBorder="1">
      <alignment vertical="center"/>
    </xf>
    <xf numFmtId="0" fontId="8" fillId="0" borderId="47" xfId="0" applyFont="1" applyBorder="1">
      <alignment vertical="center"/>
    </xf>
    <xf numFmtId="0" fontId="8" fillId="0" borderId="118" xfId="0" applyFont="1" applyBorder="1">
      <alignment vertical="center"/>
    </xf>
    <xf numFmtId="0" fontId="51" fillId="0" borderId="26" xfId="0" applyFont="1" applyBorder="1" applyAlignment="1">
      <alignment horizontal="center" vertical="center" justifyLastLine="1"/>
    </xf>
    <xf numFmtId="0" fontId="51" fillId="0" borderId="53" xfId="0" applyFont="1" applyBorder="1" applyAlignment="1">
      <alignment horizontal="center" vertical="center" justifyLastLine="1"/>
    </xf>
    <xf numFmtId="0" fontId="51" fillId="0" borderId="32" xfId="0" applyFont="1" applyBorder="1" applyAlignment="1">
      <alignment horizontal="center" vertical="center"/>
    </xf>
    <xf numFmtId="0" fontId="51" fillId="0" borderId="117" xfId="0" applyFont="1" applyBorder="1" applyAlignment="1">
      <alignment horizontal="center" vertical="center"/>
    </xf>
    <xf numFmtId="0" fontId="51" fillId="2" borderId="91" xfId="0" applyFont="1" applyFill="1" applyBorder="1" applyAlignment="1">
      <alignment horizontal="left" vertical="top"/>
    </xf>
    <xf numFmtId="0" fontId="51" fillId="2" borderId="0" xfId="0" applyFont="1" applyFill="1" applyAlignment="1">
      <alignment horizontal="left" vertical="top"/>
    </xf>
    <xf numFmtId="0" fontId="51" fillId="2" borderId="29" xfId="0" applyFont="1" applyFill="1" applyBorder="1" applyAlignment="1">
      <alignment horizontal="left" vertical="top"/>
    </xf>
    <xf numFmtId="0" fontId="56" fillId="3" borderId="0" xfId="0" applyFont="1" applyFill="1" applyAlignment="1">
      <alignment horizontal="left" vertical="center" wrapText="1"/>
    </xf>
    <xf numFmtId="0" fontId="21" fillId="11" borderId="119" xfId="0" applyFont="1" applyFill="1" applyBorder="1" applyAlignment="1">
      <alignment horizontal="right" wrapText="1"/>
    </xf>
    <xf numFmtId="0" fontId="0" fillId="11" borderId="119" xfId="0" applyFill="1" applyBorder="1" applyAlignment="1">
      <alignment horizontal="right" wrapText="1"/>
    </xf>
    <xf numFmtId="0" fontId="21" fillId="0" borderId="120" xfId="0" applyFont="1" applyBorder="1" applyAlignment="1">
      <alignment vertical="center" wrapText="1"/>
    </xf>
    <xf numFmtId="0" fontId="0" fillId="0" borderId="121" xfId="0"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36" xfId="0" applyBorder="1" applyAlignment="1">
      <alignment vertical="center" wrapText="1"/>
    </xf>
    <xf numFmtId="0" fontId="0" fillId="0" borderId="137" xfId="0" applyBorder="1" applyAlignment="1">
      <alignment vertical="center" wrapText="1"/>
    </xf>
    <xf numFmtId="0" fontId="64" fillId="0" borderId="122" xfId="0" applyFont="1" applyBorder="1" applyAlignment="1">
      <alignment horizontal="center" vertical="center" wrapText="1"/>
    </xf>
    <xf numFmtId="0" fontId="8" fillId="0" borderId="128" xfId="0" applyFont="1" applyBorder="1" applyAlignment="1">
      <alignment horizontal="center" vertical="center" wrapText="1"/>
    </xf>
    <xf numFmtId="0" fontId="0" fillId="0" borderId="99" xfId="0" applyBorder="1" applyAlignment="1">
      <alignment vertical="center" wrapText="1"/>
    </xf>
    <xf numFmtId="0" fontId="0" fillId="0" borderId="122" xfId="0" applyBorder="1" applyAlignment="1">
      <alignment horizontal="center" vertical="center" wrapText="1"/>
    </xf>
    <xf numFmtId="0" fontId="8" fillId="0" borderId="123"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25" xfId="0" applyFont="1" applyBorder="1" applyAlignment="1">
      <alignment horizontal="center" vertical="center" wrapText="1"/>
    </xf>
    <xf numFmtId="0" fontId="0" fillId="0" borderId="45" xfId="0" applyBorder="1" applyAlignment="1">
      <alignment horizontal="center" vertical="center" shrinkToFit="1"/>
    </xf>
    <xf numFmtId="0" fontId="8" fillId="0" borderId="46" xfId="0" applyFont="1" applyBorder="1" applyAlignment="1">
      <alignment horizontal="center" vertical="center" shrinkToFit="1"/>
    </xf>
    <xf numFmtId="0" fontId="0" fillId="0" borderId="71" xfId="0" applyBorder="1" applyAlignment="1">
      <alignment horizontal="center" vertical="center" wrapText="1"/>
    </xf>
    <xf numFmtId="0" fontId="8" fillId="0" borderId="71" xfId="0" applyFont="1" applyBorder="1" applyAlignment="1">
      <alignment horizontal="center" vertical="center" wrapText="1"/>
    </xf>
    <xf numFmtId="0" fontId="0" fillId="0" borderId="128" xfId="0" applyBorder="1" applyAlignment="1">
      <alignment horizontal="center" vertical="center" wrapText="1"/>
    </xf>
    <xf numFmtId="0" fontId="8" fillId="0" borderId="129"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14" xfId="0" applyFont="1" applyBorder="1" applyAlignment="1">
      <alignment horizontal="center" vertical="center" wrapText="1"/>
    </xf>
    <xf numFmtId="0" fontId="0" fillId="0" borderId="130" xfId="0" applyBorder="1" applyAlignment="1">
      <alignment horizontal="center" vertical="center" wrapText="1"/>
    </xf>
    <xf numFmtId="0" fontId="8" fillId="0" borderId="133" xfId="0" applyFont="1" applyBorder="1" applyAlignment="1">
      <alignment horizontal="center" vertical="center" wrapText="1"/>
    </xf>
    <xf numFmtId="0" fontId="64" fillId="0" borderId="71" xfId="0" applyFont="1" applyBorder="1" applyAlignment="1">
      <alignment horizontal="center" vertical="center" wrapText="1"/>
    </xf>
    <xf numFmtId="0" fontId="0" fillId="0" borderId="92" xfId="0" applyBorder="1" applyAlignment="1">
      <alignment horizontal="center" vertical="center" shrinkToFit="1"/>
    </xf>
    <xf numFmtId="0" fontId="8" fillId="0" borderId="45" xfId="0" applyFont="1" applyBorder="1" applyAlignment="1">
      <alignment horizontal="center" vertical="center" shrinkToFit="1"/>
    </xf>
    <xf numFmtId="0" fontId="0" fillId="0" borderId="131" xfId="0" applyBorder="1" applyAlignment="1">
      <alignment horizontal="center" vertical="center" shrinkToFit="1"/>
    </xf>
    <xf numFmtId="0" fontId="8" fillId="0" borderId="132" xfId="0" applyFont="1" applyBorder="1" applyAlignment="1">
      <alignment horizontal="center" vertical="center" shrinkToFit="1"/>
    </xf>
    <xf numFmtId="38" fontId="21" fillId="11" borderId="0" xfId="8" applyFont="1" applyFill="1" applyBorder="1" applyAlignment="1">
      <alignment horizontal="center" vertical="center" wrapText="1"/>
    </xf>
    <xf numFmtId="38" fontId="21" fillId="0" borderId="168" xfId="8" applyFont="1" applyFill="1" applyBorder="1" applyAlignment="1">
      <alignment horizontal="center" vertical="center" wrapText="1"/>
    </xf>
    <xf numFmtId="38" fontId="21" fillId="0" borderId="169" xfId="8" applyFont="1" applyFill="1" applyBorder="1" applyAlignment="1">
      <alignment horizontal="center" vertical="center" wrapText="1"/>
    </xf>
    <xf numFmtId="38" fontId="21" fillId="2" borderId="103" xfId="8" applyFont="1" applyFill="1" applyBorder="1" applyAlignment="1">
      <alignment horizontal="center" vertical="center" wrapText="1"/>
    </xf>
    <xf numFmtId="38" fontId="21" fillId="2" borderId="151" xfId="8" applyFont="1" applyFill="1" applyBorder="1" applyAlignment="1">
      <alignment horizontal="center" vertical="center" wrapText="1"/>
    </xf>
    <xf numFmtId="0" fontId="21" fillId="0" borderId="143" xfId="0" applyFont="1" applyBorder="1" applyAlignment="1">
      <alignment horizontal="center" vertical="center" wrapText="1"/>
    </xf>
    <xf numFmtId="0" fontId="21" fillId="0" borderId="144" xfId="0" applyFont="1" applyBorder="1" applyAlignment="1">
      <alignment horizontal="center" vertical="center" wrapText="1"/>
    </xf>
    <xf numFmtId="0" fontId="21" fillId="0" borderId="148"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152"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154" xfId="0" applyFont="1" applyBorder="1" applyAlignment="1">
      <alignment horizontal="center" vertical="center" wrapText="1"/>
    </xf>
    <xf numFmtId="0" fontId="21" fillId="0" borderId="119" xfId="0" applyFont="1" applyBorder="1" applyAlignment="1">
      <alignment horizontal="center" vertical="center" wrapText="1"/>
    </xf>
    <xf numFmtId="38" fontId="66" fillId="11" borderId="0" xfId="8" applyFont="1" applyFill="1" applyBorder="1" applyAlignment="1">
      <alignment horizontal="center" vertical="center" wrapText="1"/>
    </xf>
    <xf numFmtId="38" fontId="21" fillId="2" borderId="155" xfId="8" applyFont="1" applyFill="1" applyBorder="1" applyAlignment="1">
      <alignment horizontal="center" vertical="center" wrapText="1"/>
    </xf>
    <xf numFmtId="38" fontId="21" fillId="2" borderId="162" xfId="8" applyFont="1" applyFill="1" applyBorder="1" applyAlignment="1">
      <alignment horizontal="center" vertical="center" wrapText="1"/>
    </xf>
    <xf numFmtId="0" fontId="8" fillId="0" borderId="122" xfId="0" applyFont="1" applyBorder="1" applyAlignment="1">
      <alignment horizontal="center" vertical="center" wrapText="1"/>
    </xf>
    <xf numFmtId="0" fontId="8" fillId="0" borderId="92" xfId="0" applyFont="1" applyBorder="1" applyAlignment="1">
      <alignment horizontal="center" vertical="center" shrinkToFit="1"/>
    </xf>
    <xf numFmtId="0" fontId="21" fillId="11" borderId="0" xfId="0" applyFont="1" applyFill="1" applyAlignment="1">
      <alignment vertical="center" wrapText="1"/>
    </xf>
    <xf numFmtId="0" fontId="0" fillId="11" borderId="0" xfId="0" applyFill="1" applyAlignment="1">
      <alignment vertical="center" wrapText="1"/>
    </xf>
    <xf numFmtId="0" fontId="8" fillId="0" borderId="130" xfId="0" applyFont="1" applyBorder="1" applyAlignment="1">
      <alignment horizontal="center" vertical="center" wrapText="1"/>
    </xf>
    <xf numFmtId="0" fontId="21" fillId="7" borderId="47" xfId="0" applyFont="1" applyFill="1" applyBorder="1" applyAlignment="1">
      <alignment horizontal="right" wrapText="1"/>
    </xf>
    <xf numFmtId="0" fontId="21" fillId="0" borderId="173" xfId="0" applyFont="1" applyBorder="1" applyAlignment="1">
      <alignment vertical="center" wrapText="1"/>
    </xf>
    <xf numFmtId="0" fontId="0" fillId="0" borderId="174" xfId="0" applyBorder="1" applyAlignment="1">
      <alignment vertical="center" wrapText="1"/>
    </xf>
    <xf numFmtId="0" fontId="0" fillId="0" borderId="175" xfId="0" applyBorder="1" applyAlignment="1">
      <alignment vertical="center" wrapText="1"/>
    </xf>
    <xf numFmtId="0" fontId="0" fillId="0" borderId="176" xfId="0" applyBorder="1" applyAlignment="1">
      <alignment vertical="center" wrapText="1"/>
    </xf>
    <xf numFmtId="0" fontId="64" fillId="0" borderId="145" xfId="0" applyFont="1" applyBorder="1" applyAlignment="1">
      <alignment horizontal="center" vertical="center" wrapText="1"/>
    </xf>
    <xf numFmtId="0" fontId="8" fillId="0" borderId="145" xfId="0" applyFont="1" applyBorder="1" applyAlignment="1">
      <alignment horizontal="center" vertical="center" wrapText="1"/>
    </xf>
    <xf numFmtId="0" fontId="0" fillId="0" borderId="145" xfId="0" applyBorder="1" applyAlignment="1">
      <alignment horizontal="center" vertical="center" wrapText="1"/>
    </xf>
    <xf numFmtId="0" fontId="0" fillId="0" borderId="129" xfId="0" applyBorder="1" applyAlignment="1">
      <alignment horizontal="center" vertical="center" wrapText="1"/>
    </xf>
    <xf numFmtId="38" fontId="21" fillId="7" borderId="0" xfId="8" applyFont="1" applyFill="1" applyBorder="1" applyAlignment="1">
      <alignment horizontal="center" vertical="center" wrapText="1"/>
    </xf>
    <xf numFmtId="38" fontId="21" fillId="0" borderId="108" xfId="8" applyFont="1" applyFill="1" applyBorder="1" applyAlignment="1">
      <alignment horizontal="center" vertical="center" wrapText="1"/>
    </xf>
    <xf numFmtId="0" fontId="21" fillId="0" borderId="105"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102" xfId="0" applyFont="1" applyBorder="1" applyAlignment="1">
      <alignment horizontal="center" vertical="center" wrapText="1"/>
    </xf>
    <xf numFmtId="0" fontId="21" fillId="0" borderId="47" xfId="0" applyFont="1" applyBorder="1" applyAlignment="1">
      <alignment horizontal="center" vertical="center" wrapText="1"/>
    </xf>
    <xf numFmtId="38" fontId="66" fillId="7" borderId="0" xfId="8" applyFont="1" applyFill="1" applyBorder="1" applyAlignment="1">
      <alignment horizontal="center" vertical="center" wrapText="1"/>
    </xf>
    <xf numFmtId="38" fontId="21" fillId="2" borderId="99" xfId="8" applyFont="1" applyFill="1" applyBorder="1" applyAlignment="1">
      <alignment horizontal="center" vertical="center" wrapText="1"/>
    </xf>
    <xf numFmtId="0" fontId="0" fillId="7" borderId="47" xfId="0" applyFill="1" applyBorder="1" applyAlignment="1">
      <alignment horizontal="right" wrapText="1"/>
    </xf>
    <xf numFmtId="0" fontId="21" fillId="0" borderId="174" xfId="0" applyFont="1" applyBorder="1" applyAlignment="1">
      <alignment vertical="center" wrapText="1"/>
    </xf>
    <xf numFmtId="0" fontId="21" fillId="0" borderId="175" xfId="0" applyFont="1" applyBorder="1" applyAlignment="1">
      <alignment vertical="center" wrapText="1"/>
    </xf>
    <xf numFmtId="0" fontId="21" fillId="0" borderId="127" xfId="0" applyFont="1" applyBorder="1" applyAlignment="1">
      <alignment vertical="center" wrapText="1"/>
    </xf>
    <xf numFmtId="0" fontId="21" fillId="0" borderId="176" xfId="0" applyFont="1" applyBorder="1" applyAlignment="1">
      <alignment vertical="center" wrapText="1"/>
    </xf>
    <xf numFmtId="0" fontId="21" fillId="0" borderId="137" xfId="0" applyFont="1" applyBorder="1" applyAlignment="1">
      <alignment vertical="center" wrapText="1"/>
    </xf>
    <xf numFmtId="0" fontId="8" fillId="0" borderId="9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0" fillId="7" borderId="0" xfId="0" applyFill="1" applyAlignment="1">
      <alignment vertical="center" wrapText="1"/>
    </xf>
    <xf numFmtId="0" fontId="8" fillId="0" borderId="91" xfId="0" applyFont="1" applyBorder="1" applyAlignment="1">
      <alignment horizontal="center"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0" fillId="0" borderId="128" xfId="0" applyBorder="1" applyAlignment="1">
      <alignment horizontal="center" vertical="center"/>
    </xf>
    <xf numFmtId="0" fontId="21" fillId="7" borderId="0" xfId="0" applyFont="1" applyFill="1" applyAlignment="1">
      <alignment vertical="center" wrapText="1"/>
    </xf>
    <xf numFmtId="0" fontId="21" fillId="8" borderId="47" xfId="0" applyFont="1" applyFill="1" applyBorder="1" applyAlignment="1">
      <alignment horizontal="left" vertical="center" wrapText="1"/>
    </xf>
    <xf numFmtId="0" fontId="52" fillId="0" borderId="47" xfId="0" applyFont="1" applyBorder="1" applyAlignment="1">
      <alignment horizontal="left" vertical="center" wrapText="1"/>
    </xf>
    <xf numFmtId="0" fontId="21" fillId="0" borderId="47" xfId="0" applyFont="1" applyBorder="1" applyAlignment="1">
      <alignment horizontal="right" vertical="center" wrapText="1"/>
    </xf>
    <xf numFmtId="0" fontId="0" fillId="0" borderId="91" xfId="0" applyBorder="1" applyAlignment="1">
      <alignment horizontal="center" vertical="center"/>
    </xf>
    <xf numFmtId="9" fontId="8" fillId="12" borderId="145" xfId="9" applyFont="1" applyFill="1" applyBorder="1" applyAlignment="1">
      <alignment vertical="center" wrapText="1"/>
    </xf>
    <xf numFmtId="9" fontId="8" fillId="12" borderId="128" xfId="9" applyFont="1" applyFill="1" applyBorder="1" applyAlignment="1">
      <alignment vertical="center" wrapText="1"/>
    </xf>
    <xf numFmtId="9" fontId="8" fillId="12" borderId="99" xfId="9" applyFont="1" applyFill="1" applyBorder="1" applyAlignment="1">
      <alignment vertical="center" wrapText="1"/>
    </xf>
    <xf numFmtId="0" fontId="64" fillId="0" borderId="128" xfId="0" applyFont="1" applyBorder="1" applyAlignment="1">
      <alignment horizontal="center" vertical="center" wrapText="1"/>
    </xf>
    <xf numFmtId="0" fontId="64" fillId="0" borderId="99" xfId="0" applyFont="1" applyBorder="1" applyAlignment="1">
      <alignment horizontal="center" vertical="center" wrapText="1"/>
    </xf>
    <xf numFmtId="0" fontId="0" fillId="0" borderId="92"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28" xfId="0" applyBorder="1" applyAlignment="1">
      <alignment vertical="center" wrapText="1"/>
    </xf>
    <xf numFmtId="38" fontId="21" fillId="13" borderId="179" xfId="8" applyFont="1" applyFill="1" applyBorder="1" applyAlignment="1">
      <alignment horizontal="center" vertical="center" wrapText="1"/>
    </xf>
    <xf numFmtId="0" fontId="64" fillId="0" borderId="114" xfId="0" applyFont="1" applyBorder="1" applyAlignment="1">
      <alignment horizontal="center" vertical="center" wrapText="1"/>
    </xf>
    <xf numFmtId="0" fontId="64" fillId="0" borderId="29" xfId="0" applyFont="1" applyBorder="1" applyAlignment="1">
      <alignment horizontal="center" vertical="center" wrapText="1"/>
    </xf>
    <xf numFmtId="0" fontId="64" fillId="0" borderId="118" xfId="0" applyFont="1" applyBorder="1" applyAlignment="1">
      <alignment horizontal="center" vertical="center" wrapText="1"/>
    </xf>
    <xf numFmtId="38" fontId="21" fillId="13" borderId="180" xfId="8" applyFont="1" applyFill="1" applyBorder="1" applyAlignment="1">
      <alignment horizontal="center" vertical="center" wrapText="1"/>
    </xf>
    <xf numFmtId="38" fontId="21" fillId="3" borderId="47" xfId="8" applyFont="1" applyFill="1" applyBorder="1" applyAlignment="1">
      <alignment horizontal="right" vertical="center" wrapText="1"/>
    </xf>
    <xf numFmtId="0" fontId="21" fillId="0" borderId="92" xfId="0" applyFont="1" applyBorder="1" applyAlignment="1">
      <alignment horizontal="center" vertical="center" wrapText="1"/>
    </xf>
    <xf numFmtId="0" fontId="21" fillId="0" borderId="45" xfId="0" applyFont="1" applyBorder="1" applyAlignment="1">
      <alignment horizontal="center" vertical="center" wrapText="1"/>
    </xf>
    <xf numFmtId="0" fontId="21" fillId="7" borderId="47" xfId="0" applyFont="1" applyFill="1" applyBorder="1" applyAlignment="1">
      <alignment horizontal="right" vertical="center" wrapText="1"/>
    </xf>
    <xf numFmtId="0" fontId="21" fillId="7" borderId="173" xfId="0" applyFont="1" applyFill="1" applyBorder="1" applyAlignment="1">
      <alignment vertical="center" wrapText="1"/>
    </xf>
    <xf numFmtId="0" fontId="21" fillId="7" borderId="174" xfId="0" applyFont="1" applyFill="1" applyBorder="1" applyAlignment="1">
      <alignment vertical="center" wrapText="1"/>
    </xf>
    <xf numFmtId="0" fontId="21" fillId="7" borderId="175" xfId="0" applyFont="1" applyFill="1" applyBorder="1" applyAlignment="1">
      <alignment vertical="center" wrapText="1"/>
    </xf>
    <xf numFmtId="0" fontId="21" fillId="7" borderId="127" xfId="0" applyFont="1" applyFill="1" applyBorder="1" applyAlignment="1">
      <alignment vertical="center" wrapText="1"/>
    </xf>
    <xf numFmtId="0" fontId="21" fillId="7" borderId="176" xfId="0" applyFont="1" applyFill="1" applyBorder="1" applyAlignment="1">
      <alignment vertical="center" wrapText="1"/>
    </xf>
    <xf numFmtId="0" fontId="21" fillId="7" borderId="137" xfId="0" applyFont="1" applyFill="1" applyBorder="1" applyAlignment="1">
      <alignment vertical="center" wrapText="1"/>
    </xf>
    <xf numFmtId="0" fontId="64" fillId="7" borderId="145" xfId="0" applyFont="1" applyFill="1" applyBorder="1" applyAlignment="1">
      <alignment horizontal="center" vertical="center" wrapText="1"/>
    </xf>
    <xf numFmtId="0" fontId="8" fillId="7" borderId="128" xfId="0" applyFont="1" applyFill="1" applyBorder="1" applyAlignment="1">
      <alignment horizontal="center" vertical="center" wrapText="1"/>
    </xf>
    <xf numFmtId="0" fontId="0" fillId="7" borderId="99" xfId="0" applyFill="1" applyBorder="1" applyAlignment="1">
      <alignment vertical="center" wrapText="1"/>
    </xf>
    <xf numFmtId="0" fontId="0" fillId="7" borderId="122" xfId="0" applyFill="1" applyBorder="1" applyAlignment="1">
      <alignment horizontal="center" vertical="center" wrapText="1"/>
    </xf>
    <xf numFmtId="0" fontId="0" fillId="7" borderId="145" xfId="0" applyFill="1" applyBorder="1" applyAlignment="1">
      <alignment horizontal="center" vertical="center" wrapText="1"/>
    </xf>
    <xf numFmtId="0" fontId="0" fillId="7" borderId="128" xfId="0" applyFill="1" applyBorder="1" applyAlignment="1">
      <alignment horizontal="center" vertical="center" wrapText="1"/>
    </xf>
    <xf numFmtId="0" fontId="8" fillId="7" borderId="92"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0" fillId="7" borderId="128" xfId="0" applyFill="1" applyBorder="1" applyAlignment="1">
      <alignment horizontal="center" vertical="center"/>
    </xf>
    <xf numFmtId="0" fontId="21" fillId="7" borderId="102"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7" xfId="0" applyFont="1" applyFill="1" applyBorder="1" applyAlignment="1">
      <alignment horizontal="left" vertical="center" wrapText="1"/>
    </xf>
    <xf numFmtId="0" fontId="8" fillId="7" borderId="91"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9" xfId="0" applyFont="1" applyFill="1" applyBorder="1" applyAlignment="1">
      <alignment horizontal="center" vertical="center" wrapText="1"/>
    </xf>
    <xf numFmtId="0" fontId="8" fillId="7" borderId="92" xfId="0" applyFont="1" applyFill="1" applyBorder="1" applyAlignment="1">
      <alignment horizontal="center" vertical="center" shrinkToFit="1"/>
    </xf>
    <xf numFmtId="0" fontId="8" fillId="7" borderId="46" xfId="0" applyFont="1" applyFill="1" applyBorder="1" applyAlignment="1">
      <alignment horizontal="center" vertical="center" shrinkToFit="1"/>
    </xf>
    <xf numFmtId="0" fontId="84" fillId="0" borderId="181" xfId="0" applyFont="1" applyBorder="1" applyAlignment="1">
      <alignment horizontal="center" vertical="center" wrapText="1"/>
    </xf>
    <xf numFmtId="0" fontId="84" fillId="0" borderId="182" xfId="0" applyFont="1" applyBorder="1" applyAlignment="1">
      <alignment horizontal="center" vertical="center" wrapText="1"/>
    </xf>
    <xf numFmtId="0" fontId="84" fillId="0" borderId="163" xfId="0" applyFont="1" applyBorder="1" applyAlignment="1">
      <alignment horizontal="center" vertical="center" wrapText="1"/>
    </xf>
    <xf numFmtId="0" fontId="84" fillId="0" borderId="164" xfId="0" applyFont="1" applyBorder="1" applyAlignment="1">
      <alignment horizontal="center" vertical="center" wrapText="1"/>
    </xf>
    <xf numFmtId="0" fontId="84" fillId="0" borderId="165" xfId="0" applyFont="1" applyBorder="1" applyAlignment="1">
      <alignment horizontal="center" vertical="center" wrapText="1"/>
    </xf>
    <xf numFmtId="0" fontId="84" fillId="0" borderId="166" xfId="0" applyFont="1" applyBorder="1" applyAlignment="1">
      <alignment horizontal="center" vertical="center" wrapText="1"/>
    </xf>
    <xf numFmtId="0" fontId="85" fillId="0" borderId="0" xfId="0" applyFont="1" applyAlignment="1">
      <alignment horizontal="left" vertical="center" wrapText="1"/>
    </xf>
    <xf numFmtId="0" fontId="1" fillId="7" borderId="25" xfId="11" applyFont="1" applyFill="1" applyBorder="1">
      <alignment vertical="center"/>
    </xf>
  </cellXfs>
  <cellStyles count="13">
    <cellStyle name="パーセント" xfId="9" builtinId="5"/>
    <cellStyle name="パーセント 2" xfId="4" xr:uid="{00000000-0005-0000-0000-000000000000}"/>
    <cellStyle name="桁区切り" xfId="8" builtinId="6"/>
    <cellStyle name="桁区切り 2" xfId="5" xr:uid="{00000000-0005-0000-0000-000001000000}"/>
    <cellStyle name="標準" xfId="0" builtinId="0"/>
    <cellStyle name="標準 2" xfId="1" xr:uid="{00000000-0005-0000-0000-000003000000}"/>
    <cellStyle name="標準 2 2" xfId="2" xr:uid="{00000000-0005-0000-0000-000004000000}"/>
    <cellStyle name="標準 2 3" xfId="3" xr:uid="{00000000-0005-0000-0000-000005000000}"/>
    <cellStyle name="標準 2 4" xfId="11" xr:uid="{33E87F9F-D275-414B-90F2-E1975FB5A406}"/>
    <cellStyle name="標準 3" xfId="6" xr:uid="{00000000-0005-0000-0000-000006000000}"/>
    <cellStyle name="標準 4" xfId="7" xr:uid="{00000000-0005-0000-0000-000007000000}"/>
    <cellStyle name="標準 5" xfId="10" xr:uid="{D5275E34-605B-4B88-9A39-FAC3BF6EAADA}"/>
    <cellStyle name="標準 6" xfId="12" xr:uid="{061CB29F-2453-4FA1-8A03-42653FE14C8A}"/>
  </cellStyles>
  <dxfs count="169">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fgColor auto="1"/>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130971</xdr:colOff>
      <xdr:row>6</xdr:row>
      <xdr:rowOff>690562</xdr:rowOff>
    </xdr:from>
    <xdr:to>
      <xdr:col>5</xdr:col>
      <xdr:colOff>535782</xdr:colOff>
      <xdr:row>9</xdr:row>
      <xdr:rowOff>154782</xdr:rowOff>
    </xdr:to>
    <xdr:sp macro="" textlink="">
      <xdr:nvSpPr>
        <xdr:cNvPr id="3" name="テキスト ボックス 2">
          <a:extLst>
            <a:ext uri="{FF2B5EF4-FFF2-40B4-BE49-F238E27FC236}">
              <a16:creationId xmlns:a16="http://schemas.microsoft.com/office/drawing/2014/main" id="{AB088D13-99E6-4CFE-A710-5548AC19690F}"/>
            </a:ext>
          </a:extLst>
        </xdr:cNvPr>
        <xdr:cNvSpPr txBox="1"/>
      </xdr:nvSpPr>
      <xdr:spPr>
        <a:xfrm>
          <a:off x="381002" y="2286000"/>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345280</xdr:colOff>
      <xdr:row>0</xdr:row>
      <xdr:rowOff>285750</xdr:rowOff>
    </xdr:from>
    <xdr:to>
      <xdr:col>11</xdr:col>
      <xdr:colOff>182795</xdr:colOff>
      <xdr:row>3</xdr:row>
      <xdr:rowOff>219914</xdr:rowOff>
    </xdr:to>
    <xdr:sp macro="" textlink="">
      <xdr:nvSpPr>
        <xdr:cNvPr id="2" name="テキスト ボックス 1">
          <a:extLst>
            <a:ext uri="{FF2B5EF4-FFF2-40B4-BE49-F238E27FC236}">
              <a16:creationId xmlns:a16="http://schemas.microsoft.com/office/drawing/2014/main" id="{9F33719C-328F-40F2-8573-F1F2D6B679B3}"/>
            </a:ext>
          </a:extLst>
        </xdr:cNvPr>
        <xdr:cNvSpPr txBox="1"/>
      </xdr:nvSpPr>
      <xdr:spPr>
        <a:xfrm>
          <a:off x="8846343"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156882</xdr:colOff>
      <xdr:row>1</xdr:row>
      <xdr:rowOff>89648</xdr:rowOff>
    </xdr:from>
    <xdr:to>
      <xdr:col>14</xdr:col>
      <xdr:colOff>470647</xdr:colOff>
      <xdr:row>6</xdr:row>
      <xdr:rowOff>33618</xdr:rowOff>
    </xdr:to>
    <xdr:sp macro="" textlink="">
      <xdr:nvSpPr>
        <xdr:cNvPr id="2" name="テキスト ボックス 1">
          <a:extLst>
            <a:ext uri="{FF2B5EF4-FFF2-40B4-BE49-F238E27FC236}">
              <a16:creationId xmlns:a16="http://schemas.microsoft.com/office/drawing/2014/main" id="{F96A9CF5-CE73-4987-9095-FB8870257860}"/>
            </a:ext>
          </a:extLst>
        </xdr:cNvPr>
        <xdr:cNvSpPr txBox="1"/>
      </xdr:nvSpPr>
      <xdr:spPr>
        <a:xfrm>
          <a:off x="8124264" y="26894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xdr:row>
      <xdr:rowOff>66675</xdr:rowOff>
    </xdr:from>
    <xdr:to>
      <xdr:col>9</xdr:col>
      <xdr:colOff>647140</xdr:colOff>
      <xdr:row>6</xdr:row>
      <xdr:rowOff>72277</xdr:rowOff>
    </xdr:to>
    <xdr:sp macro="" textlink="">
      <xdr:nvSpPr>
        <xdr:cNvPr id="2" name="テキスト ボックス 1">
          <a:extLst>
            <a:ext uri="{FF2B5EF4-FFF2-40B4-BE49-F238E27FC236}">
              <a16:creationId xmlns:a16="http://schemas.microsoft.com/office/drawing/2014/main" id="{FDCEA1E6-6765-4140-AB74-E0935B49D0CD}"/>
            </a:ext>
          </a:extLst>
        </xdr:cNvPr>
        <xdr:cNvSpPr txBox="1"/>
      </xdr:nvSpPr>
      <xdr:spPr>
        <a:xfrm>
          <a:off x="801052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2</xdr:row>
      <xdr:rowOff>28575</xdr:rowOff>
    </xdr:from>
    <xdr:to>
      <xdr:col>10</xdr:col>
      <xdr:colOff>581025</xdr:colOff>
      <xdr:row>3</xdr:row>
      <xdr:rowOff>0</xdr:rowOff>
    </xdr:to>
    <xdr:sp macro="" textlink="">
      <xdr:nvSpPr>
        <xdr:cNvPr id="2" name="テキスト ボックス 1">
          <a:extLst>
            <a:ext uri="{FF2B5EF4-FFF2-40B4-BE49-F238E27FC236}">
              <a16:creationId xmlns:a16="http://schemas.microsoft.com/office/drawing/2014/main" id="{1E6AE6D9-F634-4BDB-A19F-773A5E75673D}"/>
            </a:ext>
          </a:extLst>
        </xdr:cNvPr>
        <xdr:cNvSpPr txBox="1"/>
      </xdr:nvSpPr>
      <xdr:spPr>
        <a:xfrm>
          <a:off x="7839075" y="285750"/>
          <a:ext cx="2162175" cy="333375"/>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2</xdr:row>
      <xdr:rowOff>104775</xdr:rowOff>
    </xdr:from>
    <xdr:to>
      <xdr:col>11</xdr:col>
      <xdr:colOff>409015</xdr:colOff>
      <xdr:row>6</xdr:row>
      <xdr:rowOff>34177</xdr:rowOff>
    </xdr:to>
    <xdr:sp macro="" textlink="">
      <xdr:nvSpPr>
        <xdr:cNvPr id="2" name="テキスト ボックス 1">
          <a:extLst>
            <a:ext uri="{FF2B5EF4-FFF2-40B4-BE49-F238E27FC236}">
              <a16:creationId xmlns:a16="http://schemas.microsoft.com/office/drawing/2014/main" id="{9878B1F5-148D-47A3-83AE-2A781D8850B0}"/>
            </a:ext>
          </a:extLst>
        </xdr:cNvPr>
        <xdr:cNvSpPr txBox="1"/>
      </xdr:nvSpPr>
      <xdr:spPr>
        <a:xfrm>
          <a:off x="7334250"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523875</xdr:colOff>
      <xdr:row>2</xdr:row>
      <xdr:rowOff>47625</xdr:rowOff>
    </xdr:from>
    <xdr:to>
      <xdr:col>16</xdr:col>
      <xdr:colOff>804862</xdr:colOff>
      <xdr:row>3</xdr:row>
      <xdr:rowOff>214312</xdr:rowOff>
    </xdr:to>
    <xdr:sp macro="" textlink="">
      <xdr:nvSpPr>
        <xdr:cNvPr id="3" name="テキスト ボックス 2">
          <a:extLst>
            <a:ext uri="{FF2B5EF4-FFF2-40B4-BE49-F238E27FC236}">
              <a16:creationId xmlns:a16="http://schemas.microsoft.com/office/drawing/2014/main" id="{D84E1ED5-E3CE-48F2-B83E-56D74779FD55}"/>
            </a:ext>
          </a:extLst>
        </xdr:cNvPr>
        <xdr:cNvSpPr txBox="1"/>
      </xdr:nvSpPr>
      <xdr:spPr>
        <a:xfrm>
          <a:off x="12715875" y="381000"/>
          <a:ext cx="2162175" cy="333375"/>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1476376</xdr:colOff>
      <xdr:row>9</xdr:row>
      <xdr:rowOff>250032</xdr:rowOff>
    </xdr:from>
    <xdr:to>
      <xdr:col>8</xdr:col>
      <xdr:colOff>892968</xdr:colOff>
      <xdr:row>12</xdr:row>
      <xdr:rowOff>250031</xdr:rowOff>
    </xdr:to>
    <xdr:sp macro="" textlink="">
      <xdr:nvSpPr>
        <xdr:cNvPr id="2" name="テキスト ボックス 1">
          <a:extLst>
            <a:ext uri="{FF2B5EF4-FFF2-40B4-BE49-F238E27FC236}">
              <a16:creationId xmlns:a16="http://schemas.microsoft.com/office/drawing/2014/main" id="{29C47808-EB6F-4078-99AF-EDBE6E4D1858}"/>
            </a:ext>
          </a:extLst>
        </xdr:cNvPr>
        <xdr:cNvSpPr txBox="1"/>
      </xdr:nvSpPr>
      <xdr:spPr>
        <a:xfrm>
          <a:off x="5381626" y="2536032"/>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85725</xdr:colOff>
      <xdr:row>1</xdr:row>
      <xdr:rowOff>19050</xdr:rowOff>
    </xdr:from>
    <xdr:to>
      <xdr:col>13</xdr:col>
      <xdr:colOff>628090</xdr:colOff>
      <xdr:row>3</xdr:row>
      <xdr:rowOff>386602</xdr:rowOff>
    </xdr:to>
    <xdr:sp macro="" textlink="">
      <xdr:nvSpPr>
        <xdr:cNvPr id="2" name="テキスト ボックス 1">
          <a:extLst>
            <a:ext uri="{FF2B5EF4-FFF2-40B4-BE49-F238E27FC236}">
              <a16:creationId xmlns:a16="http://schemas.microsoft.com/office/drawing/2014/main" id="{FF6A8869-0144-4532-BAB6-978A3C03E69F}"/>
            </a:ext>
          </a:extLst>
        </xdr:cNvPr>
        <xdr:cNvSpPr txBox="1"/>
      </xdr:nvSpPr>
      <xdr:spPr>
        <a:xfrm>
          <a:off x="7962900" y="3333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1A628E53-CAE0-4BA0-82BE-87FA8FAFDC75}"/>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E6D74712-E90B-43BA-8D7B-89630B36565A}"/>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C3A9669C-11E4-46D5-8897-8C1926CC2E60}"/>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BB36D7A0-EB14-4BB4-B228-F40F18800E41}"/>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70DE129E-FBC4-4E71-AC35-3610E914D898}"/>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85D74BE8-8112-4E7D-A015-492C42F1D804}"/>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54530356-D396-44B1-8EEC-E9CD2F683942}"/>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7BE7EA71-9A02-4BE7-9760-4FE6B78AE96C}"/>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E52BD783-4FB1-4AB5-A51F-D59A3675753A}"/>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3C09-AFE9-4E83-AD05-0599A0A5B3A5}">
  <sheetPr>
    <tabColor rgb="FFFFFF00"/>
  </sheetPr>
  <dimension ref="A1:I53"/>
  <sheetViews>
    <sheetView tabSelected="1" view="pageBreakPreview" topLeftCell="A37" zoomScale="80" zoomScaleNormal="100" zoomScaleSheetLayoutView="80" zoomScalePageLayoutView="110" workbookViewId="0">
      <selection activeCell="K32" sqref="K32"/>
    </sheetView>
  </sheetViews>
  <sheetFormatPr defaultColWidth="9" defaultRowHeight="13.2"/>
  <cols>
    <col min="1" max="1" width="3.21875" style="37" customWidth="1"/>
    <col min="2" max="2" width="5" style="61" customWidth="1"/>
    <col min="3" max="3" width="5.6640625" style="61" customWidth="1"/>
    <col min="4" max="4" width="13.21875" style="61" customWidth="1"/>
    <col min="5" max="5" width="67.6640625" style="61" customWidth="1"/>
    <col min="6" max="6" width="11.33203125" style="34" customWidth="1"/>
    <col min="7" max="7" width="5.21875" style="36" customWidth="1"/>
    <col min="8" max="16384" width="9" style="34"/>
  </cols>
  <sheetData>
    <row r="1" spans="1:9" ht="32.25" customHeight="1">
      <c r="A1" s="492" t="s">
        <v>104</v>
      </c>
      <c r="B1" s="492"/>
      <c r="C1" s="492"/>
      <c r="D1" s="492"/>
      <c r="E1" s="492"/>
      <c r="F1" s="492"/>
    </row>
    <row r="2" spans="1:9" s="36" customFormat="1" ht="21" customHeight="1">
      <c r="A2" s="37"/>
      <c r="B2" s="38"/>
      <c r="C2" s="493" t="s">
        <v>105</v>
      </c>
      <c r="D2" s="494"/>
      <c r="E2" s="481">
        <f>'02-1_様式1-1'!C7</f>
        <v>0</v>
      </c>
      <c r="F2" s="39"/>
    </row>
    <row r="3" spans="1:9" s="36" customFormat="1" ht="21" customHeight="1">
      <c r="A3" s="37"/>
      <c r="B3" s="38"/>
      <c r="C3" s="493" t="s">
        <v>106</v>
      </c>
      <c r="D3" s="494"/>
      <c r="E3" s="481">
        <f>'02-1_様式1-1'!H7</f>
        <v>0</v>
      </c>
      <c r="F3" s="39"/>
    </row>
    <row r="4" spans="1:9" s="36" customFormat="1" ht="21" customHeight="1">
      <c r="A4" s="37"/>
      <c r="B4" s="38"/>
      <c r="C4" s="493" t="s">
        <v>107</v>
      </c>
      <c r="D4" s="494"/>
      <c r="E4" s="481">
        <f>'02-1_様式1-1'!C8</f>
        <v>0</v>
      </c>
      <c r="F4" s="39"/>
    </row>
    <row r="5" spans="1:9" s="36" customFormat="1" ht="11.25" customHeight="1" thickBot="1">
      <c r="A5" s="37"/>
      <c r="B5" s="38"/>
      <c r="C5" s="40"/>
      <c r="D5" s="40"/>
      <c r="E5" s="41"/>
      <c r="F5" s="39"/>
    </row>
    <row r="6" spans="1:9" s="36" customFormat="1" ht="21" customHeight="1">
      <c r="A6" s="42"/>
      <c r="B6" s="43"/>
      <c r="C6" s="495" t="s">
        <v>108</v>
      </c>
      <c r="D6" s="495"/>
      <c r="E6" s="495"/>
      <c r="F6" s="44"/>
    </row>
    <row r="7" spans="1:9" ht="70.5" customHeight="1" thickBot="1">
      <c r="A7" s="45"/>
      <c r="B7" s="46"/>
      <c r="C7" s="496" t="s">
        <v>305</v>
      </c>
      <c r="D7" s="497"/>
      <c r="E7" s="498"/>
      <c r="F7" s="47"/>
    </row>
    <row r="8" spans="1:9" s="36" customFormat="1" ht="9" customHeight="1">
      <c r="A8" s="37"/>
      <c r="B8" s="48"/>
      <c r="C8" s="48"/>
      <c r="D8" s="48"/>
      <c r="E8" s="48"/>
      <c r="F8" s="39"/>
    </row>
    <row r="9" spans="1:9" ht="26.25" customHeight="1">
      <c r="A9" s="499" t="s">
        <v>109</v>
      </c>
      <c r="B9" s="499"/>
      <c r="C9" s="499"/>
      <c r="D9" s="499"/>
      <c r="E9" s="499"/>
      <c r="F9" s="499"/>
    </row>
    <row r="10" spans="1:9" ht="20.25" customHeight="1">
      <c r="A10" s="500" t="s">
        <v>110</v>
      </c>
      <c r="B10" s="501"/>
      <c r="C10" s="501"/>
      <c r="D10" s="501"/>
      <c r="E10" s="501"/>
      <c r="F10" s="49" t="s">
        <v>111</v>
      </c>
      <c r="G10" s="39" t="s">
        <v>112</v>
      </c>
    </row>
    <row r="11" spans="1:9" ht="111.75" customHeight="1">
      <c r="A11" s="50">
        <v>1</v>
      </c>
      <c r="B11" s="502" t="s">
        <v>113</v>
      </c>
      <c r="C11" s="491"/>
      <c r="D11" s="491"/>
      <c r="E11" s="491"/>
      <c r="F11" s="51"/>
      <c r="G11" s="52" t="str">
        <f t="shared" ref="G11:G18" si="0">IF(F11="○","ＯＫ","ＮＧ")</f>
        <v>ＮＧ</v>
      </c>
    </row>
    <row r="12" spans="1:9" ht="46.5" customHeight="1">
      <c r="A12" s="50">
        <v>2</v>
      </c>
      <c r="B12" s="490" t="s">
        <v>114</v>
      </c>
      <c r="C12" s="491"/>
      <c r="D12" s="491"/>
      <c r="E12" s="503"/>
      <c r="F12" s="51"/>
      <c r="G12" s="52" t="str">
        <f t="shared" si="0"/>
        <v>ＮＧ</v>
      </c>
    </row>
    <row r="13" spans="1:9" ht="71.25" customHeight="1">
      <c r="A13" s="50">
        <v>3</v>
      </c>
      <c r="B13" s="490" t="s">
        <v>115</v>
      </c>
      <c r="C13" s="491"/>
      <c r="D13" s="491"/>
      <c r="E13" s="491"/>
      <c r="F13" s="51"/>
      <c r="G13" s="52" t="str">
        <f t="shared" si="0"/>
        <v>ＮＧ</v>
      </c>
      <c r="I13" s="53"/>
    </row>
    <row r="14" spans="1:9" ht="53.25" customHeight="1">
      <c r="A14" s="50">
        <v>4</v>
      </c>
      <c r="B14" s="490" t="s">
        <v>116</v>
      </c>
      <c r="C14" s="491"/>
      <c r="D14" s="491"/>
      <c r="E14" s="491"/>
      <c r="F14" s="51"/>
      <c r="G14" s="52" t="str">
        <f>IF(OR(F14="○",F14="左記に当てはまらないが申請台数の根拠を別紙として提出"),"ＯＫ","ＮＧ")</f>
        <v>ＮＧ</v>
      </c>
    </row>
    <row r="15" spans="1:9" ht="42.75" customHeight="1">
      <c r="A15" s="50">
        <v>5</v>
      </c>
      <c r="B15" s="490" t="s">
        <v>117</v>
      </c>
      <c r="C15" s="491"/>
      <c r="D15" s="491"/>
      <c r="E15" s="491"/>
      <c r="F15" s="50"/>
      <c r="G15" s="52" t="str">
        <f t="shared" si="0"/>
        <v>ＮＧ</v>
      </c>
    </row>
    <row r="16" spans="1:9" ht="57.75" customHeight="1">
      <c r="A16" s="50">
        <v>6</v>
      </c>
      <c r="B16" s="490" t="s">
        <v>118</v>
      </c>
      <c r="C16" s="491"/>
      <c r="D16" s="491"/>
      <c r="E16" s="491"/>
      <c r="F16" s="50"/>
      <c r="G16" s="52" t="str">
        <f t="shared" si="0"/>
        <v>ＮＧ</v>
      </c>
    </row>
    <row r="17" spans="1:7" ht="47.25" customHeight="1">
      <c r="A17" s="50">
        <v>7</v>
      </c>
      <c r="B17" s="490" t="s">
        <v>119</v>
      </c>
      <c r="C17" s="491"/>
      <c r="D17" s="491"/>
      <c r="E17" s="491"/>
      <c r="F17" s="50"/>
      <c r="G17" s="52" t="str">
        <f t="shared" si="0"/>
        <v>ＮＧ</v>
      </c>
    </row>
    <row r="18" spans="1:7" ht="105.75" customHeight="1">
      <c r="A18" s="50">
        <v>8</v>
      </c>
      <c r="B18" s="490" t="s">
        <v>120</v>
      </c>
      <c r="C18" s="491"/>
      <c r="D18" s="491"/>
      <c r="E18" s="491"/>
      <c r="F18" s="50"/>
      <c r="G18" s="52" t="str">
        <f t="shared" si="0"/>
        <v>ＮＧ</v>
      </c>
    </row>
    <row r="19" spans="1:7" ht="12.75" customHeight="1">
      <c r="A19" s="54"/>
      <c r="B19" s="55"/>
      <c r="C19" s="55"/>
      <c r="D19" s="55"/>
      <c r="E19" s="55"/>
      <c r="F19" s="55"/>
    </row>
    <row r="20" spans="1:7" ht="27" customHeight="1">
      <c r="A20" s="499" t="s">
        <v>121</v>
      </c>
      <c r="B20" s="499"/>
      <c r="C20" s="499"/>
      <c r="D20" s="499"/>
      <c r="E20" s="499"/>
      <c r="F20" s="499"/>
      <c r="G20" s="52"/>
    </row>
    <row r="21" spans="1:7" ht="20.25" customHeight="1">
      <c r="A21" s="500" t="s">
        <v>110</v>
      </c>
      <c r="B21" s="501"/>
      <c r="C21" s="501"/>
      <c r="D21" s="501"/>
      <c r="E21" s="501"/>
      <c r="F21" s="49" t="s">
        <v>111</v>
      </c>
      <c r="G21" s="36" t="s">
        <v>112</v>
      </c>
    </row>
    <row r="22" spans="1:7" ht="27.75" customHeight="1">
      <c r="A22" s="50">
        <v>1</v>
      </c>
      <c r="B22" s="490" t="s">
        <v>122</v>
      </c>
      <c r="C22" s="504"/>
      <c r="D22" s="504"/>
      <c r="E22" s="504"/>
      <c r="F22" s="51"/>
      <c r="G22" s="52" t="str">
        <f t="shared" ref="G22:G38" si="1">IF(F22="○","ＯＫ","ＮＧ")</f>
        <v>ＮＧ</v>
      </c>
    </row>
    <row r="23" spans="1:7" ht="69.75" customHeight="1">
      <c r="A23" s="50">
        <v>2</v>
      </c>
      <c r="B23" s="490" t="s">
        <v>123</v>
      </c>
      <c r="C23" s="504"/>
      <c r="D23" s="504"/>
      <c r="E23" s="504"/>
      <c r="F23" s="51"/>
      <c r="G23" s="52" t="str">
        <f>IF(OR(F23="○",F23="該当なし"),"ＯＫ","ＮＧ")</f>
        <v>ＮＧ</v>
      </c>
    </row>
    <row r="24" spans="1:7" ht="26.25" customHeight="1">
      <c r="A24" s="50">
        <v>3</v>
      </c>
      <c r="B24" s="490" t="s">
        <v>124</v>
      </c>
      <c r="C24" s="504"/>
      <c r="D24" s="504"/>
      <c r="E24" s="504"/>
      <c r="F24" s="51"/>
      <c r="G24" s="52" t="str">
        <f t="shared" si="1"/>
        <v>ＮＧ</v>
      </c>
    </row>
    <row r="25" spans="1:7" ht="26.25" customHeight="1">
      <c r="A25" s="50">
        <v>4</v>
      </c>
      <c r="B25" s="505" t="s">
        <v>125</v>
      </c>
      <c r="C25" s="504"/>
      <c r="D25" s="504"/>
      <c r="E25" s="504"/>
      <c r="F25" s="50"/>
      <c r="G25" s="52" t="str">
        <f t="shared" si="1"/>
        <v>ＮＧ</v>
      </c>
    </row>
    <row r="26" spans="1:7" ht="22.5" customHeight="1">
      <c r="A26" s="50">
        <v>5</v>
      </c>
      <c r="B26" s="505" t="s">
        <v>126</v>
      </c>
      <c r="C26" s="504"/>
      <c r="D26" s="504"/>
      <c r="E26" s="504"/>
      <c r="F26" s="51"/>
      <c r="G26" s="52" t="str">
        <f>IF(F26="○","ＯＫ","ＮＧ")</f>
        <v>ＮＧ</v>
      </c>
    </row>
    <row r="27" spans="1:7" ht="79.5" customHeight="1">
      <c r="A27" s="50">
        <v>6</v>
      </c>
      <c r="B27" s="490" t="s">
        <v>127</v>
      </c>
      <c r="C27" s="504"/>
      <c r="D27" s="504"/>
      <c r="E27" s="504"/>
      <c r="F27" s="51"/>
      <c r="G27" s="52" t="str">
        <f>IF(F27="○","ＯＫ","ＮＧ")</f>
        <v>ＮＧ</v>
      </c>
    </row>
    <row r="28" spans="1:7" ht="24.75" customHeight="1">
      <c r="A28" s="50">
        <v>7</v>
      </c>
      <c r="B28" s="505" t="s">
        <v>128</v>
      </c>
      <c r="C28" s="504"/>
      <c r="D28" s="504"/>
      <c r="E28" s="504"/>
      <c r="F28" s="51"/>
      <c r="G28" s="52" t="str">
        <f t="shared" ref="G28:G29" si="2">IF(F28="○","ＯＫ","ＮＧ")</f>
        <v>ＮＧ</v>
      </c>
    </row>
    <row r="29" spans="1:7" ht="24.75" customHeight="1">
      <c r="A29" s="50">
        <v>8</v>
      </c>
      <c r="B29" s="490" t="s">
        <v>129</v>
      </c>
      <c r="C29" s="504"/>
      <c r="D29" s="504"/>
      <c r="E29" s="504"/>
      <c r="F29" s="51"/>
      <c r="G29" s="52" t="str">
        <f t="shared" si="2"/>
        <v>ＮＧ</v>
      </c>
    </row>
    <row r="30" spans="1:7" ht="24.75" customHeight="1">
      <c r="A30" s="50">
        <v>9</v>
      </c>
      <c r="B30" s="490" t="s">
        <v>130</v>
      </c>
      <c r="C30" s="504"/>
      <c r="D30" s="504"/>
      <c r="E30" s="504"/>
      <c r="F30" s="51"/>
      <c r="G30" s="52" t="str">
        <f>IF(F30="○","ＯＫ","ＮＧ")</f>
        <v>ＮＧ</v>
      </c>
    </row>
    <row r="31" spans="1:7" ht="24.75" customHeight="1">
      <c r="A31" s="50">
        <v>10</v>
      </c>
      <c r="B31" s="490" t="s">
        <v>131</v>
      </c>
      <c r="C31" s="504"/>
      <c r="D31" s="504"/>
      <c r="E31" s="504"/>
      <c r="F31" s="51"/>
      <c r="G31" s="52" t="str">
        <f>IF(F31="○","ＯＫ","ＮＧ")</f>
        <v>ＮＧ</v>
      </c>
    </row>
    <row r="32" spans="1:7" ht="41.25" customHeight="1">
      <c r="A32" s="50">
        <v>11</v>
      </c>
      <c r="B32" s="490" t="s">
        <v>132</v>
      </c>
      <c r="C32" s="504"/>
      <c r="D32" s="504"/>
      <c r="E32" s="504"/>
      <c r="F32" s="51"/>
      <c r="G32" s="52" t="str">
        <f>IF(OR(F32="○",F32="該当なし"),"ＯＫ","ＮＧ")</f>
        <v>ＮＧ</v>
      </c>
    </row>
    <row r="33" spans="1:7" ht="24.75" customHeight="1">
      <c r="A33" s="50">
        <v>12</v>
      </c>
      <c r="B33" s="505" t="s">
        <v>133</v>
      </c>
      <c r="C33" s="504"/>
      <c r="D33" s="504"/>
      <c r="E33" s="504"/>
      <c r="F33" s="51"/>
      <c r="G33" s="52" t="str">
        <f t="shared" ref="G33:G34" si="3">IF(F33="○","ＯＫ","ＮＧ")</f>
        <v>ＮＧ</v>
      </c>
    </row>
    <row r="34" spans="1:7" ht="24.75" customHeight="1">
      <c r="A34" s="50">
        <v>13</v>
      </c>
      <c r="B34" s="505" t="s">
        <v>134</v>
      </c>
      <c r="C34" s="504"/>
      <c r="D34" s="504"/>
      <c r="E34" s="504"/>
      <c r="F34" s="51"/>
      <c r="G34" s="52" t="str">
        <f t="shared" si="3"/>
        <v>ＮＧ</v>
      </c>
    </row>
    <row r="35" spans="1:7" ht="24" customHeight="1">
      <c r="A35" s="50">
        <v>14</v>
      </c>
      <c r="B35" s="505" t="s">
        <v>306</v>
      </c>
      <c r="C35" s="504"/>
      <c r="D35" s="504"/>
      <c r="E35" s="504"/>
      <c r="F35" s="51"/>
      <c r="G35" s="52" t="str">
        <f t="shared" si="1"/>
        <v>ＮＧ</v>
      </c>
    </row>
    <row r="36" spans="1:7" ht="24" customHeight="1">
      <c r="A36" s="50">
        <v>15</v>
      </c>
      <c r="B36" s="505" t="s">
        <v>135</v>
      </c>
      <c r="C36" s="504"/>
      <c r="D36" s="504"/>
      <c r="E36" s="504"/>
      <c r="F36" s="56"/>
      <c r="G36" s="52" t="str">
        <f t="shared" si="1"/>
        <v>ＮＧ</v>
      </c>
    </row>
    <row r="37" spans="1:7" ht="24" customHeight="1">
      <c r="A37" s="50">
        <v>16</v>
      </c>
      <c r="B37" s="505" t="s">
        <v>136</v>
      </c>
      <c r="C37" s="504"/>
      <c r="D37" s="504"/>
      <c r="E37" s="504"/>
      <c r="F37" s="50"/>
      <c r="G37" s="52" t="str">
        <f t="shared" si="1"/>
        <v>ＮＧ</v>
      </c>
    </row>
    <row r="38" spans="1:7" s="62" customFormat="1" ht="24" customHeight="1">
      <c r="A38" s="50">
        <v>17</v>
      </c>
      <c r="B38" s="897" t="s">
        <v>334</v>
      </c>
      <c r="C38" s="513"/>
      <c r="D38" s="513"/>
      <c r="E38" s="514"/>
      <c r="F38" s="416"/>
      <c r="G38" s="417" t="str">
        <f t="shared" si="1"/>
        <v>ＮＧ</v>
      </c>
    </row>
    <row r="39" spans="1:7" ht="24" customHeight="1">
      <c r="A39" s="50">
        <v>18</v>
      </c>
      <c r="B39" s="505" t="s">
        <v>137</v>
      </c>
      <c r="C39" s="504"/>
      <c r="D39" s="504"/>
      <c r="E39" s="516"/>
      <c r="F39" s="416"/>
      <c r="G39" s="52" t="str">
        <f>IF(OR(F39="○",F39="該当なし"),"ＯＫ","ＮＧ")</f>
        <v>ＮＧ</v>
      </c>
    </row>
    <row r="40" spans="1:7" ht="6" customHeight="1">
      <c r="A40" s="57"/>
      <c r="B40" s="58"/>
      <c r="C40" s="58"/>
      <c r="D40" s="58"/>
      <c r="E40" s="58"/>
      <c r="F40" s="59"/>
    </row>
    <row r="41" spans="1:7" ht="27" customHeight="1">
      <c r="A41" s="499" t="s">
        <v>138</v>
      </c>
      <c r="B41" s="499"/>
      <c r="C41" s="499"/>
      <c r="D41" s="499"/>
      <c r="E41" s="499"/>
      <c r="F41" s="499"/>
    </row>
    <row r="42" spans="1:7" ht="20.25" customHeight="1">
      <c r="A42" s="517" t="s">
        <v>139</v>
      </c>
      <c r="B42" s="518"/>
      <c r="C42" s="518"/>
      <c r="D42" s="518"/>
      <c r="E42" s="519"/>
      <c r="F42" s="49" t="s">
        <v>111</v>
      </c>
      <c r="G42" s="39" t="s">
        <v>112</v>
      </c>
    </row>
    <row r="43" spans="1:7" ht="41.25" customHeight="1">
      <c r="A43" s="50">
        <v>1</v>
      </c>
      <c r="B43" s="490" t="s">
        <v>140</v>
      </c>
      <c r="C43" s="491"/>
      <c r="D43" s="491"/>
      <c r="E43" s="491"/>
      <c r="F43" s="51"/>
      <c r="G43" s="52" t="str">
        <f t="shared" ref="G43" si="4">IF(F43="○","ＯＫ","ＮＧ")</f>
        <v>ＮＧ</v>
      </c>
    </row>
    <row r="44" spans="1:7" ht="20.25" customHeight="1">
      <c r="A44" s="500" t="s">
        <v>307</v>
      </c>
      <c r="B44" s="501"/>
      <c r="C44" s="501"/>
      <c r="D44" s="501"/>
      <c r="E44" s="501"/>
      <c r="F44" s="49" t="s">
        <v>111</v>
      </c>
    </row>
    <row r="45" spans="1:7" ht="52.5" customHeight="1">
      <c r="A45" s="50">
        <v>2</v>
      </c>
      <c r="B45" s="490" t="s">
        <v>141</v>
      </c>
      <c r="C45" s="491"/>
      <c r="D45" s="491"/>
      <c r="E45" s="491"/>
      <c r="F45" s="51"/>
      <c r="G45" s="52" t="str">
        <f t="shared" ref="G45:G46" si="5">IF(F45="○","ＯＫ","ＮＧ")</f>
        <v>ＮＧ</v>
      </c>
    </row>
    <row r="46" spans="1:7" ht="100.5" customHeight="1">
      <c r="A46" s="50">
        <v>3</v>
      </c>
      <c r="B46" s="490" t="s">
        <v>142</v>
      </c>
      <c r="C46" s="491"/>
      <c r="D46" s="491"/>
      <c r="E46" s="491"/>
      <c r="F46" s="51"/>
      <c r="G46" s="52" t="str">
        <f t="shared" si="5"/>
        <v>ＮＧ</v>
      </c>
    </row>
    <row r="47" spans="1:7" s="62" customFormat="1" ht="20.25" customHeight="1">
      <c r="A47" s="506" t="s">
        <v>323</v>
      </c>
      <c r="B47" s="507"/>
      <c r="C47" s="507"/>
      <c r="D47" s="507"/>
      <c r="E47" s="508"/>
      <c r="F47" s="414" t="s">
        <v>111</v>
      </c>
      <c r="G47" s="415"/>
    </row>
    <row r="48" spans="1:7" s="62" customFormat="1" ht="52.5" customHeight="1">
      <c r="A48" s="416">
        <v>4</v>
      </c>
      <c r="B48" s="509" t="s">
        <v>325</v>
      </c>
      <c r="C48" s="510"/>
      <c r="D48" s="510"/>
      <c r="E48" s="511"/>
      <c r="F48" s="416"/>
      <c r="G48" s="417"/>
    </row>
    <row r="49" spans="1:7" ht="20.25" customHeight="1">
      <c r="A49" s="500" t="s">
        <v>143</v>
      </c>
      <c r="B49" s="501"/>
      <c r="C49" s="501"/>
      <c r="D49" s="501"/>
      <c r="E49" s="515"/>
      <c r="F49" s="49" t="s">
        <v>111</v>
      </c>
      <c r="G49" s="39"/>
    </row>
    <row r="50" spans="1:7" ht="66" customHeight="1">
      <c r="A50" s="50">
        <v>5</v>
      </c>
      <c r="B50" s="490" t="s">
        <v>144</v>
      </c>
      <c r="C50" s="491"/>
      <c r="D50" s="491"/>
      <c r="E50" s="491"/>
      <c r="F50" s="51"/>
      <c r="G50" s="52" t="str">
        <f t="shared" ref="G50" si="6">IF(F50="○","ＯＫ","ＮＧ")</f>
        <v>ＮＧ</v>
      </c>
    </row>
    <row r="51" spans="1:7" s="62" customFormat="1" ht="63" customHeight="1">
      <c r="A51" s="416">
        <v>6</v>
      </c>
      <c r="B51" s="512" t="s">
        <v>324</v>
      </c>
      <c r="C51" s="510"/>
      <c r="D51" s="510"/>
      <c r="E51" s="510"/>
      <c r="F51" s="416"/>
      <c r="G51" s="417" t="str">
        <f>IF(F51="○","ＯＫ","ＮＧ")</f>
        <v>ＮＧ</v>
      </c>
    </row>
    <row r="53" spans="1:7">
      <c r="B53" s="60"/>
    </row>
  </sheetData>
  <mergeCells count="47">
    <mergeCell ref="B50:E50"/>
    <mergeCell ref="A47:E47"/>
    <mergeCell ref="B48:E48"/>
    <mergeCell ref="B51:E51"/>
    <mergeCell ref="B38:E38"/>
    <mergeCell ref="B45:E45"/>
    <mergeCell ref="B46:E46"/>
    <mergeCell ref="A49:E49"/>
    <mergeCell ref="B39:E39"/>
    <mergeCell ref="A41:F41"/>
    <mergeCell ref="A42:E42"/>
    <mergeCell ref="B43:E43"/>
    <mergeCell ref="A44:E44"/>
    <mergeCell ref="B35:E35"/>
    <mergeCell ref="B36:E36"/>
    <mergeCell ref="B37:E37"/>
    <mergeCell ref="B28:E28"/>
    <mergeCell ref="B29:E29"/>
    <mergeCell ref="B30:E30"/>
    <mergeCell ref="B31:E31"/>
    <mergeCell ref="B32:E32"/>
    <mergeCell ref="B33:E33"/>
    <mergeCell ref="B34:E34"/>
    <mergeCell ref="B27:E27"/>
    <mergeCell ref="B15:E15"/>
    <mergeCell ref="B16:E16"/>
    <mergeCell ref="B17:E17"/>
    <mergeCell ref="B18:E18"/>
    <mergeCell ref="A20:F20"/>
    <mergeCell ref="A21:E21"/>
    <mergeCell ref="B22:E22"/>
    <mergeCell ref="B23:E23"/>
    <mergeCell ref="B24:E24"/>
    <mergeCell ref="B25:E25"/>
    <mergeCell ref="B26:E26"/>
    <mergeCell ref="B14:E14"/>
    <mergeCell ref="A1:F1"/>
    <mergeCell ref="C2:D2"/>
    <mergeCell ref="C3:D3"/>
    <mergeCell ref="C4:D4"/>
    <mergeCell ref="C6:E6"/>
    <mergeCell ref="C7:E7"/>
    <mergeCell ref="A9:F9"/>
    <mergeCell ref="A10:E10"/>
    <mergeCell ref="B11:E11"/>
    <mergeCell ref="B12:E12"/>
    <mergeCell ref="B13:E13"/>
  </mergeCells>
  <phoneticPr fontId="9"/>
  <conditionalFormatting sqref="F11:F18 F22:F39 F43 F45:F46 F48 F50:F51">
    <cfRule type="cellIs" dxfId="168" priority="1" operator="equal">
      <formula>""</formula>
    </cfRule>
  </conditionalFormatting>
  <dataValidations count="3">
    <dataValidation type="list" showErrorMessage="1" prompt="_x000a__x000a_" sqref="F45:F46 F43 F22:F37 F50 F11:F18" xr:uid="{576D2F83-A9CC-4A0E-9DCE-F56589B1A792}">
      <formula1>"○,×,　,"</formula1>
    </dataValidation>
    <dataValidation type="list" showInputMessage="1" showErrorMessage="1" sqref="F48 F38:F39" xr:uid="{20A9A1CF-1803-46E4-87EC-DFF98F118972}">
      <formula1>"○,×,該当なし,　,"</formula1>
    </dataValidation>
    <dataValidation type="list" showInputMessage="1" showErrorMessage="1" sqref="F51" xr:uid="{7567B911-30CE-40A4-B72C-B4A074A3BD21}">
      <formula1>"○,×,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&amp;R&amp;"-,太字"&amp;10&amp;K000000様式１関係資料［学校法人作成］</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9"/>
  <sheetViews>
    <sheetView zoomScaleNormal="100" workbookViewId="0">
      <selection activeCell="H20" sqref="H20"/>
    </sheetView>
  </sheetViews>
  <sheetFormatPr defaultColWidth="9" defaultRowHeight="13.2"/>
  <cols>
    <col min="1" max="1" width="10.44140625" style="26" bestFit="1" customWidth="1"/>
    <col min="2" max="16384" width="9" style="25"/>
  </cols>
  <sheetData>
    <row r="2" spans="1:1" ht="14.4">
      <c r="A2" s="24" t="s">
        <v>51</v>
      </c>
    </row>
    <row r="3" spans="1:1">
      <c r="A3" s="26" t="s">
        <v>52</v>
      </c>
    </row>
    <row r="4" spans="1:1">
      <c r="A4" s="26" t="s">
        <v>53</v>
      </c>
    </row>
    <row r="5" spans="1:1">
      <c r="A5" s="26" t="s">
        <v>54</v>
      </c>
    </row>
    <row r="6" spans="1:1">
      <c r="A6" s="26" t="s">
        <v>55</v>
      </c>
    </row>
    <row r="7" spans="1:1">
      <c r="A7" s="26" t="s">
        <v>56</v>
      </c>
    </row>
    <row r="8" spans="1:1">
      <c r="A8" s="26" t="s">
        <v>57</v>
      </c>
    </row>
    <row r="9" spans="1:1">
      <c r="A9" s="26" t="s">
        <v>58</v>
      </c>
    </row>
    <row r="10" spans="1:1">
      <c r="A10" s="26" t="s">
        <v>59</v>
      </c>
    </row>
    <row r="11" spans="1:1">
      <c r="A11" s="26" t="s">
        <v>60</v>
      </c>
    </row>
    <row r="12" spans="1:1">
      <c r="A12" s="26" t="s">
        <v>61</v>
      </c>
    </row>
    <row r="13" spans="1:1">
      <c r="A13" s="26" t="s">
        <v>62</v>
      </c>
    </row>
    <row r="14" spans="1:1">
      <c r="A14" s="26" t="s">
        <v>63</v>
      </c>
    </row>
    <row r="15" spans="1:1">
      <c r="A15" s="26" t="s">
        <v>64</v>
      </c>
    </row>
    <row r="16" spans="1:1">
      <c r="A16" s="26" t="s">
        <v>65</v>
      </c>
    </row>
    <row r="17" spans="1:1">
      <c r="A17" s="26" t="s">
        <v>66</v>
      </c>
    </row>
    <row r="18" spans="1:1">
      <c r="A18" s="26" t="s">
        <v>67</v>
      </c>
    </row>
    <row r="19" spans="1:1">
      <c r="A19" s="26" t="s">
        <v>68</v>
      </c>
    </row>
    <row r="20" spans="1:1">
      <c r="A20" s="26" t="s">
        <v>69</v>
      </c>
    </row>
    <row r="21" spans="1:1">
      <c r="A21" s="26" t="s">
        <v>70</v>
      </c>
    </row>
    <row r="22" spans="1:1">
      <c r="A22" s="26" t="s">
        <v>71</v>
      </c>
    </row>
    <row r="23" spans="1:1">
      <c r="A23" s="26" t="s">
        <v>72</v>
      </c>
    </row>
    <row r="24" spans="1:1">
      <c r="A24" s="26" t="s">
        <v>73</v>
      </c>
    </row>
    <row r="25" spans="1:1">
      <c r="A25" s="26" t="s">
        <v>74</v>
      </c>
    </row>
    <row r="26" spans="1:1">
      <c r="A26" s="26" t="s">
        <v>75</v>
      </c>
    </row>
    <row r="27" spans="1:1">
      <c r="A27" s="26" t="s">
        <v>76</v>
      </c>
    </row>
    <row r="28" spans="1:1">
      <c r="A28" s="26" t="s">
        <v>77</v>
      </c>
    </row>
    <row r="29" spans="1:1">
      <c r="A29" s="26" t="s">
        <v>78</v>
      </c>
    </row>
    <row r="30" spans="1:1">
      <c r="A30" s="26" t="s">
        <v>79</v>
      </c>
    </row>
    <row r="31" spans="1:1">
      <c r="A31" s="26" t="s">
        <v>80</v>
      </c>
    </row>
    <row r="32" spans="1:1">
      <c r="A32" s="26" t="s">
        <v>81</v>
      </c>
    </row>
    <row r="33" spans="1:1">
      <c r="A33" s="26" t="s">
        <v>82</v>
      </c>
    </row>
    <row r="34" spans="1:1">
      <c r="A34" s="26" t="s">
        <v>83</v>
      </c>
    </row>
    <row r="35" spans="1:1">
      <c r="A35" s="26" t="s">
        <v>84</v>
      </c>
    </row>
    <row r="36" spans="1:1">
      <c r="A36" s="26" t="s">
        <v>85</v>
      </c>
    </row>
    <row r="37" spans="1:1">
      <c r="A37" s="26" t="s">
        <v>86</v>
      </c>
    </row>
    <row r="38" spans="1:1">
      <c r="A38" s="26" t="s">
        <v>87</v>
      </c>
    </row>
    <row r="39" spans="1:1">
      <c r="A39" s="26" t="s">
        <v>88</v>
      </c>
    </row>
    <row r="40" spans="1:1">
      <c r="A40" s="26" t="s">
        <v>89</v>
      </c>
    </row>
    <row r="41" spans="1:1">
      <c r="A41" s="26" t="s">
        <v>90</v>
      </c>
    </row>
    <row r="42" spans="1:1">
      <c r="A42" s="26" t="s">
        <v>91</v>
      </c>
    </row>
    <row r="43" spans="1:1">
      <c r="A43" s="26" t="s">
        <v>92</v>
      </c>
    </row>
    <row r="44" spans="1:1">
      <c r="A44" s="26" t="s">
        <v>93</v>
      </c>
    </row>
    <row r="45" spans="1:1">
      <c r="A45" s="26" t="s">
        <v>94</v>
      </c>
    </row>
    <row r="46" spans="1:1">
      <c r="A46" s="26" t="s">
        <v>95</v>
      </c>
    </row>
    <row r="47" spans="1:1">
      <c r="A47" s="26" t="s">
        <v>96</v>
      </c>
    </row>
    <row r="48" spans="1:1">
      <c r="A48" s="26" t="s">
        <v>97</v>
      </c>
    </row>
    <row r="49" spans="1:1">
      <c r="A49" s="26" t="s">
        <v>98</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3"/>
  </sheetPr>
  <dimension ref="A1:P38"/>
  <sheetViews>
    <sheetView view="pageBreakPreview" topLeftCell="A23" zoomScale="85" zoomScaleNormal="85" zoomScaleSheetLayoutView="85" workbookViewId="0">
      <selection activeCell="A5" sqref="A5"/>
    </sheetView>
  </sheetViews>
  <sheetFormatPr defaultRowHeight="13.2"/>
  <cols>
    <col min="1" max="1" width="4.44140625" customWidth="1"/>
    <col min="2" max="2" width="21" customWidth="1"/>
    <col min="3" max="3" width="3.6640625" customWidth="1"/>
    <col min="4" max="4" width="13.109375" customWidth="1"/>
    <col min="5" max="6" width="5.109375" customWidth="1"/>
    <col min="7" max="7" width="20.21875" customWidth="1"/>
    <col min="8" max="9" width="3.77734375" customWidth="1"/>
    <col min="10" max="10" width="19.33203125" customWidth="1"/>
    <col min="11" max="11" width="4.6640625" customWidth="1"/>
    <col min="12" max="12" width="12.109375" bestFit="1" customWidth="1"/>
  </cols>
  <sheetData>
    <row r="1" spans="1:11" ht="13.8" thickBot="1">
      <c r="I1" s="601" t="s">
        <v>13</v>
      </c>
      <c r="J1" s="601"/>
      <c r="K1" s="601"/>
    </row>
    <row r="2" spans="1:11" ht="18" customHeight="1" thickBot="1">
      <c r="C2" s="7"/>
      <c r="D2" s="7"/>
      <c r="E2" s="7"/>
      <c r="F2" s="7"/>
      <c r="G2" s="6" t="s">
        <v>12</v>
      </c>
      <c r="H2" s="602"/>
      <c r="I2" s="603"/>
      <c r="J2" s="603"/>
      <c r="K2" s="604"/>
    </row>
    <row r="3" spans="1:11" ht="6.75" customHeight="1"/>
    <row r="4" spans="1:11" ht="28.5" customHeight="1">
      <c r="A4" s="605" t="s">
        <v>331</v>
      </c>
      <c r="B4" s="605"/>
      <c r="C4" s="606"/>
      <c r="D4" s="606"/>
      <c r="E4" s="606"/>
      <c r="F4" s="606"/>
      <c r="G4" s="606"/>
      <c r="H4" s="606"/>
      <c r="I4" s="606"/>
      <c r="J4" s="606"/>
      <c r="K4" s="606"/>
    </row>
    <row r="5" spans="1:11" s="4" customFormat="1" ht="5.25" customHeight="1">
      <c r="A5" s="5"/>
      <c r="B5" s="5"/>
      <c r="C5" s="5"/>
      <c r="D5" s="5"/>
      <c r="E5" s="5"/>
      <c r="F5" s="5"/>
      <c r="G5" s="5"/>
      <c r="H5" s="5"/>
      <c r="I5" s="5"/>
      <c r="J5" s="5"/>
      <c r="K5" s="5"/>
    </row>
    <row r="6" spans="1:11" ht="13.8" thickBot="1">
      <c r="G6" s="607" t="s">
        <v>11</v>
      </c>
      <c r="H6" s="607"/>
      <c r="I6" s="608"/>
      <c r="J6" s="608"/>
      <c r="K6" s="608"/>
    </row>
    <row r="7" spans="1:11" ht="35.25" customHeight="1">
      <c r="A7" s="544" t="s">
        <v>15</v>
      </c>
      <c r="B7" s="545"/>
      <c r="C7" s="616"/>
      <c r="D7" s="617"/>
      <c r="E7" s="617"/>
      <c r="F7" s="618"/>
      <c r="G7" s="8" t="s">
        <v>10</v>
      </c>
      <c r="H7" s="619"/>
      <c r="I7" s="619"/>
      <c r="J7" s="619"/>
      <c r="K7" s="620"/>
    </row>
    <row r="8" spans="1:11" ht="35.25" customHeight="1">
      <c r="A8" s="546" t="s">
        <v>16</v>
      </c>
      <c r="B8" s="547"/>
      <c r="C8" s="609"/>
      <c r="D8" s="610"/>
      <c r="E8" s="610"/>
      <c r="F8" s="611"/>
      <c r="G8" s="484" t="s">
        <v>328</v>
      </c>
      <c r="H8" s="609"/>
      <c r="I8" s="610"/>
      <c r="J8" s="610"/>
      <c r="K8" s="612"/>
    </row>
    <row r="9" spans="1:11" ht="35.25" customHeight="1">
      <c r="A9" s="546" t="s">
        <v>17</v>
      </c>
      <c r="B9" s="547"/>
      <c r="C9" s="621"/>
      <c r="D9" s="622"/>
      <c r="E9" s="622"/>
      <c r="F9" s="623"/>
      <c r="G9" s="28" t="s">
        <v>18</v>
      </c>
      <c r="H9" s="624"/>
      <c r="I9" s="624"/>
      <c r="J9" s="624"/>
      <c r="K9" s="625"/>
    </row>
    <row r="10" spans="1:11" ht="35.25" customHeight="1">
      <c r="A10" s="548" t="s">
        <v>9</v>
      </c>
      <c r="B10" s="547"/>
      <c r="C10" s="609"/>
      <c r="D10" s="610"/>
      <c r="E10" s="610"/>
      <c r="F10" s="611"/>
      <c r="G10" s="28"/>
      <c r="H10" s="613"/>
      <c r="I10" s="614"/>
      <c r="J10" s="614"/>
      <c r="K10" s="615"/>
    </row>
    <row r="11" spans="1:11" ht="35.25" customHeight="1">
      <c r="A11" s="549" t="s">
        <v>14</v>
      </c>
      <c r="B11" s="550"/>
      <c r="C11" s="590"/>
      <c r="D11" s="591"/>
      <c r="E11" s="591"/>
      <c r="F11" s="591"/>
      <c r="G11" s="591"/>
      <c r="H11" s="591"/>
      <c r="I11" s="591"/>
      <c r="J11" s="591"/>
      <c r="K11" s="592"/>
    </row>
    <row r="12" spans="1:11" ht="35.25" customHeight="1" thickBot="1">
      <c r="A12" s="596" t="s">
        <v>8</v>
      </c>
      <c r="B12" s="597"/>
      <c r="C12" s="593"/>
      <c r="D12" s="594"/>
      <c r="E12" s="594"/>
      <c r="F12" s="594"/>
      <c r="G12" s="594"/>
      <c r="H12" s="594"/>
      <c r="I12" s="594"/>
      <c r="J12" s="594"/>
      <c r="K12" s="595"/>
    </row>
    <row r="13" spans="1:11" ht="18" customHeight="1" thickTop="1">
      <c r="A13" s="21" t="s">
        <v>20</v>
      </c>
      <c r="B13" s="598" t="s">
        <v>19</v>
      </c>
      <c r="C13" s="599"/>
      <c r="D13" s="599"/>
      <c r="E13" s="599"/>
      <c r="F13" s="600"/>
      <c r="G13" s="3" t="s">
        <v>7</v>
      </c>
      <c r="H13" s="575" t="s">
        <v>6</v>
      </c>
      <c r="I13" s="576"/>
      <c r="J13" s="575" t="s">
        <v>5</v>
      </c>
      <c r="K13" s="577"/>
    </row>
    <row r="14" spans="1:11" ht="18" customHeight="1">
      <c r="A14" s="10">
        <v>1</v>
      </c>
      <c r="B14" s="551" t="str">
        <f>_xlfn.XLOOKUP(A14,'05_見積書整理表'!B:B,'05_見積書整理表'!D:D,"")</f>
        <v/>
      </c>
      <c r="C14" s="552"/>
      <c r="D14" s="552"/>
      <c r="E14" s="552"/>
      <c r="F14" s="553"/>
      <c r="G14" s="431"/>
      <c r="H14" s="560" t="str">
        <f>_xlfn.XLOOKUP(A14,'05_見積書整理表'!B:B,'05_見積書整理表'!G:G,"")</f>
        <v/>
      </c>
      <c r="I14" s="561"/>
      <c r="J14" s="581" t="str">
        <f>_xlfn.XLOOKUP(A14,'05_見積書整理表'!B:B,'05_見積書整理表'!O:O,"")</f>
        <v/>
      </c>
      <c r="K14" s="582"/>
    </row>
    <row r="15" spans="1:11" ht="18" customHeight="1">
      <c r="A15" s="10">
        <v>2</v>
      </c>
      <c r="B15" s="551" t="str">
        <f>_xlfn.XLOOKUP(A15,'05_見積書整理表'!B:B,'05_見積書整理表'!D:D,"")</f>
        <v/>
      </c>
      <c r="C15" s="552"/>
      <c r="D15" s="552"/>
      <c r="E15" s="552"/>
      <c r="F15" s="553"/>
      <c r="G15" s="432"/>
      <c r="H15" s="560" t="str">
        <f>_xlfn.XLOOKUP(A15,'05_見積書整理表'!B:B,'05_見積書整理表'!G:G,"")</f>
        <v/>
      </c>
      <c r="I15" s="561"/>
      <c r="J15" s="581" t="str">
        <f>_xlfn.XLOOKUP(A15,'05_見積書整理表'!B:B,'05_見積書整理表'!O:O,"")</f>
        <v/>
      </c>
      <c r="K15" s="582"/>
    </row>
    <row r="16" spans="1:11" ht="18" customHeight="1">
      <c r="A16" s="10">
        <v>3</v>
      </c>
      <c r="B16" s="551" t="str">
        <f>_xlfn.XLOOKUP(A16,'05_見積書整理表'!B:B,'05_見積書整理表'!D:D,"")</f>
        <v/>
      </c>
      <c r="C16" s="552"/>
      <c r="D16" s="552"/>
      <c r="E16" s="552"/>
      <c r="F16" s="553"/>
      <c r="G16" s="432"/>
      <c r="H16" s="560" t="str">
        <f>_xlfn.XLOOKUP(A16,'05_見積書整理表'!B:B,'05_見積書整理表'!G:G,"")</f>
        <v/>
      </c>
      <c r="I16" s="561"/>
      <c r="J16" s="581" t="str">
        <f>_xlfn.XLOOKUP(A16,'05_見積書整理表'!B:B,'05_見積書整理表'!O:O,"")</f>
        <v/>
      </c>
      <c r="K16" s="582"/>
    </row>
    <row r="17" spans="1:16" ht="18" customHeight="1">
      <c r="A17" s="10">
        <v>4</v>
      </c>
      <c r="B17" s="551" t="str">
        <f>_xlfn.XLOOKUP(A17,'05_見積書整理表'!B:B,'05_見積書整理表'!D:D,"")</f>
        <v/>
      </c>
      <c r="C17" s="552"/>
      <c r="D17" s="552"/>
      <c r="E17" s="552"/>
      <c r="F17" s="553"/>
      <c r="G17" s="433"/>
      <c r="H17" s="560" t="str">
        <f>_xlfn.XLOOKUP(A17,'05_見積書整理表'!B:B,'05_見積書整理表'!G:G,"")</f>
        <v/>
      </c>
      <c r="I17" s="561"/>
      <c r="J17" s="581" t="str">
        <f>_xlfn.XLOOKUP(A17,'05_見積書整理表'!B:B,'05_見積書整理表'!O:O,"")</f>
        <v/>
      </c>
      <c r="K17" s="582"/>
    </row>
    <row r="18" spans="1:16" ht="18" customHeight="1">
      <c r="A18" s="10">
        <v>5</v>
      </c>
      <c r="B18" s="551" t="str">
        <f>_xlfn.XLOOKUP(A18,'05_見積書整理表'!B:B,'05_見積書整理表'!D:D,"")</f>
        <v/>
      </c>
      <c r="C18" s="552"/>
      <c r="D18" s="552"/>
      <c r="E18" s="552"/>
      <c r="F18" s="553"/>
      <c r="G18" s="432"/>
      <c r="H18" s="560" t="str">
        <f>_xlfn.XLOOKUP(A18,'05_見積書整理表'!B:B,'05_見積書整理表'!G:G,"")</f>
        <v/>
      </c>
      <c r="I18" s="561"/>
      <c r="J18" s="581" t="str">
        <f>_xlfn.XLOOKUP(A18,'05_見積書整理表'!B:B,'05_見積書整理表'!O:O,"")</f>
        <v/>
      </c>
      <c r="K18" s="582"/>
    </row>
    <row r="19" spans="1:16" ht="18" customHeight="1">
      <c r="A19" s="10">
        <v>6</v>
      </c>
      <c r="B19" s="551" t="str">
        <f>_xlfn.XLOOKUP(A19,'05_見積書整理表'!B:B,'05_見積書整理表'!D:D,"")</f>
        <v/>
      </c>
      <c r="C19" s="552"/>
      <c r="D19" s="552"/>
      <c r="E19" s="552"/>
      <c r="F19" s="553"/>
      <c r="G19" s="432"/>
      <c r="H19" s="560" t="str">
        <f>_xlfn.XLOOKUP(A19,'05_見積書整理表'!B:B,'05_見積書整理表'!G:G,"")</f>
        <v/>
      </c>
      <c r="I19" s="561"/>
      <c r="J19" s="581" t="str">
        <f>_xlfn.XLOOKUP(A19,'05_見積書整理表'!B:B,'05_見積書整理表'!O:O,"")</f>
        <v/>
      </c>
      <c r="K19" s="582"/>
    </row>
    <row r="20" spans="1:16" ht="18" customHeight="1">
      <c r="A20" s="10">
        <v>7</v>
      </c>
      <c r="B20" s="551" t="str">
        <f>_xlfn.XLOOKUP(A20,'05_見積書整理表'!B:B,'05_見積書整理表'!D:D,"")</f>
        <v/>
      </c>
      <c r="C20" s="552"/>
      <c r="D20" s="552"/>
      <c r="E20" s="552"/>
      <c r="F20" s="553"/>
      <c r="G20" s="432"/>
      <c r="H20" s="560" t="str">
        <f>_xlfn.XLOOKUP(A20,'05_見積書整理表'!B:B,'05_見積書整理表'!G:G,"")</f>
        <v/>
      </c>
      <c r="I20" s="561"/>
      <c r="J20" s="581" t="str">
        <f>_xlfn.XLOOKUP(A20,'05_見積書整理表'!B:B,'05_見積書整理表'!O:O,"")</f>
        <v/>
      </c>
      <c r="K20" s="582"/>
    </row>
    <row r="21" spans="1:16" ht="18" customHeight="1">
      <c r="A21" s="10">
        <v>8</v>
      </c>
      <c r="B21" s="551" t="str">
        <f>_xlfn.XLOOKUP(A21,'05_見積書整理表'!B:B,'05_見積書整理表'!D:D,"")</f>
        <v/>
      </c>
      <c r="C21" s="552"/>
      <c r="D21" s="552"/>
      <c r="E21" s="552"/>
      <c r="F21" s="553"/>
      <c r="G21" s="432"/>
      <c r="H21" s="560" t="str">
        <f>_xlfn.XLOOKUP(A21,'05_見積書整理表'!B:B,'05_見積書整理表'!G:G,"")</f>
        <v/>
      </c>
      <c r="I21" s="561"/>
      <c r="J21" s="581" t="str">
        <f>_xlfn.XLOOKUP(A21,'05_見積書整理表'!B:B,'05_見積書整理表'!O:O,"")</f>
        <v/>
      </c>
      <c r="K21" s="582"/>
    </row>
    <row r="22" spans="1:16" ht="18" customHeight="1">
      <c r="A22" s="10">
        <v>9</v>
      </c>
      <c r="B22" s="551" t="str">
        <f>_xlfn.XLOOKUP(A22,'05_見積書整理表'!B:B,'05_見積書整理表'!D:D,"")</f>
        <v/>
      </c>
      <c r="C22" s="552"/>
      <c r="D22" s="552"/>
      <c r="E22" s="552"/>
      <c r="F22" s="553"/>
      <c r="G22" s="432"/>
      <c r="H22" s="560" t="str">
        <f>_xlfn.XLOOKUP(A22,'05_見積書整理表'!B:B,'05_見積書整理表'!G:G,"")</f>
        <v/>
      </c>
      <c r="I22" s="561"/>
      <c r="J22" s="581" t="str">
        <f>_xlfn.XLOOKUP(A22,'05_見積書整理表'!B:B,'05_見積書整理表'!O:O,"")</f>
        <v/>
      </c>
      <c r="K22" s="582"/>
    </row>
    <row r="23" spans="1:16" ht="18" customHeight="1">
      <c r="A23" s="10">
        <v>10</v>
      </c>
      <c r="B23" s="551" t="str">
        <f>_xlfn.XLOOKUP(A23,'05_見積書整理表'!B:B,'05_見積書整理表'!D:D,"")</f>
        <v/>
      </c>
      <c r="C23" s="552"/>
      <c r="D23" s="552"/>
      <c r="E23" s="552"/>
      <c r="F23" s="553"/>
      <c r="G23" s="432"/>
      <c r="H23" s="560" t="str">
        <f>_xlfn.XLOOKUP(A23,'05_見積書整理表'!B:B,'05_見積書整理表'!G:G,"")</f>
        <v/>
      </c>
      <c r="I23" s="561"/>
      <c r="J23" s="581" t="str">
        <f>_xlfn.XLOOKUP(A23,'05_見積書整理表'!B:B,'05_見積書整理表'!O:O,"")</f>
        <v/>
      </c>
      <c r="K23" s="582"/>
    </row>
    <row r="24" spans="1:16" ht="18" customHeight="1">
      <c r="A24" s="11"/>
      <c r="B24" s="554" t="s">
        <v>308</v>
      </c>
      <c r="C24" s="555"/>
      <c r="D24" s="555"/>
      <c r="E24" s="555"/>
      <c r="F24" s="556"/>
      <c r="G24" s="438"/>
      <c r="H24" s="626"/>
      <c r="I24" s="627"/>
      <c r="J24" s="583">
        <f ca="1">'05_見積書整理表'!O60</f>
        <v>0</v>
      </c>
      <c r="K24" s="584"/>
    </row>
    <row r="25" spans="1:16" ht="18" customHeight="1" thickBot="1">
      <c r="A25" s="12"/>
      <c r="B25" s="557" t="s">
        <v>309</v>
      </c>
      <c r="C25" s="558"/>
      <c r="D25" s="558"/>
      <c r="E25" s="558"/>
      <c r="F25" s="559"/>
      <c r="G25" s="439"/>
      <c r="H25" s="566"/>
      <c r="I25" s="567"/>
      <c r="J25" s="585">
        <f ca="1">'05_見積書整理表'!O62</f>
        <v>0</v>
      </c>
      <c r="K25" s="586"/>
    </row>
    <row r="26" spans="1:16" ht="38.25" customHeight="1" thickTop="1" thickBot="1">
      <c r="A26" s="29"/>
      <c r="B26" s="30"/>
      <c r="C26" s="30"/>
      <c r="D26" s="30"/>
      <c r="E26" s="525" t="s">
        <v>102</v>
      </c>
      <c r="F26" s="526"/>
      <c r="G26" s="479">
        <f ca="1">'05_見積書整理表'!K64</f>
        <v>0</v>
      </c>
      <c r="H26" s="523" t="s">
        <v>101</v>
      </c>
      <c r="I26" s="524"/>
      <c r="J26" s="478">
        <f ca="1">SUM(J14:K25)</f>
        <v>0</v>
      </c>
      <c r="K26" s="31" t="s">
        <v>1</v>
      </c>
      <c r="L26" t="s">
        <v>314</v>
      </c>
      <c r="O26" s="2"/>
    </row>
    <row r="27" spans="1:16" ht="37.5" customHeight="1" thickTop="1" thickBot="1">
      <c r="A27" s="562" t="s">
        <v>4</v>
      </c>
      <c r="B27" s="563"/>
      <c r="C27" s="570"/>
      <c r="D27" s="571"/>
      <c r="E27" s="572" t="s">
        <v>3</v>
      </c>
      <c r="F27" s="573"/>
      <c r="G27" s="476">
        <v>0.5</v>
      </c>
      <c r="H27" s="568" t="s">
        <v>2</v>
      </c>
      <c r="I27" s="569"/>
      <c r="J27" s="477">
        <f ca="1">ROUNDDOWN(J26*G27,-3)</f>
        <v>0</v>
      </c>
      <c r="K27" s="32" t="s">
        <v>1</v>
      </c>
      <c r="L27" t="s">
        <v>315</v>
      </c>
    </row>
    <row r="28" spans="1:16" ht="37.5" customHeight="1" thickTop="1" thickBot="1">
      <c r="A28" s="564" t="s">
        <v>327</v>
      </c>
      <c r="B28" s="565"/>
      <c r="C28" s="639" t="s">
        <v>103</v>
      </c>
      <c r="D28" s="640"/>
      <c r="E28" s="639"/>
      <c r="F28" s="640"/>
      <c r="G28" s="483" t="s">
        <v>0</v>
      </c>
      <c r="H28" s="631"/>
      <c r="I28" s="632"/>
      <c r="J28" s="632"/>
      <c r="K28" s="633"/>
    </row>
    <row r="29" spans="1:16" ht="39.75" customHeight="1" thickTop="1">
      <c r="A29" s="540" t="s">
        <v>99</v>
      </c>
      <c r="B29" s="541"/>
      <c r="C29" s="542"/>
      <c r="D29" s="543"/>
      <c r="E29" s="543"/>
      <c r="F29" s="634" t="s">
        <v>100</v>
      </c>
      <c r="G29" s="635"/>
      <c r="H29" s="635"/>
      <c r="I29" s="635"/>
      <c r="J29" s="635"/>
      <c r="K29" s="636"/>
    </row>
    <row r="30" spans="1:16" ht="42.75" customHeight="1">
      <c r="A30" s="533" t="s">
        <v>21</v>
      </c>
      <c r="B30" s="534"/>
      <c r="C30" s="637"/>
      <c r="D30" s="638"/>
      <c r="E30" s="638"/>
      <c r="F30" s="527"/>
      <c r="G30" s="528"/>
      <c r="H30" s="528"/>
      <c r="I30" s="528"/>
      <c r="J30" s="528"/>
      <c r="K30" s="529"/>
    </row>
    <row r="31" spans="1:16" ht="44.25" customHeight="1" thickBot="1">
      <c r="A31" s="538" t="s">
        <v>49</v>
      </c>
      <c r="B31" s="539"/>
      <c r="C31" s="535"/>
      <c r="D31" s="536"/>
      <c r="E31" s="537"/>
      <c r="F31" s="530"/>
      <c r="G31" s="531"/>
      <c r="H31" s="531"/>
      <c r="I31" s="531"/>
      <c r="J31" s="531"/>
      <c r="K31" s="532"/>
      <c r="M31" s="1"/>
      <c r="N31" s="1"/>
      <c r="O31" s="1"/>
      <c r="P31" s="1"/>
    </row>
    <row r="32" spans="1:16" ht="26.25" customHeight="1" thickTop="1">
      <c r="A32" s="520" t="s">
        <v>322</v>
      </c>
      <c r="B32" s="521"/>
      <c r="C32" s="521"/>
      <c r="D32" s="521"/>
      <c r="E32" s="521"/>
      <c r="F32" s="521"/>
      <c r="G32" s="521"/>
      <c r="H32" s="521"/>
      <c r="I32" s="521"/>
      <c r="J32" s="521"/>
      <c r="K32" s="522"/>
    </row>
    <row r="33" spans="1:16" ht="45" customHeight="1" thickBot="1">
      <c r="A33" s="628"/>
      <c r="B33" s="629"/>
      <c r="C33" s="629"/>
      <c r="D33" s="629"/>
      <c r="E33" s="629"/>
      <c r="F33" s="629"/>
      <c r="G33" s="629"/>
      <c r="H33" s="629"/>
      <c r="I33" s="629"/>
      <c r="J33" s="629"/>
      <c r="K33" s="630"/>
      <c r="M33" s="1"/>
      <c r="N33" s="1"/>
      <c r="O33" s="1"/>
      <c r="P33" s="1"/>
    </row>
    <row r="34" spans="1:16" ht="26.25" customHeight="1" thickTop="1">
      <c r="A34" s="520" t="s">
        <v>321</v>
      </c>
      <c r="B34" s="521"/>
      <c r="C34" s="521"/>
      <c r="D34" s="521"/>
      <c r="E34" s="521"/>
      <c r="F34" s="521"/>
      <c r="G34" s="521"/>
      <c r="H34" s="521"/>
      <c r="I34" s="521"/>
      <c r="J34" s="521"/>
      <c r="K34" s="522"/>
    </row>
    <row r="35" spans="1:16" ht="45" customHeight="1" thickBot="1">
      <c r="A35" s="587"/>
      <c r="B35" s="588"/>
      <c r="C35" s="588"/>
      <c r="D35" s="588"/>
      <c r="E35" s="588"/>
      <c r="F35" s="588"/>
      <c r="G35" s="588"/>
      <c r="H35" s="588"/>
      <c r="I35" s="588"/>
      <c r="J35" s="588"/>
      <c r="K35" s="589"/>
      <c r="M35" s="1"/>
      <c r="N35" s="1"/>
      <c r="O35" s="1"/>
      <c r="P35" s="1"/>
    </row>
    <row r="36" spans="1:16" ht="31.5" customHeight="1" thickTop="1">
      <c r="A36" s="520" t="s">
        <v>320</v>
      </c>
      <c r="B36" s="521"/>
      <c r="C36" s="521"/>
      <c r="D36" s="521"/>
      <c r="E36" s="521"/>
      <c r="F36" s="521"/>
      <c r="G36" s="521"/>
      <c r="H36" s="521"/>
      <c r="I36" s="521"/>
      <c r="J36" s="521"/>
      <c r="K36" s="522"/>
      <c r="M36" s="1"/>
      <c r="N36" s="1"/>
      <c r="O36" s="1"/>
      <c r="P36" s="1"/>
    </row>
    <row r="37" spans="1:16" ht="66.75" customHeight="1" thickBot="1">
      <c r="A37" s="578"/>
      <c r="B37" s="579"/>
      <c r="C37" s="579"/>
      <c r="D37" s="579"/>
      <c r="E37" s="579"/>
      <c r="F37" s="579"/>
      <c r="G37" s="579"/>
      <c r="H37" s="579"/>
      <c r="I37" s="579"/>
      <c r="J37" s="579"/>
      <c r="K37" s="580"/>
    </row>
    <row r="38" spans="1:16">
      <c r="A38" s="574"/>
      <c r="B38" s="574"/>
      <c r="C38" s="574"/>
      <c r="D38" s="574"/>
      <c r="E38" s="574"/>
      <c r="F38" s="574"/>
      <c r="G38" s="574"/>
      <c r="H38" s="574"/>
      <c r="I38" s="574"/>
      <c r="J38" s="574"/>
      <c r="K38" s="574"/>
    </row>
  </sheetData>
  <dataConsolidate/>
  <mergeCells count="85">
    <mergeCell ref="J21:K21"/>
    <mergeCell ref="J22:K22"/>
    <mergeCell ref="J23:K23"/>
    <mergeCell ref="B21:F21"/>
    <mergeCell ref="B22:F22"/>
    <mergeCell ref="B23:F23"/>
    <mergeCell ref="C8:F8"/>
    <mergeCell ref="H8:K8"/>
    <mergeCell ref="C10:F10"/>
    <mergeCell ref="H10:K10"/>
    <mergeCell ref="C7:F7"/>
    <mergeCell ref="H7:K7"/>
    <mergeCell ref="C9:F9"/>
    <mergeCell ref="H9:K9"/>
    <mergeCell ref="I1:K1"/>
    <mergeCell ref="H2:K2"/>
    <mergeCell ref="A4:K4"/>
    <mergeCell ref="G6:H6"/>
    <mergeCell ref="I6:K6"/>
    <mergeCell ref="C11:K11"/>
    <mergeCell ref="C12:K12"/>
    <mergeCell ref="J16:K16"/>
    <mergeCell ref="J17:K17"/>
    <mergeCell ref="H16:I16"/>
    <mergeCell ref="H17:I17"/>
    <mergeCell ref="B17:F17"/>
    <mergeCell ref="A12:B12"/>
    <mergeCell ref="B13:F13"/>
    <mergeCell ref="B14:F14"/>
    <mergeCell ref="B15:F15"/>
    <mergeCell ref="B16:F16"/>
    <mergeCell ref="A38:K38"/>
    <mergeCell ref="H13:I13"/>
    <mergeCell ref="J13:K13"/>
    <mergeCell ref="A37:K37"/>
    <mergeCell ref="J14:K14"/>
    <mergeCell ref="J15:K15"/>
    <mergeCell ref="H14:I14"/>
    <mergeCell ref="H15:I15"/>
    <mergeCell ref="J18:K18"/>
    <mergeCell ref="J19:K19"/>
    <mergeCell ref="J20:K20"/>
    <mergeCell ref="J24:K24"/>
    <mergeCell ref="J25:K25"/>
    <mergeCell ref="H20:I20"/>
    <mergeCell ref="A35:K35"/>
    <mergeCell ref="H18:I18"/>
    <mergeCell ref="H19:I19"/>
    <mergeCell ref="A27:B27"/>
    <mergeCell ref="A28:B28"/>
    <mergeCell ref="H25:I25"/>
    <mergeCell ref="H27:I27"/>
    <mergeCell ref="C27:D27"/>
    <mergeCell ref="E27:F27"/>
    <mergeCell ref="H21:I21"/>
    <mergeCell ref="H22:I22"/>
    <mergeCell ref="H23:I23"/>
    <mergeCell ref="H24:I24"/>
    <mergeCell ref="H28:K28"/>
    <mergeCell ref="E28:F28"/>
    <mergeCell ref="C28:D28"/>
    <mergeCell ref="B18:F18"/>
    <mergeCell ref="B19:F19"/>
    <mergeCell ref="B20:F20"/>
    <mergeCell ref="B24:F24"/>
    <mergeCell ref="B25:F25"/>
    <mergeCell ref="A7:B7"/>
    <mergeCell ref="A8:B8"/>
    <mergeCell ref="A9:B9"/>
    <mergeCell ref="A10:B10"/>
    <mergeCell ref="A11:B11"/>
    <mergeCell ref="A34:K34"/>
    <mergeCell ref="A36:K36"/>
    <mergeCell ref="H26:I26"/>
    <mergeCell ref="E26:F26"/>
    <mergeCell ref="F30:K31"/>
    <mergeCell ref="A30:B30"/>
    <mergeCell ref="C31:E31"/>
    <mergeCell ref="A31:B31"/>
    <mergeCell ref="A29:B29"/>
    <mergeCell ref="C29:E29"/>
    <mergeCell ref="A33:K33"/>
    <mergeCell ref="F29:K29"/>
    <mergeCell ref="C30:E30"/>
    <mergeCell ref="A32:K32"/>
  </mergeCells>
  <phoneticPr fontId="9"/>
  <conditionalFormatting sqref="A33:K33">
    <cfRule type="expression" dxfId="167" priority="13">
      <formula>$A$33&lt;&gt;""</formula>
    </cfRule>
  </conditionalFormatting>
  <conditionalFormatting sqref="A35:K35">
    <cfRule type="expression" dxfId="166" priority="12">
      <formula>$A$35&lt;&gt;""</formula>
    </cfRule>
  </conditionalFormatting>
  <conditionalFormatting sqref="A37:K37">
    <cfRule type="expression" dxfId="165" priority="11">
      <formula>$A$37&lt;&gt;""</formula>
    </cfRule>
  </conditionalFormatting>
  <conditionalFormatting sqref="C12">
    <cfRule type="expression" dxfId="164" priority="29">
      <formula>$C$12&lt;&gt;""</formula>
    </cfRule>
  </conditionalFormatting>
  <conditionalFormatting sqref="C28 E28">
    <cfRule type="expression" dxfId="163" priority="2">
      <formula>$C$29&lt;&gt;"令和　年　月"</formula>
    </cfRule>
  </conditionalFormatting>
  <conditionalFormatting sqref="C27:D27">
    <cfRule type="expression" dxfId="162" priority="17">
      <formula>$C$27&lt;&gt;""</formula>
    </cfRule>
  </conditionalFormatting>
  <conditionalFormatting sqref="C29:E29">
    <cfRule type="expression" dxfId="161" priority="14">
      <formula>$C$29&lt;&gt;""</formula>
    </cfRule>
  </conditionalFormatting>
  <conditionalFormatting sqref="C30:E30">
    <cfRule type="expression" dxfId="160" priority="5">
      <formula>$C$30&lt;&gt;""</formula>
    </cfRule>
  </conditionalFormatting>
  <conditionalFormatting sqref="C31:E31">
    <cfRule type="expression" dxfId="159" priority="7">
      <formula>$C$31&lt;&gt;""</formula>
    </cfRule>
  </conditionalFormatting>
  <conditionalFormatting sqref="C7:F7">
    <cfRule type="expression" dxfId="158" priority="40">
      <formula>$C$7&lt;&gt;""</formula>
    </cfRule>
  </conditionalFormatting>
  <conditionalFormatting sqref="C8:F8">
    <cfRule type="expression" dxfId="157" priority="39">
      <formula>$C$8&lt;&gt;""</formula>
    </cfRule>
  </conditionalFormatting>
  <conditionalFormatting sqref="C9:F9">
    <cfRule type="expression" dxfId="156" priority="38">
      <formula>$C$9&lt;&gt;""</formula>
    </cfRule>
  </conditionalFormatting>
  <conditionalFormatting sqref="C10:F10">
    <cfRule type="expression" dxfId="155" priority="37">
      <formula>$C$10&lt;&gt;""</formula>
    </cfRule>
  </conditionalFormatting>
  <conditionalFormatting sqref="C11:K11">
    <cfRule type="expression" dxfId="154" priority="30">
      <formula>$C$11&lt;&gt;""</formula>
    </cfRule>
  </conditionalFormatting>
  <conditionalFormatting sqref="C30:K31">
    <cfRule type="expression" dxfId="153" priority="8">
      <formula>FIND("有",$C$29)</formula>
    </cfRule>
  </conditionalFormatting>
  <conditionalFormatting sqref="E28:F28">
    <cfRule type="expression" dxfId="152" priority="1">
      <formula>$E$29&lt;&gt;""</formula>
    </cfRule>
  </conditionalFormatting>
  <conditionalFormatting sqref="F30:K31">
    <cfRule type="expression" dxfId="151" priority="6">
      <formula>$F$30&lt;&gt;""</formula>
    </cfRule>
  </conditionalFormatting>
  <conditionalFormatting sqref="G14">
    <cfRule type="expression" dxfId="150" priority="28">
      <formula>$G$14&lt;&gt;""</formula>
    </cfRule>
  </conditionalFormatting>
  <conditionalFormatting sqref="G15">
    <cfRule type="expression" dxfId="149" priority="27">
      <formula>$G$15&lt;&gt;""</formula>
    </cfRule>
  </conditionalFormatting>
  <conditionalFormatting sqref="G16 G18:G23">
    <cfRule type="expression" dxfId="148" priority="47">
      <formula>#REF!&lt;&gt;""</formula>
    </cfRule>
  </conditionalFormatting>
  <conditionalFormatting sqref="G16">
    <cfRule type="expression" dxfId="147" priority="25">
      <formula>$G$16&lt;&gt;""</formula>
    </cfRule>
  </conditionalFormatting>
  <conditionalFormatting sqref="G17">
    <cfRule type="expression" dxfId="146" priority="18">
      <formula>$G$17&lt;&gt;""</formula>
    </cfRule>
  </conditionalFormatting>
  <conditionalFormatting sqref="G18">
    <cfRule type="expression" dxfId="145" priority="24">
      <formula>$G$18&lt;&gt;""</formula>
    </cfRule>
  </conditionalFormatting>
  <conditionalFormatting sqref="G19">
    <cfRule type="expression" dxfId="144" priority="23">
      <formula>$G$19&lt;&gt;""</formula>
    </cfRule>
  </conditionalFormatting>
  <conditionalFormatting sqref="G20">
    <cfRule type="expression" dxfId="143" priority="22">
      <formula>$G$20&lt;&gt;""</formula>
    </cfRule>
  </conditionalFormatting>
  <conditionalFormatting sqref="G21">
    <cfRule type="expression" dxfId="142" priority="21">
      <formula>$G$21&lt;&gt;""</formula>
    </cfRule>
  </conditionalFormatting>
  <conditionalFormatting sqref="G22">
    <cfRule type="expression" dxfId="141" priority="20">
      <formula>$G$22&lt;&gt;""</formula>
    </cfRule>
  </conditionalFormatting>
  <conditionalFormatting sqref="G23">
    <cfRule type="expression" dxfId="140" priority="19">
      <formula>$G$23&lt;&gt;""</formula>
    </cfRule>
  </conditionalFormatting>
  <conditionalFormatting sqref="H2">
    <cfRule type="expression" dxfId="139" priority="42">
      <formula>H2&lt;&gt;""</formula>
    </cfRule>
  </conditionalFormatting>
  <conditionalFormatting sqref="H7:K7">
    <cfRule type="expression" dxfId="138" priority="34">
      <formula>$H$7&lt;&gt;""</formula>
    </cfRule>
  </conditionalFormatting>
  <conditionalFormatting sqref="H8:K8">
    <cfRule type="expression" dxfId="137" priority="33">
      <formula>$H$8&lt;&gt;""</formula>
    </cfRule>
  </conditionalFormatting>
  <conditionalFormatting sqref="H9:K9">
    <cfRule type="expression" dxfId="136" priority="4">
      <formula>$H$10&lt;&gt;""</formula>
    </cfRule>
  </conditionalFormatting>
  <conditionalFormatting sqref="H28:K28">
    <cfRule type="expression" dxfId="135" priority="3">
      <formula>$H$29&lt;&gt;""</formula>
    </cfRule>
  </conditionalFormatting>
  <conditionalFormatting sqref="I6:K6">
    <cfRule type="expression" dxfId="134" priority="35">
      <formula>$I$6&lt;&gt;""</formula>
    </cfRule>
  </conditionalFormatting>
  <conditionalFormatting sqref="L27">
    <cfRule type="expression" dxfId="132" priority="45">
      <formula>IF(H2="専門課程",J27&gt;=5000000,IF(H2="高等課程",J27&gt;=5000000))</formula>
    </cfRule>
  </conditionalFormatting>
  <dataValidations count="6">
    <dataValidation type="list" allowBlank="1" showInputMessage="1" showErrorMessage="1" sqref="C29:E29" xr:uid="{00000000-0002-0000-0000-000000000000}">
      <formula1>"有,無"</formula1>
    </dataValidation>
    <dataValidation type="list" allowBlank="1" showInputMessage="1" showErrorMessage="1" sqref="C9:F9" xr:uid="{00000000-0002-0000-0000-000002000000}">
      <formula1>"工業,農業,医療,衛生,教育・社会福祉,商業実務,服飾・家政,文化・教養"</formula1>
    </dataValidation>
    <dataValidation type="list" allowBlank="1" showInputMessage="1" showErrorMessage="1" sqref="C31:E31" xr:uid="{00000000-0002-0000-0000-000003000000}">
      <formula1>"国庫補助金の過去実績はない,継続使用,用途を変えて継続使用,廃棄,その他"</formula1>
    </dataValidation>
    <dataValidation showDropDown="1" showInputMessage="1" showErrorMessage="1" sqref="C10:F10" xr:uid="{00000000-0002-0000-0000-000004000000}"/>
    <dataValidation type="list" allowBlank="1" showInputMessage="1" showErrorMessage="1" sqref="H2:K2" xr:uid="{54714E2F-0500-4C83-A039-D18B612E4E7A}">
      <formula1>"専門課程,高等課程"</formula1>
    </dataValidation>
    <dataValidation type="list" allowBlank="1" showInputMessage="1" showErrorMessage="1" sqref="E28:F28" xr:uid="{EBF7427D-6F75-445D-8233-28F91AED120B}">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75"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6004E362-2BAF-4C79-9B20-76ED10322D8A}">
            <xm:f>$J$26='05_見積書整理表'!O64</xm:f>
            <x14:dxf>
              <font>
                <color rgb="FFFF0000"/>
              </font>
            </x14:dxf>
          </x14:cfRule>
          <xm:sqref>L26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Sheet4!$A$3:$A$49</xm:f>
          </x14:formula1>
          <xm:sqref>C7:F7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787F8-6586-4B5B-BFB0-65D8220DF426}">
  <sheetPr>
    <tabColor rgb="FFFF00FF"/>
    <pageSetUpPr fitToPage="1"/>
  </sheetPr>
  <dimension ref="B1:F51"/>
  <sheetViews>
    <sheetView view="pageBreakPreview" topLeftCell="B18" zoomScaleNormal="100" zoomScaleSheetLayoutView="100" workbookViewId="0">
      <selection activeCell="D17" sqref="D17"/>
    </sheetView>
  </sheetViews>
  <sheetFormatPr defaultColWidth="9" defaultRowHeight="13.2"/>
  <cols>
    <col min="1" max="1" width="3.109375" style="418" customWidth="1"/>
    <col min="2" max="2" width="5.6640625" style="418" customWidth="1"/>
    <col min="3" max="3" width="40.6640625" style="418" customWidth="1"/>
    <col min="4" max="4" width="30.6640625" style="418" customWidth="1"/>
    <col min="5" max="5" width="8.109375" style="418" customWidth="1"/>
    <col min="6" max="6" width="15.6640625" style="418" customWidth="1"/>
    <col min="7" max="16384" width="9" style="418"/>
  </cols>
  <sheetData>
    <row r="1" spans="2:6">
      <c r="F1" s="419" t="s">
        <v>316</v>
      </c>
    </row>
    <row r="2" spans="2:6">
      <c r="F2" s="420"/>
    </row>
    <row r="3" spans="2:6">
      <c r="B3" s="421" t="s">
        <v>20</v>
      </c>
      <c r="C3" s="421" t="s">
        <v>310</v>
      </c>
      <c r="D3" s="421" t="s">
        <v>7</v>
      </c>
      <c r="E3" s="421" t="s">
        <v>6</v>
      </c>
      <c r="F3" s="421" t="s">
        <v>5</v>
      </c>
    </row>
    <row r="4" spans="2:6">
      <c r="B4" s="422">
        <v>1</v>
      </c>
      <c r="C4" s="475" t="str">
        <f>_xlfn.XLOOKUP(B4,'05_見積書整理表'!B:B,'05_見積書整理表'!D:D,"")</f>
        <v/>
      </c>
      <c r="D4" s="480"/>
      <c r="E4" s="475" t="str">
        <f>_xlfn.XLOOKUP(B4,'05_見積書整理表'!B:B,'05_見積書整理表'!G:G,"")</f>
        <v/>
      </c>
      <c r="F4" s="475" t="str">
        <f>_xlfn.XLOOKUP(B4,'05_見積書整理表'!B:B,'05_見積書整理表'!O:O,"")</f>
        <v/>
      </c>
    </row>
    <row r="5" spans="2:6">
      <c r="B5" s="422">
        <v>2</v>
      </c>
      <c r="C5" s="475" t="str">
        <f>_xlfn.XLOOKUP(B5,'05_見積書整理表'!B:B,'05_見積書整理表'!D:D,"")</f>
        <v/>
      </c>
      <c r="D5" s="434"/>
      <c r="E5" s="475" t="str">
        <f>_xlfn.XLOOKUP(B5,'05_見積書整理表'!B:B,'05_見積書整理表'!G:G,"")</f>
        <v/>
      </c>
      <c r="F5" s="475" t="str">
        <f>_xlfn.XLOOKUP(B5,'05_見積書整理表'!B:B,'05_見積書整理表'!O:O,"")</f>
        <v/>
      </c>
    </row>
    <row r="6" spans="2:6">
      <c r="B6" s="422">
        <v>3</v>
      </c>
      <c r="C6" s="475" t="str">
        <f>_xlfn.XLOOKUP(B6,'05_見積書整理表'!B:B,'05_見積書整理表'!D:D,"")</f>
        <v/>
      </c>
      <c r="D6" s="434"/>
      <c r="E6" s="475" t="str">
        <f>_xlfn.XLOOKUP(B6,'05_見積書整理表'!B:B,'05_見積書整理表'!G:G,"")</f>
        <v/>
      </c>
      <c r="F6" s="475" t="str">
        <f>_xlfn.XLOOKUP(B6,'05_見積書整理表'!B:B,'05_見積書整理表'!O:O,"")</f>
        <v/>
      </c>
    </row>
    <row r="7" spans="2:6">
      <c r="B7" s="422">
        <v>4</v>
      </c>
      <c r="C7" s="475" t="str">
        <f>_xlfn.XLOOKUP(B7,'05_見積書整理表'!B:B,'05_見積書整理表'!D:D,"")</f>
        <v/>
      </c>
      <c r="D7" s="434"/>
      <c r="E7" s="475" t="str">
        <f>_xlfn.XLOOKUP(B7,'05_見積書整理表'!B:B,'05_見積書整理表'!G:G,"")</f>
        <v/>
      </c>
      <c r="F7" s="475" t="str">
        <f>_xlfn.XLOOKUP(B7,'05_見積書整理表'!B:B,'05_見積書整理表'!O:O,"")</f>
        <v/>
      </c>
    </row>
    <row r="8" spans="2:6">
      <c r="B8" s="422">
        <v>5</v>
      </c>
      <c r="C8" s="475" t="str">
        <f>_xlfn.XLOOKUP(B8,'05_見積書整理表'!B:B,'05_見積書整理表'!D:D,"")</f>
        <v/>
      </c>
      <c r="D8" s="434"/>
      <c r="E8" s="475" t="str">
        <f>_xlfn.XLOOKUP(B8,'05_見積書整理表'!B:B,'05_見積書整理表'!G:G,"")</f>
        <v/>
      </c>
      <c r="F8" s="475" t="str">
        <f>_xlfn.XLOOKUP(B8,'05_見積書整理表'!B:B,'05_見積書整理表'!O:O,"")</f>
        <v/>
      </c>
    </row>
    <row r="9" spans="2:6">
      <c r="B9" s="422">
        <v>6</v>
      </c>
      <c r="C9" s="475" t="str">
        <f>_xlfn.XLOOKUP(B9,'05_見積書整理表'!B:B,'05_見積書整理表'!D:D,"")</f>
        <v/>
      </c>
      <c r="D9" s="434"/>
      <c r="E9" s="475" t="str">
        <f>_xlfn.XLOOKUP(B9,'05_見積書整理表'!B:B,'05_見積書整理表'!G:G,"")</f>
        <v/>
      </c>
      <c r="F9" s="475" t="str">
        <f>_xlfn.XLOOKUP(B9,'05_見積書整理表'!B:B,'05_見積書整理表'!O:O,"")</f>
        <v/>
      </c>
    </row>
    <row r="10" spans="2:6">
      <c r="B10" s="422">
        <v>7</v>
      </c>
      <c r="C10" s="475" t="str">
        <f>_xlfn.XLOOKUP(B10,'05_見積書整理表'!B:B,'05_見積書整理表'!D:D,"")</f>
        <v/>
      </c>
      <c r="D10" s="434"/>
      <c r="E10" s="475" t="str">
        <f>_xlfn.XLOOKUP(B10,'05_見積書整理表'!B:B,'05_見積書整理表'!G:G,"")</f>
        <v/>
      </c>
      <c r="F10" s="475" t="str">
        <f>_xlfn.XLOOKUP(B10,'05_見積書整理表'!B:B,'05_見積書整理表'!O:O,"")</f>
        <v/>
      </c>
    </row>
    <row r="11" spans="2:6">
      <c r="B11" s="422">
        <v>8</v>
      </c>
      <c r="C11" s="475" t="str">
        <f>_xlfn.XLOOKUP(B11,'05_見積書整理表'!B:B,'05_見積書整理表'!D:D,"")</f>
        <v/>
      </c>
      <c r="D11" s="434"/>
      <c r="E11" s="475" t="str">
        <f>_xlfn.XLOOKUP(B11,'05_見積書整理表'!B:B,'05_見積書整理表'!G:G,"")</f>
        <v/>
      </c>
      <c r="F11" s="475" t="str">
        <f>_xlfn.XLOOKUP(B11,'05_見積書整理表'!B:B,'05_見積書整理表'!O:O,"")</f>
        <v/>
      </c>
    </row>
    <row r="12" spans="2:6">
      <c r="B12" s="422">
        <v>9</v>
      </c>
      <c r="C12" s="475" t="str">
        <f>_xlfn.XLOOKUP(B12,'05_見積書整理表'!B:B,'05_見積書整理表'!D:D,"")</f>
        <v/>
      </c>
      <c r="D12" s="434"/>
      <c r="E12" s="475" t="str">
        <f>_xlfn.XLOOKUP(B12,'05_見積書整理表'!B:B,'05_見積書整理表'!G:G,"")</f>
        <v/>
      </c>
      <c r="F12" s="475" t="str">
        <f>_xlfn.XLOOKUP(B12,'05_見積書整理表'!B:B,'05_見積書整理表'!O:O,"")</f>
        <v/>
      </c>
    </row>
    <row r="13" spans="2:6">
      <c r="B13" s="422">
        <v>10</v>
      </c>
      <c r="C13" s="475" t="str">
        <f>_xlfn.XLOOKUP(B13,'05_見積書整理表'!B:B,'05_見積書整理表'!D:D,"")</f>
        <v/>
      </c>
      <c r="D13" s="434"/>
      <c r="E13" s="475" t="str">
        <f>_xlfn.XLOOKUP(B13,'05_見積書整理表'!B:B,'05_見積書整理表'!G:G,"")</f>
        <v/>
      </c>
      <c r="F13" s="475" t="str">
        <f>_xlfn.XLOOKUP(B13,'05_見積書整理表'!B:B,'05_見積書整理表'!O:O,"")</f>
        <v/>
      </c>
    </row>
    <row r="14" spans="2:6">
      <c r="B14" s="422">
        <v>11</v>
      </c>
      <c r="C14" s="475" t="str">
        <f>_xlfn.XLOOKUP(B14,'05_見積書整理表'!B:B,'05_見積書整理表'!D:D,"")</f>
        <v/>
      </c>
      <c r="D14" s="434"/>
      <c r="E14" s="475" t="str">
        <f>_xlfn.XLOOKUP(B14,'05_見積書整理表'!B:B,'05_見積書整理表'!G:G,"")</f>
        <v/>
      </c>
      <c r="F14" s="475" t="str">
        <f>_xlfn.XLOOKUP(B14,'05_見積書整理表'!B:B,'05_見積書整理表'!O:O,"")</f>
        <v/>
      </c>
    </row>
    <row r="15" spans="2:6">
      <c r="B15" s="422">
        <v>12</v>
      </c>
      <c r="C15" s="475" t="str">
        <f>_xlfn.XLOOKUP(B15,'05_見積書整理表'!B:B,'05_見積書整理表'!D:D,"")</f>
        <v/>
      </c>
      <c r="D15" s="434"/>
      <c r="E15" s="475" t="str">
        <f>_xlfn.XLOOKUP(B15,'05_見積書整理表'!B:B,'05_見積書整理表'!G:G,"")</f>
        <v/>
      </c>
      <c r="F15" s="475" t="str">
        <f>_xlfn.XLOOKUP(B15,'05_見積書整理表'!B:B,'05_見積書整理表'!O:O,"")</f>
        <v/>
      </c>
    </row>
    <row r="16" spans="2:6">
      <c r="B16" s="422">
        <v>13</v>
      </c>
      <c r="C16" s="475" t="str">
        <f>_xlfn.XLOOKUP(B16,'05_見積書整理表'!B:B,'05_見積書整理表'!D:D,"")</f>
        <v/>
      </c>
      <c r="D16" s="482"/>
      <c r="E16" s="475" t="str">
        <f>_xlfn.XLOOKUP(B16,'05_見積書整理表'!B:B,'05_見積書整理表'!G:G,"")</f>
        <v/>
      </c>
      <c r="F16" s="475" t="str">
        <f>_xlfn.XLOOKUP(B16,'05_見積書整理表'!B:B,'05_見積書整理表'!O:O,"")</f>
        <v/>
      </c>
    </row>
    <row r="17" spans="2:6">
      <c r="B17" s="422">
        <v>14</v>
      </c>
      <c r="C17" s="475" t="str">
        <f>_xlfn.XLOOKUP(B17,'05_見積書整理表'!B:B,'05_見積書整理表'!D:D,"")</f>
        <v/>
      </c>
      <c r="D17" s="434"/>
      <c r="E17" s="475" t="str">
        <f>_xlfn.XLOOKUP(B17,'05_見積書整理表'!B:B,'05_見積書整理表'!G:G,"")</f>
        <v/>
      </c>
      <c r="F17" s="475" t="str">
        <f>_xlfn.XLOOKUP(B17,'05_見積書整理表'!B:B,'05_見積書整理表'!O:O,"")</f>
        <v/>
      </c>
    </row>
    <row r="18" spans="2:6">
      <c r="B18" s="422">
        <v>15</v>
      </c>
      <c r="C18" s="475" t="str">
        <f>_xlfn.XLOOKUP(B18,'05_見積書整理表'!B:B,'05_見積書整理表'!D:D,"")</f>
        <v/>
      </c>
      <c r="D18" s="434"/>
      <c r="E18" s="475" t="str">
        <f>_xlfn.XLOOKUP(B18,'05_見積書整理表'!B:B,'05_見積書整理表'!G:G,"")</f>
        <v/>
      </c>
      <c r="F18" s="475" t="str">
        <f>_xlfn.XLOOKUP(B18,'05_見積書整理表'!B:B,'05_見積書整理表'!O:O,"")</f>
        <v/>
      </c>
    </row>
    <row r="19" spans="2:6">
      <c r="B19" s="422">
        <v>16</v>
      </c>
      <c r="C19" s="475" t="str">
        <f>_xlfn.XLOOKUP(B19,'05_見積書整理表'!B:B,'05_見積書整理表'!D:D,"")</f>
        <v/>
      </c>
      <c r="D19" s="434"/>
      <c r="E19" s="475" t="str">
        <f>_xlfn.XLOOKUP(B19,'05_見積書整理表'!B:B,'05_見積書整理表'!G:G,"")</f>
        <v/>
      </c>
      <c r="F19" s="475" t="str">
        <f>_xlfn.XLOOKUP(B19,'05_見積書整理表'!B:B,'05_見積書整理表'!O:O,"")</f>
        <v/>
      </c>
    </row>
    <row r="20" spans="2:6">
      <c r="B20" s="422">
        <v>17</v>
      </c>
      <c r="C20" s="475" t="str">
        <f>_xlfn.XLOOKUP(B20,'05_見積書整理表'!B:B,'05_見積書整理表'!D:D,"")</f>
        <v/>
      </c>
      <c r="D20" s="434"/>
      <c r="E20" s="475" t="str">
        <f>_xlfn.XLOOKUP(B20,'05_見積書整理表'!B:B,'05_見積書整理表'!G:G,"")</f>
        <v/>
      </c>
      <c r="F20" s="475" t="str">
        <f>_xlfn.XLOOKUP(B20,'05_見積書整理表'!B:B,'05_見積書整理表'!O:O,"")</f>
        <v/>
      </c>
    </row>
    <row r="21" spans="2:6">
      <c r="B21" s="422">
        <v>18</v>
      </c>
      <c r="C21" s="475" t="str">
        <f>_xlfn.XLOOKUP(B21,'05_見積書整理表'!B:B,'05_見積書整理表'!D:D,"")</f>
        <v/>
      </c>
      <c r="D21" s="434"/>
      <c r="E21" s="475" t="str">
        <f>_xlfn.XLOOKUP(B21,'05_見積書整理表'!B:B,'05_見積書整理表'!G:G,"")</f>
        <v/>
      </c>
      <c r="F21" s="475" t="str">
        <f>_xlfn.XLOOKUP(B21,'05_見積書整理表'!B:B,'05_見積書整理表'!O:O,"")</f>
        <v/>
      </c>
    </row>
    <row r="22" spans="2:6">
      <c r="B22" s="422">
        <v>19</v>
      </c>
      <c r="C22" s="475" t="str">
        <f>_xlfn.XLOOKUP(B22,'05_見積書整理表'!B:B,'05_見積書整理表'!D:D,"")</f>
        <v/>
      </c>
      <c r="D22" s="434"/>
      <c r="E22" s="475" t="str">
        <f>_xlfn.XLOOKUP(B22,'05_見積書整理表'!B:B,'05_見積書整理表'!G:G,"")</f>
        <v/>
      </c>
      <c r="F22" s="475" t="str">
        <f>_xlfn.XLOOKUP(B22,'05_見積書整理表'!B:B,'05_見積書整理表'!O:O,"")</f>
        <v/>
      </c>
    </row>
    <row r="23" spans="2:6">
      <c r="B23" s="422">
        <v>20</v>
      </c>
      <c r="C23" s="475" t="str">
        <f>_xlfn.XLOOKUP(B23,'05_見積書整理表'!B:B,'05_見積書整理表'!D:D,"")</f>
        <v/>
      </c>
      <c r="D23" s="434"/>
      <c r="E23" s="475" t="str">
        <f>_xlfn.XLOOKUP(B23,'05_見積書整理表'!B:B,'05_見積書整理表'!G:G,"")</f>
        <v/>
      </c>
      <c r="F23" s="475" t="str">
        <f>_xlfn.XLOOKUP(B23,'05_見積書整理表'!B:B,'05_見積書整理表'!O:O,"")</f>
        <v/>
      </c>
    </row>
    <row r="24" spans="2:6">
      <c r="B24" s="422">
        <v>21</v>
      </c>
      <c r="C24" s="475" t="str">
        <f>_xlfn.XLOOKUP(B24,'05_見積書整理表'!B:B,'05_見積書整理表'!D:D,"")</f>
        <v/>
      </c>
      <c r="D24" s="434"/>
      <c r="E24" s="475" t="str">
        <f>_xlfn.XLOOKUP(B24,'05_見積書整理表'!B:B,'05_見積書整理表'!G:G,"")</f>
        <v/>
      </c>
      <c r="F24" s="475" t="str">
        <f>_xlfn.XLOOKUP(B24,'05_見積書整理表'!B:B,'05_見積書整理表'!O:O,"")</f>
        <v/>
      </c>
    </row>
    <row r="25" spans="2:6">
      <c r="B25" s="422">
        <v>22</v>
      </c>
      <c r="C25" s="475" t="str">
        <f>_xlfn.XLOOKUP(B25,'05_見積書整理表'!B:B,'05_見積書整理表'!D:D,"")</f>
        <v/>
      </c>
      <c r="D25" s="434"/>
      <c r="E25" s="475" t="str">
        <f>_xlfn.XLOOKUP(B25,'05_見積書整理表'!B:B,'05_見積書整理表'!G:G,"")</f>
        <v/>
      </c>
      <c r="F25" s="475" t="str">
        <f>_xlfn.XLOOKUP(B25,'05_見積書整理表'!B:B,'05_見積書整理表'!O:O,"")</f>
        <v/>
      </c>
    </row>
    <row r="26" spans="2:6">
      <c r="B26" s="422">
        <v>23</v>
      </c>
      <c r="C26" s="475" t="str">
        <f>_xlfn.XLOOKUP(B26,'05_見積書整理表'!B:B,'05_見積書整理表'!D:D,"")</f>
        <v/>
      </c>
      <c r="D26" s="434"/>
      <c r="E26" s="475" t="str">
        <f>_xlfn.XLOOKUP(B26,'05_見積書整理表'!B:B,'05_見積書整理表'!G:G,"")</f>
        <v/>
      </c>
      <c r="F26" s="475" t="str">
        <f>_xlfn.XLOOKUP(B26,'05_見積書整理表'!B:B,'05_見積書整理表'!O:O,"")</f>
        <v/>
      </c>
    </row>
    <row r="27" spans="2:6">
      <c r="B27" s="422">
        <v>24</v>
      </c>
      <c r="C27" s="475" t="str">
        <f>_xlfn.XLOOKUP(B27,'05_見積書整理表'!B:B,'05_見積書整理表'!D:D,"")</f>
        <v/>
      </c>
      <c r="D27" s="434"/>
      <c r="E27" s="475" t="str">
        <f>_xlfn.XLOOKUP(B27,'05_見積書整理表'!B:B,'05_見積書整理表'!G:G,"")</f>
        <v/>
      </c>
      <c r="F27" s="475" t="str">
        <f>_xlfn.XLOOKUP(B27,'05_見積書整理表'!B:B,'05_見積書整理表'!O:O,"")</f>
        <v/>
      </c>
    </row>
    <row r="28" spans="2:6">
      <c r="B28" s="422">
        <v>25</v>
      </c>
      <c r="C28" s="475" t="str">
        <f>_xlfn.XLOOKUP(B28,'05_見積書整理表'!B:B,'05_見積書整理表'!D:D,"")</f>
        <v/>
      </c>
      <c r="D28" s="434"/>
      <c r="E28" s="475" t="str">
        <f>_xlfn.XLOOKUP(B28,'05_見積書整理表'!B:B,'05_見積書整理表'!G:G,"")</f>
        <v/>
      </c>
      <c r="F28" s="475" t="str">
        <f>_xlfn.XLOOKUP(B28,'05_見積書整理表'!B:B,'05_見積書整理表'!O:O,"")</f>
        <v/>
      </c>
    </row>
    <row r="29" spans="2:6">
      <c r="B29" s="422">
        <v>26</v>
      </c>
      <c r="C29" s="475" t="str">
        <f>_xlfn.XLOOKUP(B29,'05_見積書整理表'!B:B,'05_見積書整理表'!D:D,"")</f>
        <v/>
      </c>
      <c r="D29" s="434"/>
      <c r="E29" s="475" t="str">
        <f>_xlfn.XLOOKUP(B29,'05_見積書整理表'!B:B,'05_見積書整理表'!G:G,"")</f>
        <v/>
      </c>
      <c r="F29" s="475" t="str">
        <f>_xlfn.XLOOKUP(B29,'05_見積書整理表'!B:B,'05_見積書整理表'!O:O,"")</f>
        <v/>
      </c>
    </row>
    <row r="30" spans="2:6">
      <c r="B30" s="422">
        <v>27</v>
      </c>
      <c r="C30" s="475" t="str">
        <f>_xlfn.XLOOKUP(B30,'05_見積書整理表'!B:B,'05_見積書整理表'!D:D,"")</f>
        <v/>
      </c>
      <c r="D30" s="434"/>
      <c r="E30" s="475" t="str">
        <f>_xlfn.XLOOKUP(B30,'05_見積書整理表'!B:B,'05_見積書整理表'!G:G,"")</f>
        <v/>
      </c>
      <c r="F30" s="475" t="str">
        <f>_xlfn.XLOOKUP(B30,'05_見積書整理表'!B:B,'05_見積書整理表'!O:O,"")</f>
        <v/>
      </c>
    </row>
    <row r="31" spans="2:6">
      <c r="B31" s="422">
        <v>28</v>
      </c>
      <c r="C31" s="475" t="str">
        <f>_xlfn.XLOOKUP(B31,'05_見積書整理表'!B:B,'05_見積書整理表'!D:D,"")</f>
        <v/>
      </c>
      <c r="D31" s="434"/>
      <c r="E31" s="475" t="str">
        <f>_xlfn.XLOOKUP(B31,'05_見積書整理表'!B:B,'05_見積書整理表'!G:G,"")</f>
        <v/>
      </c>
      <c r="F31" s="475" t="str">
        <f>_xlfn.XLOOKUP(B31,'05_見積書整理表'!B:B,'05_見積書整理表'!O:O,"")</f>
        <v/>
      </c>
    </row>
    <row r="32" spans="2:6">
      <c r="B32" s="422">
        <v>29</v>
      </c>
      <c r="C32" s="475" t="str">
        <f>_xlfn.XLOOKUP(B32,'05_見積書整理表'!B:B,'05_見積書整理表'!D:D,"")</f>
        <v/>
      </c>
      <c r="D32" s="434"/>
      <c r="E32" s="475" t="str">
        <f>_xlfn.XLOOKUP(B32,'05_見積書整理表'!B:B,'05_見積書整理表'!G:G,"")</f>
        <v/>
      </c>
      <c r="F32" s="475" t="str">
        <f>_xlfn.XLOOKUP(B32,'05_見積書整理表'!B:B,'05_見積書整理表'!O:O,"")</f>
        <v/>
      </c>
    </row>
    <row r="33" spans="2:6">
      <c r="B33" s="422">
        <v>30</v>
      </c>
      <c r="C33" s="475" t="str">
        <f>_xlfn.XLOOKUP(B33,'05_見積書整理表'!B:B,'05_見積書整理表'!D:D,"")</f>
        <v/>
      </c>
      <c r="D33" s="434"/>
      <c r="E33" s="475" t="str">
        <f>_xlfn.XLOOKUP(B33,'05_見積書整理表'!B:B,'05_見積書整理表'!G:G,"")</f>
        <v/>
      </c>
      <c r="F33" s="475" t="str">
        <f>_xlfn.XLOOKUP(B33,'05_見積書整理表'!B:B,'05_見積書整理表'!O:O,"")</f>
        <v/>
      </c>
    </row>
    <row r="34" spans="2:6">
      <c r="B34" s="422">
        <v>31</v>
      </c>
      <c r="C34" s="475" t="str">
        <f>_xlfn.XLOOKUP(B34,'05_見積書整理表'!B:B,'05_見積書整理表'!D:D,"")</f>
        <v/>
      </c>
      <c r="D34" s="434"/>
      <c r="E34" s="475" t="str">
        <f>_xlfn.XLOOKUP(B34,'05_見積書整理表'!B:B,'05_見積書整理表'!G:G,"")</f>
        <v/>
      </c>
      <c r="F34" s="475" t="str">
        <f>_xlfn.XLOOKUP(B34,'05_見積書整理表'!B:B,'05_見積書整理表'!O:O,"")</f>
        <v/>
      </c>
    </row>
    <row r="35" spans="2:6">
      <c r="B35" s="422">
        <v>32</v>
      </c>
      <c r="C35" s="475" t="str">
        <f>_xlfn.XLOOKUP(B35,'05_見積書整理表'!B:B,'05_見積書整理表'!D:D,"")</f>
        <v/>
      </c>
      <c r="D35" s="434"/>
      <c r="E35" s="475" t="str">
        <f>_xlfn.XLOOKUP(B35,'05_見積書整理表'!B:B,'05_見積書整理表'!G:G,"")</f>
        <v/>
      </c>
      <c r="F35" s="475" t="str">
        <f>_xlfn.XLOOKUP(B35,'05_見積書整理表'!B:B,'05_見積書整理表'!O:O,"")</f>
        <v/>
      </c>
    </row>
    <row r="36" spans="2:6">
      <c r="B36" s="422">
        <v>33</v>
      </c>
      <c r="C36" s="475" t="str">
        <f>_xlfn.XLOOKUP(B36,'05_見積書整理表'!B:B,'05_見積書整理表'!D:D,"")</f>
        <v/>
      </c>
      <c r="D36" s="434"/>
      <c r="E36" s="475" t="str">
        <f>_xlfn.XLOOKUP(B36,'05_見積書整理表'!B:B,'05_見積書整理表'!G:G,"")</f>
        <v/>
      </c>
      <c r="F36" s="475" t="str">
        <f>_xlfn.XLOOKUP(B36,'05_見積書整理表'!B:B,'05_見積書整理表'!O:O,"")</f>
        <v/>
      </c>
    </row>
    <row r="37" spans="2:6">
      <c r="B37" s="422">
        <v>34</v>
      </c>
      <c r="C37" s="475" t="str">
        <f>_xlfn.XLOOKUP(B37,'05_見積書整理表'!B:B,'05_見積書整理表'!D:D,"")</f>
        <v/>
      </c>
      <c r="D37" s="434"/>
      <c r="E37" s="475" t="str">
        <f>_xlfn.XLOOKUP(B37,'05_見積書整理表'!B:B,'05_見積書整理表'!G:G,"")</f>
        <v/>
      </c>
      <c r="F37" s="475" t="str">
        <f>_xlfn.XLOOKUP(B37,'05_見積書整理表'!B:B,'05_見積書整理表'!O:O,"")</f>
        <v/>
      </c>
    </row>
    <row r="38" spans="2:6">
      <c r="B38" s="422">
        <v>35</v>
      </c>
      <c r="C38" s="475" t="str">
        <f>_xlfn.XLOOKUP(B38,'05_見積書整理表'!B:B,'05_見積書整理表'!D:D,"")</f>
        <v/>
      </c>
      <c r="D38" s="434"/>
      <c r="E38" s="475" t="str">
        <f>_xlfn.XLOOKUP(B38,'05_見積書整理表'!B:B,'05_見積書整理表'!G:G,"")</f>
        <v/>
      </c>
      <c r="F38" s="475" t="str">
        <f>_xlfn.XLOOKUP(B38,'05_見積書整理表'!B:B,'05_見積書整理表'!O:O,"")</f>
        <v/>
      </c>
    </row>
    <row r="39" spans="2:6">
      <c r="B39" s="422">
        <v>36</v>
      </c>
      <c r="C39" s="475" t="str">
        <f>_xlfn.XLOOKUP(B39,'05_見積書整理表'!B:B,'05_見積書整理表'!D:D,"")</f>
        <v/>
      </c>
      <c r="D39" s="434"/>
      <c r="E39" s="475" t="str">
        <f>_xlfn.XLOOKUP(B39,'05_見積書整理表'!B:B,'05_見積書整理表'!G:G,"")</f>
        <v/>
      </c>
      <c r="F39" s="475" t="str">
        <f>_xlfn.XLOOKUP(B39,'05_見積書整理表'!B:B,'05_見積書整理表'!O:O,"")</f>
        <v/>
      </c>
    </row>
    <row r="40" spans="2:6">
      <c r="B40" s="422">
        <v>37</v>
      </c>
      <c r="C40" s="475" t="str">
        <f>_xlfn.XLOOKUP(B40,'05_見積書整理表'!B:B,'05_見積書整理表'!D:D,"")</f>
        <v/>
      </c>
      <c r="D40" s="434"/>
      <c r="E40" s="475" t="str">
        <f>_xlfn.XLOOKUP(B40,'05_見積書整理表'!B:B,'05_見積書整理表'!G:G,"")</f>
        <v/>
      </c>
      <c r="F40" s="475" t="str">
        <f>_xlfn.XLOOKUP(B40,'05_見積書整理表'!B:B,'05_見積書整理表'!O:O,"")</f>
        <v/>
      </c>
    </row>
    <row r="41" spans="2:6">
      <c r="B41" s="422">
        <v>38</v>
      </c>
      <c r="C41" s="475" t="str">
        <f>_xlfn.XLOOKUP(B41,'05_見積書整理表'!B:B,'05_見積書整理表'!D:D,"")</f>
        <v/>
      </c>
      <c r="D41" s="434"/>
      <c r="E41" s="475" t="str">
        <f>_xlfn.XLOOKUP(B41,'05_見積書整理表'!B:B,'05_見積書整理表'!G:G,"")</f>
        <v/>
      </c>
      <c r="F41" s="475" t="str">
        <f>_xlfn.XLOOKUP(B41,'05_見積書整理表'!B:B,'05_見積書整理表'!O:O,"")</f>
        <v/>
      </c>
    </row>
    <row r="42" spans="2:6">
      <c r="B42" s="422">
        <v>39</v>
      </c>
      <c r="C42" s="475" t="str">
        <f>_xlfn.XLOOKUP(B42,'05_見積書整理表'!B:B,'05_見積書整理表'!D:D,"")</f>
        <v/>
      </c>
      <c r="D42" s="434"/>
      <c r="E42" s="475" t="str">
        <f>_xlfn.XLOOKUP(B42,'05_見積書整理表'!B:B,'05_見積書整理表'!G:G,"")</f>
        <v/>
      </c>
      <c r="F42" s="475" t="str">
        <f>_xlfn.XLOOKUP(B42,'05_見積書整理表'!B:B,'05_見積書整理表'!O:O,"")</f>
        <v/>
      </c>
    </row>
    <row r="43" spans="2:6">
      <c r="B43" s="422">
        <v>40</v>
      </c>
      <c r="C43" s="475" t="str">
        <f>_xlfn.XLOOKUP(B43,'05_見積書整理表'!B:B,'05_見積書整理表'!D:D,"")</f>
        <v/>
      </c>
      <c r="D43" s="434"/>
      <c r="E43" s="475" t="str">
        <f>_xlfn.XLOOKUP(B43,'05_見積書整理表'!B:B,'05_見積書整理表'!G:G,"")</f>
        <v/>
      </c>
      <c r="F43" s="475" t="str">
        <f>_xlfn.XLOOKUP(B43,'05_見積書整理表'!B:B,'05_見積書整理表'!O:O,"")</f>
        <v/>
      </c>
    </row>
    <row r="44" spans="2:6">
      <c r="B44" s="422">
        <v>41</v>
      </c>
      <c r="C44" s="475" t="str">
        <f>_xlfn.XLOOKUP(B44,'05_見積書整理表'!B:B,'05_見積書整理表'!D:D,"")</f>
        <v/>
      </c>
      <c r="D44" s="434"/>
      <c r="E44" s="475" t="str">
        <f>_xlfn.XLOOKUP(B44,'05_見積書整理表'!B:B,'05_見積書整理表'!G:G,"")</f>
        <v/>
      </c>
      <c r="F44" s="475" t="str">
        <f>_xlfn.XLOOKUP(B44,'05_見積書整理表'!B:B,'05_見積書整理表'!O:O,"")</f>
        <v/>
      </c>
    </row>
    <row r="45" spans="2:6">
      <c r="B45" s="422">
        <v>42</v>
      </c>
      <c r="C45" s="475" t="str">
        <f>_xlfn.XLOOKUP(B45,'05_見積書整理表'!B:B,'05_見積書整理表'!D:D,"")</f>
        <v/>
      </c>
      <c r="D45" s="434"/>
      <c r="E45" s="475" t="str">
        <f>_xlfn.XLOOKUP(B45,'05_見積書整理表'!B:B,'05_見積書整理表'!G:G,"")</f>
        <v/>
      </c>
      <c r="F45" s="475" t="str">
        <f>_xlfn.XLOOKUP(B45,'05_見積書整理表'!B:B,'05_見積書整理表'!O:O,"")</f>
        <v/>
      </c>
    </row>
    <row r="46" spans="2:6">
      <c r="B46" s="422">
        <v>43</v>
      </c>
      <c r="C46" s="475" t="str">
        <f>_xlfn.XLOOKUP(B46,'05_見積書整理表'!B:B,'05_見積書整理表'!D:D,"")</f>
        <v/>
      </c>
      <c r="D46" s="434"/>
      <c r="E46" s="475" t="str">
        <f>_xlfn.XLOOKUP(B46,'05_見積書整理表'!B:B,'05_見積書整理表'!G:G,"")</f>
        <v/>
      </c>
      <c r="F46" s="475" t="str">
        <f>_xlfn.XLOOKUP(B46,'05_見積書整理表'!B:B,'05_見積書整理表'!O:O,"")</f>
        <v/>
      </c>
    </row>
    <row r="47" spans="2:6">
      <c r="B47" s="424">
        <v>44</v>
      </c>
      <c r="C47" s="475" t="str">
        <f>_xlfn.XLOOKUP(B47,'05_見積書整理表'!B:B,'05_見積書整理表'!D:D,"")</f>
        <v/>
      </c>
      <c r="D47" s="434"/>
      <c r="E47" s="475" t="str">
        <f>_xlfn.XLOOKUP(B47,'05_見積書整理表'!B:B,'05_見積書整理表'!G:G,"")</f>
        <v/>
      </c>
      <c r="F47" s="475" t="str">
        <f>_xlfn.XLOOKUP(B47,'05_見積書整理表'!B:B,'05_見積書整理表'!O:O,"")</f>
        <v/>
      </c>
    </row>
    <row r="48" spans="2:6">
      <c r="B48" s="425">
        <v>45</v>
      </c>
      <c r="C48" s="475" t="str">
        <f>_xlfn.XLOOKUP(B48,'05_見積書整理表'!B:B,'05_見積書整理表'!D:D,"")</f>
        <v/>
      </c>
      <c r="D48" s="435"/>
      <c r="E48" s="475" t="str">
        <f>_xlfn.XLOOKUP(B48,'05_見積書整理表'!B:B,'05_見積書整理表'!G:G,"")</f>
        <v/>
      </c>
      <c r="F48" s="475" t="str">
        <f>_xlfn.XLOOKUP(B48,'05_見積書整理表'!B:B,'05_見積書整理表'!O:O,"")</f>
        <v/>
      </c>
    </row>
    <row r="49" spans="2:6">
      <c r="B49" s="426"/>
      <c r="C49" s="423" t="s">
        <v>311</v>
      </c>
      <c r="D49" s="426"/>
      <c r="E49" s="426"/>
      <c r="F49" s="472">
        <f ca="1">'05_見積書整理表'!O60</f>
        <v>0</v>
      </c>
    </row>
    <row r="50" spans="2:6" ht="13.8" thickBot="1">
      <c r="B50" s="427"/>
      <c r="C50" s="428" t="s">
        <v>309</v>
      </c>
      <c r="D50" s="427"/>
      <c r="E50" s="427"/>
      <c r="F50" s="473">
        <f ca="1">'05_見積書整理表'!O62</f>
        <v>0</v>
      </c>
    </row>
    <row r="51" spans="2:6" ht="13.8" thickTop="1">
      <c r="B51" s="429"/>
      <c r="C51" s="430" t="s">
        <v>312</v>
      </c>
      <c r="D51" s="436"/>
      <c r="E51" s="437"/>
      <c r="F51" s="474">
        <f ca="1">SUM(F4:F50)</f>
        <v>0</v>
      </c>
    </row>
  </sheetData>
  <phoneticPr fontId="9"/>
  <conditionalFormatting sqref="D4">
    <cfRule type="expression" dxfId="131" priority="47">
      <formula>$D$4&lt;&gt;""</formula>
    </cfRule>
  </conditionalFormatting>
  <conditionalFormatting sqref="D5">
    <cfRule type="expression" dxfId="130" priority="48">
      <formula>$D$5&lt;&gt;""</formula>
    </cfRule>
  </conditionalFormatting>
  <conditionalFormatting sqref="D6">
    <cfRule type="expression" dxfId="129" priority="49">
      <formula>$D$6&lt;&gt;""</formula>
    </cfRule>
  </conditionalFormatting>
  <conditionalFormatting sqref="D7">
    <cfRule type="expression" dxfId="128" priority="33">
      <formula>$D$7&lt;&gt;""</formula>
    </cfRule>
  </conditionalFormatting>
  <conditionalFormatting sqref="D8">
    <cfRule type="expression" dxfId="127" priority="34">
      <formula>$D$8&lt;&gt;""</formula>
    </cfRule>
  </conditionalFormatting>
  <conditionalFormatting sqref="D9">
    <cfRule type="expression" dxfId="126" priority="35">
      <formula>$D$9&lt;&gt;""</formula>
    </cfRule>
  </conditionalFormatting>
  <conditionalFormatting sqref="D10">
    <cfRule type="expression" dxfId="125" priority="36">
      <formula>$D$10&lt;&gt;""</formula>
    </cfRule>
  </conditionalFormatting>
  <conditionalFormatting sqref="D11">
    <cfRule type="expression" dxfId="124" priority="37">
      <formula>$D$11&lt;&gt;""</formula>
    </cfRule>
  </conditionalFormatting>
  <conditionalFormatting sqref="D12">
    <cfRule type="expression" dxfId="123" priority="38">
      <formula>$D$12&lt;&gt;""</formula>
    </cfRule>
  </conditionalFormatting>
  <conditionalFormatting sqref="D13">
    <cfRule type="expression" dxfId="122" priority="39">
      <formula>$D$13&lt;&gt;""</formula>
    </cfRule>
  </conditionalFormatting>
  <conditionalFormatting sqref="D14">
    <cfRule type="expression" dxfId="121" priority="40">
      <formula>$D$14&lt;&gt;""</formula>
    </cfRule>
  </conditionalFormatting>
  <conditionalFormatting sqref="D15">
    <cfRule type="expression" dxfId="120" priority="41">
      <formula>$D$15&lt;&gt;""</formula>
    </cfRule>
  </conditionalFormatting>
  <conditionalFormatting sqref="D16">
    <cfRule type="expression" dxfId="119" priority="42">
      <formula>$D$16&lt;&gt;""</formula>
    </cfRule>
  </conditionalFormatting>
  <conditionalFormatting sqref="D17">
    <cfRule type="expression" dxfId="118" priority="43">
      <formula>$D$17&lt;&gt;""</formula>
    </cfRule>
  </conditionalFormatting>
  <conditionalFormatting sqref="D18">
    <cfRule type="expression" dxfId="117" priority="44">
      <formula>$D$18&lt;&gt;""</formula>
    </cfRule>
  </conditionalFormatting>
  <conditionalFormatting sqref="D19">
    <cfRule type="expression" dxfId="116" priority="45">
      <formula>$D$19&lt;&gt;""</formula>
    </cfRule>
  </conditionalFormatting>
  <conditionalFormatting sqref="D20">
    <cfRule type="expression" dxfId="115" priority="46">
      <formula>$D$20&lt;&gt;""</formula>
    </cfRule>
  </conditionalFormatting>
  <conditionalFormatting sqref="D21">
    <cfRule type="expression" dxfId="114" priority="1">
      <formula>$D$21&lt;&gt;""</formula>
    </cfRule>
  </conditionalFormatting>
  <conditionalFormatting sqref="D22">
    <cfRule type="expression" dxfId="113" priority="2">
      <formula>$D$22&lt;&gt;""</formula>
    </cfRule>
  </conditionalFormatting>
  <conditionalFormatting sqref="D23">
    <cfRule type="expression" dxfId="112" priority="3">
      <formula>$D$23&lt;&gt;""</formula>
    </cfRule>
  </conditionalFormatting>
  <conditionalFormatting sqref="D24">
    <cfRule type="expression" dxfId="111" priority="4">
      <formula>$D$24&lt;&gt;""</formula>
    </cfRule>
  </conditionalFormatting>
  <conditionalFormatting sqref="D25">
    <cfRule type="expression" dxfId="110" priority="5">
      <formula>$D$25&lt;&gt;""</formula>
    </cfRule>
  </conditionalFormatting>
  <conditionalFormatting sqref="D26">
    <cfRule type="expression" dxfId="109" priority="6">
      <formula>$D$26&lt;&gt;""</formula>
    </cfRule>
  </conditionalFormatting>
  <conditionalFormatting sqref="D27">
    <cfRule type="expression" dxfId="108" priority="7">
      <formula>$D$27&lt;&gt;""</formula>
    </cfRule>
  </conditionalFormatting>
  <conditionalFormatting sqref="D28">
    <cfRule type="expression" dxfId="107" priority="8">
      <formula>$D$28&lt;&gt;""</formula>
    </cfRule>
  </conditionalFormatting>
  <conditionalFormatting sqref="D29">
    <cfRule type="expression" dxfId="106" priority="9">
      <formula>$D$29&lt;&gt;""</formula>
    </cfRule>
  </conditionalFormatting>
  <conditionalFormatting sqref="D30">
    <cfRule type="expression" dxfId="105" priority="10">
      <formula>$D$30&lt;&gt;""</formula>
    </cfRule>
  </conditionalFormatting>
  <conditionalFormatting sqref="D31">
    <cfRule type="expression" dxfId="104" priority="11">
      <formula>$D$31&lt;&gt;""</formula>
    </cfRule>
  </conditionalFormatting>
  <conditionalFormatting sqref="D32">
    <cfRule type="expression" dxfId="103" priority="12">
      <formula>$D$32&lt;&gt;""</formula>
    </cfRule>
  </conditionalFormatting>
  <conditionalFormatting sqref="D33">
    <cfRule type="expression" dxfId="102" priority="13">
      <formula>$D$33&lt;&gt;""</formula>
    </cfRule>
  </conditionalFormatting>
  <conditionalFormatting sqref="D34">
    <cfRule type="expression" dxfId="101" priority="14">
      <formula>$D$34&lt;&gt;""</formula>
    </cfRule>
  </conditionalFormatting>
  <conditionalFormatting sqref="D35">
    <cfRule type="expression" dxfId="100" priority="15">
      <formula>$D$35&lt;&gt;""</formula>
    </cfRule>
  </conditionalFormatting>
  <conditionalFormatting sqref="D36">
    <cfRule type="expression" dxfId="99" priority="16">
      <formula>$D$36&lt;&gt;""</formula>
    </cfRule>
  </conditionalFormatting>
  <conditionalFormatting sqref="D37">
    <cfRule type="expression" dxfId="98" priority="17">
      <formula>$D$37&lt;&gt;""</formula>
    </cfRule>
  </conditionalFormatting>
  <conditionalFormatting sqref="D38">
    <cfRule type="expression" dxfId="97" priority="18">
      <formula>$D$38&lt;&gt;""</formula>
    </cfRule>
  </conditionalFormatting>
  <conditionalFormatting sqref="D39">
    <cfRule type="expression" dxfId="96" priority="19">
      <formula>$D$39&lt;&gt;""</formula>
    </cfRule>
  </conditionalFormatting>
  <conditionalFormatting sqref="D40">
    <cfRule type="expression" dxfId="95" priority="20">
      <formula>$D$40&lt;&gt;""</formula>
    </cfRule>
  </conditionalFormatting>
  <conditionalFormatting sqref="D41">
    <cfRule type="expression" dxfId="94" priority="21">
      <formula>$D$41&lt;&gt;""</formula>
    </cfRule>
  </conditionalFormatting>
  <conditionalFormatting sqref="D42">
    <cfRule type="expression" dxfId="93" priority="22">
      <formula>$D$42&lt;&gt;""</formula>
    </cfRule>
  </conditionalFormatting>
  <conditionalFormatting sqref="D43">
    <cfRule type="expression" dxfId="92" priority="23">
      <formula>$D$43&lt;&gt;""</formula>
    </cfRule>
  </conditionalFormatting>
  <conditionalFormatting sqref="D44">
    <cfRule type="expression" dxfId="91" priority="24">
      <formula>$D$44&lt;&gt;""</formula>
    </cfRule>
  </conditionalFormatting>
  <conditionalFormatting sqref="D45">
    <cfRule type="expression" dxfId="90" priority="25">
      <formula>$D$45&lt;&gt;""</formula>
    </cfRule>
  </conditionalFormatting>
  <conditionalFormatting sqref="D46">
    <cfRule type="expression" dxfId="89" priority="26">
      <formula>$D$46&lt;&gt;""</formula>
    </cfRule>
  </conditionalFormatting>
  <conditionalFormatting sqref="D47">
    <cfRule type="expression" dxfId="88" priority="27">
      <formula>$D$47&lt;&gt;""</formula>
    </cfRule>
  </conditionalFormatting>
  <conditionalFormatting sqref="D48">
    <cfRule type="expression" dxfId="87" priority="28">
      <formula>$D$48&lt;&gt;""</formula>
    </cfRule>
  </conditionalFormatting>
  <pageMargins left="0.7" right="0.7" top="0.75" bottom="0.75" header="0.3" footer="0.3"/>
  <pageSetup paperSize="9" scale="85" fitToHeight="0" orientation="portrait" r:id="rId1"/>
  <headerFooter>
    <oddHeader>&amp;L【機密性○（取扱制限）】</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3"/>
    <pageSetUpPr fitToPage="1"/>
  </sheetPr>
  <dimension ref="A1:H44"/>
  <sheetViews>
    <sheetView view="pageBreakPreview" topLeftCell="A21" zoomScaleNormal="85" zoomScaleSheetLayoutView="100" workbookViewId="0">
      <selection activeCell="N7" sqref="N7"/>
    </sheetView>
  </sheetViews>
  <sheetFormatPr defaultRowHeight="13.2"/>
  <cols>
    <col min="1" max="1" width="4.44140625" customWidth="1"/>
    <col min="2" max="3" width="19.33203125" customWidth="1"/>
    <col min="4" max="7" width="8.33203125" customWidth="1"/>
    <col min="8" max="8" width="25.77734375" customWidth="1"/>
    <col min="9" max="9" width="12.109375" bestFit="1" customWidth="1"/>
  </cols>
  <sheetData>
    <row r="1" spans="1:8">
      <c r="G1" s="651" t="s">
        <v>22</v>
      </c>
      <c r="H1" s="651"/>
    </row>
    <row r="2" spans="1:8" ht="6.75" customHeight="1"/>
    <row r="3" spans="1:8" ht="28.5" customHeight="1">
      <c r="A3" s="605" t="s">
        <v>332</v>
      </c>
      <c r="B3" s="605"/>
      <c r="C3" s="606"/>
      <c r="D3" s="606"/>
      <c r="E3" s="606"/>
      <c r="F3" s="606"/>
      <c r="G3" s="606"/>
      <c r="H3" s="606"/>
    </row>
    <row r="4" spans="1:8" s="4" customFormat="1" ht="5.25" customHeight="1">
      <c r="A4" s="5"/>
      <c r="B4" s="5"/>
      <c r="C4" s="5"/>
      <c r="D4" s="5"/>
      <c r="E4" s="5"/>
      <c r="F4" s="5"/>
      <c r="G4" s="5"/>
      <c r="H4" s="5"/>
    </row>
    <row r="5" spans="1:8" ht="13.8" thickBot="1">
      <c r="G5" s="9" t="s">
        <v>23</v>
      </c>
      <c r="H5" s="471">
        <f>'02-1_様式1-1'!C8</f>
        <v>0</v>
      </c>
    </row>
    <row r="6" spans="1:8" ht="29.25" customHeight="1">
      <c r="A6" s="652" t="s">
        <v>50</v>
      </c>
      <c r="B6" s="654" t="s">
        <v>27</v>
      </c>
      <c r="C6" s="656" t="s">
        <v>28</v>
      </c>
      <c r="D6" s="657" t="s">
        <v>29</v>
      </c>
      <c r="E6" s="656"/>
      <c r="F6" s="656" t="s">
        <v>30</v>
      </c>
      <c r="G6" s="656"/>
      <c r="H6" s="649" t="s">
        <v>34</v>
      </c>
    </row>
    <row r="7" spans="1:8" ht="29.25" customHeight="1">
      <c r="A7" s="653"/>
      <c r="B7" s="655"/>
      <c r="C7" s="642"/>
      <c r="D7" s="22" t="s">
        <v>31</v>
      </c>
      <c r="E7" s="23" t="s">
        <v>24</v>
      </c>
      <c r="F7" s="23" t="s">
        <v>32</v>
      </c>
      <c r="G7" s="23" t="s">
        <v>33</v>
      </c>
      <c r="H7" s="650"/>
    </row>
    <row r="8" spans="1:8" ht="20.25" customHeight="1">
      <c r="A8" s="646" t="s">
        <v>39</v>
      </c>
      <c r="C8" s="13"/>
      <c r="E8" s="15"/>
      <c r="G8" s="15"/>
      <c r="H8" s="16"/>
    </row>
    <row r="9" spans="1:8" ht="20.25" customHeight="1">
      <c r="A9" s="647"/>
      <c r="C9" s="13"/>
      <c r="E9" s="13"/>
      <c r="G9" s="13"/>
      <c r="H9" s="16"/>
    </row>
    <row r="10" spans="1:8" ht="20.25" customHeight="1">
      <c r="A10" s="647"/>
      <c r="C10" s="13"/>
      <c r="E10" s="13"/>
      <c r="G10" s="13"/>
      <c r="H10" s="16"/>
    </row>
    <row r="11" spans="1:8" ht="20.25" customHeight="1">
      <c r="A11" s="647"/>
      <c r="C11" s="13"/>
      <c r="E11" s="13"/>
      <c r="G11" s="13"/>
      <c r="H11" s="16"/>
    </row>
    <row r="12" spans="1:8" ht="20.25" customHeight="1">
      <c r="A12" s="647"/>
      <c r="C12" s="13"/>
      <c r="E12" s="13"/>
      <c r="G12" s="13"/>
      <c r="H12" s="16"/>
    </row>
    <row r="13" spans="1:8" ht="20.25" customHeight="1">
      <c r="A13" s="647"/>
      <c r="C13" s="13"/>
      <c r="E13" s="13"/>
      <c r="G13" s="13"/>
      <c r="H13" s="16"/>
    </row>
    <row r="14" spans="1:8" ht="20.25" customHeight="1">
      <c r="A14" s="647"/>
      <c r="C14" s="13"/>
      <c r="E14" s="13"/>
      <c r="G14" s="13"/>
      <c r="H14" s="16"/>
    </row>
    <row r="15" spans="1:8" ht="20.25" customHeight="1">
      <c r="A15" s="647"/>
      <c r="C15" s="13"/>
      <c r="E15" s="13"/>
      <c r="G15" s="13"/>
      <c r="H15" s="16"/>
    </row>
    <row r="16" spans="1:8" ht="20.25" customHeight="1">
      <c r="A16" s="647"/>
      <c r="C16" s="13"/>
      <c r="E16" s="13"/>
      <c r="G16" s="13"/>
      <c r="H16" s="16"/>
    </row>
    <row r="17" spans="1:8" ht="20.25" customHeight="1">
      <c r="A17" s="647"/>
      <c r="C17" s="13"/>
      <c r="E17" s="13"/>
      <c r="G17" s="13"/>
      <c r="H17" s="16"/>
    </row>
    <row r="18" spans="1:8" ht="20.25" customHeight="1">
      <c r="A18" s="647"/>
      <c r="C18" s="13"/>
      <c r="E18" s="13"/>
      <c r="G18" s="13"/>
      <c r="H18" s="16"/>
    </row>
    <row r="19" spans="1:8" ht="20.25" customHeight="1">
      <c r="A19" s="647"/>
      <c r="C19" s="13"/>
      <c r="E19" s="13"/>
      <c r="G19" s="13"/>
      <c r="H19" s="16"/>
    </row>
    <row r="20" spans="1:8" ht="20.25" customHeight="1">
      <c r="A20" s="647"/>
      <c r="C20" s="13"/>
      <c r="E20" s="13"/>
      <c r="G20" s="13"/>
      <c r="H20" s="16"/>
    </row>
    <row r="21" spans="1:8" ht="20.25" customHeight="1">
      <c r="A21" s="647"/>
      <c r="C21" s="13"/>
      <c r="E21" s="13"/>
      <c r="G21" s="13"/>
      <c r="H21" s="16"/>
    </row>
    <row r="22" spans="1:8" ht="20.25" customHeight="1">
      <c r="A22" s="647"/>
      <c r="C22" s="13"/>
      <c r="E22" s="13"/>
      <c r="G22" s="13"/>
      <c r="H22" s="16"/>
    </row>
    <row r="23" spans="1:8" ht="20.25" customHeight="1">
      <c r="A23" s="647"/>
      <c r="C23" s="13"/>
      <c r="E23" s="13"/>
      <c r="G23" s="13"/>
      <c r="H23" s="16"/>
    </row>
    <row r="24" spans="1:8" ht="29.25" customHeight="1">
      <c r="A24" s="648"/>
      <c r="B24" s="642" t="s">
        <v>35</v>
      </c>
      <c r="C24" s="642"/>
      <c r="D24" s="470">
        <f>SUM(D8:D23)</f>
        <v>0</v>
      </c>
      <c r="E24" s="470">
        <f>SUM(E8:E23)</f>
        <v>0</v>
      </c>
      <c r="F24" s="470">
        <f>SUM(F8:F23)</f>
        <v>0</v>
      </c>
      <c r="G24" s="470">
        <f>SUM(G8:G23)</f>
        <v>0</v>
      </c>
      <c r="H24" s="17"/>
    </row>
    <row r="25" spans="1:8" ht="20.25" customHeight="1">
      <c r="A25" s="646" t="s">
        <v>25</v>
      </c>
      <c r="C25" s="15"/>
      <c r="E25" s="15"/>
      <c r="G25" s="15"/>
      <c r="H25" s="16"/>
    </row>
    <row r="26" spans="1:8" ht="20.25" customHeight="1">
      <c r="A26" s="647"/>
      <c r="C26" s="13"/>
      <c r="E26" s="13"/>
      <c r="G26" s="13"/>
      <c r="H26" s="16"/>
    </row>
    <row r="27" spans="1:8" ht="20.25" customHeight="1">
      <c r="A27" s="647"/>
      <c r="C27" s="13"/>
      <c r="E27" s="13"/>
      <c r="G27" s="13"/>
      <c r="H27" s="16"/>
    </row>
    <row r="28" spans="1:8" ht="20.25" customHeight="1">
      <c r="A28" s="647"/>
      <c r="C28" s="13"/>
      <c r="E28" s="13"/>
      <c r="G28" s="13"/>
      <c r="H28" s="16"/>
    </row>
    <row r="29" spans="1:8" ht="20.25" customHeight="1">
      <c r="A29" s="647"/>
      <c r="C29" s="13"/>
      <c r="E29" s="13"/>
      <c r="G29" s="13"/>
      <c r="H29" s="16"/>
    </row>
    <row r="30" spans="1:8" ht="20.25" customHeight="1">
      <c r="A30" s="647"/>
      <c r="C30" s="13"/>
      <c r="E30" s="13"/>
      <c r="G30" s="13"/>
      <c r="H30" s="16"/>
    </row>
    <row r="31" spans="1:8" ht="20.25" customHeight="1">
      <c r="A31" s="647"/>
      <c r="C31" s="13"/>
      <c r="E31" s="13"/>
      <c r="G31" s="13"/>
      <c r="H31" s="16"/>
    </row>
    <row r="32" spans="1:8" ht="20.25" customHeight="1">
      <c r="A32" s="647"/>
      <c r="C32" s="13"/>
      <c r="E32" s="13"/>
      <c r="G32" s="13"/>
      <c r="H32" s="16"/>
    </row>
    <row r="33" spans="1:8" ht="20.25" customHeight="1">
      <c r="A33" s="647"/>
      <c r="C33" s="13"/>
      <c r="E33" s="13"/>
      <c r="G33" s="13"/>
      <c r="H33" s="16"/>
    </row>
    <row r="34" spans="1:8" ht="20.25" customHeight="1">
      <c r="A34" s="647"/>
      <c r="C34" s="13"/>
      <c r="E34" s="13"/>
      <c r="G34" s="13"/>
      <c r="H34" s="16"/>
    </row>
    <row r="35" spans="1:8" ht="20.25" customHeight="1">
      <c r="A35" s="647"/>
      <c r="C35" s="13"/>
      <c r="E35" s="13"/>
      <c r="G35" s="13"/>
      <c r="H35" s="16"/>
    </row>
    <row r="36" spans="1:8" ht="20.25" customHeight="1">
      <c r="A36" s="647"/>
      <c r="C36" s="13"/>
      <c r="E36" s="13"/>
      <c r="G36" s="13"/>
      <c r="H36" s="16"/>
    </row>
    <row r="37" spans="1:8" ht="20.25" customHeight="1">
      <c r="A37" s="647"/>
      <c r="C37" s="13"/>
      <c r="E37" s="13"/>
      <c r="G37" s="13"/>
      <c r="H37" s="16"/>
    </row>
    <row r="38" spans="1:8" ht="20.25" customHeight="1">
      <c r="A38" s="647"/>
      <c r="C38" s="13"/>
      <c r="E38" s="13"/>
      <c r="G38" s="13"/>
      <c r="H38" s="16"/>
    </row>
    <row r="39" spans="1:8" ht="20.25" customHeight="1">
      <c r="A39" s="647"/>
      <c r="C39" s="14"/>
      <c r="E39" s="14"/>
      <c r="G39" s="14"/>
      <c r="H39" s="16"/>
    </row>
    <row r="40" spans="1:8" ht="29.25" customHeight="1">
      <c r="A40" s="648"/>
      <c r="B40" s="642" t="s">
        <v>35</v>
      </c>
      <c r="C40" s="642"/>
      <c r="D40" s="470">
        <f>SUM(D25:D39)</f>
        <v>0</v>
      </c>
      <c r="E40" s="470">
        <f>SUM(E25:E39)</f>
        <v>0</v>
      </c>
      <c r="F40" s="470">
        <f>SUM(F25:F39)</f>
        <v>0</v>
      </c>
      <c r="G40" s="470">
        <f>SUM(G25:G39)</f>
        <v>0</v>
      </c>
      <c r="H40" s="17"/>
    </row>
    <row r="41" spans="1:8" ht="29.25" customHeight="1" thickBot="1">
      <c r="A41" s="643" t="s">
        <v>36</v>
      </c>
      <c r="B41" s="644"/>
      <c r="C41" s="644"/>
      <c r="D41" s="468">
        <f>D24+D40</f>
        <v>0</v>
      </c>
      <c r="E41" s="468">
        <f>E24+E40</f>
        <v>0</v>
      </c>
      <c r="F41" s="468">
        <f>F24+F40</f>
        <v>0</v>
      </c>
      <c r="G41" s="468">
        <f>G24+G40</f>
        <v>0</v>
      </c>
      <c r="H41" s="18"/>
    </row>
    <row r="42" spans="1:8" ht="5.25" customHeight="1">
      <c r="A42" s="645"/>
      <c r="B42" s="645"/>
      <c r="C42" s="645"/>
      <c r="D42" s="645"/>
      <c r="E42" s="645"/>
      <c r="F42" s="645"/>
      <c r="G42" s="645"/>
      <c r="H42" s="645"/>
    </row>
    <row r="43" spans="1:8">
      <c r="A43" s="641" t="s">
        <v>37</v>
      </c>
      <c r="B43" s="641"/>
      <c r="C43" s="641"/>
      <c r="D43" s="641"/>
      <c r="E43" s="641"/>
      <c r="F43" s="641"/>
      <c r="G43" s="641"/>
      <c r="H43" s="641"/>
    </row>
    <row r="44" spans="1:8">
      <c r="A44" s="641" t="s">
        <v>38</v>
      </c>
      <c r="B44" s="641"/>
      <c r="C44" s="641"/>
      <c r="D44" s="641"/>
      <c r="E44" s="641"/>
      <c r="F44" s="641"/>
      <c r="G44" s="641"/>
      <c r="H44" s="641"/>
    </row>
  </sheetData>
  <dataConsolidate/>
  <mergeCells count="16">
    <mergeCell ref="H6:H7"/>
    <mergeCell ref="A3:H3"/>
    <mergeCell ref="G1:H1"/>
    <mergeCell ref="A6:A7"/>
    <mergeCell ref="B6:B7"/>
    <mergeCell ref="C6:C7"/>
    <mergeCell ref="D6:E6"/>
    <mergeCell ref="F6:G6"/>
    <mergeCell ref="A44:H44"/>
    <mergeCell ref="B24:C24"/>
    <mergeCell ref="B40:C40"/>
    <mergeCell ref="A41:C41"/>
    <mergeCell ref="A42:H42"/>
    <mergeCell ref="A43:H43"/>
    <mergeCell ref="A25:A40"/>
    <mergeCell ref="A8:A24"/>
  </mergeCells>
  <phoneticPr fontId="9"/>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H30"/>
  <sheetViews>
    <sheetView view="pageBreakPreview" topLeftCell="A8" zoomScaleNormal="85" zoomScaleSheetLayoutView="100" workbookViewId="0">
      <selection activeCell="E25" sqref="E25:E26"/>
    </sheetView>
  </sheetViews>
  <sheetFormatPr defaultRowHeight="13.2"/>
  <cols>
    <col min="1" max="1" width="4.44140625" customWidth="1"/>
    <col min="2" max="2" width="21" customWidth="1"/>
    <col min="3" max="3" width="38.88671875" customWidth="1"/>
    <col min="4" max="4" width="8.44140625" customWidth="1"/>
    <col min="5" max="8" width="5.44140625" customWidth="1"/>
    <col min="9" max="9" width="12.109375" bestFit="1" customWidth="1"/>
  </cols>
  <sheetData>
    <row r="1" spans="1:8">
      <c r="E1" s="20"/>
      <c r="F1" s="20"/>
      <c r="H1" s="19" t="s">
        <v>40</v>
      </c>
    </row>
    <row r="2" spans="1:8" ht="6.75" customHeight="1"/>
    <row r="3" spans="1:8" ht="28.5" customHeight="1">
      <c r="A3" s="605" t="s">
        <v>41</v>
      </c>
      <c r="B3" s="605"/>
      <c r="C3" s="606"/>
      <c r="D3" s="606"/>
      <c r="E3" s="606"/>
      <c r="F3" s="606"/>
      <c r="G3" s="606"/>
      <c r="H3" s="606"/>
    </row>
    <row r="4" spans="1:8" s="4" customFormat="1" ht="5.25" customHeight="1">
      <c r="A4" s="5"/>
      <c r="B4" s="5"/>
      <c r="C4" s="5"/>
      <c r="D4" s="5"/>
      <c r="E4" s="5"/>
      <c r="F4" s="5"/>
      <c r="G4" s="5"/>
      <c r="H4" s="5"/>
    </row>
    <row r="5" spans="1:8" ht="13.8" thickBot="1">
      <c r="D5" s="9" t="s">
        <v>23</v>
      </c>
      <c r="E5" s="661">
        <f>'02-1_様式1-1'!C8</f>
        <v>0</v>
      </c>
      <c r="F5" s="661"/>
      <c r="G5" s="661"/>
      <c r="H5" s="661"/>
    </row>
    <row r="6" spans="1:8" ht="25.5" customHeight="1">
      <c r="A6" s="652" t="s">
        <v>26</v>
      </c>
      <c r="B6" s="654" t="s">
        <v>42</v>
      </c>
      <c r="C6" s="656" t="s">
        <v>44</v>
      </c>
      <c r="D6" s="658" t="s">
        <v>45</v>
      </c>
      <c r="E6" s="660" t="s">
        <v>46</v>
      </c>
      <c r="F6" s="660"/>
      <c r="G6" s="660"/>
      <c r="H6" s="657"/>
    </row>
    <row r="7" spans="1:8" ht="25.5" customHeight="1">
      <c r="A7" s="653"/>
      <c r="B7" s="655"/>
      <c r="C7" s="642"/>
      <c r="D7" s="659"/>
      <c r="E7" s="22">
        <v>1</v>
      </c>
      <c r="F7" s="23">
        <v>2</v>
      </c>
      <c r="G7" s="23">
        <v>3</v>
      </c>
      <c r="H7" s="23">
        <v>4</v>
      </c>
    </row>
    <row r="8" spans="1:8" ht="20.25" customHeight="1">
      <c r="A8" s="667" t="s">
        <v>43</v>
      </c>
      <c r="C8" s="13"/>
      <c r="D8" s="27"/>
      <c r="F8" s="15"/>
      <c r="H8" s="15"/>
    </row>
    <row r="9" spans="1:8" ht="20.25" customHeight="1">
      <c r="A9" s="668"/>
      <c r="C9" s="13"/>
      <c r="D9" s="13"/>
      <c r="F9" s="13"/>
      <c r="H9" s="13"/>
    </row>
    <row r="10" spans="1:8" ht="20.25" customHeight="1">
      <c r="A10" s="668"/>
      <c r="C10" s="13"/>
      <c r="D10" s="13"/>
      <c r="F10" s="13"/>
      <c r="H10" s="13"/>
    </row>
    <row r="11" spans="1:8" ht="20.25" customHeight="1">
      <c r="A11" s="668"/>
      <c r="C11" s="13"/>
      <c r="D11" s="13"/>
      <c r="F11" s="13"/>
      <c r="H11" s="13"/>
    </row>
    <row r="12" spans="1:8" ht="20.25" customHeight="1">
      <c r="A12" s="668"/>
      <c r="C12" s="13"/>
      <c r="D12" s="13"/>
      <c r="F12" s="13"/>
      <c r="H12" s="13"/>
    </row>
    <row r="13" spans="1:8" ht="20.25" customHeight="1">
      <c r="A13" s="668"/>
      <c r="C13" s="13"/>
      <c r="D13" s="13"/>
      <c r="F13" s="13"/>
      <c r="H13" s="13"/>
    </row>
    <row r="14" spans="1:8" ht="20.25" customHeight="1">
      <c r="A14" s="668"/>
      <c r="C14" s="13"/>
      <c r="D14" s="13"/>
      <c r="F14" s="13"/>
      <c r="H14" s="13"/>
    </row>
    <row r="15" spans="1:8" ht="20.25" customHeight="1">
      <c r="A15" s="668"/>
      <c r="C15" s="13"/>
      <c r="D15" s="13"/>
      <c r="F15" s="13"/>
      <c r="H15" s="13"/>
    </row>
    <row r="16" spans="1:8" ht="20.25" customHeight="1">
      <c r="A16" s="668"/>
      <c r="C16" s="13"/>
      <c r="D16" s="13"/>
      <c r="F16" s="13"/>
      <c r="H16" s="13"/>
    </row>
    <row r="17" spans="1:8" ht="20.25" customHeight="1">
      <c r="A17" s="668"/>
      <c r="C17" s="13"/>
      <c r="D17" s="13"/>
      <c r="F17" s="13"/>
      <c r="H17" s="13"/>
    </row>
    <row r="18" spans="1:8" ht="20.25" customHeight="1">
      <c r="A18" s="668"/>
      <c r="C18" s="13"/>
      <c r="D18" s="13"/>
      <c r="F18" s="13"/>
      <c r="H18" s="13"/>
    </row>
    <row r="19" spans="1:8" ht="20.25" customHeight="1">
      <c r="A19" s="668"/>
      <c r="C19" s="13"/>
      <c r="D19" s="13"/>
      <c r="F19" s="13"/>
      <c r="H19" s="13"/>
    </row>
    <row r="20" spans="1:8" ht="20.25" customHeight="1">
      <c r="A20" s="668"/>
      <c r="C20" s="13"/>
      <c r="D20" s="13"/>
      <c r="F20" s="13"/>
      <c r="H20" s="13"/>
    </row>
    <row r="21" spans="1:8" ht="20.25" customHeight="1">
      <c r="A21" s="668"/>
      <c r="C21" s="13"/>
      <c r="D21" s="13"/>
      <c r="F21" s="13"/>
      <c r="H21" s="13"/>
    </row>
    <row r="22" spans="1:8" ht="20.25" customHeight="1">
      <c r="A22" s="668"/>
      <c r="C22" s="13"/>
      <c r="D22" s="13"/>
      <c r="F22" s="13"/>
      <c r="H22" s="13"/>
    </row>
    <row r="23" spans="1:8" ht="20.25" customHeight="1">
      <c r="A23" s="668"/>
      <c r="C23" s="13"/>
      <c r="D23" s="13"/>
      <c r="F23" s="13"/>
      <c r="H23" s="13"/>
    </row>
    <row r="24" spans="1:8" ht="29.25" customHeight="1">
      <c r="A24" s="669"/>
      <c r="B24" s="655" t="s">
        <v>47</v>
      </c>
      <c r="C24" s="662"/>
      <c r="D24" s="663"/>
      <c r="E24" s="469">
        <f>SUM(E8:E23)</f>
        <v>0</v>
      </c>
      <c r="F24" s="470">
        <f>SUM(F8:F23)</f>
        <v>0</v>
      </c>
      <c r="G24" s="470">
        <f>SUM(G8:G23)</f>
        <v>0</v>
      </c>
      <c r="H24" s="470">
        <f>SUM(H8:H23)</f>
        <v>0</v>
      </c>
    </row>
    <row r="25" spans="1:8" ht="29.25" customHeight="1">
      <c r="A25" s="667" t="s">
        <v>319</v>
      </c>
      <c r="B25" s="670" t="s">
        <v>47</v>
      </c>
      <c r="C25" s="671"/>
      <c r="D25" s="672"/>
      <c r="E25" s="676"/>
      <c r="F25" s="676"/>
      <c r="G25" s="676"/>
      <c r="H25" s="676"/>
    </row>
    <row r="26" spans="1:8" ht="29.25" customHeight="1">
      <c r="A26" s="669"/>
      <c r="B26" s="673"/>
      <c r="C26" s="674"/>
      <c r="D26" s="675"/>
      <c r="E26" s="677"/>
      <c r="F26" s="677"/>
      <c r="G26" s="677"/>
      <c r="H26" s="677"/>
    </row>
    <row r="27" spans="1:8" ht="29.25" customHeight="1" thickBot="1">
      <c r="A27" s="664" t="s">
        <v>48</v>
      </c>
      <c r="B27" s="665"/>
      <c r="C27" s="665"/>
      <c r="D27" s="666"/>
      <c r="E27" s="468">
        <f>SUM(E24:E26)</f>
        <v>0</v>
      </c>
      <c r="F27" s="468">
        <f t="shared" ref="F27:H27" si="0">SUM(F24:F26)</f>
        <v>0</v>
      </c>
      <c r="G27" s="468">
        <f t="shared" si="0"/>
        <v>0</v>
      </c>
      <c r="H27" s="468">
        <f t="shared" si="0"/>
        <v>0</v>
      </c>
    </row>
    <row r="28" spans="1:8" ht="5.25" customHeight="1">
      <c r="A28" s="645"/>
      <c r="B28" s="645"/>
      <c r="C28" s="645"/>
      <c r="D28" s="645"/>
      <c r="E28" s="645"/>
      <c r="F28" s="645"/>
      <c r="G28" s="645"/>
      <c r="H28" s="645"/>
    </row>
    <row r="29" spans="1:8">
      <c r="A29" s="641"/>
      <c r="B29" s="641"/>
      <c r="C29" s="641"/>
      <c r="D29" s="641"/>
      <c r="E29" s="641"/>
      <c r="F29" s="641"/>
      <c r="G29" s="641"/>
      <c r="H29" s="641"/>
    </row>
    <row r="30" spans="1:8">
      <c r="A30" s="641"/>
      <c r="B30" s="641"/>
      <c r="C30" s="641"/>
      <c r="D30" s="641"/>
      <c r="E30" s="641"/>
      <c r="F30" s="641"/>
      <c r="G30" s="641"/>
      <c r="H30" s="641"/>
    </row>
  </sheetData>
  <dataConsolidate/>
  <mergeCells count="19">
    <mergeCell ref="A3:H3"/>
    <mergeCell ref="A6:A7"/>
    <mergeCell ref="B6:B7"/>
    <mergeCell ref="C6:C7"/>
    <mergeCell ref="A29:H29"/>
    <mergeCell ref="A25:A26"/>
    <mergeCell ref="B25:D26"/>
    <mergeCell ref="E25:E26"/>
    <mergeCell ref="F25:F26"/>
    <mergeCell ref="G25:G26"/>
    <mergeCell ref="H25:H26"/>
    <mergeCell ref="A30:H30"/>
    <mergeCell ref="D6:D7"/>
    <mergeCell ref="E6:H6"/>
    <mergeCell ref="E5:H5"/>
    <mergeCell ref="B24:D24"/>
    <mergeCell ref="A27:D27"/>
    <mergeCell ref="A8:A24"/>
    <mergeCell ref="A28:H28"/>
  </mergeCells>
  <phoneticPr fontId="9"/>
  <conditionalFormatting sqref="E25:E26">
    <cfRule type="expression" dxfId="86" priority="4">
      <formula>$E$25&lt;&gt;""</formula>
    </cfRule>
  </conditionalFormatting>
  <conditionalFormatting sqref="F25:F26">
    <cfRule type="expression" dxfId="85" priority="3">
      <formula>$F$25&lt;&gt;""</formula>
    </cfRule>
  </conditionalFormatting>
  <conditionalFormatting sqref="G25:G26">
    <cfRule type="expression" dxfId="84" priority="2">
      <formula>$G$25&lt;&gt;""</formula>
    </cfRule>
  </conditionalFormatting>
  <conditionalFormatting sqref="H25:H26">
    <cfRule type="expression" dxfId="83" priority="1">
      <formula>$H$25&lt;&gt;""</formula>
    </cfRule>
  </conditionalFormatting>
  <printOptions horizontalCentered="1"/>
  <pageMargins left="0.78740157480314965" right="0.59055118110236227" top="0.59055118110236227" bottom="0.62992125984251968" header="0.51181102362204722" footer="0.51181102362204722"/>
  <pageSetup paperSize="9" scale="94" orientation="portrait" cellComments="asDisplayed" r:id="rId1"/>
  <headerFooter alignWithMargins="0"/>
  <ignoredErrors>
    <ignoredError sqref="E24" formulaRange="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4412-5924-4258-B826-4A8DE260F04D}">
  <sheetPr>
    <tabColor rgb="FF00B0F0"/>
    <pageSetUpPr fitToPage="1"/>
  </sheetPr>
  <dimension ref="A1:Q69"/>
  <sheetViews>
    <sheetView view="pageBreakPreview" topLeftCell="A30" zoomScale="80" zoomScaleNormal="90" zoomScaleSheetLayoutView="80" workbookViewId="0">
      <selection activeCell="D26" sqref="D26"/>
    </sheetView>
  </sheetViews>
  <sheetFormatPr defaultColWidth="9" defaultRowHeight="13.2"/>
  <cols>
    <col min="1" max="1" width="5.44140625" style="62" customWidth="1"/>
    <col min="2" max="2" width="7.44140625" style="63" customWidth="1"/>
    <col min="3" max="3" width="11.109375" style="62" customWidth="1"/>
    <col min="4" max="4" width="16.44140625" style="62" customWidth="1"/>
    <col min="5" max="5" width="16.6640625" style="62" customWidth="1"/>
    <col min="6" max="6" width="11.33203125" style="62" customWidth="1"/>
    <col min="7" max="8" width="9.109375" style="62" customWidth="1"/>
    <col min="9" max="9" width="14.44140625" style="62" customWidth="1"/>
    <col min="10" max="10" width="15.44140625" style="62" customWidth="1"/>
    <col min="11" max="11" width="12.77734375" style="62" customWidth="1"/>
    <col min="12" max="12" width="10.44140625" style="62" customWidth="1"/>
    <col min="13" max="13" width="6.44140625" style="62" customWidth="1"/>
    <col min="14" max="14" width="13.44140625" style="62" customWidth="1"/>
    <col min="15" max="15" width="13" style="62" customWidth="1"/>
    <col min="16" max="16" width="11.77734375" style="62" customWidth="1"/>
    <col min="17" max="17" width="16" style="62" customWidth="1"/>
    <col min="18" max="16384" width="9" style="62"/>
  </cols>
  <sheetData>
    <row r="1" spans="1:17">
      <c r="Q1" s="64" t="s">
        <v>145</v>
      </c>
    </row>
    <row r="4" spans="1:17" ht="21.75" customHeight="1">
      <c r="B4" s="678" t="s">
        <v>146</v>
      </c>
      <c r="C4" s="678"/>
      <c r="D4" s="678"/>
      <c r="E4" s="678"/>
      <c r="F4" s="678"/>
      <c r="G4" s="678"/>
      <c r="H4" s="678"/>
      <c r="I4" s="678"/>
      <c r="J4" s="678"/>
      <c r="K4" s="678"/>
      <c r="L4" s="678"/>
      <c r="M4" s="678"/>
      <c r="N4" s="678"/>
      <c r="O4" s="678"/>
      <c r="P4" s="678"/>
      <c r="Q4" s="678"/>
    </row>
    <row r="5" spans="1:17" ht="13.8" thickBot="1"/>
    <row r="6" spans="1:17" ht="27" customHeight="1" thickBot="1">
      <c r="C6" s="457" t="s">
        <v>106</v>
      </c>
      <c r="D6" s="455">
        <f>'02-1_様式1-1'!H7</f>
        <v>0</v>
      </c>
      <c r="E6" s="456" t="s">
        <v>147</v>
      </c>
      <c r="F6" s="679">
        <f>'02-1_様式1-1'!C8</f>
        <v>0</v>
      </c>
      <c r="G6" s="679"/>
      <c r="H6" s="680"/>
      <c r="I6" s="457" t="s">
        <v>148</v>
      </c>
      <c r="J6" s="681" t="s">
        <v>313</v>
      </c>
      <c r="K6" s="682"/>
      <c r="L6" s="456" t="s">
        <v>149</v>
      </c>
      <c r="M6" s="683">
        <f>'02-1_様式1-1'!C11</f>
        <v>0</v>
      </c>
      <c r="N6" s="684"/>
      <c r="O6" s="684"/>
      <c r="P6" s="684"/>
      <c r="Q6" s="685"/>
    </row>
    <row r="8" spans="1:17" ht="13.8" thickBot="1">
      <c r="F8" s="65" t="s">
        <v>150</v>
      </c>
      <c r="I8" s="65" t="s">
        <v>150</v>
      </c>
      <c r="J8" s="65" t="s">
        <v>150</v>
      </c>
      <c r="K8" s="65" t="s">
        <v>150</v>
      </c>
    </row>
    <row r="9" spans="1:17" ht="56.25" customHeight="1">
      <c r="A9" s="66" t="s">
        <v>151</v>
      </c>
      <c r="B9" s="67" t="s">
        <v>20</v>
      </c>
      <c r="C9" s="68" t="s">
        <v>152</v>
      </c>
      <c r="D9" s="69" t="s">
        <v>153</v>
      </c>
      <c r="E9" s="70" t="s">
        <v>154</v>
      </c>
      <c r="F9" s="70" t="s">
        <v>155</v>
      </c>
      <c r="G9" s="71" t="s">
        <v>156</v>
      </c>
      <c r="H9" s="70" t="s">
        <v>157</v>
      </c>
      <c r="I9" s="70" t="s">
        <v>158</v>
      </c>
      <c r="J9" s="70" t="s">
        <v>159</v>
      </c>
      <c r="K9" s="72" t="s">
        <v>160</v>
      </c>
      <c r="L9" s="73" t="s">
        <v>161</v>
      </c>
      <c r="M9" s="74"/>
      <c r="O9" s="75" t="s">
        <v>162</v>
      </c>
      <c r="P9" s="75" t="s">
        <v>163</v>
      </c>
      <c r="Q9" s="76" t="s">
        <v>164</v>
      </c>
    </row>
    <row r="10" spans="1:17" s="85" customFormat="1" ht="63" customHeight="1" thickBot="1">
      <c r="A10" s="77" t="s">
        <v>165</v>
      </c>
      <c r="B10" s="78" t="s">
        <v>166</v>
      </c>
      <c r="C10" s="79" t="s">
        <v>167</v>
      </c>
      <c r="D10" s="441" t="s">
        <v>168</v>
      </c>
      <c r="E10" s="80" t="s">
        <v>169</v>
      </c>
      <c r="F10" s="80" t="s">
        <v>170</v>
      </c>
      <c r="G10" s="441" t="s">
        <v>168</v>
      </c>
      <c r="H10" s="441" t="s">
        <v>168</v>
      </c>
      <c r="I10" s="441" t="s">
        <v>168</v>
      </c>
      <c r="J10" s="80" t="s">
        <v>167</v>
      </c>
      <c r="K10" s="81" t="s">
        <v>170</v>
      </c>
      <c r="L10" s="78" t="s">
        <v>167</v>
      </c>
      <c r="M10" s="82"/>
      <c r="N10" s="83"/>
      <c r="O10" s="84" t="s">
        <v>170</v>
      </c>
      <c r="P10" s="84" t="s">
        <v>170</v>
      </c>
      <c r="Q10" s="78" t="s">
        <v>171</v>
      </c>
    </row>
    <row r="11" spans="1:17">
      <c r="A11" s="63">
        <v>1</v>
      </c>
      <c r="B11" s="86"/>
      <c r="C11" s="87"/>
      <c r="D11" s="88"/>
      <c r="E11" s="89"/>
      <c r="F11" s="443" t="str">
        <f t="shared" ref="F11:F55" si="0">IFERROR(I11/(G11+H11),"0")</f>
        <v>0</v>
      </c>
      <c r="G11" s="90"/>
      <c r="H11" s="90"/>
      <c r="I11" s="91"/>
      <c r="J11" s="90"/>
      <c r="K11" s="445">
        <f t="shared" ref="K11:K55" si="1">IFERROR(I11+J11,"0")</f>
        <v>0</v>
      </c>
      <c r="L11" s="92"/>
      <c r="M11" s="93"/>
      <c r="O11" s="447" t="str">
        <f t="shared" ref="O11:O55" si="2">IFERROR(F11*G11+J11/(G11+H11)*G11,"0")</f>
        <v>0</v>
      </c>
      <c r="P11" s="448" t="str">
        <f t="shared" ref="P11:P55" si="3">IFERROR(F11*H11+J11/(G11+H11)*H11,"0")</f>
        <v>0</v>
      </c>
      <c r="Q11" s="449">
        <f t="shared" ref="Q11:Q55" si="4">IF(AND(ABS(J11)&gt;=0,OR(E11="（イ）複数項目に係る経費",E11="（ア）全体に係る経費")),J11,0)</f>
        <v>0</v>
      </c>
    </row>
    <row r="12" spans="1:17">
      <c r="A12" s="63">
        <v>2</v>
      </c>
      <c r="B12" s="86"/>
      <c r="C12" s="94"/>
      <c r="D12" s="88"/>
      <c r="E12" s="95"/>
      <c r="F12" s="443" t="str">
        <f t="shared" si="0"/>
        <v>0</v>
      </c>
      <c r="G12" s="90"/>
      <c r="H12" s="90"/>
      <c r="I12" s="91"/>
      <c r="J12" s="96"/>
      <c r="K12" s="445">
        <f t="shared" si="1"/>
        <v>0</v>
      </c>
      <c r="L12" s="97"/>
      <c r="M12" s="93"/>
      <c r="O12" s="447" t="str">
        <f t="shared" si="2"/>
        <v>0</v>
      </c>
      <c r="P12" s="447" t="str">
        <f t="shared" si="3"/>
        <v>0</v>
      </c>
      <c r="Q12" s="450">
        <f t="shared" si="4"/>
        <v>0</v>
      </c>
    </row>
    <row r="13" spans="1:17">
      <c r="A13" s="63">
        <v>3</v>
      </c>
      <c r="B13" s="86"/>
      <c r="C13" s="94"/>
      <c r="D13" s="88"/>
      <c r="E13" s="95"/>
      <c r="F13" s="443" t="str">
        <f t="shared" si="0"/>
        <v>0</v>
      </c>
      <c r="G13" s="90"/>
      <c r="H13" s="90"/>
      <c r="I13" s="91"/>
      <c r="J13" s="96"/>
      <c r="K13" s="445">
        <f t="shared" si="1"/>
        <v>0</v>
      </c>
      <c r="L13" s="97"/>
      <c r="M13" s="93"/>
      <c r="O13" s="447" t="str">
        <f t="shared" si="2"/>
        <v>0</v>
      </c>
      <c r="P13" s="447" t="str">
        <f t="shared" si="3"/>
        <v>0</v>
      </c>
      <c r="Q13" s="450">
        <f t="shared" si="4"/>
        <v>0</v>
      </c>
    </row>
    <row r="14" spans="1:17">
      <c r="A14" s="63">
        <v>4</v>
      </c>
      <c r="B14" s="86"/>
      <c r="C14" s="94"/>
      <c r="D14" s="88"/>
      <c r="E14" s="95"/>
      <c r="F14" s="443" t="str">
        <f t="shared" si="0"/>
        <v>0</v>
      </c>
      <c r="G14" s="90"/>
      <c r="H14" s="90"/>
      <c r="I14" s="91"/>
      <c r="J14" s="96"/>
      <c r="K14" s="445">
        <f t="shared" si="1"/>
        <v>0</v>
      </c>
      <c r="L14" s="97"/>
      <c r="M14" s="93"/>
      <c r="O14" s="447" t="str">
        <f t="shared" si="2"/>
        <v>0</v>
      </c>
      <c r="P14" s="447" t="str">
        <f t="shared" si="3"/>
        <v>0</v>
      </c>
      <c r="Q14" s="450">
        <f t="shared" si="4"/>
        <v>0</v>
      </c>
    </row>
    <row r="15" spans="1:17">
      <c r="A15" s="63">
        <v>5</v>
      </c>
      <c r="B15" s="86"/>
      <c r="C15" s="94"/>
      <c r="D15" s="88"/>
      <c r="E15" s="95"/>
      <c r="F15" s="443" t="str">
        <f t="shared" si="0"/>
        <v>0</v>
      </c>
      <c r="G15" s="90"/>
      <c r="H15" s="90"/>
      <c r="I15" s="91"/>
      <c r="J15" s="96"/>
      <c r="K15" s="445">
        <f t="shared" si="1"/>
        <v>0</v>
      </c>
      <c r="L15" s="97"/>
      <c r="M15" s="93"/>
      <c r="O15" s="447" t="str">
        <f t="shared" si="2"/>
        <v>0</v>
      </c>
      <c r="P15" s="447" t="str">
        <f t="shared" si="3"/>
        <v>0</v>
      </c>
      <c r="Q15" s="450">
        <f t="shared" si="4"/>
        <v>0</v>
      </c>
    </row>
    <row r="16" spans="1:17">
      <c r="A16" s="63">
        <v>6</v>
      </c>
      <c r="B16" s="86"/>
      <c r="C16" s="94"/>
      <c r="D16" s="88"/>
      <c r="E16" s="95"/>
      <c r="F16" s="443" t="str">
        <f t="shared" si="0"/>
        <v>0</v>
      </c>
      <c r="G16" s="90"/>
      <c r="H16" s="90"/>
      <c r="I16" s="91"/>
      <c r="J16" s="96"/>
      <c r="K16" s="445">
        <f t="shared" si="1"/>
        <v>0</v>
      </c>
      <c r="L16" s="97"/>
      <c r="M16" s="93"/>
      <c r="O16" s="447" t="str">
        <f t="shared" si="2"/>
        <v>0</v>
      </c>
      <c r="P16" s="447" t="str">
        <f t="shared" si="3"/>
        <v>0</v>
      </c>
      <c r="Q16" s="450">
        <f t="shared" si="4"/>
        <v>0</v>
      </c>
    </row>
    <row r="17" spans="1:17">
      <c r="A17" s="63">
        <v>7</v>
      </c>
      <c r="B17" s="86"/>
      <c r="C17" s="94"/>
      <c r="D17" s="88"/>
      <c r="E17" s="95"/>
      <c r="F17" s="443" t="str">
        <f t="shared" si="0"/>
        <v>0</v>
      </c>
      <c r="G17" s="90"/>
      <c r="H17" s="90"/>
      <c r="I17" s="91"/>
      <c r="J17" s="96"/>
      <c r="K17" s="445">
        <f t="shared" si="1"/>
        <v>0</v>
      </c>
      <c r="L17" s="97"/>
      <c r="M17" s="93"/>
      <c r="O17" s="447" t="str">
        <f t="shared" si="2"/>
        <v>0</v>
      </c>
      <c r="P17" s="447" t="str">
        <f t="shared" si="3"/>
        <v>0</v>
      </c>
      <c r="Q17" s="450">
        <f t="shared" si="4"/>
        <v>0</v>
      </c>
    </row>
    <row r="18" spans="1:17">
      <c r="A18" s="63">
        <v>8</v>
      </c>
      <c r="B18" s="86"/>
      <c r="C18" s="94"/>
      <c r="D18" s="88"/>
      <c r="E18" s="95"/>
      <c r="F18" s="443" t="str">
        <f t="shared" si="0"/>
        <v>0</v>
      </c>
      <c r="G18" s="90"/>
      <c r="H18" s="90"/>
      <c r="I18" s="91"/>
      <c r="J18" s="96"/>
      <c r="K18" s="445">
        <f t="shared" si="1"/>
        <v>0</v>
      </c>
      <c r="L18" s="97"/>
      <c r="M18" s="93"/>
      <c r="O18" s="447" t="str">
        <f t="shared" si="2"/>
        <v>0</v>
      </c>
      <c r="P18" s="447" t="str">
        <f t="shared" si="3"/>
        <v>0</v>
      </c>
      <c r="Q18" s="450">
        <f t="shared" si="4"/>
        <v>0</v>
      </c>
    </row>
    <row r="19" spans="1:17">
      <c r="A19" s="63">
        <v>9</v>
      </c>
      <c r="B19" s="86"/>
      <c r="C19" s="94"/>
      <c r="D19" s="88"/>
      <c r="E19" s="95"/>
      <c r="F19" s="443" t="str">
        <f t="shared" si="0"/>
        <v>0</v>
      </c>
      <c r="G19" s="90"/>
      <c r="H19" s="90"/>
      <c r="I19" s="91"/>
      <c r="J19" s="96"/>
      <c r="K19" s="445">
        <f t="shared" si="1"/>
        <v>0</v>
      </c>
      <c r="L19" s="97"/>
      <c r="M19" s="93"/>
      <c r="O19" s="447" t="str">
        <f t="shared" si="2"/>
        <v>0</v>
      </c>
      <c r="P19" s="447" t="str">
        <f t="shared" si="3"/>
        <v>0</v>
      </c>
      <c r="Q19" s="450">
        <f t="shared" si="4"/>
        <v>0</v>
      </c>
    </row>
    <row r="20" spans="1:17">
      <c r="A20" s="63">
        <v>10</v>
      </c>
      <c r="B20" s="86"/>
      <c r="C20" s="94"/>
      <c r="D20" s="88"/>
      <c r="E20" s="95"/>
      <c r="F20" s="443" t="str">
        <f t="shared" si="0"/>
        <v>0</v>
      </c>
      <c r="G20" s="90"/>
      <c r="H20" s="90"/>
      <c r="I20" s="91"/>
      <c r="J20" s="96"/>
      <c r="K20" s="445">
        <f t="shared" si="1"/>
        <v>0</v>
      </c>
      <c r="L20" s="97"/>
      <c r="M20" s="93"/>
      <c r="O20" s="447" t="str">
        <f t="shared" si="2"/>
        <v>0</v>
      </c>
      <c r="P20" s="447" t="str">
        <f t="shared" si="3"/>
        <v>0</v>
      </c>
      <c r="Q20" s="450">
        <f t="shared" si="4"/>
        <v>0</v>
      </c>
    </row>
    <row r="21" spans="1:17">
      <c r="A21" s="63">
        <v>11</v>
      </c>
      <c r="B21" s="86"/>
      <c r="C21" s="94"/>
      <c r="D21" s="88"/>
      <c r="E21" s="95"/>
      <c r="F21" s="443" t="str">
        <f t="shared" si="0"/>
        <v>0</v>
      </c>
      <c r="G21" s="90"/>
      <c r="H21" s="90"/>
      <c r="I21" s="91"/>
      <c r="J21" s="96"/>
      <c r="K21" s="445">
        <f t="shared" si="1"/>
        <v>0</v>
      </c>
      <c r="L21" s="97"/>
      <c r="M21" s="93"/>
      <c r="O21" s="447" t="str">
        <f t="shared" si="2"/>
        <v>0</v>
      </c>
      <c r="P21" s="447" t="str">
        <f t="shared" si="3"/>
        <v>0</v>
      </c>
      <c r="Q21" s="450">
        <f t="shared" si="4"/>
        <v>0</v>
      </c>
    </row>
    <row r="22" spans="1:17">
      <c r="A22" s="63">
        <v>12</v>
      </c>
      <c r="B22" s="98"/>
      <c r="C22" s="94"/>
      <c r="D22" s="88"/>
      <c r="E22" s="95"/>
      <c r="F22" s="443" t="str">
        <f t="shared" si="0"/>
        <v>0</v>
      </c>
      <c r="G22" s="90"/>
      <c r="H22" s="90"/>
      <c r="I22" s="91"/>
      <c r="J22" s="96"/>
      <c r="K22" s="445">
        <f t="shared" si="1"/>
        <v>0</v>
      </c>
      <c r="L22" s="97"/>
      <c r="M22" s="93"/>
      <c r="O22" s="447" t="str">
        <f t="shared" si="2"/>
        <v>0</v>
      </c>
      <c r="P22" s="447" t="str">
        <f t="shared" si="3"/>
        <v>0</v>
      </c>
      <c r="Q22" s="450">
        <f t="shared" si="4"/>
        <v>0</v>
      </c>
    </row>
    <row r="23" spans="1:17">
      <c r="A23" s="63">
        <v>13</v>
      </c>
      <c r="B23" s="98"/>
      <c r="C23" s="94"/>
      <c r="D23" s="99"/>
      <c r="E23" s="95"/>
      <c r="F23" s="443" t="str">
        <f t="shared" si="0"/>
        <v>0</v>
      </c>
      <c r="G23" s="90"/>
      <c r="H23" s="90"/>
      <c r="I23" s="91"/>
      <c r="J23" s="96"/>
      <c r="K23" s="445">
        <f t="shared" si="1"/>
        <v>0</v>
      </c>
      <c r="L23" s="97"/>
      <c r="M23" s="93"/>
      <c r="O23" s="447" t="str">
        <f t="shared" si="2"/>
        <v>0</v>
      </c>
      <c r="P23" s="447" t="str">
        <f t="shared" si="3"/>
        <v>0</v>
      </c>
      <c r="Q23" s="450">
        <f t="shared" si="4"/>
        <v>0</v>
      </c>
    </row>
    <row r="24" spans="1:17">
      <c r="A24" s="63">
        <v>14</v>
      </c>
      <c r="B24" s="98"/>
      <c r="C24" s="94"/>
      <c r="D24" s="99"/>
      <c r="E24" s="95"/>
      <c r="F24" s="443" t="str">
        <f t="shared" si="0"/>
        <v>0</v>
      </c>
      <c r="G24" s="90"/>
      <c r="H24" s="90"/>
      <c r="I24" s="91"/>
      <c r="J24" s="96"/>
      <c r="K24" s="445">
        <f t="shared" si="1"/>
        <v>0</v>
      </c>
      <c r="L24" s="97"/>
      <c r="M24" s="93"/>
      <c r="O24" s="447" t="str">
        <f t="shared" si="2"/>
        <v>0</v>
      </c>
      <c r="P24" s="447" t="str">
        <f t="shared" si="3"/>
        <v>0</v>
      </c>
      <c r="Q24" s="450">
        <f t="shared" si="4"/>
        <v>0</v>
      </c>
    </row>
    <row r="25" spans="1:17">
      <c r="A25" s="63">
        <v>15</v>
      </c>
      <c r="B25" s="98"/>
      <c r="C25" s="94"/>
      <c r="D25" s="99"/>
      <c r="E25" s="95"/>
      <c r="F25" s="443" t="str">
        <f t="shared" si="0"/>
        <v>0</v>
      </c>
      <c r="G25" s="90"/>
      <c r="H25" s="90"/>
      <c r="I25" s="100"/>
      <c r="J25" s="96"/>
      <c r="K25" s="445">
        <f t="shared" si="1"/>
        <v>0</v>
      </c>
      <c r="L25" s="97"/>
      <c r="M25" s="93"/>
      <c r="O25" s="447" t="str">
        <f t="shared" si="2"/>
        <v>0</v>
      </c>
      <c r="P25" s="447" t="str">
        <f t="shared" si="3"/>
        <v>0</v>
      </c>
      <c r="Q25" s="450">
        <f t="shared" si="4"/>
        <v>0</v>
      </c>
    </row>
    <row r="26" spans="1:17">
      <c r="A26" s="63">
        <v>16</v>
      </c>
      <c r="B26" s="98"/>
      <c r="C26" s="94"/>
      <c r="D26" s="99"/>
      <c r="E26" s="95"/>
      <c r="F26" s="443" t="str">
        <f t="shared" si="0"/>
        <v>0</v>
      </c>
      <c r="G26" s="96"/>
      <c r="H26" s="90"/>
      <c r="I26" s="100"/>
      <c r="J26" s="96"/>
      <c r="K26" s="445">
        <f t="shared" si="1"/>
        <v>0</v>
      </c>
      <c r="L26" s="97"/>
      <c r="M26" s="93"/>
      <c r="O26" s="447" t="str">
        <f t="shared" si="2"/>
        <v>0</v>
      </c>
      <c r="P26" s="447" t="str">
        <f t="shared" si="3"/>
        <v>0</v>
      </c>
      <c r="Q26" s="450">
        <f t="shared" si="4"/>
        <v>0</v>
      </c>
    </row>
    <row r="27" spans="1:17">
      <c r="A27" s="63">
        <v>17</v>
      </c>
      <c r="B27" s="98"/>
      <c r="C27" s="94"/>
      <c r="D27" s="99"/>
      <c r="E27" s="95"/>
      <c r="F27" s="443" t="str">
        <f t="shared" si="0"/>
        <v>0</v>
      </c>
      <c r="G27" s="96"/>
      <c r="H27" s="96"/>
      <c r="I27" s="100"/>
      <c r="J27" s="96"/>
      <c r="K27" s="445">
        <f t="shared" si="1"/>
        <v>0</v>
      </c>
      <c r="L27" s="97"/>
      <c r="M27" s="93"/>
      <c r="O27" s="447" t="str">
        <f t="shared" si="2"/>
        <v>0</v>
      </c>
      <c r="P27" s="447" t="str">
        <f t="shared" si="3"/>
        <v>0</v>
      </c>
      <c r="Q27" s="450">
        <f t="shared" si="4"/>
        <v>0</v>
      </c>
    </row>
    <row r="28" spans="1:17">
      <c r="A28" s="63">
        <v>18</v>
      </c>
      <c r="B28" s="98"/>
      <c r="C28" s="94"/>
      <c r="D28" s="99"/>
      <c r="E28" s="95"/>
      <c r="F28" s="443" t="str">
        <f t="shared" si="0"/>
        <v>0</v>
      </c>
      <c r="G28" s="96"/>
      <c r="H28" s="96"/>
      <c r="I28" s="100"/>
      <c r="J28" s="96"/>
      <c r="K28" s="445">
        <f t="shared" si="1"/>
        <v>0</v>
      </c>
      <c r="L28" s="97"/>
      <c r="M28" s="93"/>
      <c r="O28" s="447" t="str">
        <f t="shared" si="2"/>
        <v>0</v>
      </c>
      <c r="P28" s="447" t="str">
        <f t="shared" si="3"/>
        <v>0</v>
      </c>
      <c r="Q28" s="450">
        <f t="shared" si="4"/>
        <v>0</v>
      </c>
    </row>
    <row r="29" spans="1:17">
      <c r="A29" s="63">
        <v>19</v>
      </c>
      <c r="B29" s="98"/>
      <c r="C29" s="94"/>
      <c r="D29" s="99"/>
      <c r="E29" s="95"/>
      <c r="F29" s="443" t="str">
        <f t="shared" si="0"/>
        <v>0</v>
      </c>
      <c r="G29" s="96"/>
      <c r="H29" s="96"/>
      <c r="I29" s="100"/>
      <c r="J29" s="96"/>
      <c r="K29" s="445">
        <f t="shared" si="1"/>
        <v>0</v>
      </c>
      <c r="L29" s="97"/>
      <c r="M29" s="93"/>
      <c r="O29" s="447" t="str">
        <f t="shared" si="2"/>
        <v>0</v>
      </c>
      <c r="P29" s="447" t="str">
        <f t="shared" si="3"/>
        <v>0</v>
      </c>
      <c r="Q29" s="450">
        <f t="shared" si="4"/>
        <v>0</v>
      </c>
    </row>
    <row r="30" spans="1:17">
      <c r="A30" s="63">
        <v>20</v>
      </c>
      <c r="B30" s="98"/>
      <c r="C30" s="94"/>
      <c r="D30" s="99"/>
      <c r="E30" s="95"/>
      <c r="F30" s="443" t="str">
        <f t="shared" si="0"/>
        <v>0</v>
      </c>
      <c r="G30" s="96"/>
      <c r="H30" s="96"/>
      <c r="I30" s="100"/>
      <c r="J30" s="96"/>
      <c r="K30" s="445">
        <f t="shared" si="1"/>
        <v>0</v>
      </c>
      <c r="L30" s="97"/>
      <c r="M30" s="93"/>
      <c r="O30" s="447" t="str">
        <f t="shared" si="2"/>
        <v>0</v>
      </c>
      <c r="P30" s="447" t="str">
        <f t="shared" si="3"/>
        <v>0</v>
      </c>
      <c r="Q30" s="450">
        <f t="shared" si="4"/>
        <v>0</v>
      </c>
    </row>
    <row r="31" spans="1:17">
      <c r="A31" s="63">
        <v>21</v>
      </c>
      <c r="B31" s="98"/>
      <c r="C31" s="94"/>
      <c r="D31" s="99"/>
      <c r="E31" s="95"/>
      <c r="F31" s="443" t="str">
        <f t="shared" si="0"/>
        <v>0</v>
      </c>
      <c r="G31" s="96"/>
      <c r="H31" s="96"/>
      <c r="I31" s="100"/>
      <c r="J31" s="96"/>
      <c r="K31" s="445">
        <f t="shared" si="1"/>
        <v>0</v>
      </c>
      <c r="L31" s="97"/>
      <c r="M31" s="93"/>
      <c r="O31" s="447" t="str">
        <f t="shared" si="2"/>
        <v>0</v>
      </c>
      <c r="P31" s="447" t="str">
        <f t="shared" si="3"/>
        <v>0</v>
      </c>
      <c r="Q31" s="450">
        <f t="shared" si="4"/>
        <v>0</v>
      </c>
    </row>
    <row r="32" spans="1:17">
      <c r="A32" s="63">
        <v>22</v>
      </c>
      <c r="B32" s="98"/>
      <c r="C32" s="94"/>
      <c r="D32" s="99"/>
      <c r="E32" s="95"/>
      <c r="F32" s="443" t="str">
        <f t="shared" si="0"/>
        <v>0</v>
      </c>
      <c r="G32" s="96"/>
      <c r="H32" s="96"/>
      <c r="I32" s="100"/>
      <c r="J32" s="96"/>
      <c r="K32" s="445">
        <f t="shared" si="1"/>
        <v>0</v>
      </c>
      <c r="L32" s="97"/>
      <c r="M32" s="93"/>
      <c r="O32" s="447" t="str">
        <f t="shared" si="2"/>
        <v>0</v>
      </c>
      <c r="P32" s="447" t="str">
        <f t="shared" si="3"/>
        <v>0</v>
      </c>
      <c r="Q32" s="450">
        <f t="shared" si="4"/>
        <v>0</v>
      </c>
    </row>
    <row r="33" spans="1:17">
      <c r="A33" s="63">
        <v>23</v>
      </c>
      <c r="B33" s="98"/>
      <c r="C33" s="94"/>
      <c r="D33" s="99"/>
      <c r="E33" s="95"/>
      <c r="F33" s="443" t="str">
        <f t="shared" si="0"/>
        <v>0</v>
      </c>
      <c r="G33" s="96"/>
      <c r="H33" s="96"/>
      <c r="I33" s="100"/>
      <c r="J33" s="96"/>
      <c r="K33" s="445">
        <f t="shared" si="1"/>
        <v>0</v>
      </c>
      <c r="L33" s="97"/>
      <c r="M33" s="93"/>
      <c r="O33" s="447" t="str">
        <f t="shared" si="2"/>
        <v>0</v>
      </c>
      <c r="P33" s="447" t="str">
        <f t="shared" si="3"/>
        <v>0</v>
      </c>
      <c r="Q33" s="450">
        <f t="shared" si="4"/>
        <v>0</v>
      </c>
    </row>
    <row r="34" spans="1:17">
      <c r="A34" s="63">
        <v>24</v>
      </c>
      <c r="B34" s="98"/>
      <c r="C34" s="94"/>
      <c r="D34" s="99"/>
      <c r="E34" s="95"/>
      <c r="F34" s="443" t="str">
        <f t="shared" si="0"/>
        <v>0</v>
      </c>
      <c r="G34" s="96"/>
      <c r="H34" s="96"/>
      <c r="I34" s="100"/>
      <c r="J34" s="96"/>
      <c r="K34" s="445">
        <f t="shared" si="1"/>
        <v>0</v>
      </c>
      <c r="L34" s="97"/>
      <c r="M34" s="93"/>
      <c r="O34" s="447" t="str">
        <f t="shared" si="2"/>
        <v>0</v>
      </c>
      <c r="P34" s="447" t="str">
        <f t="shared" si="3"/>
        <v>0</v>
      </c>
      <c r="Q34" s="450">
        <f t="shared" si="4"/>
        <v>0</v>
      </c>
    </row>
    <row r="35" spans="1:17">
      <c r="A35" s="63">
        <v>25</v>
      </c>
      <c r="B35" s="98"/>
      <c r="C35" s="94"/>
      <c r="D35" s="99"/>
      <c r="E35" s="95"/>
      <c r="F35" s="443" t="str">
        <f t="shared" si="0"/>
        <v>0</v>
      </c>
      <c r="G35" s="96"/>
      <c r="H35" s="96"/>
      <c r="I35" s="100"/>
      <c r="J35" s="96"/>
      <c r="K35" s="445">
        <f t="shared" si="1"/>
        <v>0</v>
      </c>
      <c r="L35" s="97"/>
      <c r="M35" s="93"/>
      <c r="O35" s="447" t="str">
        <f t="shared" si="2"/>
        <v>0</v>
      </c>
      <c r="P35" s="447" t="str">
        <f t="shared" si="3"/>
        <v>0</v>
      </c>
      <c r="Q35" s="450">
        <f t="shared" si="4"/>
        <v>0</v>
      </c>
    </row>
    <row r="36" spans="1:17">
      <c r="A36" s="63">
        <v>26</v>
      </c>
      <c r="B36" s="98"/>
      <c r="C36" s="94"/>
      <c r="D36" s="99"/>
      <c r="E36" s="95"/>
      <c r="F36" s="443" t="str">
        <f t="shared" si="0"/>
        <v>0</v>
      </c>
      <c r="G36" s="96"/>
      <c r="H36" s="96"/>
      <c r="I36" s="100"/>
      <c r="J36" s="96"/>
      <c r="K36" s="445">
        <f t="shared" si="1"/>
        <v>0</v>
      </c>
      <c r="L36" s="97"/>
      <c r="M36" s="93"/>
      <c r="O36" s="447" t="str">
        <f t="shared" si="2"/>
        <v>0</v>
      </c>
      <c r="P36" s="447" t="str">
        <f t="shared" si="3"/>
        <v>0</v>
      </c>
      <c r="Q36" s="450">
        <f t="shared" si="4"/>
        <v>0</v>
      </c>
    </row>
    <row r="37" spans="1:17">
      <c r="A37" s="63">
        <v>27</v>
      </c>
      <c r="B37" s="98"/>
      <c r="C37" s="94"/>
      <c r="D37" s="99"/>
      <c r="E37" s="95"/>
      <c r="F37" s="443" t="str">
        <f t="shared" si="0"/>
        <v>0</v>
      </c>
      <c r="G37" s="96"/>
      <c r="H37" s="96"/>
      <c r="I37" s="100"/>
      <c r="J37" s="96"/>
      <c r="K37" s="445">
        <f t="shared" si="1"/>
        <v>0</v>
      </c>
      <c r="L37" s="97"/>
      <c r="M37" s="93"/>
      <c r="O37" s="447" t="str">
        <f t="shared" si="2"/>
        <v>0</v>
      </c>
      <c r="P37" s="447" t="str">
        <f t="shared" si="3"/>
        <v>0</v>
      </c>
      <c r="Q37" s="450">
        <f t="shared" si="4"/>
        <v>0</v>
      </c>
    </row>
    <row r="38" spans="1:17">
      <c r="A38" s="63">
        <v>28</v>
      </c>
      <c r="B38" s="98"/>
      <c r="C38" s="94"/>
      <c r="D38" s="99"/>
      <c r="E38" s="95"/>
      <c r="F38" s="443" t="str">
        <f t="shared" si="0"/>
        <v>0</v>
      </c>
      <c r="G38" s="96"/>
      <c r="H38" s="96"/>
      <c r="I38" s="100"/>
      <c r="J38" s="96"/>
      <c r="K38" s="445">
        <f t="shared" si="1"/>
        <v>0</v>
      </c>
      <c r="L38" s="97"/>
      <c r="M38" s="93"/>
      <c r="O38" s="447" t="str">
        <f t="shared" si="2"/>
        <v>0</v>
      </c>
      <c r="P38" s="447" t="str">
        <f t="shared" si="3"/>
        <v>0</v>
      </c>
      <c r="Q38" s="450">
        <f t="shared" si="4"/>
        <v>0</v>
      </c>
    </row>
    <row r="39" spans="1:17">
      <c r="A39" s="63">
        <v>29</v>
      </c>
      <c r="B39" s="98"/>
      <c r="C39" s="94"/>
      <c r="D39" s="99"/>
      <c r="E39" s="95"/>
      <c r="F39" s="443" t="str">
        <f t="shared" si="0"/>
        <v>0</v>
      </c>
      <c r="G39" s="96"/>
      <c r="H39" s="96"/>
      <c r="I39" s="100"/>
      <c r="J39" s="96"/>
      <c r="K39" s="445">
        <f t="shared" si="1"/>
        <v>0</v>
      </c>
      <c r="L39" s="97"/>
      <c r="M39" s="93"/>
      <c r="O39" s="447" t="str">
        <f t="shared" si="2"/>
        <v>0</v>
      </c>
      <c r="P39" s="447" t="str">
        <f t="shared" si="3"/>
        <v>0</v>
      </c>
      <c r="Q39" s="450">
        <f t="shared" si="4"/>
        <v>0</v>
      </c>
    </row>
    <row r="40" spans="1:17">
      <c r="A40" s="63">
        <v>30</v>
      </c>
      <c r="B40" s="98"/>
      <c r="C40" s="94"/>
      <c r="D40" s="99"/>
      <c r="E40" s="95"/>
      <c r="F40" s="443" t="str">
        <f t="shared" si="0"/>
        <v>0</v>
      </c>
      <c r="G40" s="96"/>
      <c r="H40" s="96"/>
      <c r="I40" s="100"/>
      <c r="J40" s="96"/>
      <c r="K40" s="445">
        <f t="shared" si="1"/>
        <v>0</v>
      </c>
      <c r="L40" s="97"/>
      <c r="M40" s="93"/>
      <c r="O40" s="447" t="str">
        <f t="shared" si="2"/>
        <v>0</v>
      </c>
      <c r="P40" s="447" t="str">
        <f t="shared" si="3"/>
        <v>0</v>
      </c>
      <c r="Q40" s="450">
        <f t="shared" si="4"/>
        <v>0</v>
      </c>
    </row>
    <row r="41" spans="1:17">
      <c r="A41" s="63">
        <v>31</v>
      </c>
      <c r="B41" s="98"/>
      <c r="C41" s="94"/>
      <c r="D41" s="99"/>
      <c r="E41" s="95"/>
      <c r="F41" s="443" t="str">
        <f t="shared" si="0"/>
        <v>0</v>
      </c>
      <c r="G41" s="96"/>
      <c r="H41" s="96"/>
      <c r="I41" s="100"/>
      <c r="J41" s="96"/>
      <c r="K41" s="445">
        <f t="shared" si="1"/>
        <v>0</v>
      </c>
      <c r="L41" s="97"/>
      <c r="M41" s="93"/>
      <c r="O41" s="447" t="str">
        <f t="shared" si="2"/>
        <v>0</v>
      </c>
      <c r="P41" s="447" t="str">
        <f t="shared" si="3"/>
        <v>0</v>
      </c>
      <c r="Q41" s="450">
        <f t="shared" si="4"/>
        <v>0</v>
      </c>
    </row>
    <row r="42" spans="1:17">
      <c r="A42" s="63">
        <v>32</v>
      </c>
      <c r="B42" s="98"/>
      <c r="C42" s="94"/>
      <c r="D42" s="99"/>
      <c r="E42" s="95"/>
      <c r="F42" s="443" t="str">
        <f t="shared" si="0"/>
        <v>0</v>
      </c>
      <c r="G42" s="96"/>
      <c r="H42" s="96"/>
      <c r="I42" s="100"/>
      <c r="J42" s="96"/>
      <c r="K42" s="445">
        <f t="shared" si="1"/>
        <v>0</v>
      </c>
      <c r="L42" s="97"/>
      <c r="M42" s="93"/>
      <c r="O42" s="447" t="str">
        <f t="shared" si="2"/>
        <v>0</v>
      </c>
      <c r="P42" s="447" t="str">
        <f t="shared" si="3"/>
        <v>0</v>
      </c>
      <c r="Q42" s="450">
        <f t="shared" si="4"/>
        <v>0</v>
      </c>
    </row>
    <row r="43" spans="1:17">
      <c r="A43" s="63">
        <v>33</v>
      </c>
      <c r="B43" s="98"/>
      <c r="C43" s="94"/>
      <c r="D43" s="99"/>
      <c r="E43" s="95"/>
      <c r="F43" s="443" t="str">
        <f t="shared" si="0"/>
        <v>0</v>
      </c>
      <c r="G43" s="96"/>
      <c r="H43" s="96"/>
      <c r="I43" s="100"/>
      <c r="J43" s="96"/>
      <c r="K43" s="445">
        <f t="shared" si="1"/>
        <v>0</v>
      </c>
      <c r="L43" s="97"/>
      <c r="M43" s="93"/>
      <c r="O43" s="447" t="str">
        <f t="shared" si="2"/>
        <v>0</v>
      </c>
      <c r="P43" s="447" t="str">
        <f t="shared" si="3"/>
        <v>0</v>
      </c>
      <c r="Q43" s="450">
        <f t="shared" si="4"/>
        <v>0</v>
      </c>
    </row>
    <row r="44" spans="1:17">
      <c r="A44" s="63">
        <v>34</v>
      </c>
      <c r="B44" s="98"/>
      <c r="C44" s="94"/>
      <c r="D44" s="99"/>
      <c r="E44" s="95"/>
      <c r="F44" s="443" t="str">
        <f t="shared" si="0"/>
        <v>0</v>
      </c>
      <c r="G44" s="96"/>
      <c r="H44" s="96"/>
      <c r="I44" s="100"/>
      <c r="J44" s="96"/>
      <c r="K44" s="445">
        <f t="shared" si="1"/>
        <v>0</v>
      </c>
      <c r="L44" s="97"/>
      <c r="M44" s="93"/>
      <c r="O44" s="447" t="str">
        <f t="shared" si="2"/>
        <v>0</v>
      </c>
      <c r="P44" s="447" t="str">
        <f t="shared" si="3"/>
        <v>0</v>
      </c>
      <c r="Q44" s="450">
        <f t="shared" si="4"/>
        <v>0</v>
      </c>
    </row>
    <row r="45" spans="1:17">
      <c r="A45" s="63">
        <v>35</v>
      </c>
      <c r="B45" s="98"/>
      <c r="C45" s="94"/>
      <c r="D45" s="99"/>
      <c r="E45" s="95"/>
      <c r="F45" s="443" t="str">
        <f t="shared" si="0"/>
        <v>0</v>
      </c>
      <c r="G45" s="96"/>
      <c r="H45" s="96"/>
      <c r="I45" s="100"/>
      <c r="J45" s="96"/>
      <c r="K45" s="445">
        <f t="shared" si="1"/>
        <v>0</v>
      </c>
      <c r="L45" s="97"/>
      <c r="M45" s="93"/>
      <c r="O45" s="447" t="str">
        <f t="shared" si="2"/>
        <v>0</v>
      </c>
      <c r="P45" s="447" t="str">
        <f t="shared" si="3"/>
        <v>0</v>
      </c>
      <c r="Q45" s="450">
        <f t="shared" si="4"/>
        <v>0</v>
      </c>
    </row>
    <row r="46" spans="1:17">
      <c r="A46" s="63">
        <v>36</v>
      </c>
      <c r="B46" s="98"/>
      <c r="C46" s="94"/>
      <c r="D46" s="99"/>
      <c r="E46" s="95"/>
      <c r="F46" s="443" t="str">
        <f t="shared" si="0"/>
        <v>0</v>
      </c>
      <c r="G46" s="96"/>
      <c r="H46" s="96"/>
      <c r="I46" s="100"/>
      <c r="J46" s="96"/>
      <c r="K46" s="445">
        <f t="shared" si="1"/>
        <v>0</v>
      </c>
      <c r="L46" s="97"/>
      <c r="M46" s="93"/>
      <c r="O46" s="447" t="str">
        <f t="shared" si="2"/>
        <v>0</v>
      </c>
      <c r="P46" s="447" t="str">
        <f t="shared" si="3"/>
        <v>0</v>
      </c>
      <c r="Q46" s="450">
        <f t="shared" si="4"/>
        <v>0</v>
      </c>
    </row>
    <row r="47" spans="1:17">
      <c r="A47" s="63">
        <v>37</v>
      </c>
      <c r="B47" s="98"/>
      <c r="C47" s="94"/>
      <c r="D47" s="99"/>
      <c r="E47" s="95"/>
      <c r="F47" s="443" t="str">
        <f t="shared" si="0"/>
        <v>0</v>
      </c>
      <c r="G47" s="96"/>
      <c r="H47" s="96"/>
      <c r="I47" s="100"/>
      <c r="J47" s="96"/>
      <c r="K47" s="445">
        <f t="shared" si="1"/>
        <v>0</v>
      </c>
      <c r="L47" s="97"/>
      <c r="M47" s="93"/>
      <c r="O47" s="447" t="str">
        <f t="shared" si="2"/>
        <v>0</v>
      </c>
      <c r="P47" s="447" t="str">
        <f t="shared" si="3"/>
        <v>0</v>
      </c>
      <c r="Q47" s="450">
        <f t="shared" si="4"/>
        <v>0</v>
      </c>
    </row>
    <row r="48" spans="1:17">
      <c r="A48" s="63">
        <v>38</v>
      </c>
      <c r="B48" s="98"/>
      <c r="C48" s="94"/>
      <c r="D48" s="99"/>
      <c r="E48" s="95"/>
      <c r="F48" s="443" t="str">
        <f t="shared" si="0"/>
        <v>0</v>
      </c>
      <c r="G48" s="96"/>
      <c r="H48" s="96"/>
      <c r="I48" s="100"/>
      <c r="J48" s="96"/>
      <c r="K48" s="445">
        <f t="shared" si="1"/>
        <v>0</v>
      </c>
      <c r="L48" s="97"/>
      <c r="M48" s="93"/>
      <c r="O48" s="447" t="str">
        <f t="shared" si="2"/>
        <v>0</v>
      </c>
      <c r="P48" s="447" t="str">
        <f t="shared" si="3"/>
        <v>0</v>
      </c>
      <c r="Q48" s="450">
        <f t="shared" si="4"/>
        <v>0</v>
      </c>
    </row>
    <row r="49" spans="1:17">
      <c r="A49" s="63">
        <v>39</v>
      </c>
      <c r="B49" s="98"/>
      <c r="C49" s="94"/>
      <c r="D49" s="99"/>
      <c r="E49" s="95"/>
      <c r="F49" s="443" t="str">
        <f t="shared" si="0"/>
        <v>0</v>
      </c>
      <c r="G49" s="96"/>
      <c r="H49" s="96"/>
      <c r="I49" s="100"/>
      <c r="J49" s="96"/>
      <c r="K49" s="445">
        <f t="shared" si="1"/>
        <v>0</v>
      </c>
      <c r="L49" s="97"/>
      <c r="M49" s="93"/>
      <c r="O49" s="447" t="str">
        <f t="shared" si="2"/>
        <v>0</v>
      </c>
      <c r="P49" s="447" t="str">
        <f t="shared" si="3"/>
        <v>0</v>
      </c>
      <c r="Q49" s="450">
        <f t="shared" si="4"/>
        <v>0</v>
      </c>
    </row>
    <row r="50" spans="1:17">
      <c r="A50" s="63">
        <v>40</v>
      </c>
      <c r="B50" s="98"/>
      <c r="C50" s="94"/>
      <c r="D50" s="99"/>
      <c r="E50" s="95"/>
      <c r="F50" s="443" t="str">
        <f t="shared" si="0"/>
        <v>0</v>
      </c>
      <c r="G50" s="96"/>
      <c r="H50" s="96"/>
      <c r="I50" s="100"/>
      <c r="J50" s="96"/>
      <c r="K50" s="445">
        <f t="shared" si="1"/>
        <v>0</v>
      </c>
      <c r="L50" s="97"/>
      <c r="M50" s="93"/>
      <c r="O50" s="447" t="str">
        <f t="shared" si="2"/>
        <v>0</v>
      </c>
      <c r="P50" s="447" t="str">
        <f t="shared" si="3"/>
        <v>0</v>
      </c>
      <c r="Q50" s="450">
        <f t="shared" si="4"/>
        <v>0</v>
      </c>
    </row>
    <row r="51" spans="1:17">
      <c r="A51" s="63">
        <v>41</v>
      </c>
      <c r="B51" s="98"/>
      <c r="C51" s="94"/>
      <c r="D51" s="99"/>
      <c r="E51" s="95"/>
      <c r="F51" s="443" t="str">
        <f t="shared" si="0"/>
        <v>0</v>
      </c>
      <c r="G51" s="96"/>
      <c r="H51" s="96"/>
      <c r="I51" s="100"/>
      <c r="J51" s="96"/>
      <c r="K51" s="445">
        <f t="shared" si="1"/>
        <v>0</v>
      </c>
      <c r="L51" s="97"/>
      <c r="M51" s="93"/>
      <c r="O51" s="447" t="str">
        <f t="shared" si="2"/>
        <v>0</v>
      </c>
      <c r="P51" s="447" t="str">
        <f t="shared" si="3"/>
        <v>0</v>
      </c>
      <c r="Q51" s="450">
        <f t="shared" si="4"/>
        <v>0</v>
      </c>
    </row>
    <row r="52" spans="1:17">
      <c r="A52" s="63">
        <v>42</v>
      </c>
      <c r="B52" s="98"/>
      <c r="C52" s="94"/>
      <c r="D52" s="99"/>
      <c r="E52" s="95"/>
      <c r="F52" s="443" t="str">
        <f t="shared" si="0"/>
        <v>0</v>
      </c>
      <c r="G52" s="96"/>
      <c r="H52" s="96"/>
      <c r="I52" s="100"/>
      <c r="J52" s="96"/>
      <c r="K52" s="445">
        <f t="shared" si="1"/>
        <v>0</v>
      </c>
      <c r="L52" s="97"/>
      <c r="M52" s="93"/>
      <c r="O52" s="447" t="str">
        <f t="shared" si="2"/>
        <v>0</v>
      </c>
      <c r="P52" s="447" t="str">
        <f t="shared" si="3"/>
        <v>0</v>
      </c>
      <c r="Q52" s="450">
        <f t="shared" si="4"/>
        <v>0</v>
      </c>
    </row>
    <row r="53" spans="1:17" ht="12" customHeight="1">
      <c r="A53" s="63">
        <v>43</v>
      </c>
      <c r="B53" s="98"/>
      <c r="C53" s="94"/>
      <c r="D53" s="99"/>
      <c r="E53" s="95"/>
      <c r="F53" s="443" t="str">
        <f t="shared" si="0"/>
        <v>0</v>
      </c>
      <c r="G53" s="96"/>
      <c r="H53" s="96"/>
      <c r="I53" s="100"/>
      <c r="J53" s="96"/>
      <c r="K53" s="445">
        <f t="shared" si="1"/>
        <v>0</v>
      </c>
      <c r="L53" s="97"/>
      <c r="M53" s="93"/>
      <c r="O53" s="447" t="str">
        <f t="shared" si="2"/>
        <v>0</v>
      </c>
      <c r="P53" s="447" t="str">
        <f t="shared" si="3"/>
        <v>0</v>
      </c>
      <c r="Q53" s="450">
        <f t="shared" si="4"/>
        <v>0</v>
      </c>
    </row>
    <row r="54" spans="1:17">
      <c r="A54" s="63">
        <v>44</v>
      </c>
      <c r="B54" s="98"/>
      <c r="C54" s="101"/>
      <c r="D54" s="102"/>
      <c r="E54" s="95"/>
      <c r="F54" s="443" t="str">
        <f t="shared" si="0"/>
        <v>0</v>
      </c>
      <c r="G54" s="96"/>
      <c r="H54" s="96"/>
      <c r="I54" s="100"/>
      <c r="J54" s="96"/>
      <c r="K54" s="445">
        <f t="shared" si="1"/>
        <v>0</v>
      </c>
      <c r="L54" s="97"/>
      <c r="M54" s="93"/>
      <c r="O54" s="447" t="str">
        <f t="shared" si="2"/>
        <v>0</v>
      </c>
      <c r="P54" s="447" t="str">
        <f t="shared" si="3"/>
        <v>0</v>
      </c>
      <c r="Q54" s="450">
        <f t="shared" si="4"/>
        <v>0</v>
      </c>
    </row>
    <row r="55" spans="1:17" ht="13.8" thickBot="1">
      <c r="A55" s="63">
        <v>45</v>
      </c>
      <c r="B55" s="103"/>
      <c r="C55" s="104"/>
      <c r="D55" s="105"/>
      <c r="E55" s="106"/>
      <c r="F55" s="444" t="str">
        <f t="shared" si="0"/>
        <v>0</v>
      </c>
      <c r="G55" s="107"/>
      <c r="H55" s="107"/>
      <c r="I55" s="108"/>
      <c r="J55" s="107"/>
      <c r="K55" s="446">
        <f t="shared" si="1"/>
        <v>0</v>
      </c>
      <c r="L55" s="109"/>
      <c r="M55" s="93"/>
      <c r="O55" s="451" t="str">
        <f t="shared" si="2"/>
        <v>0</v>
      </c>
      <c r="P55" s="451" t="str">
        <f t="shared" si="3"/>
        <v>0</v>
      </c>
      <c r="Q55" s="452">
        <f t="shared" si="4"/>
        <v>0</v>
      </c>
    </row>
    <row r="56" spans="1:17" ht="13.8" thickBot="1"/>
    <row r="57" spans="1:17" ht="19.5" customHeight="1" thickBot="1">
      <c r="J57" s="110" t="s">
        <v>172</v>
      </c>
      <c r="K57" s="454">
        <f ca="1">SUM(OFFSET(K11,0,0):K55)</f>
        <v>0</v>
      </c>
      <c r="L57" s="111"/>
      <c r="O57" s="453">
        <f ca="1">SUM(OFFSET(O11,0,0):O55)</f>
        <v>0</v>
      </c>
      <c r="P57" s="453">
        <f ca="1">SUM(OFFSET(P11,0,0):P55)</f>
        <v>0</v>
      </c>
      <c r="Q57" s="453">
        <f ca="1">SUM(OFFSET(Q11,0,0):Q55)</f>
        <v>0</v>
      </c>
    </row>
    <row r="58" spans="1:17" s="112" customFormat="1" ht="16.5" customHeight="1" thickBot="1">
      <c r="B58" s="113"/>
      <c r="J58" s="114"/>
      <c r="K58" s="115"/>
      <c r="O58" s="113" t="s">
        <v>173</v>
      </c>
      <c r="P58" s="113" t="s">
        <v>174</v>
      </c>
      <c r="Q58" s="113" t="s">
        <v>175</v>
      </c>
    </row>
    <row r="59" spans="1:17" ht="19.5" customHeight="1" thickBot="1">
      <c r="J59" s="110"/>
      <c r="K59" s="111"/>
      <c r="N59" s="64" t="s">
        <v>176</v>
      </c>
      <c r="O59" s="459">
        <f ca="1">IFERROR(O$57/($O57+$P57),0)</f>
        <v>0</v>
      </c>
      <c r="P59" s="459">
        <f ca="1">IFERROR(P$57/($O57+$P57),0)</f>
        <v>0</v>
      </c>
      <c r="Q59" s="460">
        <f ca="1">SUM($O$59:$P$59)</f>
        <v>0</v>
      </c>
    </row>
    <row r="60" spans="1:17" ht="19.5" customHeight="1" thickBot="1">
      <c r="J60" s="110"/>
      <c r="K60" s="111"/>
      <c r="N60" s="64" t="s">
        <v>177</v>
      </c>
      <c r="O60" s="461">
        <f ca="1">IFERROR($Q$57*O$59,0)</f>
        <v>0</v>
      </c>
      <c r="P60" s="461">
        <f ca="1">IFERROR($Q$57*P$59,0)</f>
        <v>0</v>
      </c>
      <c r="Q60" s="462">
        <f ca="1">SUM($O$60:$P$60)</f>
        <v>0</v>
      </c>
    </row>
    <row r="61" spans="1:17" ht="19.5" customHeight="1" thickBot="1">
      <c r="J61" s="110"/>
      <c r="K61" s="111"/>
      <c r="M61" s="686" t="s">
        <v>178</v>
      </c>
      <c r="N61" s="687"/>
      <c r="O61" s="463">
        <f ca="1">IFERROR(O$57+O$60,0)</f>
        <v>0</v>
      </c>
      <c r="P61" s="463">
        <f ca="1">IFERROR(P$57+P$60,0)</f>
        <v>0</v>
      </c>
      <c r="Q61" s="464">
        <f ca="1">SUM($O$61:$P$61)</f>
        <v>0</v>
      </c>
    </row>
    <row r="62" spans="1:17" ht="19.5" customHeight="1" thickBot="1">
      <c r="J62" s="110" t="s">
        <v>179</v>
      </c>
      <c r="K62" s="454">
        <f ca="1">K57*0.1</f>
        <v>0</v>
      </c>
      <c r="N62" s="64" t="s">
        <v>180</v>
      </c>
      <c r="O62" s="465">
        <f ca="1">IFERROR($K$62*O$59,0)</f>
        <v>0</v>
      </c>
      <c r="P62" s="465">
        <f ca="1">IFERROR($K$62*P$59,0)</f>
        <v>0</v>
      </c>
      <c r="Q62" s="466">
        <f ca="1">SUM($O$62:$P$62)</f>
        <v>0</v>
      </c>
    </row>
    <row r="63" spans="1:17" ht="19.5" customHeight="1" thickBot="1">
      <c r="J63" s="110"/>
      <c r="K63" s="111"/>
      <c r="O63" s="116" t="s">
        <v>181</v>
      </c>
      <c r="P63" s="117" t="s">
        <v>182</v>
      </c>
    </row>
    <row r="64" spans="1:17" ht="19.5" customHeight="1" thickBot="1">
      <c r="J64" s="110" t="s">
        <v>183</v>
      </c>
      <c r="K64" s="458">
        <f ca="1">IFERROR($K$57+$K$62,0)</f>
        <v>0</v>
      </c>
      <c r="N64" s="64" t="s">
        <v>183</v>
      </c>
      <c r="O64" s="118">
        <f ca="1">IFERROR(SUM(O$61:O$62),0)</f>
        <v>0</v>
      </c>
      <c r="P64" s="458">
        <f ca="1">IFERROR(SUM(P$61:P$62),0)</f>
        <v>0</v>
      </c>
      <c r="Q64" s="458">
        <f ca="1">SUM($Q$61:$Q$62)</f>
        <v>0</v>
      </c>
    </row>
    <row r="66" spans="3:15">
      <c r="M66" s="119"/>
      <c r="N66" s="120" t="s">
        <v>184</v>
      </c>
      <c r="O66" s="121" t="s">
        <v>185</v>
      </c>
    </row>
    <row r="67" spans="3:15">
      <c r="C67" s="119"/>
      <c r="M67" s="120" t="s">
        <v>186</v>
      </c>
      <c r="N67" s="122"/>
      <c r="O67" s="467">
        <f ca="1">O64*N67</f>
        <v>0</v>
      </c>
    </row>
    <row r="68" spans="3:15">
      <c r="C68" s="119"/>
      <c r="M68" s="121" t="s">
        <v>187</v>
      </c>
      <c r="N68" s="122"/>
      <c r="O68" s="467">
        <f ca="1">O64*N68</f>
        <v>0</v>
      </c>
    </row>
    <row r="69" spans="3:15">
      <c r="C69" s="119"/>
    </row>
  </sheetData>
  <mergeCells count="5">
    <mergeCell ref="B4:Q4"/>
    <mergeCell ref="F6:H6"/>
    <mergeCell ref="J6:K6"/>
    <mergeCell ref="M6:Q6"/>
    <mergeCell ref="M61:N61"/>
  </mergeCells>
  <phoneticPr fontId="9"/>
  <conditionalFormatting sqref="Q11:Q55">
    <cfRule type="expression" dxfId="82" priority="1">
      <formula>$E11="（イ）複数項目に係る経費"</formula>
    </cfRule>
  </conditionalFormatting>
  <dataValidations count="1">
    <dataValidation type="list" allowBlank="1" showInputMessage="1" showErrorMessage="1" sqref="E11:E55" xr:uid="{B6EC68F7-D618-4579-97CE-DDD63D1C85DE}">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0988-2AEA-4D2F-A840-1BB4E78AD95A}">
  <sheetPr>
    <tabColor rgb="FF00B0F0"/>
    <pageSetUpPr fitToPage="1"/>
  </sheetPr>
  <dimension ref="B1:K35"/>
  <sheetViews>
    <sheetView showGridLines="0" view="pageBreakPreview" zoomScale="80" zoomScaleNormal="100" zoomScaleSheetLayoutView="80" workbookViewId="0">
      <selection activeCell="A10" sqref="A10:XFD33"/>
    </sheetView>
  </sheetViews>
  <sheetFormatPr defaultColWidth="9" defaultRowHeight="13.2"/>
  <cols>
    <col min="1" max="1" width="6.44140625" style="34" customWidth="1"/>
    <col min="2" max="2" width="3.77734375" style="34" customWidth="1"/>
    <col min="3" max="3" width="27.88671875" style="34" customWidth="1"/>
    <col min="4" max="5" width="6.44140625" style="34" customWidth="1"/>
    <col min="6" max="6" width="26.21875" style="34" customWidth="1"/>
    <col min="7" max="8" width="26.21875" style="123" customWidth="1"/>
    <col min="9" max="10" width="32.88671875" style="123" customWidth="1"/>
    <col min="11" max="16384" width="9" style="34"/>
  </cols>
  <sheetData>
    <row r="1" spans="2:11" ht="14.4">
      <c r="K1" s="124" t="s">
        <v>317</v>
      </c>
    </row>
    <row r="2" spans="2:11" ht="9.75" customHeight="1">
      <c r="K2" s="124"/>
    </row>
    <row r="3" spans="2:11" s="125" customFormat="1" ht="27.75" customHeight="1">
      <c r="B3" s="492" t="s">
        <v>188</v>
      </c>
      <c r="C3" s="492"/>
      <c r="D3" s="492"/>
      <c r="E3" s="492"/>
      <c r="F3" s="492"/>
      <c r="G3" s="492"/>
      <c r="H3" s="492"/>
      <c r="I3" s="492"/>
      <c r="J3" s="492"/>
    </row>
    <row r="4" spans="2:11" s="125" customFormat="1" ht="14.25" customHeight="1">
      <c r="B4" s="35"/>
      <c r="C4" s="35"/>
      <c r="D4" s="35"/>
      <c r="E4" s="35"/>
      <c r="F4" s="35"/>
      <c r="G4" s="35"/>
      <c r="H4" s="35"/>
      <c r="I4" s="35"/>
      <c r="J4" s="35"/>
    </row>
    <row r="5" spans="2:11" s="125" customFormat="1" ht="27.75" customHeight="1">
      <c r="B5" s="699" t="s">
        <v>105</v>
      </c>
      <c r="C5" s="699"/>
      <c r="D5" s="700" t="s">
        <v>106</v>
      </c>
      <c r="E5" s="700"/>
      <c r="F5" s="699"/>
      <c r="G5" s="126" t="s">
        <v>147</v>
      </c>
      <c r="H5" s="126" t="s">
        <v>148</v>
      </c>
      <c r="I5" s="699" t="s">
        <v>149</v>
      </c>
      <c r="J5" s="699"/>
    </row>
    <row r="6" spans="2:11" s="125" customFormat="1" ht="27.75" customHeight="1">
      <c r="B6" s="701">
        <f>'02-1_様式1-1'!C7</f>
        <v>0</v>
      </c>
      <c r="C6" s="702"/>
      <c r="D6" s="703">
        <f>'02-1_様式1-1'!H7</f>
        <v>0</v>
      </c>
      <c r="E6" s="703"/>
      <c r="F6" s="704"/>
      <c r="G6" s="442">
        <f>'02-1_様式1-1'!C8</f>
        <v>0</v>
      </c>
      <c r="H6" s="442" t="s">
        <v>318</v>
      </c>
      <c r="I6" s="705">
        <f>'02-1_様式1-1'!C11</f>
        <v>0</v>
      </c>
      <c r="J6" s="703"/>
    </row>
    <row r="7" spans="2:11" s="125" customFormat="1" ht="13.5" customHeight="1">
      <c r="B7" s="127"/>
      <c r="C7" s="127"/>
      <c r="D7" s="127"/>
      <c r="E7" s="127"/>
      <c r="F7" s="127"/>
      <c r="G7" s="127"/>
      <c r="H7" s="127"/>
      <c r="I7" s="127"/>
      <c r="J7" s="127"/>
    </row>
    <row r="8" spans="2:11" ht="22.5" customHeight="1">
      <c r="B8" s="706" t="s">
        <v>189</v>
      </c>
      <c r="C8" s="707" t="s">
        <v>190</v>
      </c>
      <c r="D8" s="706" t="s">
        <v>191</v>
      </c>
      <c r="E8" s="693" t="s">
        <v>329</v>
      </c>
      <c r="F8" s="694"/>
      <c r="G8" s="694"/>
      <c r="H8" s="694"/>
      <c r="I8" s="694"/>
      <c r="J8" s="695"/>
    </row>
    <row r="9" spans="2:11" ht="22.5" customHeight="1">
      <c r="B9" s="706"/>
      <c r="C9" s="707"/>
      <c r="D9" s="706"/>
      <c r="E9" s="696"/>
      <c r="F9" s="697"/>
      <c r="G9" s="697"/>
      <c r="H9" s="697"/>
      <c r="I9" s="697"/>
      <c r="J9" s="698"/>
    </row>
    <row r="10" spans="2:11" ht="27" customHeight="1">
      <c r="B10" s="708">
        <v>1</v>
      </c>
      <c r="C10" s="710"/>
      <c r="D10" s="712"/>
      <c r="E10" s="486" t="s">
        <v>330</v>
      </c>
      <c r="F10" s="688"/>
      <c r="G10" s="689"/>
      <c r="H10" s="689"/>
      <c r="I10" s="689"/>
      <c r="J10" s="690"/>
    </row>
    <row r="11" spans="2:11" ht="27" customHeight="1">
      <c r="B11" s="709"/>
      <c r="C11" s="711"/>
      <c r="D11" s="713"/>
      <c r="E11" s="485" t="s">
        <v>326</v>
      </c>
      <c r="F11" s="691"/>
      <c r="G11" s="692"/>
      <c r="H11" s="692"/>
      <c r="I11" s="692"/>
      <c r="J11" s="692"/>
    </row>
    <row r="12" spans="2:11" ht="27" customHeight="1">
      <c r="B12" s="714">
        <v>2</v>
      </c>
      <c r="C12" s="710"/>
      <c r="D12" s="715"/>
      <c r="E12" s="486" t="s">
        <v>330</v>
      </c>
      <c r="F12" s="688"/>
      <c r="G12" s="689"/>
      <c r="H12" s="689"/>
      <c r="I12" s="689"/>
      <c r="J12" s="690"/>
    </row>
    <row r="13" spans="2:11" ht="27" customHeight="1">
      <c r="B13" s="709"/>
      <c r="C13" s="711"/>
      <c r="D13" s="713"/>
      <c r="E13" s="485" t="s">
        <v>326</v>
      </c>
      <c r="F13" s="691"/>
      <c r="G13" s="692"/>
      <c r="H13" s="692"/>
      <c r="I13" s="692"/>
      <c r="J13" s="692"/>
    </row>
    <row r="14" spans="2:11" ht="27" customHeight="1">
      <c r="B14" s="714">
        <v>3</v>
      </c>
      <c r="C14" s="710"/>
      <c r="D14" s="715"/>
      <c r="E14" s="486" t="s">
        <v>330</v>
      </c>
      <c r="F14" s="688"/>
      <c r="G14" s="689"/>
      <c r="H14" s="689"/>
      <c r="I14" s="689"/>
      <c r="J14" s="690"/>
    </row>
    <row r="15" spans="2:11" ht="27" customHeight="1">
      <c r="B15" s="709"/>
      <c r="C15" s="711"/>
      <c r="D15" s="713"/>
      <c r="E15" s="485" t="s">
        <v>326</v>
      </c>
      <c r="F15" s="691"/>
      <c r="G15" s="692"/>
      <c r="H15" s="692"/>
      <c r="I15" s="692"/>
      <c r="J15" s="692"/>
    </row>
    <row r="16" spans="2:11" ht="27" customHeight="1">
      <c r="B16" s="708">
        <v>4</v>
      </c>
      <c r="C16" s="710"/>
      <c r="D16" s="715"/>
      <c r="E16" s="486" t="s">
        <v>330</v>
      </c>
      <c r="F16" s="688"/>
      <c r="G16" s="689"/>
      <c r="H16" s="689"/>
      <c r="I16" s="689"/>
      <c r="J16" s="690"/>
    </row>
    <row r="17" spans="2:10" ht="27" customHeight="1">
      <c r="B17" s="708"/>
      <c r="C17" s="711"/>
      <c r="D17" s="713"/>
      <c r="E17" s="485" t="s">
        <v>326</v>
      </c>
      <c r="F17" s="691"/>
      <c r="G17" s="692"/>
      <c r="H17" s="692"/>
      <c r="I17" s="692"/>
      <c r="J17" s="692"/>
    </row>
    <row r="18" spans="2:10" ht="27" customHeight="1">
      <c r="B18" s="714">
        <v>5</v>
      </c>
      <c r="C18" s="710"/>
      <c r="D18" s="715"/>
      <c r="E18" s="486" t="s">
        <v>330</v>
      </c>
      <c r="F18" s="688"/>
      <c r="G18" s="689"/>
      <c r="H18" s="689"/>
      <c r="I18" s="689"/>
      <c r="J18" s="690"/>
    </row>
    <row r="19" spans="2:10" ht="27" customHeight="1">
      <c r="B19" s="709"/>
      <c r="C19" s="711"/>
      <c r="D19" s="713"/>
      <c r="E19" s="485" t="s">
        <v>326</v>
      </c>
      <c r="F19" s="691"/>
      <c r="G19" s="692"/>
      <c r="H19" s="692"/>
      <c r="I19" s="692"/>
      <c r="J19" s="692"/>
    </row>
    <row r="20" spans="2:10" ht="27" customHeight="1">
      <c r="B20" s="708">
        <v>6</v>
      </c>
      <c r="C20" s="710"/>
      <c r="D20" s="715"/>
      <c r="E20" s="486" t="s">
        <v>330</v>
      </c>
      <c r="F20" s="688"/>
      <c r="G20" s="689"/>
      <c r="H20" s="689"/>
      <c r="I20" s="689"/>
      <c r="J20" s="690"/>
    </row>
    <row r="21" spans="2:10" ht="27" customHeight="1">
      <c r="B21" s="708"/>
      <c r="C21" s="711"/>
      <c r="D21" s="713"/>
      <c r="E21" s="485" t="s">
        <v>326</v>
      </c>
      <c r="F21" s="691"/>
      <c r="G21" s="692"/>
      <c r="H21" s="692"/>
      <c r="I21" s="692"/>
      <c r="J21" s="692"/>
    </row>
    <row r="22" spans="2:10" ht="27" customHeight="1">
      <c r="B22" s="714">
        <v>7</v>
      </c>
      <c r="C22" s="710"/>
      <c r="D22" s="715"/>
      <c r="E22" s="486" t="s">
        <v>330</v>
      </c>
      <c r="F22" s="688"/>
      <c r="G22" s="689"/>
      <c r="H22" s="689"/>
      <c r="I22" s="689"/>
      <c r="J22" s="690"/>
    </row>
    <row r="23" spans="2:10" ht="27" customHeight="1">
      <c r="B23" s="709"/>
      <c r="C23" s="711"/>
      <c r="D23" s="713"/>
      <c r="E23" s="485" t="s">
        <v>326</v>
      </c>
      <c r="F23" s="691"/>
      <c r="G23" s="692"/>
      <c r="H23" s="692"/>
      <c r="I23" s="692"/>
      <c r="J23" s="692"/>
    </row>
    <row r="24" spans="2:10" ht="27" customHeight="1">
      <c r="B24" s="708">
        <v>8</v>
      </c>
      <c r="C24" s="710"/>
      <c r="D24" s="715"/>
      <c r="E24" s="486" t="s">
        <v>330</v>
      </c>
      <c r="F24" s="688"/>
      <c r="G24" s="689"/>
      <c r="H24" s="689"/>
      <c r="I24" s="689"/>
      <c r="J24" s="690"/>
    </row>
    <row r="25" spans="2:10" ht="27" customHeight="1">
      <c r="B25" s="708"/>
      <c r="C25" s="711"/>
      <c r="D25" s="713"/>
      <c r="E25" s="485" t="s">
        <v>326</v>
      </c>
      <c r="F25" s="691"/>
      <c r="G25" s="692"/>
      <c r="H25" s="692"/>
      <c r="I25" s="692"/>
      <c r="J25" s="692"/>
    </row>
    <row r="26" spans="2:10" ht="27" customHeight="1">
      <c r="B26" s="714">
        <v>9</v>
      </c>
      <c r="C26" s="710"/>
      <c r="D26" s="715"/>
      <c r="E26" s="486" t="s">
        <v>330</v>
      </c>
      <c r="F26" s="688"/>
      <c r="G26" s="689"/>
      <c r="H26" s="689"/>
      <c r="I26" s="689"/>
      <c r="J26" s="690"/>
    </row>
    <row r="27" spans="2:10" ht="27" customHeight="1">
      <c r="B27" s="709"/>
      <c r="C27" s="711"/>
      <c r="D27" s="713"/>
      <c r="E27" s="485" t="s">
        <v>326</v>
      </c>
      <c r="F27" s="691"/>
      <c r="G27" s="692"/>
      <c r="H27" s="692"/>
      <c r="I27" s="692"/>
      <c r="J27" s="692"/>
    </row>
    <row r="28" spans="2:10" ht="27" customHeight="1">
      <c r="B28" s="708">
        <v>10</v>
      </c>
      <c r="C28" s="710"/>
      <c r="D28" s="715"/>
      <c r="E28" s="486" t="s">
        <v>330</v>
      </c>
      <c r="F28" s="688"/>
      <c r="G28" s="689"/>
      <c r="H28" s="689"/>
      <c r="I28" s="689"/>
      <c r="J28" s="690"/>
    </row>
    <row r="29" spans="2:10" ht="27" customHeight="1">
      <c r="B29" s="708"/>
      <c r="C29" s="711"/>
      <c r="D29" s="713"/>
      <c r="E29" s="485" t="s">
        <v>326</v>
      </c>
      <c r="F29" s="691"/>
      <c r="G29" s="692"/>
      <c r="H29" s="692"/>
      <c r="I29" s="692"/>
      <c r="J29" s="692"/>
    </row>
    <row r="30" spans="2:10" ht="27" customHeight="1">
      <c r="B30" s="714">
        <v>11</v>
      </c>
      <c r="C30" s="710"/>
      <c r="D30" s="715"/>
      <c r="E30" s="486" t="s">
        <v>330</v>
      </c>
      <c r="F30" s="688"/>
      <c r="G30" s="689"/>
      <c r="H30" s="689"/>
      <c r="I30" s="689"/>
      <c r="J30" s="690"/>
    </row>
    <row r="31" spans="2:10" ht="27" customHeight="1">
      <c r="B31" s="709"/>
      <c r="C31" s="711"/>
      <c r="D31" s="713"/>
      <c r="E31" s="485" t="s">
        <v>326</v>
      </c>
      <c r="F31" s="691"/>
      <c r="G31" s="692"/>
      <c r="H31" s="692"/>
      <c r="I31" s="692"/>
      <c r="J31" s="692"/>
    </row>
    <row r="32" spans="2:10" ht="27" customHeight="1">
      <c r="B32" s="708">
        <v>12</v>
      </c>
      <c r="C32" s="710"/>
      <c r="D32" s="715"/>
      <c r="E32" s="486" t="s">
        <v>330</v>
      </c>
      <c r="F32" s="688"/>
      <c r="G32" s="689"/>
      <c r="H32" s="689"/>
      <c r="I32" s="689"/>
      <c r="J32" s="690"/>
    </row>
    <row r="33" spans="2:10" ht="27" customHeight="1">
      <c r="B33" s="708"/>
      <c r="C33" s="711"/>
      <c r="D33" s="713"/>
      <c r="E33" s="485" t="s">
        <v>326</v>
      </c>
      <c r="F33" s="691"/>
      <c r="G33" s="692"/>
      <c r="H33" s="692"/>
      <c r="I33" s="692"/>
      <c r="J33" s="692"/>
    </row>
    <row r="34" spans="2:10" ht="35.25" customHeight="1">
      <c r="B34" s="61"/>
      <c r="C34" s="488"/>
      <c r="D34" s="128"/>
      <c r="E34" s="128"/>
      <c r="F34" s="487"/>
      <c r="G34" s="129"/>
      <c r="H34" s="129"/>
      <c r="I34" s="129"/>
      <c r="J34" s="129"/>
    </row>
    <row r="35" spans="2:10">
      <c r="F35" s="489"/>
    </row>
  </sheetData>
  <mergeCells count="71">
    <mergeCell ref="B32:B33"/>
    <mergeCell ref="C32:C33"/>
    <mergeCell ref="D32:D33"/>
    <mergeCell ref="F32:J32"/>
    <mergeCell ref="F33:J33"/>
    <mergeCell ref="B28:B29"/>
    <mergeCell ref="C28:C29"/>
    <mergeCell ref="D28:D29"/>
    <mergeCell ref="F28:J28"/>
    <mergeCell ref="F29:J29"/>
    <mergeCell ref="B30:B31"/>
    <mergeCell ref="C30:C31"/>
    <mergeCell ref="D30:D31"/>
    <mergeCell ref="F30:J30"/>
    <mergeCell ref="F31:J31"/>
    <mergeCell ref="B24:B25"/>
    <mergeCell ref="C24:C25"/>
    <mergeCell ref="D24:D25"/>
    <mergeCell ref="F24:J24"/>
    <mergeCell ref="F25:J25"/>
    <mergeCell ref="B26:B27"/>
    <mergeCell ref="C26:C27"/>
    <mergeCell ref="D26:D27"/>
    <mergeCell ref="F26:J26"/>
    <mergeCell ref="F27:J27"/>
    <mergeCell ref="B20:B21"/>
    <mergeCell ref="C20:C21"/>
    <mergeCell ref="D20:D21"/>
    <mergeCell ref="F20:J20"/>
    <mergeCell ref="F21:J21"/>
    <mergeCell ref="B22:B23"/>
    <mergeCell ref="C22:C23"/>
    <mergeCell ref="D22:D23"/>
    <mergeCell ref="F22:J22"/>
    <mergeCell ref="F23:J23"/>
    <mergeCell ref="B16:B17"/>
    <mergeCell ref="C16:C17"/>
    <mergeCell ref="D16:D17"/>
    <mergeCell ref="F16:J16"/>
    <mergeCell ref="F17:J17"/>
    <mergeCell ref="B18:B19"/>
    <mergeCell ref="C18:C19"/>
    <mergeCell ref="D18:D19"/>
    <mergeCell ref="F18:J18"/>
    <mergeCell ref="F19:J19"/>
    <mergeCell ref="B12:B13"/>
    <mergeCell ref="C12:C13"/>
    <mergeCell ref="D12:D13"/>
    <mergeCell ref="F12:J12"/>
    <mergeCell ref="F13:J13"/>
    <mergeCell ref="B14:B15"/>
    <mergeCell ref="C14:C15"/>
    <mergeCell ref="D14:D15"/>
    <mergeCell ref="F14:J14"/>
    <mergeCell ref="F15:J15"/>
    <mergeCell ref="F10:J10"/>
    <mergeCell ref="F11:J11"/>
    <mergeCell ref="E8:J9"/>
    <mergeCell ref="B3:J3"/>
    <mergeCell ref="B5:C5"/>
    <mergeCell ref="D5:F5"/>
    <mergeCell ref="I5:J5"/>
    <mergeCell ref="B6:C6"/>
    <mergeCell ref="D6:F6"/>
    <mergeCell ref="I6:J6"/>
    <mergeCell ref="B8:B9"/>
    <mergeCell ref="C8:C9"/>
    <mergeCell ref="D8:D9"/>
    <mergeCell ref="B10:B11"/>
    <mergeCell ref="C10:C11"/>
    <mergeCell ref="D10:D11"/>
  </mergeCells>
  <phoneticPr fontId="9"/>
  <conditionalFormatting sqref="D10:D11">
    <cfRule type="expression" dxfId="81" priority="37">
      <formula>$C$10&lt;&gt;""</formula>
    </cfRule>
    <cfRule type="expression" dxfId="80" priority="36">
      <formula>$D$10&lt;&gt;""</formula>
    </cfRule>
  </conditionalFormatting>
  <conditionalFormatting sqref="D12:D13">
    <cfRule type="expression" dxfId="79" priority="35">
      <formula>$D$12&lt;&gt;""</formula>
    </cfRule>
    <cfRule type="expression" dxfId="78" priority="99">
      <formula>$C$12&lt;&gt;""</formula>
    </cfRule>
  </conditionalFormatting>
  <conditionalFormatting sqref="D14:D15">
    <cfRule type="expression" dxfId="77" priority="34">
      <formula>$D$14&lt;&gt;""</formula>
    </cfRule>
    <cfRule type="expression" dxfId="76" priority="98">
      <formula>$C$14&lt;&gt;""</formula>
    </cfRule>
  </conditionalFormatting>
  <conditionalFormatting sqref="D16:D17">
    <cfRule type="expression" dxfId="75" priority="33">
      <formula>$D$16&lt;&gt;""</formula>
    </cfRule>
    <cfRule type="expression" dxfId="74" priority="97">
      <formula>$C$16&lt;&gt;""</formula>
    </cfRule>
  </conditionalFormatting>
  <conditionalFormatting sqref="D18:D19">
    <cfRule type="expression" dxfId="73" priority="32">
      <formula>$D$18&lt;&gt;""</formula>
    </cfRule>
    <cfRule type="expression" dxfId="72" priority="96">
      <formula>$C$18&lt;&gt;""</formula>
    </cfRule>
  </conditionalFormatting>
  <conditionalFormatting sqref="D20:D21">
    <cfRule type="expression" dxfId="71" priority="31">
      <formula>$D$20&lt;&gt;""</formula>
    </cfRule>
    <cfRule type="expression" dxfId="70" priority="95">
      <formula>$C$20&lt;&gt;""</formula>
    </cfRule>
  </conditionalFormatting>
  <conditionalFormatting sqref="D22:D23">
    <cfRule type="expression" dxfId="69" priority="30">
      <formula>$D$22&lt;&gt;""</formula>
    </cfRule>
    <cfRule type="expression" dxfId="68" priority="94">
      <formula>$C$22&lt;&gt;""</formula>
    </cfRule>
  </conditionalFormatting>
  <conditionalFormatting sqref="D24:D25">
    <cfRule type="expression" dxfId="67" priority="29">
      <formula>$D$24&lt;&gt;""</formula>
    </cfRule>
    <cfRule type="expression" dxfId="66" priority="93">
      <formula>$C$24&lt;&gt;""</formula>
    </cfRule>
  </conditionalFormatting>
  <conditionalFormatting sqref="D26:D27">
    <cfRule type="expression" dxfId="65" priority="28">
      <formula>$D$26&lt;&gt;""</formula>
    </cfRule>
    <cfRule type="expression" dxfId="64" priority="92">
      <formula>$C$26&lt;&gt;""</formula>
    </cfRule>
  </conditionalFormatting>
  <conditionalFormatting sqref="D28:D29">
    <cfRule type="expression" dxfId="63" priority="27">
      <formula>$D$28&lt;&gt;""</formula>
    </cfRule>
    <cfRule type="expression" dxfId="62" priority="91">
      <formula>$C$28&lt;&gt;""</formula>
    </cfRule>
  </conditionalFormatting>
  <conditionalFormatting sqref="D30:D31">
    <cfRule type="expression" dxfId="61" priority="26">
      <formula>$D$30&lt;&gt;""</formula>
    </cfRule>
    <cfRule type="expression" dxfId="60" priority="90">
      <formula>$C$30&lt;&gt;""</formula>
    </cfRule>
  </conditionalFormatting>
  <conditionalFormatting sqref="D32:D33">
    <cfRule type="expression" dxfId="59" priority="25">
      <formula>$D$32&lt;&gt;""</formula>
    </cfRule>
    <cfRule type="expression" dxfId="58" priority="89">
      <formula>$C$32&lt;&gt;""</formula>
    </cfRule>
  </conditionalFormatting>
  <conditionalFormatting sqref="F10:J10">
    <cfRule type="expression" dxfId="57" priority="112">
      <formula>$C$10&lt;&gt;""</formula>
    </cfRule>
    <cfRule type="expression" dxfId="56" priority="24">
      <formula>$F$10&lt;&gt;""</formula>
    </cfRule>
  </conditionalFormatting>
  <conditionalFormatting sqref="F11:J11">
    <cfRule type="expression" dxfId="55" priority="88">
      <formula>AND(ISNUMBER($D$10), $D$10&gt;=1)</formula>
    </cfRule>
    <cfRule type="expression" dxfId="54" priority="23">
      <formula>$F$11&lt;&gt;""</formula>
    </cfRule>
  </conditionalFormatting>
  <conditionalFormatting sqref="F12:J12">
    <cfRule type="expression" dxfId="53" priority="22">
      <formula>$F$12&lt;&gt;""</formula>
    </cfRule>
    <cfRule type="expression" dxfId="52" priority="69">
      <formula>$C$12&lt;&gt;""</formula>
    </cfRule>
  </conditionalFormatting>
  <conditionalFormatting sqref="F13:J13">
    <cfRule type="expression" dxfId="51" priority="21">
      <formula>$F$13&lt;&gt;""</formula>
    </cfRule>
    <cfRule type="expression" dxfId="50" priority="67">
      <formula>AND(ISNUMBER($D$12), $D$12&gt;=1)</formula>
    </cfRule>
  </conditionalFormatting>
  <conditionalFormatting sqref="F14:J14">
    <cfRule type="expression" dxfId="49" priority="20">
      <formula>$F$14&lt;&gt;""</formula>
    </cfRule>
    <cfRule type="expression" dxfId="48" priority="66">
      <formula>$C$14&lt;&gt;""</formula>
    </cfRule>
  </conditionalFormatting>
  <conditionalFormatting sqref="F15:J15">
    <cfRule type="expression" dxfId="47" priority="19">
      <formula>$F$15&lt;&gt;""</formula>
    </cfRule>
    <cfRule type="expression" dxfId="46" priority="64">
      <formula>AND(ISNUMBER($D$14),$D$14&gt;=1)</formula>
    </cfRule>
  </conditionalFormatting>
  <conditionalFormatting sqref="F16:J16">
    <cfRule type="expression" dxfId="45" priority="18">
      <formula>$F$16&lt;&gt;""</formula>
    </cfRule>
    <cfRule type="expression" dxfId="44" priority="63">
      <formula>$C$16&lt;&gt;""</formula>
    </cfRule>
  </conditionalFormatting>
  <conditionalFormatting sqref="F17:J17">
    <cfRule type="expression" dxfId="43" priority="61">
      <formula>AND(ISNUMBER($D$16),$D$16&gt;=1)</formula>
    </cfRule>
    <cfRule type="expression" dxfId="42" priority="17">
      <formula>$F$17&lt;&gt;""</formula>
    </cfRule>
  </conditionalFormatting>
  <conditionalFormatting sqref="F18:J18">
    <cfRule type="expression" dxfId="41" priority="60">
      <formula>$C$18&lt;&gt;""</formula>
    </cfRule>
    <cfRule type="expression" dxfId="40" priority="16">
      <formula>$F$18&lt;&gt;""</formula>
    </cfRule>
  </conditionalFormatting>
  <conditionalFormatting sqref="F19:J19">
    <cfRule type="expression" dxfId="39" priority="58">
      <formula>AND(ISNUMBER($D$18),$D$18&gt;=1)</formula>
    </cfRule>
    <cfRule type="expression" dxfId="38" priority="15">
      <formula>$F$19&lt;&gt;""</formula>
    </cfRule>
  </conditionalFormatting>
  <conditionalFormatting sqref="F20:J20">
    <cfRule type="expression" dxfId="37" priority="57">
      <formula>$C$20&lt;&gt;""</formula>
    </cfRule>
    <cfRule type="expression" dxfId="36" priority="14">
      <formula>$F$20&lt;&gt;""</formula>
    </cfRule>
  </conditionalFormatting>
  <conditionalFormatting sqref="F21:J21">
    <cfRule type="expression" dxfId="35" priority="13">
      <formula>$F$21&lt;&gt;""</formula>
    </cfRule>
    <cfRule type="expression" dxfId="34" priority="55">
      <formula>AND(ISNUMBER($D$20),$D$20&gt;=1)</formula>
    </cfRule>
  </conditionalFormatting>
  <conditionalFormatting sqref="F22:J22">
    <cfRule type="expression" dxfId="33" priority="12">
      <formula>$F$22&lt;&gt;""</formula>
    </cfRule>
    <cfRule type="expression" dxfId="32" priority="54">
      <formula>$C$22&lt;&gt;""</formula>
    </cfRule>
  </conditionalFormatting>
  <conditionalFormatting sqref="F23:J23">
    <cfRule type="expression" dxfId="31" priority="52">
      <formula>AND(ISNUMBER($D$22),$D$22&gt;=1)</formula>
    </cfRule>
    <cfRule type="expression" dxfId="30" priority="11">
      <formula>$F$23&lt;&gt;""</formula>
    </cfRule>
  </conditionalFormatting>
  <conditionalFormatting sqref="F24:J24">
    <cfRule type="expression" dxfId="29" priority="51">
      <formula>$C$24&lt;&gt;""</formula>
    </cfRule>
    <cfRule type="expression" dxfId="28" priority="10">
      <formula>$F$24&lt;&gt;""</formula>
    </cfRule>
  </conditionalFormatting>
  <conditionalFormatting sqref="F25:J25">
    <cfRule type="expression" dxfId="27" priority="49">
      <formula>AND(ISNUMBER($D$24), $D$24&gt;=1)</formula>
    </cfRule>
    <cfRule type="expression" dxfId="26" priority="9">
      <formula>$F$25&lt;&gt;""</formula>
    </cfRule>
  </conditionalFormatting>
  <conditionalFormatting sqref="F26:J26">
    <cfRule type="expression" dxfId="25" priority="48">
      <formula>$C$26&lt;&gt;""</formula>
    </cfRule>
    <cfRule type="expression" dxfId="24" priority="8">
      <formula>$F$26&lt;&gt;""</formula>
    </cfRule>
  </conditionalFormatting>
  <conditionalFormatting sqref="F27:J27">
    <cfRule type="expression" dxfId="23" priority="46">
      <formula>AND(ISNUMBER($D$26), $D$26&gt;=1)</formula>
    </cfRule>
    <cfRule type="expression" dxfId="22" priority="7">
      <formula>$F$27&lt;&gt;""</formula>
    </cfRule>
  </conditionalFormatting>
  <conditionalFormatting sqref="F28:J28">
    <cfRule type="expression" dxfId="21" priority="45">
      <formula>$C$28&lt;&gt;""</formula>
    </cfRule>
    <cfRule type="expression" dxfId="20" priority="6">
      <formula>$F$28&lt;&gt;""</formula>
    </cfRule>
  </conditionalFormatting>
  <conditionalFormatting sqref="F29:J29">
    <cfRule type="expression" dxfId="19" priority="43">
      <formula>AND(ISNUMBER($D$28), $D$28&gt;=1)</formula>
    </cfRule>
    <cfRule type="expression" dxfId="18" priority="5">
      <formula>$F$29&lt;&gt;""</formula>
    </cfRule>
  </conditionalFormatting>
  <conditionalFormatting sqref="F30:J30">
    <cfRule type="expression" dxfId="17" priority="4">
      <formula>$F$30&lt;&gt;""</formula>
    </cfRule>
    <cfRule type="expression" dxfId="16" priority="42">
      <formula>$C$30&lt;&gt;""</formula>
    </cfRule>
  </conditionalFormatting>
  <conditionalFormatting sqref="F31:J31">
    <cfRule type="expression" dxfId="15" priority="3">
      <formula>$F$31&lt;&gt;""</formula>
    </cfRule>
    <cfRule type="expression" dxfId="14" priority="40">
      <formula>AND(ISNUMBER($D$30), $D$30&gt;=1)</formula>
    </cfRule>
  </conditionalFormatting>
  <conditionalFormatting sqref="F32:J32">
    <cfRule type="expression" dxfId="13" priority="2">
      <formula>$F$32&lt;&gt;""</formula>
    </cfRule>
    <cfRule type="expression" dxfId="12" priority="39">
      <formula>$C$32&lt;&gt;""</formula>
    </cfRule>
  </conditionalFormatting>
  <conditionalFormatting sqref="F33:J33">
    <cfRule type="expression" dxfId="11" priority="38">
      <formula>AND(ISNUMBER($D$32), $D$32&gt;=1)</formula>
    </cfRule>
    <cfRule type="expression" dxfId="10" priority="1">
      <formula>$F$33&lt;&gt;""</formula>
    </cfRule>
  </conditionalFormatting>
  <dataValidations count="1">
    <dataValidation showDropDown="1" showInputMessage="1" showErrorMessage="1" sqref="I6:J6" xr:uid="{C55FC31E-E5AD-4C0C-9824-723BB7B14EF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8DF2-2387-40EE-B300-62963E1D85B4}">
  <sheetPr>
    <tabColor rgb="FF00B0F0"/>
    <pageSetUpPr fitToPage="1"/>
  </sheetPr>
  <dimension ref="A1:J33"/>
  <sheetViews>
    <sheetView showZeros="0" view="pageBreakPreview" topLeftCell="A17" zoomScaleNormal="85" zoomScaleSheetLayoutView="100" workbookViewId="0">
      <selection activeCell="N9" sqref="N9"/>
    </sheetView>
  </sheetViews>
  <sheetFormatPr defaultColWidth="9" defaultRowHeight="13.2"/>
  <cols>
    <col min="1" max="1" width="15.77734375" style="130" bestFit="1" customWidth="1"/>
    <col min="2" max="2" width="12.44140625" style="130" bestFit="1" customWidth="1"/>
    <col min="3" max="3" width="12.21875" style="130" customWidth="1"/>
    <col min="4" max="4" width="3.77734375" style="130" bestFit="1" customWidth="1"/>
    <col min="5" max="5" width="12.44140625" style="130" bestFit="1" customWidth="1"/>
    <col min="6" max="6" width="12" style="130" customWidth="1"/>
    <col min="7" max="7" width="3.77734375" style="130" bestFit="1" customWidth="1"/>
    <col min="8" max="8" width="10.21875" style="130" bestFit="1" customWidth="1"/>
    <col min="9" max="9" width="17.109375" style="130" customWidth="1"/>
    <col min="10" max="10" width="3.44140625" style="150" bestFit="1" customWidth="1"/>
    <col min="11" max="16384" width="9" style="130"/>
  </cols>
  <sheetData>
    <row r="1" spans="1:10" ht="24.75" customHeight="1">
      <c r="G1" s="718" t="s">
        <v>192</v>
      </c>
      <c r="H1" s="718"/>
      <c r="I1" s="718"/>
      <c r="J1" s="718"/>
    </row>
    <row r="2" spans="1:10" ht="24.75" customHeight="1">
      <c r="A2" s="719" t="s">
        <v>193</v>
      </c>
      <c r="B2" s="719"/>
      <c r="C2" s="719"/>
      <c r="D2" s="719"/>
      <c r="E2" s="719"/>
      <c r="F2" s="719"/>
      <c r="G2" s="719"/>
      <c r="H2" s="719"/>
      <c r="I2" s="719"/>
      <c r="J2" s="719"/>
    </row>
    <row r="3" spans="1:10" ht="13.8" thickBot="1">
      <c r="H3" s="131"/>
      <c r="I3" s="720"/>
      <c r="J3" s="720"/>
    </row>
    <row r="4" spans="1:10" ht="34.5" customHeight="1">
      <c r="A4" s="33" t="s">
        <v>10</v>
      </c>
      <c r="B4" s="721">
        <f>'02-1_様式1-1'!H7</f>
        <v>0</v>
      </c>
      <c r="C4" s="722"/>
      <c r="D4" s="722"/>
      <c r="E4" s="723"/>
      <c r="F4" s="132" t="s">
        <v>16</v>
      </c>
      <c r="G4" s="724">
        <f>'02-1_様式1-1'!C8</f>
        <v>0</v>
      </c>
      <c r="H4" s="725"/>
      <c r="I4" s="725"/>
      <c r="J4" s="726"/>
    </row>
    <row r="5" spans="1:10" ht="34.5" customHeight="1">
      <c r="A5" s="133" t="s">
        <v>12</v>
      </c>
      <c r="B5" s="727">
        <f>'02-1_様式1-1'!H2</f>
        <v>0</v>
      </c>
      <c r="C5" s="728"/>
      <c r="D5" s="728"/>
      <c r="E5" s="728"/>
      <c r="F5" s="728"/>
      <c r="G5" s="728"/>
      <c r="H5" s="728"/>
      <c r="I5" s="728"/>
      <c r="J5" s="729"/>
    </row>
    <row r="6" spans="1:10" ht="34.5" customHeight="1" thickBot="1">
      <c r="A6" s="134" t="s">
        <v>9</v>
      </c>
      <c r="B6" s="730">
        <f>'02-1_様式1-1'!C10</f>
        <v>0</v>
      </c>
      <c r="C6" s="731"/>
      <c r="D6" s="731"/>
      <c r="E6" s="732"/>
      <c r="F6" s="732"/>
      <c r="G6" s="732"/>
      <c r="H6" s="732"/>
      <c r="I6" s="732"/>
      <c r="J6" s="733"/>
    </row>
    <row r="7" spans="1:10" ht="34.5" customHeight="1" thickTop="1">
      <c r="A7" s="135" t="s">
        <v>194</v>
      </c>
      <c r="B7" s="734">
        <f>'02-1_様式1-1'!C11</f>
        <v>0</v>
      </c>
      <c r="C7" s="735"/>
      <c r="D7" s="735"/>
      <c r="E7" s="736"/>
      <c r="F7" s="737" t="s">
        <v>195</v>
      </c>
      <c r="G7" s="738"/>
      <c r="H7" s="739" t="s">
        <v>196</v>
      </c>
      <c r="I7" s="740"/>
      <c r="J7" s="741"/>
    </row>
    <row r="8" spans="1:10" ht="34.5" customHeight="1">
      <c r="A8" s="136" t="s">
        <v>197</v>
      </c>
      <c r="B8" s="137" t="s">
        <v>198</v>
      </c>
      <c r="C8" s="716"/>
      <c r="D8" s="716"/>
      <c r="E8" s="716"/>
      <c r="F8" s="716"/>
      <c r="G8" s="717"/>
      <c r="H8" s="137" t="s">
        <v>199</v>
      </c>
      <c r="I8" s="440"/>
      <c r="J8" s="139" t="s">
        <v>1</v>
      </c>
    </row>
    <row r="9" spans="1:10" ht="34.5" customHeight="1">
      <c r="A9" s="136" t="s">
        <v>200</v>
      </c>
      <c r="B9" s="137" t="s">
        <v>198</v>
      </c>
      <c r="C9" s="716"/>
      <c r="D9" s="716"/>
      <c r="E9" s="716"/>
      <c r="F9" s="716"/>
      <c r="G9" s="717"/>
      <c r="H9" s="137" t="s">
        <v>199</v>
      </c>
      <c r="I9" s="440"/>
      <c r="J9" s="139" t="s">
        <v>1</v>
      </c>
    </row>
    <row r="10" spans="1:10" ht="34.5" customHeight="1">
      <c r="A10" s="136" t="s">
        <v>201</v>
      </c>
      <c r="B10" s="137" t="s">
        <v>198</v>
      </c>
      <c r="C10" s="716"/>
      <c r="D10" s="716"/>
      <c r="E10" s="716"/>
      <c r="F10" s="716"/>
      <c r="G10" s="717"/>
      <c r="H10" s="137" t="s">
        <v>199</v>
      </c>
      <c r="I10" s="440"/>
      <c r="J10" s="139" t="s">
        <v>1</v>
      </c>
    </row>
    <row r="11" spans="1:10" ht="34.5" customHeight="1">
      <c r="A11" s="136" t="s">
        <v>202</v>
      </c>
      <c r="B11" s="137" t="s">
        <v>198</v>
      </c>
      <c r="C11" s="716"/>
      <c r="D11" s="716"/>
      <c r="E11" s="716"/>
      <c r="F11" s="716"/>
      <c r="G11" s="717"/>
      <c r="H11" s="137" t="s">
        <v>199</v>
      </c>
      <c r="I11" s="440"/>
      <c r="J11" s="139" t="s">
        <v>1</v>
      </c>
    </row>
    <row r="12" spans="1:10" ht="34.5" customHeight="1">
      <c r="A12" s="136" t="s">
        <v>203</v>
      </c>
      <c r="B12" s="137" t="s">
        <v>198</v>
      </c>
      <c r="C12" s="752"/>
      <c r="D12" s="752"/>
      <c r="E12" s="752"/>
      <c r="F12" s="752"/>
      <c r="G12" s="753"/>
      <c r="H12" s="137" t="s">
        <v>199</v>
      </c>
      <c r="I12" s="138"/>
      <c r="J12" s="139" t="s">
        <v>1</v>
      </c>
    </row>
    <row r="13" spans="1:10" ht="35.25" customHeight="1" thickBot="1">
      <c r="A13" s="136" t="s">
        <v>204</v>
      </c>
      <c r="B13" s="140" t="s">
        <v>198</v>
      </c>
      <c r="C13" s="752"/>
      <c r="D13" s="752"/>
      <c r="E13" s="752"/>
      <c r="F13" s="752"/>
      <c r="G13" s="753"/>
      <c r="H13" s="140" t="s">
        <v>199</v>
      </c>
      <c r="I13" s="141"/>
      <c r="J13" s="142" t="s">
        <v>1</v>
      </c>
    </row>
    <row r="14" spans="1:10" ht="35.25" customHeight="1" thickTop="1">
      <c r="A14" s="143" t="s">
        <v>205</v>
      </c>
      <c r="B14" s="754"/>
      <c r="C14" s="754"/>
      <c r="D14" s="754"/>
      <c r="E14" s="754"/>
      <c r="F14" s="754"/>
      <c r="G14" s="754"/>
      <c r="H14" s="754"/>
      <c r="I14" s="754"/>
      <c r="J14" s="755"/>
    </row>
    <row r="15" spans="1:10" ht="34.5" customHeight="1">
      <c r="A15" s="756"/>
      <c r="B15" s="757"/>
      <c r="C15" s="757"/>
      <c r="D15" s="757"/>
      <c r="E15" s="757"/>
      <c r="F15" s="757"/>
      <c r="G15" s="757"/>
      <c r="H15" s="757"/>
      <c r="I15" s="757"/>
      <c r="J15" s="758"/>
    </row>
    <row r="16" spans="1:10" ht="34.5" customHeight="1">
      <c r="A16" s="756"/>
      <c r="B16" s="757"/>
      <c r="C16" s="757"/>
      <c r="D16" s="757"/>
      <c r="E16" s="757"/>
      <c r="F16" s="757"/>
      <c r="G16" s="757"/>
      <c r="H16" s="757"/>
      <c r="I16" s="757"/>
      <c r="J16" s="758"/>
    </row>
    <row r="17" spans="1:10" ht="34.5" customHeight="1">
      <c r="A17" s="756"/>
      <c r="B17" s="757"/>
      <c r="C17" s="757"/>
      <c r="D17" s="757"/>
      <c r="E17" s="757"/>
      <c r="F17" s="757"/>
      <c r="G17" s="757"/>
      <c r="H17" s="757"/>
      <c r="I17" s="757"/>
      <c r="J17" s="758"/>
    </row>
    <row r="18" spans="1:10" ht="34.5" customHeight="1">
      <c r="A18" s="756"/>
      <c r="B18" s="757"/>
      <c r="C18" s="757"/>
      <c r="D18" s="757"/>
      <c r="E18" s="757"/>
      <c r="F18" s="757"/>
      <c r="G18" s="757"/>
      <c r="H18" s="757"/>
      <c r="I18" s="757"/>
      <c r="J18" s="758"/>
    </row>
    <row r="19" spans="1:10" ht="34.5" customHeight="1">
      <c r="A19" s="756"/>
      <c r="B19" s="757"/>
      <c r="C19" s="757"/>
      <c r="D19" s="757"/>
      <c r="E19" s="757"/>
      <c r="F19" s="757"/>
      <c r="G19" s="757"/>
      <c r="H19" s="757"/>
      <c r="I19" s="757"/>
      <c r="J19" s="758"/>
    </row>
    <row r="20" spans="1:10" ht="34.5" customHeight="1">
      <c r="A20" s="756"/>
      <c r="B20" s="757"/>
      <c r="C20" s="757"/>
      <c r="D20" s="757"/>
      <c r="E20" s="757"/>
      <c r="F20" s="757"/>
      <c r="G20" s="757"/>
      <c r="H20" s="757"/>
      <c r="I20" s="757"/>
      <c r="J20" s="758"/>
    </row>
    <row r="21" spans="1:10" ht="35.25" customHeight="1">
      <c r="A21" s="742" t="s">
        <v>206</v>
      </c>
      <c r="B21" s="743"/>
      <c r="C21" s="743"/>
      <c r="D21" s="743"/>
      <c r="E21" s="743"/>
      <c r="F21" s="743"/>
      <c r="G21" s="743"/>
      <c r="H21" s="743"/>
      <c r="I21" s="743"/>
      <c r="J21" s="744"/>
    </row>
    <row r="22" spans="1:10" ht="35.25" customHeight="1">
      <c r="A22" s="144"/>
      <c r="B22" s="131" t="s">
        <v>207</v>
      </c>
      <c r="C22" s="145"/>
      <c r="D22" s="146" t="s">
        <v>1</v>
      </c>
      <c r="E22" s="131" t="s">
        <v>208</v>
      </c>
      <c r="F22" s="147"/>
      <c r="G22" s="146" t="s">
        <v>1</v>
      </c>
      <c r="H22" s="131" t="s">
        <v>209</v>
      </c>
      <c r="I22" s="148">
        <f>F22-C22</f>
        <v>0</v>
      </c>
      <c r="J22" s="149" t="s">
        <v>1</v>
      </c>
    </row>
    <row r="23" spans="1:10" ht="34.5" customHeight="1">
      <c r="A23" s="745"/>
      <c r="B23" s="746"/>
      <c r="C23" s="746"/>
      <c r="D23" s="746"/>
      <c r="E23" s="746"/>
      <c r="F23" s="746"/>
      <c r="G23" s="746"/>
      <c r="H23" s="746"/>
      <c r="I23" s="746"/>
      <c r="J23" s="747"/>
    </row>
    <row r="24" spans="1:10" ht="34.5" customHeight="1">
      <c r="A24" s="748"/>
      <c r="B24" s="746"/>
      <c r="C24" s="746"/>
      <c r="D24" s="746"/>
      <c r="E24" s="746"/>
      <c r="F24" s="746"/>
      <c r="G24" s="746"/>
      <c r="H24" s="746"/>
      <c r="I24" s="746"/>
      <c r="J24" s="747"/>
    </row>
    <row r="25" spans="1:10" ht="34.5" customHeight="1">
      <c r="A25" s="748"/>
      <c r="B25" s="746"/>
      <c r="C25" s="746"/>
      <c r="D25" s="746"/>
      <c r="E25" s="746"/>
      <c r="F25" s="746"/>
      <c r="G25" s="746"/>
      <c r="H25" s="746"/>
      <c r="I25" s="746"/>
      <c r="J25" s="747"/>
    </row>
    <row r="26" spans="1:10" ht="34.5" customHeight="1">
      <c r="A26" s="748"/>
      <c r="B26" s="746"/>
      <c r="C26" s="746"/>
      <c r="D26" s="746"/>
      <c r="E26" s="746"/>
      <c r="F26" s="746"/>
      <c r="G26" s="746"/>
      <c r="H26" s="746"/>
      <c r="I26" s="746"/>
      <c r="J26" s="747"/>
    </row>
    <row r="27" spans="1:10" ht="34.5" customHeight="1">
      <c r="A27" s="748"/>
      <c r="B27" s="746"/>
      <c r="C27" s="746"/>
      <c r="D27" s="746"/>
      <c r="E27" s="746"/>
      <c r="F27" s="746"/>
      <c r="G27" s="746"/>
      <c r="H27" s="746"/>
      <c r="I27" s="746"/>
      <c r="J27" s="747"/>
    </row>
    <row r="28" spans="1:10" ht="34.5" customHeight="1" thickBot="1">
      <c r="A28" s="749"/>
      <c r="B28" s="750"/>
      <c r="C28" s="750"/>
      <c r="D28" s="750"/>
      <c r="E28" s="750"/>
      <c r="F28" s="750"/>
      <c r="G28" s="750"/>
      <c r="H28" s="750"/>
      <c r="I28" s="750"/>
      <c r="J28" s="751"/>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9"/>
  <conditionalFormatting sqref="A15:J20">
    <cfRule type="expression" dxfId="9" priority="1">
      <formula>$A$15&lt;&gt;""</formula>
    </cfRule>
  </conditionalFormatting>
  <conditionalFormatting sqref="C8:G8">
    <cfRule type="expression" dxfId="8" priority="9">
      <formula>$C$8&lt;&gt;""</formula>
    </cfRule>
  </conditionalFormatting>
  <conditionalFormatting sqref="C9:G9">
    <cfRule type="expression" dxfId="7" priority="8">
      <formula>$C$9&lt;&gt;""</formula>
    </cfRule>
  </conditionalFormatting>
  <conditionalFormatting sqref="C10:G10">
    <cfRule type="expression" dxfId="6" priority="7">
      <formula>$C$10&lt;&gt;""</formula>
    </cfRule>
  </conditionalFormatting>
  <conditionalFormatting sqref="C11:G11">
    <cfRule type="expression" dxfId="5" priority="6">
      <formula>$C$11&lt;&gt;""</formula>
    </cfRule>
  </conditionalFormatting>
  <conditionalFormatting sqref="I8">
    <cfRule type="expression" dxfId="4" priority="5">
      <formula>$I$8&lt;&gt;""</formula>
    </cfRule>
  </conditionalFormatting>
  <conditionalFormatting sqref="I9">
    <cfRule type="expression" dxfId="3" priority="4">
      <formula>$I$9&lt;&gt;""</formula>
    </cfRule>
  </conditionalFormatting>
  <conditionalFormatting sqref="I10">
    <cfRule type="expression" dxfId="2" priority="3">
      <formula>$I$10&lt;&gt;""</formula>
    </cfRule>
  </conditionalFormatting>
  <conditionalFormatting sqref="I11">
    <cfRule type="expression" dxfId="1" priority="2">
      <formula>$I$11&lt;&gt;""</formula>
    </cfRule>
  </conditionalFormatting>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CA1E-748E-4C22-88C3-C1E7ADB439AD}">
  <sheetPr>
    <tabColor rgb="FF00B0F0"/>
    <pageSetUpPr fitToPage="1"/>
  </sheetPr>
  <dimension ref="A1:W222"/>
  <sheetViews>
    <sheetView view="pageBreakPreview" zoomScale="60" zoomScaleNormal="70" workbookViewId="0">
      <selection activeCell="Y16" sqref="Y16"/>
    </sheetView>
  </sheetViews>
  <sheetFormatPr defaultColWidth="9" defaultRowHeight="13.2" outlineLevelRow="1"/>
  <cols>
    <col min="1" max="1" width="1.77734375" style="155" customWidth="1"/>
    <col min="2" max="2" width="5.109375" style="155" customWidth="1"/>
    <col min="3" max="3" width="17.6640625" style="155" customWidth="1"/>
    <col min="4" max="4" width="7.88671875" style="155" customWidth="1"/>
    <col min="5" max="15" width="12.6640625" style="155" customWidth="1"/>
    <col min="16" max="16" width="10.77734375" style="155" customWidth="1"/>
    <col min="17" max="17" width="7.88671875" style="155" customWidth="1"/>
    <col min="18" max="16384" width="9" style="155"/>
  </cols>
  <sheetData>
    <row r="1" spans="2:20" ht="17.25" customHeight="1">
      <c r="B1" s="151" t="s">
        <v>210</v>
      </c>
      <c r="C1" s="151"/>
      <c r="D1" s="152"/>
      <c r="E1" s="153"/>
      <c r="F1" s="153"/>
      <c r="G1" s="153"/>
      <c r="H1" s="153"/>
      <c r="I1" s="154"/>
    </row>
    <row r="2" spans="2:20" ht="20.25" customHeight="1">
      <c r="B2" s="151" t="s">
        <v>211</v>
      </c>
      <c r="C2" s="151"/>
      <c r="D2" s="152"/>
      <c r="E2" s="153"/>
      <c r="F2" s="153"/>
      <c r="G2" s="153"/>
      <c r="H2" s="153"/>
      <c r="I2" s="154"/>
    </row>
    <row r="3" spans="2:20" ht="17.25" customHeight="1">
      <c r="B3" s="759" t="s">
        <v>333</v>
      </c>
      <c r="C3" s="759"/>
      <c r="D3" s="759"/>
      <c r="E3" s="759"/>
      <c r="F3" s="759"/>
      <c r="G3" s="759"/>
      <c r="H3" s="759"/>
      <c r="I3" s="156"/>
    </row>
    <row r="4" spans="2:20" s="161" customFormat="1">
      <c r="B4" s="157"/>
      <c r="C4" s="158"/>
      <c r="D4" s="158"/>
      <c r="E4" s="159"/>
      <c r="F4" s="159"/>
      <c r="G4" s="159"/>
      <c r="H4" s="159"/>
      <c r="I4" s="160"/>
      <c r="R4"/>
      <c r="S4"/>
      <c r="T4"/>
    </row>
    <row r="5" spans="2:20" s="161" customFormat="1">
      <c r="B5" s="157"/>
      <c r="C5" s="158"/>
      <c r="D5" s="158"/>
      <c r="E5" s="159"/>
      <c r="F5" s="159"/>
      <c r="G5" s="159"/>
      <c r="H5" s="159"/>
      <c r="I5" s="160"/>
      <c r="R5"/>
      <c r="S5"/>
      <c r="T5"/>
    </row>
    <row r="6" spans="2:20" s="161" customFormat="1" ht="13.5" customHeight="1">
      <c r="B6" s="157"/>
      <c r="C6" s="158"/>
      <c r="D6" s="158"/>
      <c r="E6" s="159"/>
      <c r="F6" s="159"/>
      <c r="G6" s="159"/>
      <c r="H6" s="159"/>
      <c r="I6" s="160"/>
      <c r="R6"/>
      <c r="S6"/>
      <c r="T6"/>
    </row>
    <row r="7" spans="2:20" s="161" customFormat="1" ht="13.5" customHeight="1">
      <c r="B7" s="157"/>
      <c r="C7" s="158"/>
      <c r="D7" s="158"/>
      <c r="E7" s="159"/>
      <c r="F7" s="159"/>
      <c r="G7" s="159"/>
      <c r="H7" s="159"/>
      <c r="I7" s="160"/>
      <c r="R7"/>
      <c r="S7"/>
      <c r="T7"/>
    </row>
    <row r="8" spans="2:20" s="161" customFormat="1">
      <c r="B8" s="157"/>
      <c r="C8" s="158"/>
      <c r="D8" s="158"/>
      <c r="E8" s="159"/>
      <c r="F8" s="159"/>
      <c r="G8" s="159"/>
      <c r="H8" s="159"/>
      <c r="I8" s="160"/>
      <c r="R8"/>
      <c r="S8"/>
      <c r="T8"/>
    </row>
    <row r="9" spans="2:20" s="161" customFormat="1">
      <c r="B9" s="157"/>
      <c r="C9" s="158"/>
      <c r="D9" s="158"/>
      <c r="E9" s="159"/>
      <c r="F9" s="159"/>
      <c r="G9" s="159"/>
      <c r="H9" s="159"/>
      <c r="I9" s="160"/>
      <c r="R9"/>
      <c r="S9"/>
      <c r="T9"/>
    </row>
    <row r="10" spans="2:20" s="161" customFormat="1">
      <c r="B10" s="157"/>
      <c r="C10" s="158"/>
      <c r="D10" s="158"/>
      <c r="E10" s="159"/>
      <c r="F10" s="159"/>
      <c r="G10" s="159"/>
      <c r="H10" s="159"/>
      <c r="I10" s="160"/>
      <c r="R10"/>
      <c r="S10"/>
      <c r="T10"/>
    </row>
    <row r="11" spans="2:20" s="161" customFormat="1">
      <c r="B11" s="157"/>
      <c r="C11" s="158"/>
      <c r="D11" s="158"/>
      <c r="E11" s="159"/>
      <c r="F11" s="159"/>
      <c r="G11" s="159"/>
      <c r="H11" s="159"/>
      <c r="I11" s="160"/>
      <c r="R11"/>
      <c r="S11"/>
      <c r="T11"/>
    </row>
    <row r="12" spans="2:20" s="161" customFormat="1">
      <c r="B12" s="157"/>
      <c r="C12" s="158"/>
      <c r="D12" s="158"/>
      <c r="E12" s="159"/>
      <c r="F12" s="159"/>
      <c r="G12" s="159"/>
      <c r="H12" s="159"/>
      <c r="I12" s="160"/>
      <c r="R12"/>
      <c r="S12"/>
      <c r="T12"/>
    </row>
    <row r="13" spans="2:20" s="161" customFormat="1">
      <c r="B13" s="157"/>
      <c r="C13" s="158"/>
      <c r="D13" s="158"/>
      <c r="E13" s="159"/>
      <c r="F13" s="159"/>
      <c r="G13" s="159"/>
      <c r="H13" s="159"/>
      <c r="I13" s="160"/>
      <c r="R13"/>
      <c r="S13"/>
      <c r="T13"/>
    </row>
    <row r="14" spans="2:20" s="161" customFormat="1">
      <c r="B14" s="157"/>
      <c r="C14" s="158"/>
      <c r="D14" s="158"/>
      <c r="E14" s="159"/>
      <c r="F14" s="159"/>
      <c r="G14" s="159"/>
      <c r="H14" s="159"/>
      <c r="I14" s="160"/>
    </row>
    <row r="15" spans="2:20" s="161" customFormat="1">
      <c r="B15" s="157"/>
      <c r="C15" s="158"/>
      <c r="D15" s="158"/>
      <c r="E15" s="159"/>
      <c r="F15" s="159"/>
      <c r="G15" s="159"/>
      <c r="H15" s="159"/>
      <c r="I15" s="160"/>
    </row>
    <row r="16" spans="2:20" s="161" customFormat="1">
      <c r="B16" s="162"/>
      <c r="C16" s="160"/>
      <c r="D16" s="160"/>
      <c r="E16" s="162"/>
      <c r="F16" s="162"/>
      <c r="G16" s="160"/>
      <c r="H16" s="160"/>
      <c r="I16" s="160"/>
    </row>
    <row r="17" spans="1:21" s="161" customFormat="1">
      <c r="B17" s="162"/>
      <c r="C17" s="160"/>
      <c r="D17" s="160"/>
      <c r="E17" s="162"/>
      <c r="F17" s="162"/>
      <c r="G17" s="160"/>
      <c r="H17" s="160"/>
      <c r="I17" s="160"/>
    </row>
    <row r="18" spans="1:21" s="161" customFormat="1">
      <c r="B18" s="162"/>
      <c r="C18" s="160"/>
      <c r="D18" s="160"/>
      <c r="E18" s="162"/>
      <c r="F18" s="162"/>
      <c r="G18" s="160"/>
      <c r="H18" s="160"/>
      <c r="I18" s="160"/>
    </row>
    <row r="19" spans="1:21" s="161" customFormat="1" ht="30.9" customHeight="1">
      <c r="A19" s="163"/>
      <c r="B19" s="164" t="s">
        <v>212</v>
      </c>
      <c r="C19" s="165"/>
      <c r="D19" s="166"/>
      <c r="E19" s="167"/>
      <c r="F19" s="167"/>
      <c r="G19" s="168"/>
      <c r="H19" s="168"/>
      <c r="I19" s="168"/>
      <c r="J19" s="163"/>
      <c r="K19" s="163"/>
      <c r="L19" s="163"/>
      <c r="M19" s="163"/>
      <c r="N19" s="163"/>
      <c r="O19" s="163"/>
      <c r="P19" s="163"/>
      <c r="Q19" s="163"/>
    </row>
    <row r="20" spans="1:21" s="161" customFormat="1" ht="30.9" customHeight="1">
      <c r="A20" s="163"/>
      <c r="B20" s="164"/>
      <c r="C20" s="165"/>
      <c r="D20" s="166"/>
      <c r="E20" s="167"/>
      <c r="F20" s="167"/>
      <c r="G20" s="168"/>
      <c r="H20" s="168"/>
      <c r="I20" s="168"/>
      <c r="J20" s="163"/>
      <c r="K20" s="163"/>
      <c r="L20" s="163"/>
      <c r="M20" s="163"/>
      <c r="N20" s="163"/>
      <c r="O20" s="163"/>
      <c r="P20" s="163"/>
      <c r="Q20" s="163"/>
    </row>
    <row r="21" spans="1:21" ht="30" customHeight="1" thickBot="1">
      <c r="A21" s="163"/>
      <c r="B21" s="169" t="s">
        <v>213</v>
      </c>
      <c r="C21" s="169"/>
      <c r="D21" s="170"/>
      <c r="E21" s="165"/>
      <c r="F21" s="165"/>
      <c r="G21" s="165"/>
      <c r="H21" s="165"/>
      <c r="I21" s="165"/>
      <c r="J21" s="165"/>
      <c r="K21" s="165"/>
      <c r="L21" s="165"/>
      <c r="M21" s="165"/>
      <c r="N21" s="760" t="s">
        <v>214</v>
      </c>
      <c r="O21" s="761"/>
      <c r="P21" s="172"/>
      <c r="Q21" s="163"/>
    </row>
    <row r="22" spans="1:21" ht="18" customHeight="1" thickTop="1" thickBot="1">
      <c r="A22" s="163"/>
      <c r="B22" s="762"/>
      <c r="C22" s="763"/>
      <c r="D22" s="768" t="s">
        <v>215</v>
      </c>
      <c r="E22" s="771" t="s">
        <v>216</v>
      </c>
      <c r="F22" s="771" t="s">
        <v>217</v>
      </c>
      <c r="G22" s="772" t="s">
        <v>218</v>
      </c>
      <c r="H22" s="773"/>
      <c r="I22" s="773"/>
      <c r="J22" s="773"/>
      <c r="K22" s="773"/>
      <c r="L22" s="773"/>
      <c r="M22" s="773"/>
      <c r="N22" s="773"/>
      <c r="O22" s="774"/>
      <c r="P22" s="163"/>
      <c r="Q22" s="163"/>
      <c r="R22" s="777" t="s">
        <v>219</v>
      </c>
      <c r="S22" s="778"/>
      <c r="T22" s="778"/>
      <c r="U22" s="778"/>
    </row>
    <row r="23" spans="1:21" ht="18" customHeight="1" thickBot="1">
      <c r="A23" s="163"/>
      <c r="B23" s="764"/>
      <c r="C23" s="765"/>
      <c r="D23" s="769"/>
      <c r="E23" s="769"/>
      <c r="F23" s="769"/>
      <c r="G23" s="779" t="s">
        <v>220</v>
      </c>
      <c r="H23" s="780" t="s">
        <v>221</v>
      </c>
      <c r="I23" s="781"/>
      <c r="J23" s="781"/>
      <c r="K23" s="781"/>
      <c r="L23" s="781"/>
      <c r="M23" s="781"/>
      <c r="N23" s="782"/>
      <c r="O23" s="783" t="s">
        <v>222</v>
      </c>
      <c r="P23" s="172"/>
      <c r="Q23" s="163"/>
      <c r="R23" s="785" t="s">
        <v>223</v>
      </c>
      <c r="S23" s="777" t="s">
        <v>224</v>
      </c>
      <c r="T23" s="777" t="s">
        <v>225</v>
      </c>
      <c r="U23" s="777" t="s">
        <v>226</v>
      </c>
    </row>
    <row r="24" spans="1:21" ht="16.5" customHeight="1" thickBot="1">
      <c r="A24" s="163"/>
      <c r="B24" s="764"/>
      <c r="C24" s="765"/>
      <c r="D24" s="769"/>
      <c r="E24" s="769"/>
      <c r="F24" s="769"/>
      <c r="G24" s="769"/>
      <c r="H24" s="173"/>
      <c r="I24" s="786" t="s">
        <v>227</v>
      </c>
      <c r="J24" s="787"/>
      <c r="K24" s="788" t="s">
        <v>228</v>
      </c>
      <c r="L24" s="789"/>
      <c r="M24" s="775" t="s">
        <v>229</v>
      </c>
      <c r="N24" s="776"/>
      <c r="O24" s="784"/>
      <c r="P24" s="172"/>
      <c r="Q24" s="163"/>
      <c r="R24" s="785"/>
      <c r="S24" s="778"/>
      <c r="T24" s="778"/>
      <c r="U24" s="778"/>
    </row>
    <row r="25" spans="1:21" ht="31.5" customHeight="1">
      <c r="A25" s="163"/>
      <c r="B25" s="764"/>
      <c r="C25" s="765"/>
      <c r="D25" s="769"/>
      <c r="E25" s="769"/>
      <c r="F25" s="769"/>
      <c r="G25" s="769"/>
      <c r="H25" s="174" t="s">
        <v>230</v>
      </c>
      <c r="I25" s="175" t="s">
        <v>231</v>
      </c>
      <c r="J25" s="176" t="s">
        <v>232</v>
      </c>
      <c r="K25" s="177" t="s">
        <v>233</v>
      </c>
      <c r="L25" s="178" t="s">
        <v>234</v>
      </c>
      <c r="M25" s="179" t="s">
        <v>233</v>
      </c>
      <c r="N25" s="180" t="s">
        <v>234</v>
      </c>
      <c r="O25" s="784"/>
      <c r="P25" s="172"/>
      <c r="Q25" s="163"/>
      <c r="R25" s="785"/>
      <c r="S25" s="778"/>
      <c r="T25" s="778"/>
      <c r="U25" s="778"/>
    </row>
    <row r="26" spans="1:21" ht="17.25" customHeight="1" thickBot="1">
      <c r="A26" s="163"/>
      <c r="B26" s="766"/>
      <c r="C26" s="767"/>
      <c r="D26" s="770"/>
      <c r="E26" s="181" t="s">
        <v>235</v>
      </c>
      <c r="F26" s="182" t="s">
        <v>236</v>
      </c>
      <c r="G26" s="182" t="s">
        <v>237</v>
      </c>
      <c r="H26" s="181" t="s">
        <v>238</v>
      </c>
      <c r="I26" s="183" t="s">
        <v>239</v>
      </c>
      <c r="J26" s="184" t="s">
        <v>240</v>
      </c>
      <c r="K26" s="185" t="s">
        <v>241</v>
      </c>
      <c r="L26" s="186" t="s">
        <v>242</v>
      </c>
      <c r="M26" s="187" t="s">
        <v>243</v>
      </c>
      <c r="N26" s="188" t="s">
        <v>244</v>
      </c>
      <c r="O26" s="189" t="s">
        <v>245</v>
      </c>
      <c r="P26" s="163"/>
      <c r="Q26" s="163"/>
      <c r="R26" s="785"/>
      <c r="S26" s="778"/>
      <c r="T26" s="778"/>
      <c r="U26" s="778"/>
    </row>
    <row r="27" spans="1:21" ht="17.25" customHeight="1">
      <c r="A27" s="163"/>
      <c r="B27" s="795" t="s">
        <v>246</v>
      </c>
      <c r="C27" s="796"/>
      <c r="D27" s="190"/>
      <c r="E27" s="191"/>
      <c r="F27" s="192">
        <f>E27-G27</f>
        <v>0</v>
      </c>
      <c r="G27" s="193"/>
      <c r="H27" s="194">
        <f>SUM(I27:N27)</f>
        <v>0</v>
      </c>
      <c r="I27" s="195"/>
      <c r="J27" s="196"/>
      <c r="K27" s="197"/>
      <c r="L27" s="198"/>
      <c r="M27" s="199"/>
      <c r="N27" s="200"/>
      <c r="O27" s="201">
        <f>G27-H27</f>
        <v>0</v>
      </c>
      <c r="P27" s="163"/>
      <c r="Q27" s="163"/>
      <c r="R27" s="778" t="str">
        <f>IF(COUNTA(E27:E29,G27:G29,I27:N29)=0,"OK",IF(COUNTIF(D27:D29,"○")=1,"OK","エラー"))</f>
        <v>OK</v>
      </c>
      <c r="S27" s="202" t="str">
        <f>IF(COUNTA(G27,I27:N27)&gt;=1,IF(E27&lt;=0,"エラー","OK"),"OK")</f>
        <v>OK</v>
      </c>
      <c r="T27" s="202" t="str">
        <f>IF(F27&lt;0,"エラー","OK")</f>
        <v>OK</v>
      </c>
      <c r="U27" s="202" t="str">
        <f>IF(O27&lt;0,"エラー","OK")</f>
        <v>OK</v>
      </c>
    </row>
    <row r="28" spans="1:21" ht="17.25" customHeight="1">
      <c r="A28" s="163"/>
      <c r="B28" s="797" t="s">
        <v>247</v>
      </c>
      <c r="C28" s="798"/>
      <c r="D28" s="203"/>
      <c r="E28" s="204"/>
      <c r="F28" s="205">
        <f>E28-G28</f>
        <v>0</v>
      </c>
      <c r="G28" s="204"/>
      <c r="H28" s="206">
        <f>SUM(I28:N28)</f>
        <v>0</v>
      </c>
      <c r="I28" s="207"/>
      <c r="J28" s="208"/>
      <c r="K28" s="209"/>
      <c r="L28" s="210"/>
      <c r="M28" s="211"/>
      <c r="N28" s="212"/>
      <c r="O28" s="213">
        <f>G28-H28</f>
        <v>0</v>
      </c>
      <c r="P28" s="163"/>
      <c r="Q28" s="163"/>
      <c r="R28" s="778"/>
      <c r="S28" s="202" t="str">
        <f>IF(COUNTA(G28,I28:N28)&gt;=1,IF(E28&lt;=0,"エラー","OK"),"OK")</f>
        <v>OK</v>
      </c>
      <c r="T28" s="202" t="str">
        <f>IF(F28&lt;0,"エラー","OK")</f>
        <v>OK</v>
      </c>
      <c r="U28" s="202" t="str">
        <f>IF(O28&lt;0,"エラー","OK")</f>
        <v>OK</v>
      </c>
    </row>
    <row r="29" spans="1:21" ht="17.25" customHeight="1" thickBot="1">
      <c r="A29" s="163"/>
      <c r="B29" s="799" t="s">
        <v>248</v>
      </c>
      <c r="C29" s="800"/>
      <c r="D29" s="214"/>
      <c r="E29" s="215"/>
      <c r="F29" s="216">
        <f>E29-G29</f>
        <v>0</v>
      </c>
      <c r="G29" s="217"/>
      <c r="H29" s="218">
        <f>SUM(I29:N29)</f>
        <v>0</v>
      </c>
      <c r="I29" s="219"/>
      <c r="J29" s="220"/>
      <c r="K29" s="221"/>
      <c r="L29" s="222"/>
      <c r="M29" s="223"/>
      <c r="N29" s="224"/>
      <c r="O29" s="225">
        <f>G29-H29</f>
        <v>0</v>
      </c>
      <c r="P29" s="163"/>
      <c r="Q29" s="163"/>
      <c r="R29" s="778"/>
      <c r="S29" s="202" t="str">
        <f>IF(COUNTA(G29,I29:N29)&gt;=1,IF(E29&lt;=0,"エラー","OK"),"OK")</f>
        <v>OK</v>
      </c>
      <c r="T29" s="202" t="str">
        <f>IF(F29&lt;0,"エラー","OK")</f>
        <v>OK</v>
      </c>
      <c r="U29" s="202" t="str">
        <f>IF(O29&lt;0,"エラー","OK")</f>
        <v>OK</v>
      </c>
    </row>
    <row r="30" spans="1:21" ht="17.25" customHeight="1" thickBot="1">
      <c r="A30" s="163"/>
      <c r="B30" s="801" t="s">
        <v>249</v>
      </c>
      <c r="C30" s="802"/>
      <c r="D30" s="226"/>
      <c r="E30" s="227">
        <f t="shared" ref="E30:O30" si="0">SUM(E27:E29)</f>
        <v>0</v>
      </c>
      <c r="F30" s="227">
        <f>SUM(F27:F29)</f>
        <v>0</v>
      </c>
      <c r="G30" s="227">
        <f t="shared" si="0"/>
        <v>0</v>
      </c>
      <c r="H30" s="228">
        <f t="shared" si="0"/>
        <v>0</v>
      </c>
      <c r="I30" s="229">
        <f t="shared" si="0"/>
        <v>0</v>
      </c>
      <c r="J30" s="230">
        <f t="shared" si="0"/>
        <v>0</v>
      </c>
      <c r="K30" s="231">
        <f t="shared" si="0"/>
        <v>0</v>
      </c>
      <c r="L30" s="232">
        <f t="shared" si="0"/>
        <v>0</v>
      </c>
      <c r="M30" s="233">
        <f t="shared" si="0"/>
        <v>0</v>
      </c>
      <c r="N30" s="234">
        <f t="shared" si="0"/>
        <v>0</v>
      </c>
      <c r="O30" s="235">
        <f t="shared" si="0"/>
        <v>0</v>
      </c>
      <c r="P30" s="163"/>
      <c r="Q30" s="163"/>
    </row>
    <row r="31" spans="1:21" ht="3.75" customHeight="1" thickTop="1">
      <c r="A31" s="163"/>
      <c r="B31" s="236"/>
      <c r="C31" s="236"/>
      <c r="D31" s="236"/>
      <c r="E31" s="237"/>
      <c r="F31" s="237"/>
      <c r="G31" s="237"/>
      <c r="H31" s="237"/>
      <c r="I31" s="237"/>
      <c r="J31" s="237"/>
      <c r="K31" s="238"/>
      <c r="L31" s="239"/>
      <c r="M31" s="237"/>
      <c r="N31" s="237"/>
      <c r="O31" s="237"/>
      <c r="P31" s="163"/>
      <c r="Q31" s="163"/>
    </row>
    <row r="32" spans="1:21" ht="4.5" customHeight="1" thickBot="1">
      <c r="A32" s="163"/>
      <c r="B32" s="236"/>
      <c r="C32" s="236"/>
      <c r="D32" s="236"/>
      <c r="E32" s="237"/>
      <c r="F32" s="237"/>
      <c r="G32" s="237"/>
      <c r="H32" s="237"/>
      <c r="I32" s="237"/>
      <c r="J32" s="237"/>
      <c r="K32" s="240"/>
      <c r="L32" s="241"/>
      <c r="M32" s="237"/>
      <c r="N32" s="237"/>
      <c r="O32" s="237"/>
      <c r="P32" s="163"/>
      <c r="Q32" s="163"/>
    </row>
    <row r="33" spans="1:22" ht="17.25" customHeight="1">
      <c r="A33" s="163"/>
      <c r="B33" s="236"/>
      <c r="C33" s="236"/>
      <c r="D33" s="236"/>
      <c r="E33" s="237"/>
      <c r="F33" s="237"/>
      <c r="G33" s="237"/>
      <c r="H33" s="803" t="s">
        <v>250</v>
      </c>
      <c r="I33" s="803"/>
      <c r="J33" s="803"/>
      <c r="K33" s="803"/>
      <c r="L33" s="803"/>
      <c r="M33" s="803"/>
      <c r="N33" s="803"/>
      <c r="O33" s="803"/>
      <c r="P33" s="163"/>
      <c r="Q33" s="163"/>
    </row>
    <row r="34" spans="1:22" ht="17.25" customHeight="1" thickBot="1">
      <c r="A34" s="163"/>
      <c r="B34" s="236"/>
      <c r="C34" s="236"/>
      <c r="D34" s="236"/>
      <c r="E34" s="237"/>
      <c r="F34" s="237"/>
      <c r="G34" s="237"/>
      <c r="H34" s="790" t="s">
        <v>251</v>
      </c>
      <c r="I34" s="790"/>
      <c r="J34" s="790"/>
      <c r="K34" s="790"/>
      <c r="L34" s="790"/>
      <c r="M34" s="790"/>
      <c r="N34" s="790"/>
      <c r="O34" s="790"/>
      <c r="P34" s="163"/>
      <c r="Q34" s="163"/>
    </row>
    <row r="35" spans="1:22" ht="17.25" customHeight="1" thickTop="1" thickBot="1">
      <c r="A35" s="163"/>
      <c r="B35" s="236"/>
      <c r="C35" s="236"/>
      <c r="D35" s="236"/>
      <c r="E35" s="237"/>
      <c r="F35" s="237"/>
      <c r="G35" s="237"/>
      <c r="H35" s="237"/>
      <c r="I35" s="242"/>
      <c r="J35" s="791" t="s">
        <v>252</v>
      </c>
      <c r="K35" s="791"/>
      <c r="L35" s="791" t="s">
        <v>253</v>
      </c>
      <c r="M35" s="792"/>
      <c r="N35" s="237"/>
      <c r="O35" s="237"/>
      <c r="P35" s="163"/>
      <c r="Q35" s="163"/>
    </row>
    <row r="36" spans="1:22" ht="17.25" customHeight="1">
      <c r="A36" s="163"/>
      <c r="B36" s="236"/>
      <c r="C36" s="236"/>
      <c r="D36" s="236"/>
      <c r="E36" s="237"/>
      <c r="F36" s="237"/>
      <c r="G36" s="237"/>
      <c r="H36" s="237"/>
      <c r="I36" s="243" t="s">
        <v>246</v>
      </c>
      <c r="J36" s="793"/>
      <c r="K36" s="793"/>
      <c r="L36" s="793"/>
      <c r="M36" s="794"/>
      <c r="N36" s="237"/>
      <c r="O36" s="237"/>
      <c r="P36" s="163"/>
      <c r="Q36" s="163"/>
    </row>
    <row r="37" spans="1:22" ht="17.25" customHeight="1">
      <c r="A37" s="163"/>
      <c r="B37" s="236"/>
      <c r="C37" s="236"/>
      <c r="D37" s="236"/>
      <c r="E37" s="237"/>
      <c r="F37" s="237"/>
      <c r="G37" s="237"/>
      <c r="H37" s="237"/>
      <c r="I37" s="243" t="s">
        <v>247</v>
      </c>
      <c r="J37" s="793"/>
      <c r="K37" s="793"/>
      <c r="L37" s="793"/>
      <c r="M37" s="794"/>
      <c r="N37" s="237"/>
      <c r="O37" s="237"/>
      <c r="P37" s="163"/>
      <c r="Q37" s="163"/>
    </row>
    <row r="38" spans="1:22" ht="17.25" customHeight="1" thickBot="1">
      <c r="A38" s="163"/>
      <c r="B38" s="236"/>
      <c r="C38" s="236"/>
      <c r="D38" s="236"/>
      <c r="E38" s="237"/>
      <c r="F38" s="237"/>
      <c r="G38" s="237"/>
      <c r="H38" s="237"/>
      <c r="I38" s="244" t="s">
        <v>248</v>
      </c>
      <c r="J38" s="804"/>
      <c r="K38" s="804"/>
      <c r="L38" s="804"/>
      <c r="M38" s="805"/>
      <c r="N38" s="237"/>
      <c r="O38" s="237"/>
      <c r="P38" s="163"/>
      <c r="Q38" s="163"/>
    </row>
    <row r="39" spans="1:22" ht="17.25" customHeight="1" thickTop="1">
      <c r="A39" s="163"/>
      <c r="B39" s="236"/>
      <c r="C39" s="236"/>
      <c r="D39" s="236"/>
      <c r="E39" s="237"/>
      <c r="F39" s="237"/>
      <c r="G39" s="237"/>
      <c r="H39" s="237"/>
      <c r="I39" s="237"/>
      <c r="J39" s="237"/>
      <c r="K39" s="237"/>
      <c r="L39" s="237"/>
      <c r="M39" s="237"/>
      <c r="N39" s="237"/>
      <c r="O39" s="237"/>
      <c r="P39" s="163"/>
      <c r="Q39" s="163"/>
    </row>
    <row r="40" spans="1:22" ht="12.75" customHeight="1">
      <c r="A40" s="163"/>
      <c r="B40" s="236"/>
      <c r="C40" s="236"/>
      <c r="D40" s="236"/>
      <c r="E40" s="237"/>
      <c r="F40" s="237"/>
      <c r="G40" s="237"/>
      <c r="H40" s="237"/>
      <c r="I40" s="237"/>
      <c r="J40" s="237"/>
      <c r="K40" s="237"/>
      <c r="L40" s="237"/>
      <c r="M40" s="237"/>
      <c r="N40" s="237"/>
      <c r="O40" s="237"/>
      <c r="P40" s="163"/>
      <c r="Q40" s="163"/>
    </row>
    <row r="41" spans="1:22" s="154" customFormat="1" ht="30" customHeight="1" thickBot="1">
      <c r="A41" s="245"/>
      <c r="B41" s="246" t="s">
        <v>254</v>
      </c>
      <c r="C41" s="247"/>
      <c r="D41" s="247"/>
      <c r="E41" s="247"/>
      <c r="F41" s="247"/>
      <c r="G41" s="247"/>
      <c r="H41" s="247"/>
      <c r="I41" s="247"/>
      <c r="J41" s="247"/>
      <c r="K41" s="247"/>
      <c r="L41" s="247"/>
      <c r="M41" s="247"/>
      <c r="N41" s="248"/>
      <c r="O41" s="171" t="s">
        <v>214</v>
      </c>
      <c r="P41" s="247"/>
      <c r="Q41" s="245"/>
    </row>
    <row r="42" spans="1:22" ht="18" customHeight="1" thickTop="1" thickBot="1">
      <c r="A42" s="163"/>
      <c r="B42" s="762"/>
      <c r="C42" s="763"/>
      <c r="D42" s="768" t="s">
        <v>215</v>
      </c>
      <c r="E42" s="806" t="s">
        <v>216</v>
      </c>
      <c r="F42" s="771" t="s">
        <v>217</v>
      </c>
      <c r="G42" s="772" t="s">
        <v>218</v>
      </c>
      <c r="H42" s="773"/>
      <c r="I42" s="773"/>
      <c r="J42" s="773"/>
      <c r="K42" s="773"/>
      <c r="L42" s="773"/>
      <c r="M42" s="773"/>
      <c r="N42" s="773"/>
      <c r="O42" s="774"/>
      <c r="P42" s="163"/>
      <c r="Q42" s="163"/>
      <c r="R42" s="777" t="s">
        <v>219</v>
      </c>
      <c r="S42" s="777"/>
      <c r="T42" s="777"/>
      <c r="U42" s="777"/>
      <c r="V42" s="777"/>
    </row>
    <row r="43" spans="1:22" ht="18" customHeight="1" thickBot="1">
      <c r="A43" s="163"/>
      <c r="B43" s="764"/>
      <c r="C43" s="765"/>
      <c r="D43" s="769"/>
      <c r="E43" s="769"/>
      <c r="F43" s="769"/>
      <c r="G43" s="779" t="s">
        <v>220</v>
      </c>
      <c r="H43" s="780" t="s">
        <v>221</v>
      </c>
      <c r="I43" s="781"/>
      <c r="J43" s="781"/>
      <c r="K43" s="781"/>
      <c r="L43" s="781"/>
      <c r="M43" s="781"/>
      <c r="N43" s="782"/>
      <c r="O43" s="783" t="s">
        <v>222</v>
      </c>
      <c r="P43" s="172"/>
      <c r="Q43" s="163"/>
      <c r="R43" s="785" t="s">
        <v>223</v>
      </c>
      <c r="S43" s="777" t="s">
        <v>224</v>
      </c>
      <c r="T43" s="777" t="s">
        <v>225</v>
      </c>
      <c r="U43" s="777" t="s">
        <v>226</v>
      </c>
      <c r="V43" s="777" t="s">
        <v>255</v>
      </c>
    </row>
    <row r="44" spans="1:22" ht="15" customHeight="1" thickBot="1">
      <c r="A44" s="163"/>
      <c r="B44" s="764"/>
      <c r="C44" s="765"/>
      <c r="D44" s="769"/>
      <c r="E44" s="769"/>
      <c r="F44" s="769"/>
      <c r="G44" s="769"/>
      <c r="H44" s="173"/>
      <c r="I44" s="786" t="s">
        <v>227</v>
      </c>
      <c r="J44" s="787"/>
      <c r="K44" s="788" t="s">
        <v>228</v>
      </c>
      <c r="L44" s="789"/>
      <c r="M44" s="775" t="s">
        <v>229</v>
      </c>
      <c r="N44" s="776"/>
      <c r="O44" s="784"/>
      <c r="P44" s="172"/>
      <c r="Q44" s="163"/>
      <c r="R44" s="785"/>
      <c r="S44" s="778"/>
      <c r="T44" s="778"/>
      <c r="U44" s="778"/>
      <c r="V44" s="778"/>
    </row>
    <row r="45" spans="1:22" ht="33.75" customHeight="1">
      <c r="A45" s="163"/>
      <c r="B45" s="764"/>
      <c r="C45" s="765"/>
      <c r="D45" s="769"/>
      <c r="E45" s="769"/>
      <c r="F45" s="769"/>
      <c r="G45" s="769"/>
      <c r="H45" s="174" t="s">
        <v>230</v>
      </c>
      <c r="I45" s="175" t="s">
        <v>231</v>
      </c>
      <c r="J45" s="176" t="s">
        <v>232</v>
      </c>
      <c r="K45" s="177" t="s">
        <v>233</v>
      </c>
      <c r="L45" s="178" t="s">
        <v>234</v>
      </c>
      <c r="M45" s="179" t="s">
        <v>233</v>
      </c>
      <c r="N45" s="180" t="s">
        <v>234</v>
      </c>
      <c r="O45" s="784"/>
      <c r="P45" s="172"/>
      <c r="Q45" s="163"/>
      <c r="R45" s="785"/>
      <c r="S45" s="778"/>
      <c r="T45" s="778"/>
      <c r="U45" s="778"/>
      <c r="V45" s="778"/>
    </row>
    <row r="46" spans="1:22" ht="17.25" customHeight="1" thickBot="1">
      <c r="A46" s="163"/>
      <c r="B46" s="766"/>
      <c r="C46" s="767"/>
      <c r="D46" s="770"/>
      <c r="E46" s="181" t="s">
        <v>235</v>
      </c>
      <c r="F46" s="182" t="s">
        <v>236</v>
      </c>
      <c r="G46" s="182" t="s">
        <v>237</v>
      </c>
      <c r="H46" s="181" t="s">
        <v>238</v>
      </c>
      <c r="I46" s="183" t="s">
        <v>239</v>
      </c>
      <c r="J46" s="184" t="s">
        <v>240</v>
      </c>
      <c r="K46" s="185" t="s">
        <v>241</v>
      </c>
      <c r="L46" s="186" t="s">
        <v>242</v>
      </c>
      <c r="M46" s="187" t="s">
        <v>243</v>
      </c>
      <c r="N46" s="188" t="s">
        <v>244</v>
      </c>
      <c r="O46" s="189" t="s">
        <v>245</v>
      </c>
      <c r="P46" s="163"/>
      <c r="Q46" s="163"/>
      <c r="R46" s="785"/>
      <c r="S46" s="778"/>
      <c r="T46" s="778"/>
      <c r="U46" s="778"/>
      <c r="V46" s="778"/>
    </row>
    <row r="47" spans="1:22" ht="17.25" customHeight="1">
      <c r="A47" s="163"/>
      <c r="B47" s="795" t="s">
        <v>246</v>
      </c>
      <c r="C47" s="796"/>
      <c r="D47" s="249" t="str">
        <f>IF(D27="","",D27)</f>
        <v/>
      </c>
      <c r="E47" s="191"/>
      <c r="F47" s="192">
        <f>E47-G47</f>
        <v>0</v>
      </c>
      <c r="G47" s="193"/>
      <c r="H47" s="194">
        <f>SUM(I47:N47)</f>
        <v>0</v>
      </c>
      <c r="I47" s="195"/>
      <c r="J47" s="196"/>
      <c r="K47" s="197"/>
      <c r="L47" s="198"/>
      <c r="M47" s="199"/>
      <c r="N47" s="200"/>
      <c r="O47" s="201">
        <f>G47-H47</f>
        <v>0</v>
      </c>
      <c r="P47" s="163"/>
      <c r="Q47" s="163"/>
      <c r="R47" s="778" t="str">
        <f>IF(COUNTA(E47:E49,G47:G49,I47:N49)=0,"OK",IF(COUNTIF(D47:D49,"○")=1,"OK","エラー"))</f>
        <v>OK</v>
      </c>
      <c r="S47" s="202" t="str">
        <f>IF(COUNTA(G47,I47:N47)&gt;=1,IF(E47&lt;=0,"エラー","OK"),"OK")</f>
        <v>OK</v>
      </c>
      <c r="T47" s="202" t="str">
        <f>IF(F47&lt;0,"エラー","OK")</f>
        <v>OK</v>
      </c>
      <c r="U47" s="202" t="str">
        <f>IF(O47&lt;0,"エラー","OK")</f>
        <v>OK</v>
      </c>
      <c r="V47" s="202" t="str">
        <f>IF(AND(E47&lt;=E27,G47&lt;=G27,I47&lt;=I27,J47&lt;=J27,K47&lt;=K27,L47&lt;=L27,M47&lt;=M27,N47&lt;=N27),"OK","エラー")</f>
        <v>OK</v>
      </c>
    </row>
    <row r="48" spans="1:22" ht="17.25" customHeight="1">
      <c r="A48" s="163"/>
      <c r="B48" s="797" t="s">
        <v>247</v>
      </c>
      <c r="C48" s="798"/>
      <c r="D48" s="250" t="str">
        <f>IF(D28="","",D28)</f>
        <v/>
      </c>
      <c r="E48" s="204"/>
      <c r="F48" s="205">
        <f>E48-G48</f>
        <v>0</v>
      </c>
      <c r="G48" s="204"/>
      <c r="H48" s="206">
        <f>SUM(I48:N48)</f>
        <v>0</v>
      </c>
      <c r="I48" s="207"/>
      <c r="J48" s="208"/>
      <c r="K48" s="209"/>
      <c r="L48" s="210"/>
      <c r="M48" s="211"/>
      <c r="N48" s="212"/>
      <c r="O48" s="213">
        <f>G48-H48</f>
        <v>0</v>
      </c>
      <c r="P48" s="163"/>
      <c r="Q48" s="163"/>
      <c r="R48" s="778"/>
      <c r="S48" s="202" t="str">
        <f>IF(COUNTA(G48,I48:N48)&gt;=1,IF(E48&lt;=0,"エラー","OK"),"OK")</f>
        <v>OK</v>
      </c>
      <c r="T48" s="202" t="str">
        <f>IF(F48&lt;0,"エラー","OK")</f>
        <v>OK</v>
      </c>
      <c r="U48" s="202" t="str">
        <f>IF(O48&lt;0,"エラー","OK")</f>
        <v>OK</v>
      </c>
      <c r="V48" s="202" t="str">
        <f>IF(AND(E48&lt;=E28,G48&lt;=G28,I48&lt;=I28,J48&lt;=J28,K48&lt;=K28,L48&lt;=L28,M48&lt;=M28,N48&lt;=N28),"OK","エラー")</f>
        <v>OK</v>
      </c>
    </row>
    <row r="49" spans="1:22" ht="17.25" customHeight="1" thickBot="1">
      <c r="A49" s="163"/>
      <c r="B49" s="799" t="s">
        <v>248</v>
      </c>
      <c r="C49" s="800"/>
      <c r="D49" s="251" t="str">
        <f>IF(D29="","",D29)</f>
        <v/>
      </c>
      <c r="E49" s="215"/>
      <c r="F49" s="216">
        <f>E49-G49</f>
        <v>0</v>
      </c>
      <c r="G49" s="217"/>
      <c r="H49" s="218">
        <f>SUM(I49:N49)</f>
        <v>0</v>
      </c>
      <c r="I49" s="219"/>
      <c r="J49" s="220"/>
      <c r="K49" s="221"/>
      <c r="L49" s="222"/>
      <c r="M49" s="223"/>
      <c r="N49" s="224"/>
      <c r="O49" s="225">
        <f>G49-H49</f>
        <v>0</v>
      </c>
      <c r="P49" s="163"/>
      <c r="Q49" s="163"/>
      <c r="R49" s="778"/>
      <c r="S49" s="202" t="str">
        <f>IF(COUNTA(G49,I49:N49)&gt;=1,IF(E49&lt;=0,"エラー","OK"),"OK")</f>
        <v>OK</v>
      </c>
      <c r="T49" s="202" t="str">
        <f>IF(F49&lt;0,"エラー","OK")</f>
        <v>OK</v>
      </c>
      <c r="U49" s="202" t="str">
        <f>IF(O49&lt;0,"エラー","OK")</f>
        <v>OK</v>
      </c>
      <c r="V49" s="202" t="str">
        <f>IF(AND(E49&lt;=E29,G49&lt;=G29,I49&lt;=I29,J49&lt;=J29,K49&lt;=K29,L49&lt;=L29,M49&lt;=M29,N49&lt;=N29),"OK","エラー")</f>
        <v>OK</v>
      </c>
    </row>
    <row r="50" spans="1:22" ht="17.25" customHeight="1" thickBot="1">
      <c r="A50" s="163"/>
      <c r="B50" s="801" t="s">
        <v>249</v>
      </c>
      <c r="C50" s="802"/>
      <c r="D50" s="226"/>
      <c r="E50" s="227">
        <f>SUM(E47:E49)</f>
        <v>0</v>
      </c>
      <c r="F50" s="227">
        <f>SUM(F47:F49)</f>
        <v>0</v>
      </c>
      <c r="G50" s="227">
        <f t="shared" ref="G50:O50" si="1">SUM(G47:G49)</f>
        <v>0</v>
      </c>
      <c r="H50" s="228">
        <f t="shared" si="1"/>
        <v>0</v>
      </c>
      <c r="I50" s="229">
        <f t="shared" si="1"/>
        <v>0</v>
      </c>
      <c r="J50" s="230">
        <f t="shared" si="1"/>
        <v>0</v>
      </c>
      <c r="K50" s="231">
        <f t="shared" si="1"/>
        <v>0</v>
      </c>
      <c r="L50" s="232">
        <f t="shared" si="1"/>
        <v>0</v>
      </c>
      <c r="M50" s="233">
        <f t="shared" si="1"/>
        <v>0</v>
      </c>
      <c r="N50" s="234">
        <f t="shared" si="1"/>
        <v>0</v>
      </c>
      <c r="O50" s="235">
        <f t="shared" si="1"/>
        <v>0</v>
      </c>
      <c r="P50" s="163"/>
      <c r="Q50" s="163"/>
    </row>
    <row r="51" spans="1:22" ht="5.25" customHeight="1" thickTop="1">
      <c r="A51" s="163"/>
      <c r="B51" s="236"/>
      <c r="C51" s="236"/>
      <c r="D51" s="236"/>
      <c r="E51" s="237"/>
      <c r="F51" s="237"/>
      <c r="G51" s="237"/>
      <c r="H51" s="237"/>
      <c r="I51" s="237"/>
      <c r="J51" s="237"/>
      <c r="K51" s="238"/>
      <c r="L51" s="239"/>
      <c r="M51" s="237"/>
      <c r="N51" s="237"/>
      <c r="O51" s="237"/>
      <c r="P51" s="163"/>
      <c r="Q51" s="163"/>
    </row>
    <row r="52" spans="1:22" ht="4.5" customHeight="1" thickBot="1">
      <c r="A52" s="163"/>
      <c r="B52" s="236"/>
      <c r="C52" s="236"/>
      <c r="D52" s="236"/>
      <c r="E52" s="237"/>
      <c r="F52" s="237"/>
      <c r="G52" s="237"/>
      <c r="H52" s="237"/>
      <c r="I52" s="237"/>
      <c r="J52" s="237"/>
      <c r="K52" s="240"/>
      <c r="L52" s="241"/>
      <c r="M52" s="237"/>
      <c r="N52" s="237"/>
      <c r="O52" s="237"/>
      <c r="P52" s="163"/>
      <c r="Q52" s="163"/>
    </row>
    <row r="53" spans="1:22" ht="17.25" customHeight="1">
      <c r="A53" s="163"/>
      <c r="B53" s="236"/>
      <c r="C53" s="236"/>
      <c r="D53" s="236"/>
      <c r="E53" s="237"/>
      <c r="F53" s="237"/>
      <c r="G53" s="237"/>
      <c r="H53" s="803" t="s">
        <v>250</v>
      </c>
      <c r="I53" s="803"/>
      <c r="J53" s="803"/>
      <c r="K53" s="803"/>
      <c r="L53" s="803"/>
      <c r="M53" s="803"/>
      <c r="N53" s="803"/>
      <c r="O53" s="803"/>
      <c r="P53" s="163"/>
      <c r="Q53" s="163"/>
    </row>
    <row r="54" spans="1:22" ht="17.25" customHeight="1" thickBot="1">
      <c r="A54" s="163"/>
      <c r="B54" s="236"/>
      <c r="C54" s="236"/>
      <c r="D54" s="236"/>
      <c r="E54" s="237"/>
      <c r="F54" s="237"/>
      <c r="G54" s="237"/>
      <c r="H54" s="790" t="s">
        <v>251</v>
      </c>
      <c r="I54" s="790"/>
      <c r="J54" s="790"/>
      <c r="K54" s="790"/>
      <c r="L54" s="790"/>
      <c r="M54" s="790"/>
      <c r="N54" s="790"/>
      <c r="O54" s="790"/>
      <c r="P54" s="163"/>
      <c r="Q54" s="163"/>
    </row>
    <row r="55" spans="1:22" ht="17.25" customHeight="1" thickTop="1" thickBot="1">
      <c r="A55" s="163"/>
      <c r="B55" s="236"/>
      <c r="C55" s="236"/>
      <c r="D55" s="236"/>
      <c r="E55" s="237"/>
      <c r="F55" s="237"/>
      <c r="G55" s="237"/>
      <c r="H55" s="237"/>
      <c r="I55" s="242"/>
      <c r="J55" s="791" t="s">
        <v>252</v>
      </c>
      <c r="K55" s="791"/>
      <c r="L55" s="791" t="s">
        <v>253</v>
      </c>
      <c r="M55" s="792"/>
      <c r="N55" s="237"/>
      <c r="O55" s="237"/>
      <c r="P55" s="163"/>
      <c r="Q55" s="163"/>
    </row>
    <row r="56" spans="1:22" ht="17.25" customHeight="1">
      <c r="A56" s="163"/>
      <c r="B56" s="236"/>
      <c r="C56" s="236"/>
      <c r="D56" s="236"/>
      <c r="E56" s="237"/>
      <c r="F56" s="237"/>
      <c r="G56" s="237"/>
      <c r="H56" s="237"/>
      <c r="I56" s="243" t="s">
        <v>246</v>
      </c>
      <c r="J56" s="793"/>
      <c r="K56" s="793"/>
      <c r="L56" s="793"/>
      <c r="M56" s="794"/>
      <c r="N56" s="237"/>
      <c r="O56" s="237"/>
      <c r="P56" s="163"/>
      <c r="Q56" s="163"/>
    </row>
    <row r="57" spans="1:22" ht="17.25" customHeight="1">
      <c r="A57" s="163"/>
      <c r="B57" s="236"/>
      <c r="C57" s="236"/>
      <c r="D57" s="236"/>
      <c r="E57" s="237"/>
      <c r="F57" s="237"/>
      <c r="G57" s="237"/>
      <c r="H57" s="237"/>
      <c r="I57" s="243" t="s">
        <v>247</v>
      </c>
      <c r="J57" s="793"/>
      <c r="K57" s="793"/>
      <c r="L57" s="793"/>
      <c r="M57" s="794"/>
      <c r="N57" s="237"/>
      <c r="O57" s="237"/>
      <c r="P57" s="163"/>
      <c r="Q57" s="163"/>
    </row>
    <row r="58" spans="1:22" ht="17.25" customHeight="1" thickBot="1">
      <c r="A58" s="163"/>
      <c r="B58" s="236"/>
      <c r="C58" s="236"/>
      <c r="D58" s="236"/>
      <c r="E58" s="237"/>
      <c r="F58" s="237"/>
      <c r="G58" s="237"/>
      <c r="H58" s="237"/>
      <c r="I58" s="244" t="s">
        <v>248</v>
      </c>
      <c r="J58" s="804"/>
      <c r="K58" s="804"/>
      <c r="L58" s="804"/>
      <c r="M58" s="805"/>
      <c r="N58" s="237"/>
      <c r="O58" s="237"/>
      <c r="P58" s="163"/>
      <c r="Q58" s="163"/>
    </row>
    <row r="59" spans="1:22" ht="13.5" customHeight="1" thickTop="1">
      <c r="A59" s="163"/>
      <c r="B59" s="164"/>
      <c r="C59" s="252"/>
      <c r="D59" s="166"/>
      <c r="E59" s="165"/>
      <c r="F59" s="165"/>
      <c r="G59" s="165"/>
      <c r="H59" s="165"/>
      <c r="I59" s="165"/>
      <c r="J59" s="165"/>
      <c r="K59" s="165"/>
      <c r="L59" s="165"/>
      <c r="M59" s="165"/>
      <c r="N59" s="165"/>
      <c r="O59" s="165"/>
      <c r="P59" s="253"/>
      <c r="Q59" s="253"/>
    </row>
    <row r="60" spans="1:22" ht="30" customHeight="1" thickBot="1">
      <c r="A60" s="163"/>
      <c r="B60" s="254" t="s">
        <v>256</v>
      </c>
      <c r="C60" s="255"/>
      <c r="D60" s="170"/>
      <c r="E60" s="165"/>
      <c r="F60" s="165"/>
      <c r="G60" s="165"/>
      <c r="H60" s="165"/>
      <c r="I60" s="165"/>
      <c r="J60" s="165"/>
      <c r="K60" s="165"/>
      <c r="L60" s="165"/>
      <c r="M60" s="165"/>
      <c r="N60" s="761" t="s">
        <v>257</v>
      </c>
      <c r="O60" s="761"/>
      <c r="P60" s="253"/>
      <c r="Q60" s="253"/>
    </row>
    <row r="61" spans="1:22" ht="16.5" customHeight="1" thickTop="1" thickBot="1">
      <c r="A61" s="163"/>
      <c r="B61" s="762"/>
      <c r="C61" s="763"/>
      <c r="D61" s="768" t="s">
        <v>215</v>
      </c>
      <c r="E61" s="771" t="s">
        <v>258</v>
      </c>
      <c r="F61" s="771" t="s">
        <v>259</v>
      </c>
      <c r="G61" s="772" t="s">
        <v>260</v>
      </c>
      <c r="H61" s="773"/>
      <c r="I61" s="773"/>
      <c r="J61" s="773"/>
      <c r="K61" s="773"/>
      <c r="L61" s="773"/>
      <c r="M61" s="773"/>
      <c r="N61" s="773"/>
      <c r="O61" s="774"/>
      <c r="P61" s="253"/>
      <c r="Q61" s="253"/>
      <c r="R61" s="777" t="s">
        <v>219</v>
      </c>
      <c r="S61" s="777"/>
      <c r="T61" s="777"/>
      <c r="U61" s="777"/>
      <c r="V61" s="777"/>
    </row>
    <row r="62" spans="1:22" ht="16.5" customHeight="1" thickBot="1">
      <c r="A62" s="163"/>
      <c r="B62" s="764"/>
      <c r="C62" s="765"/>
      <c r="D62" s="769"/>
      <c r="E62" s="769"/>
      <c r="F62" s="769"/>
      <c r="G62" s="769" t="s">
        <v>261</v>
      </c>
      <c r="H62" s="780" t="s">
        <v>262</v>
      </c>
      <c r="I62" s="781"/>
      <c r="J62" s="781"/>
      <c r="K62" s="781"/>
      <c r="L62" s="781"/>
      <c r="M62" s="781"/>
      <c r="N62" s="782"/>
      <c r="O62" s="783" t="s">
        <v>263</v>
      </c>
      <c r="P62" s="253"/>
      <c r="Q62" s="253"/>
      <c r="R62" s="785" t="s">
        <v>223</v>
      </c>
      <c r="S62" s="777" t="s">
        <v>264</v>
      </c>
      <c r="T62" s="777" t="s">
        <v>265</v>
      </c>
      <c r="U62" s="777" t="s">
        <v>266</v>
      </c>
      <c r="V62" s="777" t="s">
        <v>267</v>
      </c>
    </row>
    <row r="63" spans="1:22" ht="16.5" customHeight="1" thickBot="1">
      <c r="A63" s="163"/>
      <c r="B63" s="764"/>
      <c r="C63" s="765"/>
      <c r="D63" s="769"/>
      <c r="E63" s="769"/>
      <c r="F63" s="769"/>
      <c r="G63" s="769"/>
      <c r="H63" s="256"/>
      <c r="I63" s="807" t="s">
        <v>268</v>
      </c>
      <c r="J63" s="776"/>
      <c r="K63" s="807" t="s">
        <v>269</v>
      </c>
      <c r="L63" s="776"/>
      <c r="M63" s="807" t="s">
        <v>270</v>
      </c>
      <c r="N63" s="776"/>
      <c r="O63" s="784"/>
      <c r="P63" s="253"/>
      <c r="Q63" s="253"/>
      <c r="R63" s="785"/>
      <c r="S63" s="778"/>
      <c r="T63" s="778"/>
      <c r="U63" s="778"/>
      <c r="V63" s="778"/>
    </row>
    <row r="64" spans="1:22" ht="35.25" customHeight="1">
      <c r="A64" s="163"/>
      <c r="B64" s="764"/>
      <c r="C64" s="765"/>
      <c r="D64" s="769"/>
      <c r="E64" s="769"/>
      <c r="F64" s="769"/>
      <c r="G64" s="769"/>
      <c r="H64" s="257" t="s">
        <v>271</v>
      </c>
      <c r="I64" s="175" t="s">
        <v>272</v>
      </c>
      <c r="J64" s="180" t="s">
        <v>273</v>
      </c>
      <c r="K64" s="258" t="s">
        <v>233</v>
      </c>
      <c r="L64" s="259" t="s">
        <v>274</v>
      </c>
      <c r="M64" s="258" t="s">
        <v>233</v>
      </c>
      <c r="N64" s="259" t="s">
        <v>274</v>
      </c>
      <c r="O64" s="784"/>
      <c r="P64" s="253"/>
      <c r="Q64" s="253"/>
      <c r="R64" s="785"/>
      <c r="S64" s="778"/>
      <c r="T64" s="778"/>
      <c r="U64" s="778"/>
      <c r="V64" s="778"/>
    </row>
    <row r="65" spans="1:23" ht="15" thickBot="1">
      <c r="A65" s="163"/>
      <c r="B65" s="766"/>
      <c r="C65" s="767"/>
      <c r="D65" s="770"/>
      <c r="E65" s="181" t="s">
        <v>235</v>
      </c>
      <c r="F65" s="182" t="s">
        <v>236</v>
      </c>
      <c r="G65" s="182" t="s">
        <v>237</v>
      </c>
      <c r="H65" s="181" t="s">
        <v>238</v>
      </c>
      <c r="I65" s="183" t="s">
        <v>239</v>
      </c>
      <c r="J65" s="188" t="s">
        <v>275</v>
      </c>
      <c r="K65" s="183" t="s">
        <v>241</v>
      </c>
      <c r="L65" s="188" t="s">
        <v>242</v>
      </c>
      <c r="M65" s="183" t="s">
        <v>243</v>
      </c>
      <c r="N65" s="188" t="s">
        <v>244</v>
      </c>
      <c r="O65" s="189" t="s">
        <v>245</v>
      </c>
      <c r="P65" s="253"/>
      <c r="Q65" s="253"/>
      <c r="R65" s="785"/>
      <c r="S65" s="778"/>
      <c r="T65" s="778"/>
      <c r="U65" s="778"/>
      <c r="V65" s="778"/>
    </row>
    <row r="66" spans="1:23" ht="17.25" customHeight="1">
      <c r="A66" s="163"/>
      <c r="B66" s="795" t="s">
        <v>246</v>
      </c>
      <c r="C66" s="796"/>
      <c r="D66" s="260" t="str">
        <f>IF(D27="","",D27)</f>
        <v/>
      </c>
      <c r="E66" s="261"/>
      <c r="F66" s="262">
        <f>E66- G66</f>
        <v>0</v>
      </c>
      <c r="G66" s="263"/>
      <c r="H66" s="264">
        <f>SUM(I66:N66)</f>
        <v>0</v>
      </c>
      <c r="I66" s="265"/>
      <c r="J66" s="266"/>
      <c r="K66" s="265"/>
      <c r="L66" s="266"/>
      <c r="M66" s="265"/>
      <c r="N66" s="266"/>
      <c r="O66" s="267">
        <f>+G66-H66</f>
        <v>0</v>
      </c>
      <c r="P66" s="253"/>
      <c r="Q66" s="253"/>
      <c r="R66" s="778" t="str">
        <f>IF(COUNTA(E66:E68,G66:G68,I66:N68)=0,"OK",IF(COUNTIF(D66:D68,"○")=1,"OK","エラー"))</f>
        <v>OK</v>
      </c>
      <c r="S66" s="202" t="str">
        <f>IF(COUNTA(G66,I66:N66)&gt;=1,IF(E66&lt;=0,"エラー","OK"),"OK")</f>
        <v>OK</v>
      </c>
      <c r="T66" s="202" t="str">
        <f>IF(F66&lt;0,"エラー","OK")</f>
        <v>OK</v>
      </c>
      <c r="U66" s="202" t="str">
        <f>IF(O66&lt;0,"エラー","OK")</f>
        <v>OK</v>
      </c>
      <c r="V66" s="202" t="str">
        <f>IF(AND(COUNTA(E27)=COUNTA(E66),COUNTA(G27)=COUNTA(G66),COUNTA(I27)=COUNTA(I66),COUNTA(J27)=COUNTA(J66),COUNTA(K27)=COUNTA(K66),COUNTA(L27)=COUNTA(L66),COUNTA(M27)=COUNTA(M66),COUNTA(N27)=COUNTA(N66)),"OK","エラー")</f>
        <v>OK</v>
      </c>
    </row>
    <row r="67" spans="1:23" ht="17.25" customHeight="1">
      <c r="A67" s="163"/>
      <c r="B67" s="797" t="s">
        <v>247</v>
      </c>
      <c r="C67" s="798"/>
      <c r="D67" s="268" t="str">
        <f>IF(D28="","",D28)</f>
        <v/>
      </c>
      <c r="E67" s="269"/>
      <c r="F67" s="270">
        <f>E67- G67</f>
        <v>0</v>
      </c>
      <c r="G67" s="269"/>
      <c r="H67" s="271">
        <f>SUM(I67:N67)</f>
        <v>0</v>
      </c>
      <c r="I67" s="272"/>
      <c r="J67" s="273"/>
      <c r="K67" s="272"/>
      <c r="L67" s="273"/>
      <c r="M67" s="272"/>
      <c r="N67" s="273"/>
      <c r="O67" s="274">
        <f>+G67-H67</f>
        <v>0</v>
      </c>
      <c r="P67" s="253"/>
      <c r="Q67" s="253"/>
      <c r="R67" s="778"/>
      <c r="S67" s="202" t="str">
        <f>IF(COUNTA(G67,I67:N67)&gt;=1,IF(E67&lt;=0,"エラー","OK"),"OK")</f>
        <v>OK</v>
      </c>
      <c r="T67" s="202" t="str">
        <f>IF(F67&lt;0,"エラー","OK")</f>
        <v>OK</v>
      </c>
      <c r="U67" s="202" t="str">
        <f>IF(O67&lt;0,"エラー","OK")</f>
        <v>OK</v>
      </c>
      <c r="V67" s="202" t="str">
        <f>IF(AND(COUNTA(E28)=COUNTA(E67),COUNTA(G28)=COUNTA(G67),COUNTA(I28)=COUNTA(I67),COUNTA(J28)=COUNTA(J67),COUNTA(K28)=COUNTA(K67),COUNTA(L28)=COUNTA(L67),COUNTA(M28)=COUNTA(M67),COUNTA(N28)=COUNTA(N67)),"OK","エラー")</f>
        <v>OK</v>
      </c>
    </row>
    <row r="68" spans="1:23" ht="17.25" customHeight="1" thickBot="1">
      <c r="A68" s="163"/>
      <c r="B68" s="799" t="s">
        <v>248</v>
      </c>
      <c r="C68" s="800"/>
      <c r="D68" s="275" t="str">
        <f>IF(D29="","",D29)</f>
        <v/>
      </c>
      <c r="E68" s="276"/>
      <c r="F68" s="277">
        <f>E68- G68</f>
        <v>0</v>
      </c>
      <c r="G68" s="276"/>
      <c r="H68" s="278">
        <f>SUM(I68:N68)</f>
        <v>0</v>
      </c>
      <c r="I68" s="279"/>
      <c r="J68" s="280"/>
      <c r="K68" s="279"/>
      <c r="L68" s="280"/>
      <c r="M68" s="279"/>
      <c r="N68" s="280"/>
      <c r="O68" s="281">
        <f>+G68-H68</f>
        <v>0</v>
      </c>
      <c r="P68" s="253"/>
      <c r="Q68" s="253"/>
      <c r="R68" s="778"/>
      <c r="S68" s="202" t="str">
        <f>IF(COUNTA(G68,I68:N68)&gt;=1,IF(E68&lt;=0,"エラー","OK"),"OK")</f>
        <v>OK</v>
      </c>
      <c r="T68" s="202" t="str">
        <f>IF(F68&lt;0,"エラー","OK")</f>
        <v>OK</v>
      </c>
      <c r="U68" s="202" t="str">
        <f>IF(O68&lt;0,"エラー","OK")</f>
        <v>OK</v>
      </c>
      <c r="V68" s="202" t="str">
        <f>IF(AND(COUNTA(E29)=COUNTA(E68),COUNTA(G29)=COUNTA(G68),COUNTA(I29)=COUNTA(I68),COUNTA(J29)=COUNTA(J68),COUNTA(K29)=COUNTA(K68),COUNTA(L29)=COUNTA(L68),COUNTA(M29)=COUNTA(M68),COUNTA(N29)=COUNTA(N68)),"OK","エラー")</f>
        <v>OK</v>
      </c>
    </row>
    <row r="69" spans="1:23" ht="17.25" customHeight="1" thickBot="1">
      <c r="A69" s="163"/>
      <c r="B69" s="801" t="s">
        <v>249</v>
      </c>
      <c r="C69" s="802"/>
      <c r="D69" s="226"/>
      <c r="E69" s="282">
        <f t="shared" ref="E69:O69" si="2">SUM(E66:E68)</f>
        <v>0</v>
      </c>
      <c r="F69" s="282">
        <f t="shared" si="2"/>
        <v>0</v>
      </c>
      <c r="G69" s="282">
        <f t="shared" si="2"/>
        <v>0</v>
      </c>
      <c r="H69" s="283">
        <f t="shared" si="2"/>
        <v>0</v>
      </c>
      <c r="I69" s="284">
        <f t="shared" si="2"/>
        <v>0</v>
      </c>
      <c r="J69" s="285">
        <f t="shared" si="2"/>
        <v>0</v>
      </c>
      <c r="K69" s="284">
        <f t="shared" si="2"/>
        <v>0</v>
      </c>
      <c r="L69" s="286">
        <f t="shared" si="2"/>
        <v>0</v>
      </c>
      <c r="M69" s="284">
        <f t="shared" si="2"/>
        <v>0</v>
      </c>
      <c r="N69" s="286">
        <f t="shared" si="2"/>
        <v>0</v>
      </c>
      <c r="O69" s="287">
        <f t="shared" si="2"/>
        <v>0</v>
      </c>
      <c r="P69" s="253"/>
      <c r="Q69" s="253"/>
    </row>
    <row r="70" spans="1:23" ht="15" thickTop="1">
      <c r="A70" s="163"/>
      <c r="B70" s="808" t="s">
        <v>276</v>
      </c>
      <c r="C70" s="809"/>
      <c r="D70" s="809"/>
      <c r="E70" s="809"/>
      <c r="F70" s="809"/>
      <c r="G70" s="809"/>
      <c r="H70" s="809"/>
      <c r="I70" s="809"/>
      <c r="J70" s="809"/>
      <c r="K70" s="809"/>
      <c r="L70" s="809"/>
      <c r="M70" s="809"/>
      <c r="N70" s="809"/>
      <c r="O70" s="288"/>
      <c r="P70" s="253"/>
      <c r="Q70" s="253"/>
    </row>
    <row r="71" spans="1:23" ht="14.4">
      <c r="A71" s="163"/>
      <c r="B71" s="165"/>
      <c r="C71" s="172"/>
      <c r="D71" s="172"/>
      <c r="E71" s="172"/>
      <c r="F71" s="172"/>
      <c r="G71" s="172"/>
      <c r="H71" s="172"/>
      <c r="I71" s="172"/>
      <c r="J71" s="172"/>
      <c r="K71" s="172"/>
      <c r="L71" s="172"/>
      <c r="M71" s="172"/>
      <c r="N71" s="172"/>
      <c r="O71" s="288"/>
      <c r="P71" s="253"/>
      <c r="Q71" s="253"/>
    </row>
    <row r="72" spans="1:23" s="154" customFormat="1" ht="20.25" customHeight="1">
      <c r="A72" s="245"/>
      <c r="B72" s="289" t="s">
        <v>277</v>
      </c>
      <c r="C72" s="247"/>
      <c r="D72" s="247"/>
      <c r="E72" s="247"/>
      <c r="F72" s="247"/>
      <c r="G72" s="247"/>
      <c r="H72" s="247"/>
      <c r="I72" s="247"/>
      <c r="J72" s="247"/>
      <c r="K72" s="247"/>
      <c r="L72" s="247"/>
      <c r="M72" s="247"/>
      <c r="N72" s="290"/>
      <c r="O72" s="290"/>
      <c r="P72" s="247"/>
      <c r="Q72" s="245"/>
    </row>
    <row r="73" spans="1:23" s="154" customFormat="1" ht="25.5" customHeight="1" thickBot="1">
      <c r="A73" s="245"/>
      <c r="B73" s="291" t="s">
        <v>278</v>
      </c>
      <c r="C73" s="247"/>
      <c r="D73" s="247"/>
      <c r="E73" s="247"/>
      <c r="F73" s="247"/>
      <c r="G73" s="247"/>
      <c r="H73" s="247"/>
      <c r="I73" s="247"/>
      <c r="J73" s="247"/>
      <c r="K73" s="247"/>
      <c r="L73" s="247"/>
      <c r="M73" s="247"/>
      <c r="N73" s="760" t="s">
        <v>257</v>
      </c>
      <c r="O73" s="760"/>
      <c r="P73" s="247"/>
      <c r="Q73" s="245"/>
    </row>
    <row r="74" spans="1:23" ht="16.5" customHeight="1" thickTop="1" thickBot="1">
      <c r="A74" s="163"/>
      <c r="B74" s="762"/>
      <c r="C74" s="763"/>
      <c r="D74" s="768" t="s">
        <v>215</v>
      </c>
      <c r="E74" s="771" t="s">
        <v>258</v>
      </c>
      <c r="F74" s="771" t="s">
        <v>259</v>
      </c>
      <c r="G74" s="772" t="s">
        <v>260</v>
      </c>
      <c r="H74" s="773"/>
      <c r="I74" s="773"/>
      <c r="J74" s="773"/>
      <c r="K74" s="773"/>
      <c r="L74" s="773"/>
      <c r="M74" s="773"/>
      <c r="N74" s="773"/>
      <c r="O74" s="774"/>
      <c r="P74" s="253"/>
      <c r="Q74" s="253"/>
      <c r="R74" s="777" t="s">
        <v>219</v>
      </c>
      <c r="S74" s="777"/>
      <c r="T74" s="777"/>
      <c r="U74" s="777"/>
      <c r="V74" s="777"/>
      <c r="W74" s="777"/>
    </row>
    <row r="75" spans="1:23" ht="16.5" customHeight="1" thickBot="1">
      <c r="A75" s="163"/>
      <c r="B75" s="764"/>
      <c r="C75" s="765"/>
      <c r="D75" s="769"/>
      <c r="E75" s="769"/>
      <c r="F75" s="769"/>
      <c r="G75" s="769" t="s">
        <v>261</v>
      </c>
      <c r="H75" s="780" t="s">
        <v>262</v>
      </c>
      <c r="I75" s="781"/>
      <c r="J75" s="781"/>
      <c r="K75" s="781"/>
      <c r="L75" s="781"/>
      <c r="M75" s="781"/>
      <c r="N75" s="782"/>
      <c r="O75" s="810" t="s">
        <v>263</v>
      </c>
      <c r="P75" s="253"/>
      <c r="Q75" s="253"/>
      <c r="R75" s="785" t="s">
        <v>223</v>
      </c>
      <c r="S75" s="777" t="s">
        <v>264</v>
      </c>
      <c r="T75" s="777" t="s">
        <v>265</v>
      </c>
      <c r="U75" s="777" t="s">
        <v>266</v>
      </c>
      <c r="V75" s="777" t="s">
        <v>267</v>
      </c>
      <c r="W75" s="777" t="s">
        <v>255</v>
      </c>
    </row>
    <row r="76" spans="1:23" ht="16.5" customHeight="1" thickBot="1">
      <c r="A76" s="163"/>
      <c r="B76" s="764"/>
      <c r="C76" s="765"/>
      <c r="D76" s="769"/>
      <c r="E76" s="769"/>
      <c r="F76" s="769"/>
      <c r="G76" s="769"/>
      <c r="H76" s="256"/>
      <c r="I76" s="807" t="s">
        <v>268</v>
      </c>
      <c r="J76" s="776"/>
      <c r="K76" s="807" t="s">
        <v>269</v>
      </c>
      <c r="L76" s="776"/>
      <c r="M76" s="807" t="s">
        <v>270</v>
      </c>
      <c r="N76" s="776"/>
      <c r="O76" s="784"/>
      <c r="P76" s="253"/>
      <c r="Q76" s="253"/>
      <c r="R76" s="785"/>
      <c r="S76" s="778"/>
      <c r="T76" s="778"/>
      <c r="U76" s="778"/>
      <c r="V76" s="778"/>
      <c r="W76" s="778"/>
    </row>
    <row r="77" spans="1:23" ht="36.75" customHeight="1">
      <c r="A77" s="163"/>
      <c r="B77" s="764"/>
      <c r="C77" s="765"/>
      <c r="D77" s="769"/>
      <c r="E77" s="769"/>
      <c r="F77" s="769"/>
      <c r="G77" s="769"/>
      <c r="H77" s="257" t="s">
        <v>271</v>
      </c>
      <c r="I77" s="258" t="s">
        <v>272</v>
      </c>
      <c r="J77" s="259" t="s">
        <v>273</v>
      </c>
      <c r="K77" s="258" t="s">
        <v>233</v>
      </c>
      <c r="L77" s="259" t="s">
        <v>274</v>
      </c>
      <c r="M77" s="258" t="s">
        <v>233</v>
      </c>
      <c r="N77" s="259" t="s">
        <v>274</v>
      </c>
      <c r="O77" s="784"/>
      <c r="P77" s="253"/>
      <c r="Q77" s="253"/>
      <c r="R77" s="785"/>
      <c r="S77" s="778"/>
      <c r="T77" s="778"/>
      <c r="U77" s="778"/>
      <c r="V77" s="778"/>
      <c r="W77" s="778"/>
    </row>
    <row r="78" spans="1:23" ht="15" thickBot="1">
      <c r="A78" s="163"/>
      <c r="B78" s="766"/>
      <c r="C78" s="767"/>
      <c r="D78" s="770"/>
      <c r="E78" s="181" t="s">
        <v>235</v>
      </c>
      <c r="F78" s="182" t="s">
        <v>236</v>
      </c>
      <c r="G78" s="182" t="s">
        <v>237</v>
      </c>
      <c r="H78" s="181" t="s">
        <v>238</v>
      </c>
      <c r="I78" s="183" t="s">
        <v>239</v>
      </c>
      <c r="J78" s="188" t="s">
        <v>275</v>
      </c>
      <c r="K78" s="183" t="s">
        <v>241</v>
      </c>
      <c r="L78" s="188" t="s">
        <v>242</v>
      </c>
      <c r="M78" s="183" t="s">
        <v>243</v>
      </c>
      <c r="N78" s="188" t="s">
        <v>244</v>
      </c>
      <c r="O78" s="189" t="s">
        <v>245</v>
      </c>
      <c r="P78" s="253"/>
      <c r="Q78" s="253"/>
      <c r="R78" s="785"/>
      <c r="S78" s="778"/>
      <c r="T78" s="778"/>
      <c r="U78" s="778"/>
      <c r="V78" s="778"/>
      <c r="W78" s="778"/>
    </row>
    <row r="79" spans="1:23" ht="17.25" customHeight="1">
      <c r="A79" s="163"/>
      <c r="B79" s="795" t="s">
        <v>246</v>
      </c>
      <c r="C79" s="796"/>
      <c r="D79" s="260" t="str">
        <f>IF(D47="","",D47)</f>
        <v/>
      </c>
      <c r="E79" s="261"/>
      <c r="F79" s="262">
        <f>E79- G79</f>
        <v>0</v>
      </c>
      <c r="G79" s="263"/>
      <c r="H79" s="264">
        <f>SUM(I79:N79)</f>
        <v>0</v>
      </c>
      <c r="I79" s="265"/>
      <c r="J79" s="266"/>
      <c r="K79" s="265"/>
      <c r="L79" s="266"/>
      <c r="M79" s="265"/>
      <c r="N79" s="266"/>
      <c r="O79" s="267">
        <f>+G79-H79</f>
        <v>0</v>
      </c>
      <c r="P79" s="253"/>
      <c r="Q79" s="253"/>
      <c r="R79" s="778" t="str">
        <f>IF(COUNTA(E79:E81,G79:G81,I79:N81)=0,"OK",IF(COUNTIF(D79:D81,"○")=1,"OK","エラー"))</f>
        <v>OK</v>
      </c>
      <c r="S79" s="202" t="str">
        <f>IF(COUNTA(G79,I79:N79)&gt;=1,IF(E79&lt;=0,"エラー","OK"),"OK")</f>
        <v>OK</v>
      </c>
      <c r="T79" s="202" t="str">
        <f>IF(F79&lt;0,"エラー","OK")</f>
        <v>OK</v>
      </c>
      <c r="U79" s="202" t="str">
        <f>IF(O79&lt;0,"エラー","OK")</f>
        <v>OK</v>
      </c>
      <c r="V79" s="202" t="str">
        <f>IF(AND(COUNTA(E47)=COUNTA(E79),COUNTA(G47)=COUNTA(G79),COUNTA(I47)=COUNTA(I79),COUNTA(J47)=COUNTA(J79),COUNTA(K47)=COUNTA(K79),COUNTA(L47)=COUNTA(L79),COUNTA(M47)=COUNTA(M79),COUNTA(N47)=COUNTA(N79)),"OK","エラー")</f>
        <v>OK</v>
      </c>
      <c r="W79" s="202" t="str">
        <f>IF(AND(E79&lt;=E66,G79&lt;=G66,I79&lt;=I66,J79&lt;=J66,K79&lt;=K66,L79&lt;=L66,M79&lt;=M66,N79&lt;=N66),"OK","エラー")</f>
        <v>OK</v>
      </c>
    </row>
    <row r="80" spans="1:23" ht="17.25" customHeight="1">
      <c r="A80" s="163"/>
      <c r="B80" s="797" t="s">
        <v>247</v>
      </c>
      <c r="C80" s="798"/>
      <c r="D80" s="268" t="str">
        <f>IF(D48="","",D48)</f>
        <v/>
      </c>
      <c r="E80" s="269"/>
      <c r="F80" s="270">
        <f>E80- G80</f>
        <v>0</v>
      </c>
      <c r="G80" s="269"/>
      <c r="H80" s="271">
        <f>SUM(I80:N80)</f>
        <v>0</v>
      </c>
      <c r="I80" s="272"/>
      <c r="J80" s="273"/>
      <c r="K80" s="272"/>
      <c r="L80" s="273"/>
      <c r="M80" s="272"/>
      <c r="N80" s="273"/>
      <c r="O80" s="274">
        <f>+G80-H80</f>
        <v>0</v>
      </c>
      <c r="P80" s="253"/>
      <c r="Q80" s="253"/>
      <c r="R80" s="778"/>
      <c r="S80" s="202" t="str">
        <f>IF(COUNTA(G80,I80:N80)&gt;=1,IF(E80&lt;=0,"エラー","OK"),"OK")</f>
        <v>OK</v>
      </c>
      <c r="T80" s="202" t="str">
        <f>IF(F80&lt;0,"エラー","OK")</f>
        <v>OK</v>
      </c>
      <c r="U80" s="202" t="str">
        <f>IF(O80&lt;0,"エラー","OK")</f>
        <v>OK</v>
      </c>
      <c r="V80" s="202" t="str">
        <f>IF(AND(COUNTA(E48)=COUNTA(E80),COUNTA(G48)=COUNTA(G80),COUNTA(I48)=COUNTA(I80),COUNTA(J48)=COUNTA(J80),COUNTA(K48)=COUNTA(K80),COUNTA(L48)=COUNTA(L80),COUNTA(M48)=COUNTA(M80),COUNTA(N48)=COUNTA(N80)),"OK","エラー")</f>
        <v>OK</v>
      </c>
      <c r="W80" s="202" t="str">
        <f>IF(AND(E80&lt;=E67,G80&lt;=G67,I80&lt;=I67,J80&lt;=J67,K80&lt;=K67,L80&lt;=L67,M80&lt;=M67,N80&lt;=N67),"OK","エラー")</f>
        <v>OK</v>
      </c>
    </row>
    <row r="81" spans="1:23" ht="17.25" customHeight="1" thickBot="1">
      <c r="A81" s="163"/>
      <c r="B81" s="799" t="s">
        <v>248</v>
      </c>
      <c r="C81" s="800"/>
      <c r="D81" s="275" t="str">
        <f>IF(D49="","",D49)</f>
        <v/>
      </c>
      <c r="E81" s="276"/>
      <c r="F81" s="277">
        <f>E81- G81</f>
        <v>0</v>
      </c>
      <c r="G81" s="276"/>
      <c r="H81" s="278">
        <f>SUM(I81:N81)</f>
        <v>0</v>
      </c>
      <c r="I81" s="279"/>
      <c r="J81" s="280"/>
      <c r="K81" s="279"/>
      <c r="L81" s="280"/>
      <c r="M81" s="279"/>
      <c r="N81" s="280"/>
      <c r="O81" s="281">
        <f>+G81-H81</f>
        <v>0</v>
      </c>
      <c r="P81" s="253"/>
      <c r="Q81" s="253"/>
      <c r="R81" s="778"/>
      <c r="S81" s="202" t="str">
        <f>IF(COUNTA(G81,I81:N81)&gt;=1,IF(E81&lt;=0,"エラー","OK"),"OK")</f>
        <v>OK</v>
      </c>
      <c r="T81" s="202" t="str">
        <f>IF(F81&lt;0,"エラー","OK")</f>
        <v>OK</v>
      </c>
      <c r="U81" s="202" t="str">
        <f>IF(O81&lt;0,"エラー","OK")</f>
        <v>OK</v>
      </c>
      <c r="V81" s="202" t="str">
        <f>IF(AND(COUNTA(E49)=COUNTA(E81),COUNTA(G49)=COUNTA(G81),COUNTA(I49)=COUNTA(I81),COUNTA(J49)=COUNTA(J81),COUNTA(K49)=COUNTA(K81),COUNTA(L49)=COUNTA(L81),COUNTA(M49)=COUNTA(M81),COUNTA(N49)=COUNTA(N81)),"OK","エラー")</f>
        <v>OK</v>
      </c>
      <c r="W81" s="202" t="str">
        <f>IF(AND(E81&lt;=E68,G81&lt;=G68,I81&lt;=I68,J81&lt;=J68,K81&lt;=K68,L81&lt;=L68,M81&lt;=M68,N81&lt;=N68),"OK","エラー")</f>
        <v>OK</v>
      </c>
    </row>
    <row r="82" spans="1:23" ht="17.25" customHeight="1" thickBot="1">
      <c r="A82" s="163"/>
      <c r="B82" s="801" t="s">
        <v>249</v>
      </c>
      <c r="C82" s="802"/>
      <c r="D82" s="226"/>
      <c r="E82" s="282">
        <f t="shared" ref="E82:O82" si="3">SUM(E79:E81)</f>
        <v>0</v>
      </c>
      <c r="F82" s="282">
        <f t="shared" si="3"/>
        <v>0</v>
      </c>
      <c r="G82" s="282">
        <f t="shared" si="3"/>
        <v>0</v>
      </c>
      <c r="H82" s="283">
        <f t="shared" si="3"/>
        <v>0</v>
      </c>
      <c r="I82" s="284">
        <f t="shared" si="3"/>
        <v>0</v>
      </c>
      <c r="J82" s="285">
        <f t="shared" si="3"/>
        <v>0</v>
      </c>
      <c r="K82" s="284">
        <f t="shared" si="3"/>
        <v>0</v>
      </c>
      <c r="L82" s="286">
        <f t="shared" si="3"/>
        <v>0</v>
      </c>
      <c r="M82" s="284">
        <f t="shared" si="3"/>
        <v>0</v>
      </c>
      <c r="N82" s="286">
        <f t="shared" si="3"/>
        <v>0</v>
      </c>
      <c r="O82" s="287">
        <f t="shared" si="3"/>
        <v>0</v>
      </c>
      <c r="P82" s="253"/>
      <c r="Q82" s="253"/>
    </row>
    <row r="83" spans="1:23" ht="15" thickTop="1">
      <c r="A83" s="163"/>
      <c r="B83" s="808" t="s">
        <v>276</v>
      </c>
      <c r="C83" s="809"/>
      <c r="D83" s="809"/>
      <c r="E83" s="809"/>
      <c r="F83" s="809"/>
      <c r="G83" s="809"/>
      <c r="H83" s="809"/>
      <c r="I83" s="809"/>
      <c r="J83" s="809"/>
      <c r="K83" s="809"/>
      <c r="L83" s="809"/>
      <c r="M83" s="809"/>
      <c r="N83" s="809"/>
      <c r="O83" s="288"/>
      <c r="P83" s="253"/>
      <c r="Q83" s="253"/>
    </row>
    <row r="84" spans="1:23" ht="19.5" customHeight="1">
      <c r="B84" s="292"/>
      <c r="C84" s="292"/>
      <c r="D84" s="292"/>
      <c r="E84" s="293"/>
      <c r="F84" s="293"/>
      <c r="G84" s="293"/>
      <c r="H84" s="293"/>
      <c r="I84" s="293"/>
      <c r="J84" s="293"/>
      <c r="K84" s="293"/>
      <c r="L84" s="293"/>
      <c r="M84" s="293"/>
      <c r="N84" s="293"/>
      <c r="O84" s="293"/>
    </row>
    <row r="85" spans="1:23" ht="30.9" customHeight="1">
      <c r="A85" s="294"/>
      <c r="B85" s="295" t="s">
        <v>279</v>
      </c>
      <c r="C85" s="296"/>
      <c r="D85" s="297"/>
      <c r="E85" s="296"/>
      <c r="F85" s="296"/>
      <c r="G85" s="296"/>
      <c r="H85" s="296"/>
      <c r="I85" s="296"/>
      <c r="J85" s="296"/>
      <c r="K85" s="296"/>
      <c r="L85" s="296"/>
      <c r="M85" s="296"/>
      <c r="N85" s="296"/>
      <c r="O85" s="296"/>
      <c r="P85" s="298"/>
      <c r="Q85" s="298"/>
    </row>
    <row r="86" spans="1:23" ht="30" customHeight="1" thickBot="1">
      <c r="A86" s="294"/>
      <c r="B86" s="299" t="s">
        <v>280</v>
      </c>
      <c r="C86" s="299"/>
      <c r="D86" s="300"/>
      <c r="E86" s="296"/>
      <c r="F86" s="296"/>
      <c r="G86" s="296"/>
      <c r="H86" s="296"/>
      <c r="I86" s="296"/>
      <c r="J86" s="296"/>
      <c r="K86" s="296"/>
      <c r="L86" s="296"/>
      <c r="M86" s="296"/>
      <c r="N86" s="811" t="s">
        <v>214</v>
      </c>
      <c r="O86" s="811"/>
      <c r="P86" s="298"/>
      <c r="Q86" s="298"/>
    </row>
    <row r="87" spans="1:23" ht="14.25" customHeight="1" thickBot="1">
      <c r="A87" s="294"/>
      <c r="B87" s="812"/>
      <c r="C87" s="813"/>
      <c r="D87" s="816" t="s">
        <v>215</v>
      </c>
      <c r="E87" s="817" t="s">
        <v>216</v>
      </c>
      <c r="F87" s="818" t="s">
        <v>217</v>
      </c>
      <c r="G87" s="819" t="s">
        <v>218</v>
      </c>
      <c r="H87" s="781"/>
      <c r="I87" s="781"/>
      <c r="J87" s="781"/>
      <c r="K87" s="781"/>
      <c r="L87" s="781"/>
      <c r="M87" s="781"/>
      <c r="N87" s="781"/>
      <c r="O87" s="782"/>
      <c r="P87" s="298"/>
      <c r="Q87" s="298"/>
      <c r="R87" s="777" t="s">
        <v>219</v>
      </c>
      <c r="S87" s="778"/>
      <c r="T87" s="778"/>
      <c r="U87" s="778"/>
    </row>
    <row r="88" spans="1:23" ht="19.5" customHeight="1" thickBot="1">
      <c r="A88" s="294"/>
      <c r="B88" s="814"/>
      <c r="C88" s="765"/>
      <c r="D88" s="769"/>
      <c r="E88" s="769"/>
      <c r="F88" s="769"/>
      <c r="G88" s="769" t="s">
        <v>220</v>
      </c>
      <c r="H88" s="780" t="s">
        <v>221</v>
      </c>
      <c r="I88" s="781"/>
      <c r="J88" s="781"/>
      <c r="K88" s="781"/>
      <c r="L88" s="781"/>
      <c r="M88" s="781"/>
      <c r="N88" s="782"/>
      <c r="O88" s="817" t="s">
        <v>222</v>
      </c>
      <c r="P88" s="298"/>
      <c r="Q88" s="298"/>
      <c r="R88" s="785" t="s">
        <v>223</v>
      </c>
      <c r="S88" s="777" t="s">
        <v>224</v>
      </c>
      <c r="T88" s="777" t="s">
        <v>225</v>
      </c>
      <c r="U88" s="777" t="s">
        <v>226</v>
      </c>
    </row>
    <row r="89" spans="1:23" ht="17.25" customHeight="1" thickBot="1">
      <c r="A89" s="294"/>
      <c r="B89" s="814"/>
      <c r="C89" s="765"/>
      <c r="D89" s="769"/>
      <c r="E89" s="769"/>
      <c r="F89" s="769"/>
      <c r="G89" s="769"/>
      <c r="H89" s="173"/>
      <c r="I89" s="786" t="s">
        <v>227</v>
      </c>
      <c r="J89" s="787"/>
      <c r="K89" s="788" t="s">
        <v>228</v>
      </c>
      <c r="L89" s="789"/>
      <c r="M89" s="775" t="s">
        <v>229</v>
      </c>
      <c r="N89" s="776"/>
      <c r="O89" s="769"/>
      <c r="P89" s="298"/>
      <c r="Q89" s="298"/>
      <c r="R89" s="785"/>
      <c r="S89" s="778"/>
      <c r="T89" s="778"/>
      <c r="U89" s="778"/>
    </row>
    <row r="90" spans="1:23" ht="37.5" customHeight="1">
      <c r="A90" s="294"/>
      <c r="B90" s="814"/>
      <c r="C90" s="765"/>
      <c r="D90" s="769"/>
      <c r="E90" s="769"/>
      <c r="F90" s="769"/>
      <c r="G90" s="769"/>
      <c r="H90" s="257" t="s">
        <v>271</v>
      </c>
      <c r="I90" s="175" t="s">
        <v>231</v>
      </c>
      <c r="J90" s="303" t="s">
        <v>232</v>
      </c>
      <c r="K90" s="304" t="s">
        <v>233</v>
      </c>
      <c r="L90" s="305" t="s">
        <v>234</v>
      </c>
      <c r="M90" s="306" t="s">
        <v>233</v>
      </c>
      <c r="N90" s="259" t="s">
        <v>234</v>
      </c>
      <c r="O90" s="769"/>
      <c r="P90" s="298"/>
      <c r="Q90" s="298"/>
      <c r="R90" s="785"/>
      <c r="S90" s="778"/>
      <c r="T90" s="778"/>
      <c r="U90" s="778"/>
    </row>
    <row r="91" spans="1:23" ht="15" thickBot="1">
      <c r="A91" s="294"/>
      <c r="B91" s="815"/>
      <c r="C91" s="767"/>
      <c r="D91" s="770"/>
      <c r="E91" s="181" t="s">
        <v>235</v>
      </c>
      <c r="F91" s="182" t="s">
        <v>236</v>
      </c>
      <c r="G91" s="182" t="s">
        <v>237</v>
      </c>
      <c r="H91" s="181" t="s">
        <v>238</v>
      </c>
      <c r="I91" s="183" t="s">
        <v>239</v>
      </c>
      <c r="J91" s="184" t="s">
        <v>275</v>
      </c>
      <c r="K91" s="185" t="s">
        <v>241</v>
      </c>
      <c r="L91" s="186" t="s">
        <v>242</v>
      </c>
      <c r="M91" s="187" t="s">
        <v>243</v>
      </c>
      <c r="N91" s="188" t="s">
        <v>244</v>
      </c>
      <c r="O91" s="182" t="s">
        <v>245</v>
      </c>
      <c r="P91" s="298"/>
      <c r="Q91" s="298"/>
      <c r="R91" s="785"/>
      <c r="S91" s="778"/>
      <c r="T91" s="778"/>
      <c r="U91" s="778"/>
    </row>
    <row r="92" spans="1:23" ht="17.25" customHeight="1">
      <c r="A92" s="294"/>
      <c r="B92" s="822" t="s">
        <v>246</v>
      </c>
      <c r="C92" s="796"/>
      <c r="D92" s="190"/>
      <c r="E92" s="191"/>
      <c r="F92" s="192">
        <f>E92-G92</f>
        <v>0</v>
      </c>
      <c r="G92" s="193"/>
      <c r="H92" s="194">
        <f>SUM(I92:N92)</f>
        <v>0</v>
      </c>
      <c r="I92" s="195"/>
      <c r="J92" s="196"/>
      <c r="K92" s="197"/>
      <c r="L92" s="198"/>
      <c r="M92" s="199"/>
      <c r="N92" s="200"/>
      <c r="O92" s="307">
        <f>G92-H92</f>
        <v>0</v>
      </c>
      <c r="P92" s="298"/>
      <c r="Q92" s="298"/>
      <c r="R92" s="778" t="str">
        <f>IF(COUNTA(E92:E94,G92:G94,I92:N94)=0,"OK",IF(COUNTIF(D92:D94,"○")=1,"OK","エラー"))</f>
        <v>OK</v>
      </c>
      <c r="S92" s="202" t="str">
        <f>IF(COUNTA(G92,I92:N92)&gt;=1,IF(E92&lt;=0,"エラー","OK"),"OK")</f>
        <v>OK</v>
      </c>
      <c r="T92" s="202" t="str">
        <f>IF(F92&lt;0,"エラー","OK")</f>
        <v>OK</v>
      </c>
      <c r="U92" s="202" t="str">
        <f>IF(O92&lt;0,"エラー","OK")</f>
        <v>OK</v>
      </c>
    </row>
    <row r="93" spans="1:23" ht="17.25" customHeight="1">
      <c r="A93" s="294"/>
      <c r="B93" s="823" t="s">
        <v>247</v>
      </c>
      <c r="C93" s="798"/>
      <c r="D93" s="203"/>
      <c r="E93" s="204"/>
      <c r="F93" s="205">
        <f>E93-G93</f>
        <v>0</v>
      </c>
      <c r="G93" s="204"/>
      <c r="H93" s="206">
        <f>SUM(I93:N93)</f>
        <v>0</v>
      </c>
      <c r="I93" s="207"/>
      <c r="J93" s="208"/>
      <c r="K93" s="209"/>
      <c r="L93" s="210"/>
      <c r="M93" s="211"/>
      <c r="N93" s="212"/>
      <c r="O93" s="308">
        <f>G93-H93</f>
        <v>0</v>
      </c>
      <c r="P93" s="298"/>
      <c r="Q93" s="298"/>
      <c r="R93" s="778"/>
      <c r="S93" s="202" t="str">
        <f>IF(COUNTA(G93,I93:N93)&gt;=1,IF(E93&lt;=0,"エラー","OK"),"OK")</f>
        <v>OK</v>
      </c>
      <c r="T93" s="202" t="str">
        <f>IF(F93&lt;0,"エラー","OK")</f>
        <v>OK</v>
      </c>
      <c r="U93" s="202" t="str">
        <f>IF(O93&lt;0,"エラー","OK")</f>
        <v>OK</v>
      </c>
    </row>
    <row r="94" spans="1:23" ht="17.25" customHeight="1" thickBot="1">
      <c r="A94" s="294"/>
      <c r="B94" s="824" t="s">
        <v>248</v>
      </c>
      <c r="C94" s="800"/>
      <c r="D94" s="309"/>
      <c r="E94" s="215"/>
      <c r="F94" s="216">
        <f>E94-G94</f>
        <v>0</v>
      </c>
      <c r="G94" s="217"/>
      <c r="H94" s="218">
        <f>SUM(I94:N94)</f>
        <v>0</v>
      </c>
      <c r="I94" s="219"/>
      <c r="J94" s="220"/>
      <c r="K94" s="221"/>
      <c r="L94" s="222"/>
      <c r="M94" s="223"/>
      <c r="N94" s="224"/>
      <c r="O94" s="310">
        <f>G94-H94</f>
        <v>0</v>
      </c>
      <c r="P94" s="298"/>
      <c r="Q94" s="298"/>
      <c r="R94" s="778"/>
      <c r="S94" s="202" t="str">
        <f>IF(COUNTA(G94,I94:N94)&gt;=1,IF(E94&lt;=0,"エラー","OK"),"OK")</f>
        <v>OK</v>
      </c>
      <c r="T94" s="202" t="str">
        <f>IF(F94&lt;0,"エラー","OK")</f>
        <v>OK</v>
      </c>
      <c r="U94" s="202" t="str">
        <f>IF(O94&lt;0,"エラー","OK")</f>
        <v>OK</v>
      </c>
    </row>
    <row r="95" spans="1:23" ht="17.25" customHeight="1" thickBot="1">
      <c r="A95" s="294"/>
      <c r="B95" s="825" t="s">
        <v>249</v>
      </c>
      <c r="C95" s="826"/>
      <c r="D95" s="311"/>
      <c r="E95" s="310">
        <f>SUM(E92:E94)</f>
        <v>0</v>
      </c>
      <c r="F95" s="310">
        <f>SUM(F92:F94)</f>
        <v>0</v>
      </c>
      <c r="G95" s="310">
        <f t="shared" ref="G95:O95" si="4">SUM(G92:G94)</f>
        <v>0</v>
      </c>
      <c r="H95" s="312">
        <f t="shared" si="4"/>
        <v>0</v>
      </c>
      <c r="I95" s="313">
        <f t="shared" si="4"/>
        <v>0</v>
      </c>
      <c r="J95" s="314">
        <f t="shared" si="4"/>
        <v>0</v>
      </c>
      <c r="K95" s="315">
        <f t="shared" si="4"/>
        <v>0</v>
      </c>
      <c r="L95" s="316">
        <f t="shared" si="4"/>
        <v>0</v>
      </c>
      <c r="M95" s="317">
        <f t="shared" si="4"/>
        <v>0</v>
      </c>
      <c r="N95" s="318">
        <f t="shared" si="4"/>
        <v>0</v>
      </c>
      <c r="O95" s="310">
        <f t="shared" si="4"/>
        <v>0</v>
      </c>
      <c r="P95" s="298"/>
      <c r="Q95" s="298"/>
    </row>
    <row r="96" spans="1:23" ht="3.75" customHeight="1">
      <c r="A96" s="294"/>
      <c r="B96" s="296"/>
      <c r="C96" s="296"/>
      <c r="D96" s="296"/>
      <c r="E96" s="296"/>
      <c r="F96" s="296"/>
      <c r="G96" s="296"/>
      <c r="H96" s="296"/>
      <c r="I96" s="296"/>
      <c r="J96" s="296"/>
      <c r="K96" s="319"/>
      <c r="L96" s="320"/>
      <c r="M96" s="296"/>
      <c r="N96" s="296"/>
      <c r="O96" s="296"/>
      <c r="P96" s="298"/>
      <c r="Q96" s="298"/>
    </row>
    <row r="97" spans="1:22" ht="4.5" customHeight="1" thickBot="1">
      <c r="A97" s="294"/>
      <c r="B97" s="321"/>
      <c r="C97" s="321"/>
      <c r="D97" s="321"/>
      <c r="E97" s="322"/>
      <c r="F97" s="322"/>
      <c r="G97" s="322"/>
      <c r="H97" s="322"/>
      <c r="I97" s="322"/>
      <c r="J97" s="322"/>
      <c r="K97" s="323"/>
      <c r="L97" s="324"/>
      <c r="M97" s="322"/>
      <c r="N97" s="322"/>
      <c r="O97" s="322"/>
      <c r="P97" s="294"/>
      <c r="Q97" s="298"/>
    </row>
    <row r="98" spans="1:22" ht="17.25" customHeight="1">
      <c r="A98" s="294"/>
      <c r="B98" s="321"/>
      <c r="C98" s="321"/>
      <c r="D98" s="321"/>
      <c r="E98" s="322"/>
      <c r="F98" s="322"/>
      <c r="G98" s="322"/>
      <c r="H98" s="827" t="s">
        <v>250</v>
      </c>
      <c r="I98" s="827"/>
      <c r="J98" s="827"/>
      <c r="K98" s="827"/>
      <c r="L98" s="827"/>
      <c r="M98" s="827"/>
      <c r="N98" s="827"/>
      <c r="O98" s="827"/>
      <c r="P98" s="294"/>
      <c r="Q98" s="298"/>
    </row>
    <row r="99" spans="1:22" ht="17.25" customHeight="1" thickBot="1">
      <c r="A99" s="294"/>
      <c r="B99" s="321"/>
      <c r="C99" s="321"/>
      <c r="D99" s="321"/>
      <c r="E99" s="322"/>
      <c r="F99" s="322"/>
      <c r="G99" s="322"/>
      <c r="H99" s="820" t="s">
        <v>251</v>
      </c>
      <c r="I99" s="820"/>
      <c r="J99" s="820"/>
      <c r="K99" s="820"/>
      <c r="L99" s="820"/>
      <c r="M99" s="820"/>
      <c r="N99" s="820"/>
      <c r="O99" s="820"/>
      <c r="P99" s="294"/>
      <c r="Q99" s="298"/>
    </row>
    <row r="100" spans="1:22" ht="17.25" customHeight="1" thickBot="1">
      <c r="A100" s="321"/>
      <c r="B100" s="321"/>
      <c r="C100" s="321"/>
      <c r="D100" s="321"/>
      <c r="E100" s="322"/>
      <c r="F100" s="322"/>
      <c r="G100" s="322"/>
      <c r="H100" s="322"/>
      <c r="I100" s="325"/>
      <c r="J100" s="821" t="s">
        <v>252</v>
      </c>
      <c r="K100" s="821"/>
      <c r="L100" s="821" t="s">
        <v>253</v>
      </c>
      <c r="M100" s="821"/>
      <c r="N100" s="322"/>
      <c r="O100" s="322"/>
      <c r="P100" s="294"/>
      <c r="Q100" s="298"/>
    </row>
    <row r="101" spans="1:22" ht="17.25" customHeight="1">
      <c r="A101" s="321"/>
      <c r="B101" s="321"/>
      <c r="C101" s="321"/>
      <c r="D101" s="321"/>
      <c r="E101" s="322"/>
      <c r="F101" s="322"/>
      <c r="G101" s="322"/>
      <c r="H101" s="322"/>
      <c r="I101" s="326" t="s">
        <v>246</v>
      </c>
      <c r="J101" s="793"/>
      <c r="K101" s="793"/>
      <c r="L101" s="793"/>
      <c r="M101" s="793"/>
      <c r="N101" s="322"/>
      <c r="O101" s="322"/>
      <c r="P101" s="294"/>
      <c r="Q101" s="298"/>
    </row>
    <row r="102" spans="1:22" ht="17.25" customHeight="1">
      <c r="A102" s="321"/>
      <c r="B102" s="321"/>
      <c r="C102" s="321"/>
      <c r="D102" s="321"/>
      <c r="E102" s="322"/>
      <c r="F102" s="322"/>
      <c r="G102" s="322"/>
      <c r="H102" s="322"/>
      <c r="I102" s="326" t="s">
        <v>247</v>
      </c>
      <c r="J102" s="793"/>
      <c r="K102" s="793"/>
      <c r="L102" s="793"/>
      <c r="M102" s="793"/>
      <c r="N102" s="322"/>
      <c r="O102" s="322"/>
      <c r="P102" s="294"/>
      <c r="Q102" s="298"/>
    </row>
    <row r="103" spans="1:22" ht="17.25" customHeight="1" thickBot="1">
      <c r="A103" s="321"/>
      <c r="B103" s="321"/>
      <c r="C103" s="321"/>
      <c r="D103" s="321"/>
      <c r="E103" s="322"/>
      <c r="F103" s="322"/>
      <c r="G103" s="322"/>
      <c r="H103" s="322"/>
      <c r="I103" s="327" t="s">
        <v>248</v>
      </c>
      <c r="J103" s="828"/>
      <c r="K103" s="828"/>
      <c r="L103" s="828"/>
      <c r="M103" s="828"/>
      <c r="N103" s="322"/>
      <c r="O103" s="322"/>
      <c r="P103" s="294"/>
      <c r="Q103" s="298"/>
    </row>
    <row r="104" spans="1:22" ht="23.25" customHeight="1">
      <c r="A104" s="321"/>
      <c r="B104" s="321"/>
      <c r="C104" s="321"/>
      <c r="D104" s="321"/>
      <c r="E104" s="322"/>
      <c r="F104" s="322"/>
      <c r="G104" s="322"/>
      <c r="H104" s="322"/>
      <c r="I104" s="322"/>
      <c r="J104" s="322"/>
      <c r="K104" s="322"/>
      <c r="L104" s="322"/>
      <c r="M104" s="322"/>
      <c r="N104" s="322"/>
      <c r="O104" s="322"/>
      <c r="P104" s="294"/>
      <c r="Q104" s="298"/>
    </row>
    <row r="105" spans="1:22" s="154" customFormat="1" ht="30" customHeight="1" thickBot="1">
      <c r="A105" s="328"/>
      <c r="B105" s="329" t="s">
        <v>281</v>
      </c>
      <c r="C105" s="330"/>
      <c r="D105" s="330"/>
      <c r="E105" s="330"/>
      <c r="F105" s="330"/>
      <c r="G105" s="330"/>
      <c r="H105" s="330"/>
      <c r="I105" s="330"/>
      <c r="J105" s="330"/>
      <c r="K105" s="330"/>
      <c r="L105" s="330"/>
      <c r="M105" s="330"/>
      <c r="N105" s="330"/>
      <c r="O105" s="301" t="s">
        <v>214</v>
      </c>
      <c r="P105" s="330"/>
      <c r="Q105" s="298"/>
    </row>
    <row r="106" spans="1:22" ht="14.25" customHeight="1" thickBot="1">
      <c r="A106" s="294"/>
      <c r="B106" s="812"/>
      <c r="C106" s="813"/>
      <c r="D106" s="816" t="s">
        <v>215</v>
      </c>
      <c r="E106" s="817" t="s">
        <v>216</v>
      </c>
      <c r="F106" s="818" t="s">
        <v>217</v>
      </c>
      <c r="G106" s="780" t="s">
        <v>218</v>
      </c>
      <c r="H106" s="781"/>
      <c r="I106" s="781"/>
      <c r="J106" s="781"/>
      <c r="K106" s="781"/>
      <c r="L106" s="781"/>
      <c r="M106" s="781"/>
      <c r="N106" s="781"/>
      <c r="O106" s="782"/>
      <c r="P106" s="298"/>
      <c r="Q106" s="298"/>
      <c r="R106" s="777" t="s">
        <v>219</v>
      </c>
      <c r="S106" s="777"/>
      <c r="T106" s="777"/>
      <c r="U106" s="777"/>
      <c r="V106" s="777"/>
    </row>
    <row r="107" spans="1:22" ht="22.5" customHeight="1" thickBot="1">
      <c r="A107" s="294"/>
      <c r="B107" s="814"/>
      <c r="C107" s="765"/>
      <c r="D107" s="769"/>
      <c r="E107" s="769"/>
      <c r="F107" s="769"/>
      <c r="G107" s="769" t="s">
        <v>220</v>
      </c>
      <c r="H107" s="780" t="s">
        <v>221</v>
      </c>
      <c r="I107" s="781"/>
      <c r="J107" s="781"/>
      <c r="K107" s="781"/>
      <c r="L107" s="781"/>
      <c r="M107" s="781"/>
      <c r="N107" s="782"/>
      <c r="O107" s="817" t="s">
        <v>222</v>
      </c>
      <c r="P107" s="298"/>
      <c r="Q107" s="298"/>
      <c r="R107" s="785" t="s">
        <v>223</v>
      </c>
      <c r="S107" s="777" t="s">
        <v>224</v>
      </c>
      <c r="T107" s="777" t="s">
        <v>225</v>
      </c>
      <c r="U107" s="777" t="s">
        <v>226</v>
      </c>
      <c r="V107" s="777" t="s">
        <v>255</v>
      </c>
    </row>
    <row r="108" spans="1:22" ht="19.5" customHeight="1" thickBot="1">
      <c r="A108" s="294"/>
      <c r="B108" s="814"/>
      <c r="C108" s="765"/>
      <c r="D108" s="769"/>
      <c r="E108" s="769"/>
      <c r="F108" s="769"/>
      <c r="G108" s="769"/>
      <c r="H108" s="173"/>
      <c r="I108" s="786" t="s">
        <v>227</v>
      </c>
      <c r="J108" s="787"/>
      <c r="K108" s="788" t="s">
        <v>228</v>
      </c>
      <c r="L108" s="789"/>
      <c r="M108" s="775" t="s">
        <v>229</v>
      </c>
      <c r="N108" s="776"/>
      <c r="O108" s="769"/>
      <c r="P108" s="298"/>
      <c r="Q108" s="298"/>
      <c r="R108" s="785"/>
      <c r="S108" s="778"/>
      <c r="T108" s="778"/>
      <c r="U108" s="778"/>
      <c r="V108" s="778"/>
    </row>
    <row r="109" spans="1:22" ht="36.75" customHeight="1">
      <c r="A109" s="294"/>
      <c r="B109" s="814"/>
      <c r="C109" s="765"/>
      <c r="D109" s="769"/>
      <c r="E109" s="769"/>
      <c r="F109" s="769"/>
      <c r="G109" s="769"/>
      <c r="H109" s="257" t="s">
        <v>271</v>
      </c>
      <c r="I109" s="258" t="s">
        <v>231</v>
      </c>
      <c r="J109" s="303" t="s">
        <v>232</v>
      </c>
      <c r="K109" s="304" t="s">
        <v>233</v>
      </c>
      <c r="L109" s="305" t="s">
        <v>234</v>
      </c>
      <c r="M109" s="306" t="s">
        <v>233</v>
      </c>
      <c r="N109" s="259" t="s">
        <v>234</v>
      </c>
      <c r="O109" s="769"/>
      <c r="P109" s="298"/>
      <c r="Q109" s="298"/>
      <c r="R109" s="785"/>
      <c r="S109" s="778"/>
      <c r="T109" s="778"/>
      <c r="U109" s="778"/>
      <c r="V109" s="778"/>
    </row>
    <row r="110" spans="1:22" ht="15" thickBot="1">
      <c r="A110" s="294"/>
      <c r="B110" s="815"/>
      <c r="C110" s="767"/>
      <c r="D110" s="770"/>
      <c r="E110" s="181" t="s">
        <v>235</v>
      </c>
      <c r="F110" s="182" t="s">
        <v>236</v>
      </c>
      <c r="G110" s="182" t="s">
        <v>237</v>
      </c>
      <c r="H110" s="181" t="s">
        <v>238</v>
      </c>
      <c r="I110" s="183" t="s">
        <v>239</v>
      </c>
      <c r="J110" s="184" t="s">
        <v>275</v>
      </c>
      <c r="K110" s="185" t="s">
        <v>241</v>
      </c>
      <c r="L110" s="186" t="s">
        <v>242</v>
      </c>
      <c r="M110" s="187" t="s">
        <v>243</v>
      </c>
      <c r="N110" s="188" t="s">
        <v>244</v>
      </c>
      <c r="O110" s="182" t="s">
        <v>245</v>
      </c>
      <c r="P110" s="298"/>
      <c r="Q110" s="298"/>
      <c r="R110" s="785"/>
      <c r="S110" s="778"/>
      <c r="T110" s="778"/>
      <c r="U110" s="778"/>
      <c r="V110" s="778"/>
    </row>
    <row r="111" spans="1:22" ht="17.25" customHeight="1">
      <c r="A111" s="294"/>
      <c r="B111" s="822" t="s">
        <v>246</v>
      </c>
      <c r="C111" s="796"/>
      <c r="D111" s="249" t="str">
        <f>IF(D92="","",D92)</f>
        <v/>
      </c>
      <c r="E111" s="191"/>
      <c r="F111" s="192">
        <f>E111-G111</f>
        <v>0</v>
      </c>
      <c r="G111" s="193"/>
      <c r="H111" s="194">
        <f>SUM(I111:N111)</f>
        <v>0</v>
      </c>
      <c r="I111" s="195"/>
      <c r="J111" s="196"/>
      <c r="K111" s="197"/>
      <c r="L111" s="198"/>
      <c r="M111" s="199"/>
      <c r="N111" s="200"/>
      <c r="O111" s="307">
        <f>G111-H111</f>
        <v>0</v>
      </c>
      <c r="P111" s="298"/>
      <c r="Q111" s="298"/>
      <c r="R111" s="778" t="str">
        <f>IF(COUNTA(E111:E113,G111:G113,I111:N113)=0,"OK",IF(COUNTIF(D111:D113,"○")=1,"OK","エラー"))</f>
        <v>OK</v>
      </c>
      <c r="S111" s="202" t="str">
        <f>IF(COUNTA(G111,I111:N111)&gt;=1,IF(E111&lt;=0,"エラー","OK"),"OK")</f>
        <v>OK</v>
      </c>
      <c r="T111" s="202" t="str">
        <f>IF(F111&lt;0,"エラー","OK")</f>
        <v>OK</v>
      </c>
      <c r="U111" s="202" t="str">
        <f>IF(O111&lt;0,"エラー","OK")</f>
        <v>OK</v>
      </c>
      <c r="V111" s="202" t="str">
        <f>IF(AND(E111&lt;=E92,G111&lt;=G92,I111&lt;=I92,J111&lt;=J92,K111&lt;=K92,L111&lt;=L92,M111&lt;=M92,N111&lt;=N92),"OK","エラー")</f>
        <v>OK</v>
      </c>
    </row>
    <row r="112" spans="1:22" ht="17.25" customHeight="1">
      <c r="A112" s="294"/>
      <c r="B112" s="823" t="s">
        <v>247</v>
      </c>
      <c r="C112" s="798"/>
      <c r="D112" s="250" t="str">
        <f>IF(D93="","",D93)</f>
        <v/>
      </c>
      <c r="E112" s="204"/>
      <c r="F112" s="205">
        <f>E112-G112</f>
        <v>0</v>
      </c>
      <c r="G112" s="204"/>
      <c r="H112" s="206">
        <f>SUM(I112:N112)</f>
        <v>0</v>
      </c>
      <c r="I112" s="207"/>
      <c r="J112" s="208"/>
      <c r="K112" s="209"/>
      <c r="L112" s="210"/>
      <c r="M112" s="211"/>
      <c r="N112" s="212"/>
      <c r="O112" s="308">
        <f>G112-H112</f>
        <v>0</v>
      </c>
      <c r="P112" s="298"/>
      <c r="Q112" s="298"/>
      <c r="R112" s="778"/>
      <c r="S112" s="202" t="str">
        <f>IF(COUNTA(G112,I112:N112)&gt;=1,IF(E112&lt;=0,"エラー","OK"),"OK")</f>
        <v>OK</v>
      </c>
      <c r="T112" s="202" t="str">
        <f>IF(F112&lt;0,"エラー","OK")</f>
        <v>OK</v>
      </c>
      <c r="U112" s="202" t="str">
        <f>IF(O112&lt;0,"エラー","OK")</f>
        <v>OK</v>
      </c>
      <c r="V112" s="202" t="str">
        <f>IF(AND(E112&lt;=E93,G112&lt;=G93,I112&lt;=I93,J112&lt;=J93,K112&lt;=K93,L112&lt;=L93,M112&lt;=M93,N112&lt;=N93),"OK","エラー")</f>
        <v>OK</v>
      </c>
    </row>
    <row r="113" spans="1:22" ht="17.25" customHeight="1" thickBot="1">
      <c r="A113" s="294"/>
      <c r="B113" s="824" t="s">
        <v>248</v>
      </c>
      <c r="C113" s="800"/>
      <c r="D113" s="275" t="str">
        <f>IF(D94="","",D94)</f>
        <v/>
      </c>
      <c r="E113" s="215"/>
      <c r="F113" s="216">
        <f>E113-G113</f>
        <v>0</v>
      </c>
      <c r="G113" s="217"/>
      <c r="H113" s="218">
        <f>SUM(I113:N113)</f>
        <v>0</v>
      </c>
      <c r="I113" s="219"/>
      <c r="J113" s="220"/>
      <c r="K113" s="221"/>
      <c r="L113" s="222"/>
      <c r="M113" s="223"/>
      <c r="N113" s="224"/>
      <c r="O113" s="310">
        <f>G113-H113</f>
        <v>0</v>
      </c>
      <c r="P113" s="298"/>
      <c r="Q113" s="298"/>
      <c r="R113" s="778"/>
      <c r="S113" s="202" t="str">
        <f>IF(COUNTA(G113,I113:N113)&gt;=1,IF(E113&lt;=0,"エラー","OK"),"OK")</f>
        <v>OK</v>
      </c>
      <c r="T113" s="202" t="str">
        <f>IF(F113&lt;0,"エラー","OK")</f>
        <v>OK</v>
      </c>
      <c r="U113" s="202" t="str">
        <f>IF(O113&lt;0,"エラー","OK")</f>
        <v>OK</v>
      </c>
      <c r="V113" s="202" t="str">
        <f>IF(AND(E113&lt;=E94,G113&lt;=G94,I113&lt;=I94,J113&lt;=J94,K113&lt;=K94,L113&lt;=L94,M113&lt;=M94,N113&lt;=N94),"OK","エラー")</f>
        <v>OK</v>
      </c>
    </row>
    <row r="114" spans="1:22" ht="17.25" customHeight="1" thickBot="1">
      <c r="A114" s="294"/>
      <c r="B114" s="825" t="s">
        <v>249</v>
      </c>
      <c r="C114" s="826"/>
      <c r="D114" s="311"/>
      <c r="E114" s="310">
        <f>SUM(E111:E113)</f>
        <v>0</v>
      </c>
      <c r="F114" s="310">
        <f>SUM(F111:F113)</f>
        <v>0</v>
      </c>
      <c r="G114" s="310">
        <f t="shared" ref="G114:O114" si="5">SUM(G111:G113)</f>
        <v>0</v>
      </c>
      <c r="H114" s="312">
        <f t="shared" si="5"/>
        <v>0</v>
      </c>
      <c r="I114" s="313">
        <f t="shared" si="5"/>
        <v>0</v>
      </c>
      <c r="J114" s="314">
        <f t="shared" si="5"/>
        <v>0</v>
      </c>
      <c r="K114" s="315">
        <f t="shared" si="5"/>
        <v>0</v>
      </c>
      <c r="L114" s="316">
        <f t="shared" si="5"/>
        <v>0</v>
      </c>
      <c r="M114" s="317">
        <f t="shared" si="5"/>
        <v>0</v>
      </c>
      <c r="N114" s="318">
        <f t="shared" si="5"/>
        <v>0</v>
      </c>
      <c r="O114" s="310">
        <f t="shared" si="5"/>
        <v>0</v>
      </c>
      <c r="P114" s="298"/>
      <c r="Q114" s="298"/>
    </row>
    <row r="115" spans="1:22" ht="8.25" customHeight="1">
      <c r="A115" s="294"/>
      <c r="B115" s="296"/>
      <c r="C115" s="296"/>
      <c r="D115" s="296"/>
      <c r="E115" s="296"/>
      <c r="F115" s="296"/>
      <c r="G115" s="296"/>
      <c r="H115" s="296"/>
      <c r="I115" s="296"/>
      <c r="J115" s="296"/>
      <c r="K115" s="319"/>
      <c r="L115" s="320"/>
      <c r="M115" s="296"/>
      <c r="N115" s="296"/>
      <c r="O115" s="296"/>
      <c r="P115" s="298"/>
      <c r="Q115" s="298"/>
    </row>
    <row r="116" spans="1:22" ht="4.5" customHeight="1" thickBot="1">
      <c r="A116" s="294"/>
      <c r="B116" s="321"/>
      <c r="C116" s="321"/>
      <c r="D116" s="321"/>
      <c r="E116" s="322"/>
      <c r="F116" s="322"/>
      <c r="G116" s="322"/>
      <c r="H116" s="322"/>
      <c r="I116" s="322"/>
      <c r="J116" s="322"/>
      <c r="K116" s="323"/>
      <c r="L116" s="324"/>
      <c r="M116" s="322"/>
      <c r="N116" s="322"/>
      <c r="O116" s="322"/>
      <c r="P116" s="294"/>
      <c r="Q116" s="298"/>
    </row>
    <row r="117" spans="1:22" ht="17.25" customHeight="1">
      <c r="A117" s="294"/>
      <c r="B117" s="321"/>
      <c r="C117" s="321"/>
      <c r="D117" s="321"/>
      <c r="E117" s="322"/>
      <c r="F117" s="322"/>
      <c r="G117" s="322"/>
      <c r="H117" s="827" t="s">
        <v>250</v>
      </c>
      <c r="I117" s="827"/>
      <c r="J117" s="827"/>
      <c r="K117" s="827"/>
      <c r="L117" s="827"/>
      <c r="M117" s="827"/>
      <c r="N117" s="827"/>
      <c r="O117" s="827"/>
      <c r="P117" s="294"/>
      <c r="Q117" s="298"/>
    </row>
    <row r="118" spans="1:22" ht="17.25" customHeight="1" thickBot="1">
      <c r="A118" s="294"/>
      <c r="B118" s="321"/>
      <c r="C118" s="321"/>
      <c r="D118" s="321"/>
      <c r="E118" s="322"/>
      <c r="F118" s="322"/>
      <c r="G118" s="322"/>
      <c r="H118" s="820" t="s">
        <v>251</v>
      </c>
      <c r="I118" s="820"/>
      <c r="J118" s="820"/>
      <c r="K118" s="820"/>
      <c r="L118" s="820"/>
      <c r="M118" s="820"/>
      <c r="N118" s="820"/>
      <c r="O118" s="820"/>
      <c r="P118" s="294"/>
      <c r="Q118" s="298"/>
    </row>
    <row r="119" spans="1:22" ht="17.25" customHeight="1" thickBot="1">
      <c r="A119" s="321"/>
      <c r="B119" s="321"/>
      <c r="C119" s="321"/>
      <c r="D119" s="321"/>
      <c r="E119" s="322"/>
      <c r="F119" s="322"/>
      <c r="G119" s="322"/>
      <c r="H119" s="322"/>
      <c r="I119" s="325"/>
      <c r="J119" s="821" t="s">
        <v>252</v>
      </c>
      <c r="K119" s="821"/>
      <c r="L119" s="821" t="s">
        <v>253</v>
      </c>
      <c r="M119" s="821"/>
      <c r="N119" s="322"/>
      <c r="O119" s="322"/>
      <c r="P119" s="294"/>
      <c r="Q119" s="298"/>
    </row>
    <row r="120" spans="1:22" ht="17.25" customHeight="1">
      <c r="A120" s="321"/>
      <c r="B120" s="321"/>
      <c r="C120" s="321"/>
      <c r="D120" s="321"/>
      <c r="E120" s="322"/>
      <c r="F120" s="322"/>
      <c r="G120" s="322"/>
      <c r="H120" s="322"/>
      <c r="I120" s="326" t="s">
        <v>246</v>
      </c>
      <c r="J120" s="793"/>
      <c r="K120" s="793"/>
      <c r="L120" s="793"/>
      <c r="M120" s="793"/>
      <c r="N120" s="322"/>
      <c r="O120" s="322"/>
      <c r="P120" s="294"/>
      <c r="Q120" s="298"/>
    </row>
    <row r="121" spans="1:22" ht="17.25" customHeight="1">
      <c r="A121" s="321"/>
      <c r="B121" s="321"/>
      <c r="C121" s="321"/>
      <c r="D121" s="321"/>
      <c r="E121" s="322"/>
      <c r="F121" s="322"/>
      <c r="G121" s="322"/>
      <c r="H121" s="322"/>
      <c r="I121" s="326" t="s">
        <v>247</v>
      </c>
      <c r="J121" s="793"/>
      <c r="K121" s="793"/>
      <c r="L121" s="793"/>
      <c r="M121" s="793"/>
      <c r="N121" s="322"/>
      <c r="O121" s="322"/>
      <c r="P121" s="294"/>
      <c r="Q121" s="298"/>
    </row>
    <row r="122" spans="1:22" ht="17.25" customHeight="1" thickBot="1">
      <c r="A122" s="321"/>
      <c r="B122" s="321"/>
      <c r="C122" s="321"/>
      <c r="D122" s="321"/>
      <c r="E122" s="322"/>
      <c r="F122" s="322"/>
      <c r="G122" s="322"/>
      <c r="H122" s="322"/>
      <c r="I122" s="327" t="s">
        <v>248</v>
      </c>
      <c r="J122" s="828"/>
      <c r="K122" s="828"/>
      <c r="L122" s="828"/>
      <c r="M122" s="828"/>
      <c r="N122" s="322"/>
      <c r="O122" s="322"/>
      <c r="P122" s="294"/>
      <c r="Q122" s="298"/>
    </row>
    <row r="123" spans="1:22" ht="17.25" customHeight="1">
      <c r="A123" s="321"/>
      <c r="B123" s="321"/>
      <c r="C123" s="321"/>
      <c r="D123" s="321"/>
      <c r="E123" s="322"/>
      <c r="F123" s="322"/>
      <c r="G123" s="322"/>
      <c r="H123" s="322"/>
      <c r="I123" s="322"/>
      <c r="J123" s="322"/>
      <c r="K123" s="322"/>
      <c r="L123" s="322"/>
      <c r="M123" s="322"/>
      <c r="N123" s="322"/>
      <c r="O123" s="322"/>
      <c r="P123" s="294"/>
      <c r="Q123" s="298"/>
    </row>
    <row r="124" spans="1:22" ht="30" customHeight="1" thickBot="1">
      <c r="A124" s="294"/>
      <c r="B124" s="331" t="s">
        <v>282</v>
      </c>
      <c r="C124" s="332"/>
      <c r="D124" s="300"/>
      <c r="E124" s="296"/>
      <c r="F124" s="296"/>
      <c r="G124" s="296"/>
      <c r="H124" s="296"/>
      <c r="I124" s="296"/>
      <c r="J124" s="296"/>
      <c r="K124" s="296"/>
      <c r="L124" s="296"/>
      <c r="M124" s="296"/>
      <c r="N124" s="811" t="s">
        <v>257</v>
      </c>
      <c r="O124" s="829"/>
      <c r="P124" s="333"/>
      <c r="Q124" s="294"/>
    </row>
    <row r="125" spans="1:22" ht="17.25" customHeight="1" thickBot="1">
      <c r="A125" s="294"/>
      <c r="B125" s="812"/>
      <c r="C125" s="830"/>
      <c r="D125" s="816" t="s">
        <v>215</v>
      </c>
      <c r="E125" s="818" t="s">
        <v>258</v>
      </c>
      <c r="F125" s="818" t="s">
        <v>259</v>
      </c>
      <c r="G125" s="835" t="s">
        <v>260</v>
      </c>
      <c r="H125" s="836"/>
      <c r="I125" s="836"/>
      <c r="J125" s="836"/>
      <c r="K125" s="836"/>
      <c r="L125" s="836"/>
      <c r="M125" s="836"/>
      <c r="N125" s="836"/>
      <c r="O125" s="837"/>
      <c r="P125" s="294"/>
      <c r="Q125" s="294"/>
      <c r="R125" s="777" t="s">
        <v>219</v>
      </c>
      <c r="S125" s="777"/>
      <c r="T125" s="777"/>
      <c r="U125" s="777"/>
      <c r="V125" s="777"/>
    </row>
    <row r="126" spans="1:22" ht="17.25" customHeight="1" thickBot="1">
      <c r="A126" s="294"/>
      <c r="B126" s="831"/>
      <c r="C126" s="832"/>
      <c r="D126" s="769"/>
      <c r="E126" s="769"/>
      <c r="F126" s="779"/>
      <c r="G126" s="779" t="s">
        <v>261</v>
      </c>
      <c r="H126" s="839" t="s">
        <v>262</v>
      </c>
      <c r="I126" s="840"/>
      <c r="J126" s="840"/>
      <c r="K126" s="840"/>
      <c r="L126" s="840"/>
      <c r="M126" s="840"/>
      <c r="N126" s="841"/>
      <c r="O126" s="769" t="s">
        <v>263</v>
      </c>
      <c r="P126" s="294"/>
      <c r="Q126" s="335"/>
      <c r="R126" s="785" t="s">
        <v>223</v>
      </c>
      <c r="S126" s="777" t="s">
        <v>264</v>
      </c>
      <c r="T126" s="777" t="s">
        <v>265</v>
      </c>
      <c r="U126" s="777" t="s">
        <v>266</v>
      </c>
      <c r="V126" s="777" t="s">
        <v>267</v>
      </c>
    </row>
    <row r="127" spans="1:22" s="336" customFormat="1" ht="17.25" customHeight="1" thickBot="1">
      <c r="A127" s="335"/>
      <c r="B127" s="831"/>
      <c r="C127" s="832"/>
      <c r="D127" s="769"/>
      <c r="E127" s="769"/>
      <c r="F127" s="779"/>
      <c r="G127" s="769"/>
      <c r="H127" s="256"/>
      <c r="I127" s="807" t="s">
        <v>268</v>
      </c>
      <c r="J127" s="776"/>
      <c r="K127" s="807" t="s">
        <v>269</v>
      </c>
      <c r="L127" s="776"/>
      <c r="M127" s="807" t="s">
        <v>270</v>
      </c>
      <c r="N127" s="776"/>
      <c r="O127" s="769"/>
      <c r="P127" s="335"/>
      <c r="Q127" s="294"/>
      <c r="R127" s="785"/>
      <c r="S127" s="778"/>
      <c r="T127" s="778"/>
      <c r="U127" s="778"/>
      <c r="V127" s="778"/>
    </row>
    <row r="128" spans="1:22" ht="39.75" customHeight="1">
      <c r="A128" s="294"/>
      <c r="B128" s="831"/>
      <c r="C128" s="832"/>
      <c r="D128" s="769"/>
      <c r="E128" s="769"/>
      <c r="F128" s="779"/>
      <c r="G128" s="769"/>
      <c r="H128" s="257" t="s">
        <v>271</v>
      </c>
      <c r="I128" s="175" t="s">
        <v>272</v>
      </c>
      <c r="J128" s="180" t="s">
        <v>273</v>
      </c>
      <c r="K128" s="258" t="s">
        <v>233</v>
      </c>
      <c r="L128" s="259" t="s">
        <v>274</v>
      </c>
      <c r="M128" s="258" t="s">
        <v>233</v>
      </c>
      <c r="N128" s="259" t="s">
        <v>274</v>
      </c>
      <c r="O128" s="769"/>
      <c r="P128" s="294"/>
      <c r="Q128" s="294"/>
      <c r="R128" s="785"/>
      <c r="S128" s="778"/>
      <c r="T128" s="778"/>
      <c r="U128" s="778"/>
      <c r="V128" s="778"/>
    </row>
    <row r="129" spans="1:23" ht="18" customHeight="1" thickBot="1">
      <c r="A129" s="294"/>
      <c r="B129" s="833"/>
      <c r="C129" s="834"/>
      <c r="D129" s="770"/>
      <c r="E129" s="181" t="s">
        <v>235</v>
      </c>
      <c r="F129" s="182" t="s">
        <v>236</v>
      </c>
      <c r="G129" s="182" t="s">
        <v>237</v>
      </c>
      <c r="H129" s="181" t="s">
        <v>238</v>
      </c>
      <c r="I129" s="183" t="s">
        <v>239</v>
      </c>
      <c r="J129" s="188" t="s">
        <v>275</v>
      </c>
      <c r="K129" s="183" t="s">
        <v>241</v>
      </c>
      <c r="L129" s="188" t="s">
        <v>242</v>
      </c>
      <c r="M129" s="183" t="s">
        <v>243</v>
      </c>
      <c r="N129" s="188" t="s">
        <v>244</v>
      </c>
      <c r="O129" s="182" t="s">
        <v>245</v>
      </c>
      <c r="P129" s="294"/>
      <c r="Q129" s="294"/>
      <c r="R129" s="785"/>
      <c r="S129" s="778"/>
      <c r="T129" s="778"/>
      <c r="U129" s="778"/>
      <c r="V129" s="778"/>
    </row>
    <row r="130" spans="1:23" ht="17.25" customHeight="1">
      <c r="A130" s="294"/>
      <c r="B130" s="822" t="s">
        <v>246</v>
      </c>
      <c r="C130" s="796"/>
      <c r="D130" s="249" t="str">
        <f>IF(D92="","",D92)</f>
        <v/>
      </c>
      <c r="E130" s="261"/>
      <c r="F130" s="262">
        <f>E130- G130</f>
        <v>0</v>
      </c>
      <c r="G130" s="263"/>
      <c r="H130" s="264">
        <f>SUM(I130:N130)</f>
        <v>0</v>
      </c>
      <c r="I130" s="265"/>
      <c r="J130" s="266"/>
      <c r="K130" s="265"/>
      <c r="L130" s="266"/>
      <c r="M130" s="265"/>
      <c r="N130" s="266"/>
      <c r="O130" s="337">
        <f>+G130-H130</f>
        <v>0</v>
      </c>
      <c r="P130" s="294"/>
      <c r="Q130" s="294"/>
      <c r="R130" s="778" t="str">
        <f>IF(COUNTA(E130:E132,G130:G132,I130:N132)=0,"OK",IF(COUNTIF(D130:D132,"○")=1,"OK","エラー"))</f>
        <v>OK</v>
      </c>
      <c r="S130" s="202" t="str">
        <f>IF(COUNTA(G130,I130:N130)&gt;=1,IF(E130&lt;=0,"エラー","OK"),"OK")</f>
        <v>OK</v>
      </c>
      <c r="T130" s="202" t="str">
        <f>IF(F130&lt;0,"エラー","OK")</f>
        <v>OK</v>
      </c>
      <c r="U130" s="202" t="str">
        <f>IF(O130&lt;0,"エラー","OK")</f>
        <v>OK</v>
      </c>
      <c r="V130" s="202" t="str">
        <f>IF(AND(COUNTA(E92)=COUNTA(E130),COUNTA(G92)=COUNTA(G130),COUNTA(I92)=COUNTA(I130),COUNTA(J92)=COUNTA(J130),COUNTA(K92)=COUNTA(K130),COUNTA(L92)=COUNTA(L130),COUNTA(M92)=COUNTA(M130),COUNTA(N92)=COUNTA(N130)),"OK","エラー")</f>
        <v>OK</v>
      </c>
    </row>
    <row r="131" spans="1:23" ht="17.25" customHeight="1">
      <c r="A131" s="294"/>
      <c r="B131" s="823" t="s">
        <v>247</v>
      </c>
      <c r="C131" s="798"/>
      <c r="D131" s="250" t="str">
        <f>IF(D93="","",D93)</f>
        <v/>
      </c>
      <c r="E131" s="269"/>
      <c r="F131" s="270">
        <f>E131- G131</f>
        <v>0</v>
      </c>
      <c r="G131" s="269"/>
      <c r="H131" s="271">
        <f>SUM(I131:N131)</f>
        <v>0</v>
      </c>
      <c r="I131" s="272"/>
      <c r="J131" s="273"/>
      <c r="K131" s="272"/>
      <c r="L131" s="273"/>
      <c r="M131" s="272"/>
      <c r="N131" s="273"/>
      <c r="O131" s="338">
        <f>+G131-H131</f>
        <v>0</v>
      </c>
      <c r="P131" s="294"/>
      <c r="Q131" s="294"/>
      <c r="R131" s="778"/>
      <c r="S131" s="202" t="str">
        <f>IF(COUNTA(G131,I131:N131)&gt;=1,IF(E131&lt;=0,"エラー","OK"),"OK")</f>
        <v>OK</v>
      </c>
      <c r="T131" s="202" t="str">
        <f>IF(F131&lt;0,"エラー","OK")</f>
        <v>OK</v>
      </c>
      <c r="U131" s="202" t="str">
        <f>IF(O131&lt;0,"エラー","OK")</f>
        <v>OK</v>
      </c>
      <c r="V131" s="202" t="str">
        <f>IF(AND(COUNTA(E93)=COUNTA(E131),COUNTA(G93)=COUNTA(G131),COUNTA(I93)=COUNTA(I131),COUNTA(J93)=COUNTA(J131),COUNTA(K93)=COUNTA(K131),COUNTA(L93)=COUNTA(L131),COUNTA(M93)=COUNTA(M131),COUNTA(N93)=COUNTA(N131)),"OK","エラー")</f>
        <v>OK</v>
      </c>
    </row>
    <row r="132" spans="1:23" ht="17.25" customHeight="1" thickBot="1">
      <c r="A132" s="294"/>
      <c r="B132" s="824" t="s">
        <v>248</v>
      </c>
      <c r="C132" s="800"/>
      <c r="D132" s="275" t="str">
        <f>IF(D94="","",D94)</f>
        <v/>
      </c>
      <c r="E132" s="276"/>
      <c r="F132" s="277">
        <f>E132- G132</f>
        <v>0</v>
      </c>
      <c r="G132" s="276"/>
      <c r="H132" s="278">
        <f>SUM(I132:N132)</f>
        <v>0</v>
      </c>
      <c r="I132" s="279"/>
      <c r="J132" s="280"/>
      <c r="K132" s="279"/>
      <c r="L132" s="280"/>
      <c r="M132" s="279"/>
      <c r="N132" s="280"/>
      <c r="O132" s="339">
        <f>+G132-H132</f>
        <v>0</v>
      </c>
      <c r="P132" s="294"/>
      <c r="Q132" s="294"/>
      <c r="R132" s="778"/>
      <c r="S132" s="202" t="str">
        <f>IF(COUNTA(G132,I132:N132)&gt;=1,IF(E132&lt;=0,"エラー","OK"),"OK")</f>
        <v>OK</v>
      </c>
      <c r="T132" s="202" t="str">
        <f>IF(F132&lt;0,"エラー","OK")</f>
        <v>OK</v>
      </c>
      <c r="U132" s="202" t="str">
        <f>IF(O132&lt;0,"エラー","OK")</f>
        <v>OK</v>
      </c>
      <c r="V132" s="202" t="str">
        <f>IF(AND(COUNTA(E94)=COUNTA(E132),COUNTA(G94)=COUNTA(G132),COUNTA(I94)=COUNTA(I132),COUNTA(J94)=COUNTA(J132),COUNTA(K94)=COUNTA(K132),COUNTA(L94)=COUNTA(L132),COUNTA(M94)=COUNTA(M132),COUNTA(N94)=COUNTA(N132)),"OK","エラー")</f>
        <v>OK</v>
      </c>
    </row>
    <row r="133" spans="1:23" ht="17.25" customHeight="1" thickBot="1">
      <c r="A133" s="294"/>
      <c r="B133" s="825" t="s">
        <v>249</v>
      </c>
      <c r="C133" s="826"/>
      <c r="D133" s="311"/>
      <c r="E133" s="340">
        <f t="shared" ref="E133:O133" si="6">SUM(E130:E132)</f>
        <v>0</v>
      </c>
      <c r="F133" s="340">
        <f t="shared" si="6"/>
        <v>0</v>
      </c>
      <c r="G133" s="340">
        <f t="shared" si="6"/>
        <v>0</v>
      </c>
      <c r="H133" s="341">
        <f t="shared" si="6"/>
        <v>0</v>
      </c>
      <c r="I133" s="342">
        <f t="shared" si="6"/>
        <v>0</v>
      </c>
      <c r="J133" s="343">
        <f t="shared" si="6"/>
        <v>0</v>
      </c>
      <c r="K133" s="342">
        <f t="shared" si="6"/>
        <v>0</v>
      </c>
      <c r="L133" s="344">
        <f t="shared" si="6"/>
        <v>0</v>
      </c>
      <c r="M133" s="342">
        <f t="shared" si="6"/>
        <v>0</v>
      </c>
      <c r="N133" s="344">
        <f t="shared" si="6"/>
        <v>0</v>
      </c>
      <c r="O133" s="340">
        <f t="shared" si="6"/>
        <v>0</v>
      </c>
      <c r="P133" s="294"/>
      <c r="Q133" s="294"/>
    </row>
    <row r="134" spans="1:23" ht="12" customHeight="1">
      <c r="A134" s="294"/>
      <c r="B134" s="838" t="s">
        <v>276</v>
      </c>
      <c r="C134" s="838"/>
      <c r="D134" s="838"/>
      <c r="E134" s="838"/>
      <c r="F134" s="838"/>
      <c r="G134" s="838"/>
      <c r="H134" s="838"/>
      <c r="I134" s="838"/>
      <c r="J134" s="838"/>
      <c r="K134" s="838"/>
      <c r="L134" s="838"/>
      <c r="M134" s="838"/>
      <c r="N134" s="296"/>
      <c r="O134" s="296"/>
      <c r="P134" s="294"/>
      <c r="Q134" s="294"/>
    </row>
    <row r="135" spans="1:23" ht="20.25" customHeight="1">
      <c r="A135" s="294"/>
      <c r="B135" s="345"/>
      <c r="C135" s="345"/>
      <c r="D135" s="345"/>
      <c r="E135" s="345"/>
      <c r="F135" s="345"/>
      <c r="G135" s="345"/>
      <c r="H135" s="345"/>
      <c r="I135" s="345"/>
      <c r="J135" s="345"/>
      <c r="K135" s="345"/>
      <c r="L135" s="345"/>
      <c r="M135" s="345"/>
      <c r="N135" s="296"/>
      <c r="O135" s="296"/>
      <c r="P135" s="294"/>
      <c r="Q135" s="294"/>
    </row>
    <row r="136" spans="1:23" s="154" customFormat="1" ht="30" customHeight="1">
      <c r="A136" s="328"/>
      <c r="B136" s="346" t="s">
        <v>283</v>
      </c>
      <c r="C136" s="330"/>
      <c r="D136" s="330"/>
      <c r="E136" s="330"/>
      <c r="F136" s="330"/>
      <c r="G136" s="330"/>
      <c r="H136" s="330"/>
      <c r="I136" s="330"/>
      <c r="J136" s="330"/>
      <c r="K136" s="330"/>
      <c r="L136" s="330"/>
      <c r="M136" s="330"/>
      <c r="N136" s="347"/>
      <c r="O136" s="348"/>
      <c r="P136" s="330"/>
      <c r="Q136" s="328"/>
    </row>
    <row r="137" spans="1:23" s="154" customFormat="1" ht="30" customHeight="1" thickBot="1">
      <c r="A137" s="328"/>
      <c r="B137" s="349" t="s">
        <v>284</v>
      </c>
      <c r="C137" s="330"/>
      <c r="D137" s="330"/>
      <c r="E137" s="330"/>
      <c r="F137" s="330"/>
      <c r="G137" s="330"/>
      <c r="H137" s="330"/>
      <c r="I137" s="330"/>
      <c r="J137" s="330"/>
      <c r="K137" s="330"/>
      <c r="L137" s="330"/>
      <c r="M137" s="330"/>
      <c r="N137" s="347"/>
      <c r="O137" s="350" t="s">
        <v>257</v>
      </c>
      <c r="P137" s="330"/>
      <c r="Q137" s="328"/>
    </row>
    <row r="138" spans="1:23" ht="17.25" customHeight="1" thickBot="1">
      <c r="A138" s="294"/>
      <c r="B138" s="812"/>
      <c r="C138" s="813"/>
      <c r="D138" s="816" t="s">
        <v>215</v>
      </c>
      <c r="E138" s="818" t="s">
        <v>258</v>
      </c>
      <c r="F138" s="818" t="s">
        <v>259</v>
      </c>
      <c r="G138" s="780" t="s">
        <v>260</v>
      </c>
      <c r="H138" s="781"/>
      <c r="I138" s="781"/>
      <c r="J138" s="781"/>
      <c r="K138" s="781"/>
      <c r="L138" s="781"/>
      <c r="M138" s="781"/>
      <c r="N138" s="781"/>
      <c r="O138" s="782"/>
      <c r="P138" s="298"/>
      <c r="Q138" s="298"/>
      <c r="R138" s="777" t="s">
        <v>219</v>
      </c>
      <c r="S138" s="777"/>
      <c r="T138" s="777"/>
      <c r="U138" s="777"/>
      <c r="V138" s="777"/>
      <c r="W138" s="777"/>
    </row>
    <row r="139" spans="1:23" ht="17.25" customHeight="1" thickBot="1">
      <c r="A139" s="294"/>
      <c r="B139" s="814"/>
      <c r="C139" s="765"/>
      <c r="D139" s="769"/>
      <c r="E139" s="769"/>
      <c r="F139" s="769"/>
      <c r="G139" s="769" t="s">
        <v>261</v>
      </c>
      <c r="H139" s="780" t="s">
        <v>262</v>
      </c>
      <c r="I139" s="781"/>
      <c r="J139" s="781"/>
      <c r="K139" s="781"/>
      <c r="L139" s="781"/>
      <c r="M139" s="781"/>
      <c r="N139" s="782"/>
      <c r="O139" s="817" t="s">
        <v>263</v>
      </c>
      <c r="P139" s="298"/>
      <c r="Q139" s="298"/>
      <c r="R139" s="785" t="s">
        <v>223</v>
      </c>
      <c r="S139" s="777" t="s">
        <v>264</v>
      </c>
      <c r="T139" s="777" t="s">
        <v>265</v>
      </c>
      <c r="U139" s="777" t="s">
        <v>266</v>
      </c>
      <c r="V139" s="777" t="s">
        <v>267</v>
      </c>
      <c r="W139" s="777" t="s">
        <v>255</v>
      </c>
    </row>
    <row r="140" spans="1:23" ht="17.25" customHeight="1" thickBot="1">
      <c r="A140" s="294"/>
      <c r="B140" s="814"/>
      <c r="C140" s="765"/>
      <c r="D140" s="769"/>
      <c r="E140" s="769"/>
      <c r="F140" s="769"/>
      <c r="G140" s="769"/>
      <c r="H140" s="256"/>
      <c r="I140" s="807" t="s">
        <v>268</v>
      </c>
      <c r="J140" s="776"/>
      <c r="K140" s="807" t="s">
        <v>269</v>
      </c>
      <c r="L140" s="776"/>
      <c r="M140" s="807" t="s">
        <v>270</v>
      </c>
      <c r="N140" s="776"/>
      <c r="O140" s="769"/>
      <c r="P140" s="298"/>
      <c r="Q140" s="298"/>
      <c r="R140" s="785"/>
      <c r="S140" s="778"/>
      <c r="T140" s="778"/>
      <c r="U140" s="778"/>
      <c r="V140" s="778"/>
      <c r="W140" s="778"/>
    </row>
    <row r="141" spans="1:23" ht="37.5" customHeight="1">
      <c r="A141" s="294"/>
      <c r="B141" s="814"/>
      <c r="C141" s="765"/>
      <c r="D141" s="769"/>
      <c r="E141" s="769"/>
      <c r="F141" s="769"/>
      <c r="G141" s="769"/>
      <c r="H141" s="257" t="s">
        <v>271</v>
      </c>
      <c r="I141" s="258" t="s">
        <v>272</v>
      </c>
      <c r="J141" s="259" t="s">
        <v>273</v>
      </c>
      <c r="K141" s="258" t="s">
        <v>233</v>
      </c>
      <c r="L141" s="259" t="s">
        <v>274</v>
      </c>
      <c r="M141" s="258" t="s">
        <v>233</v>
      </c>
      <c r="N141" s="259" t="s">
        <v>274</v>
      </c>
      <c r="O141" s="769"/>
      <c r="P141" s="298"/>
      <c r="Q141" s="298"/>
      <c r="R141" s="785"/>
      <c r="S141" s="778"/>
      <c r="T141" s="778"/>
      <c r="U141" s="778"/>
      <c r="V141" s="778"/>
      <c r="W141" s="778"/>
    </row>
    <row r="142" spans="1:23" ht="15" thickBot="1">
      <c r="A142" s="294"/>
      <c r="B142" s="815"/>
      <c r="C142" s="767"/>
      <c r="D142" s="770"/>
      <c r="E142" s="181" t="s">
        <v>235</v>
      </c>
      <c r="F142" s="182" t="s">
        <v>236</v>
      </c>
      <c r="G142" s="182" t="s">
        <v>237</v>
      </c>
      <c r="H142" s="181" t="s">
        <v>238</v>
      </c>
      <c r="I142" s="183" t="s">
        <v>239</v>
      </c>
      <c r="J142" s="188" t="s">
        <v>275</v>
      </c>
      <c r="K142" s="183" t="s">
        <v>241</v>
      </c>
      <c r="L142" s="188" t="s">
        <v>242</v>
      </c>
      <c r="M142" s="183" t="s">
        <v>243</v>
      </c>
      <c r="N142" s="188" t="s">
        <v>244</v>
      </c>
      <c r="O142" s="182" t="s">
        <v>245</v>
      </c>
      <c r="P142" s="298"/>
      <c r="Q142" s="298"/>
      <c r="R142" s="785"/>
      <c r="S142" s="778"/>
      <c r="T142" s="778"/>
      <c r="U142" s="778"/>
      <c r="V142" s="778"/>
      <c r="W142" s="778"/>
    </row>
    <row r="143" spans="1:23" ht="17.25" customHeight="1">
      <c r="A143" s="294"/>
      <c r="B143" s="822" t="s">
        <v>246</v>
      </c>
      <c r="C143" s="796"/>
      <c r="D143" s="249" t="str">
        <f>IF(D92="","",D92)</f>
        <v/>
      </c>
      <c r="E143" s="261"/>
      <c r="F143" s="262">
        <f>E143- G143</f>
        <v>0</v>
      </c>
      <c r="G143" s="263"/>
      <c r="H143" s="264">
        <f>SUM(I143:N143)</f>
        <v>0</v>
      </c>
      <c r="I143" s="265"/>
      <c r="J143" s="266"/>
      <c r="K143" s="265"/>
      <c r="L143" s="266"/>
      <c r="M143" s="265"/>
      <c r="N143" s="266"/>
      <c r="O143" s="337">
        <f>+G143-H143</f>
        <v>0</v>
      </c>
      <c r="P143" s="298"/>
      <c r="Q143" s="298"/>
      <c r="R143" s="778" t="str">
        <f>IF(COUNTA(E143:E145,G143:G145,I143:N145)=0,"OK",IF(COUNTIF(D143:D145,"○")=1,"OK","エラー"))</f>
        <v>OK</v>
      </c>
      <c r="S143" s="202" t="str">
        <f>IF(COUNTA(G143,I143:N143)&gt;=1,IF(E143&lt;=0,"エラー","OK"),"OK")</f>
        <v>OK</v>
      </c>
      <c r="T143" s="202" t="str">
        <f>IF(F143&lt;0,"エラー","OK")</f>
        <v>OK</v>
      </c>
      <c r="U143" s="202" t="str">
        <f>IF(O143&lt;0,"エラー","OK")</f>
        <v>OK</v>
      </c>
      <c r="V143" s="202" t="str">
        <f>IF(AND(COUNTA(E111)=COUNTA(E143),COUNTA(G111)=COUNTA(G143),COUNTA(I111)=COUNTA(I143),COUNTA(J111)=COUNTA(J143),COUNTA(K111)=COUNTA(K143),COUNTA(L111)=COUNTA(L143),COUNTA(M111)=COUNTA(M143),COUNTA(N111)=COUNTA(N143)),"OK","エラー")</f>
        <v>OK</v>
      </c>
      <c r="W143" s="202" t="str">
        <f>IF(AND(E143&lt;=E130,G143&lt;=G130,I143&lt;=I130,J143&lt;=J130,K143&lt;=K130,L143&lt;=L130,M143&lt;=M130,N143&lt;=N130),"OK","エラー")</f>
        <v>OK</v>
      </c>
    </row>
    <row r="144" spans="1:23" ht="17.25" customHeight="1">
      <c r="A144" s="294"/>
      <c r="B144" s="823" t="s">
        <v>247</v>
      </c>
      <c r="C144" s="798"/>
      <c r="D144" s="351" t="str">
        <f>IF(D93="","",D93)</f>
        <v/>
      </c>
      <c r="E144" s="269"/>
      <c r="F144" s="270">
        <f>E144- G144</f>
        <v>0</v>
      </c>
      <c r="G144" s="269"/>
      <c r="H144" s="271">
        <f>SUM(I144:N144)</f>
        <v>0</v>
      </c>
      <c r="I144" s="272"/>
      <c r="J144" s="273"/>
      <c r="K144" s="272"/>
      <c r="L144" s="273"/>
      <c r="M144" s="272"/>
      <c r="N144" s="273"/>
      <c r="O144" s="338">
        <f>+G144-H144</f>
        <v>0</v>
      </c>
      <c r="P144" s="298"/>
      <c r="Q144" s="298"/>
      <c r="R144" s="778"/>
      <c r="S144" s="202" t="str">
        <f>IF(COUNTA(G144,I144:N144)&gt;=1,IF(E144&lt;=0,"エラー","OK"),"OK")</f>
        <v>OK</v>
      </c>
      <c r="T144" s="202" t="str">
        <f>IF(F144&lt;0,"エラー","OK")</f>
        <v>OK</v>
      </c>
      <c r="U144" s="202" t="str">
        <f>IF(O144&lt;0,"エラー","OK")</f>
        <v>OK</v>
      </c>
      <c r="V144" s="202" t="str">
        <f>IF(AND(COUNTA(E112)=COUNTA(E144),COUNTA(G112)=COUNTA(G144),COUNTA(I112)=COUNTA(I144),COUNTA(J112)=COUNTA(J144),COUNTA(K112)=COUNTA(K144),COUNTA(L112)=COUNTA(L144),COUNTA(M112)=COUNTA(M144),COUNTA(N112)=COUNTA(N144)),"OK","エラー")</f>
        <v>OK</v>
      </c>
      <c r="W144" s="202" t="str">
        <f>IF(AND(E144&lt;=E131,G144&lt;=G131,I144&lt;=I131,J144&lt;=J131,K144&lt;=K131,L144&lt;=L131,M144&lt;=M131,N144&lt;=N131),"OK","エラー")</f>
        <v>OK</v>
      </c>
    </row>
    <row r="145" spans="1:23" ht="17.25" customHeight="1" thickBot="1">
      <c r="A145" s="294"/>
      <c r="B145" s="824" t="s">
        <v>248</v>
      </c>
      <c r="C145" s="800"/>
      <c r="D145" s="251" t="str">
        <f>IF(D94="","",D94)</f>
        <v/>
      </c>
      <c r="E145" s="276"/>
      <c r="F145" s="277">
        <f>E145- G145</f>
        <v>0</v>
      </c>
      <c r="G145" s="276"/>
      <c r="H145" s="278">
        <f>SUM(I145:N145)</f>
        <v>0</v>
      </c>
      <c r="I145" s="279"/>
      <c r="J145" s="280"/>
      <c r="K145" s="279"/>
      <c r="L145" s="280"/>
      <c r="M145" s="279"/>
      <c r="N145" s="280"/>
      <c r="O145" s="339">
        <f>+G145-H145</f>
        <v>0</v>
      </c>
      <c r="P145" s="298"/>
      <c r="Q145" s="298"/>
      <c r="R145" s="778"/>
      <c r="S145" s="202" t="str">
        <f>IF(COUNTA(G145,I145:N145)&gt;=1,IF(E145&lt;=0,"エラー","OK"),"OK")</f>
        <v>OK</v>
      </c>
      <c r="T145" s="202" t="str">
        <f>IF(F145&lt;0,"エラー","OK")</f>
        <v>OK</v>
      </c>
      <c r="U145" s="202" t="str">
        <f>IF(O145&lt;0,"エラー","OK")</f>
        <v>OK</v>
      </c>
      <c r="V145" s="202" t="str">
        <f>IF(AND(COUNTA(E113)=COUNTA(E145),COUNTA(G113)=COUNTA(G145),COUNTA(I113)=COUNTA(I145),COUNTA(J113)=COUNTA(J145),COUNTA(K113)=COUNTA(K145),COUNTA(L113)=COUNTA(L145),COUNTA(M113)=COUNTA(M145),COUNTA(N113)=COUNTA(N145)),"OK","エラー")</f>
        <v>OK</v>
      </c>
      <c r="W145" s="202" t="str">
        <f>IF(AND(E145&lt;=E132,G145&lt;=G132,I145&lt;=I132,J145&lt;=J132,K145&lt;=K132,L145&lt;=L132,M145&lt;=M132,N145&lt;=N132),"OK","エラー")</f>
        <v>OK</v>
      </c>
    </row>
    <row r="146" spans="1:23" ht="17.25" customHeight="1" thickBot="1">
      <c r="A146" s="294"/>
      <c r="B146" s="825" t="s">
        <v>249</v>
      </c>
      <c r="C146" s="826"/>
      <c r="D146" s="311"/>
      <c r="E146" s="340">
        <f t="shared" ref="E146:O146" si="7">SUM(E143:E145)</f>
        <v>0</v>
      </c>
      <c r="F146" s="340">
        <f t="shared" si="7"/>
        <v>0</v>
      </c>
      <c r="G146" s="340">
        <f t="shared" si="7"/>
        <v>0</v>
      </c>
      <c r="H146" s="341">
        <f t="shared" si="7"/>
        <v>0</v>
      </c>
      <c r="I146" s="342">
        <f t="shared" si="7"/>
        <v>0</v>
      </c>
      <c r="J146" s="343">
        <f t="shared" si="7"/>
        <v>0</v>
      </c>
      <c r="K146" s="342">
        <f t="shared" si="7"/>
        <v>0</v>
      </c>
      <c r="L146" s="344">
        <f t="shared" si="7"/>
        <v>0</v>
      </c>
      <c r="M146" s="342">
        <f t="shared" si="7"/>
        <v>0</v>
      </c>
      <c r="N146" s="344">
        <f t="shared" si="7"/>
        <v>0</v>
      </c>
      <c r="O146" s="340">
        <f t="shared" si="7"/>
        <v>0</v>
      </c>
      <c r="P146" s="298"/>
      <c r="Q146" s="298"/>
    </row>
    <row r="147" spans="1:23" ht="14.4">
      <c r="A147" s="294"/>
      <c r="B147" s="843" t="s">
        <v>276</v>
      </c>
      <c r="C147" s="838"/>
      <c r="D147" s="838"/>
      <c r="E147" s="838"/>
      <c r="F147" s="838"/>
      <c r="G147" s="838"/>
      <c r="H147" s="838"/>
      <c r="I147" s="838"/>
      <c r="J147" s="838"/>
      <c r="K147" s="838"/>
      <c r="L147" s="838"/>
      <c r="M147" s="838"/>
      <c r="N147" s="838"/>
      <c r="O147" s="352">
        <v>1</v>
      </c>
      <c r="P147" s="298"/>
      <c r="Q147" s="298"/>
    </row>
    <row r="148" spans="1:23" ht="12" customHeight="1">
      <c r="A148" s="294"/>
      <c r="B148" s="345"/>
      <c r="C148" s="345"/>
      <c r="D148" s="345"/>
      <c r="E148" s="345"/>
      <c r="F148" s="345"/>
      <c r="G148" s="345"/>
      <c r="H148" s="345"/>
      <c r="I148" s="345"/>
      <c r="J148" s="345"/>
      <c r="K148" s="345"/>
      <c r="L148" s="345"/>
      <c r="M148" s="345"/>
      <c r="N148" s="296"/>
      <c r="O148" s="296"/>
      <c r="P148" s="294"/>
      <c r="Q148" s="294"/>
    </row>
    <row r="149" spans="1:23" ht="72.599999999999994" hidden="1" outlineLevel="1" thickBot="1">
      <c r="B149" s="353" t="s">
        <v>285</v>
      </c>
      <c r="C149" s="354"/>
      <c r="D149" s="355"/>
      <c r="E149" s="355"/>
      <c r="F149" s="354"/>
      <c r="G149" s="354"/>
      <c r="H149" s="354"/>
      <c r="I149" s="355"/>
      <c r="J149" s="355"/>
      <c r="K149" s="355"/>
      <c r="L149" s="355"/>
      <c r="M149" s="355"/>
      <c r="N149" s="355"/>
      <c r="O149" s="354"/>
      <c r="P149" s="356"/>
      <c r="Q149" s="298"/>
    </row>
    <row r="150" spans="1:23" ht="13.5" hidden="1" customHeight="1" outlineLevel="1" thickBot="1">
      <c r="B150" s="812"/>
      <c r="C150" s="813"/>
      <c r="D150" s="816" t="s">
        <v>215</v>
      </c>
      <c r="E150" s="817" t="s">
        <v>216</v>
      </c>
      <c r="F150" s="818" t="s">
        <v>217</v>
      </c>
      <c r="G150" s="780" t="s">
        <v>218</v>
      </c>
      <c r="H150" s="781"/>
      <c r="I150" s="781"/>
      <c r="J150" s="781"/>
      <c r="K150" s="781"/>
      <c r="L150" s="781"/>
      <c r="M150" s="781"/>
      <c r="N150" s="781"/>
      <c r="O150" s="782"/>
      <c r="P150" s="818" t="s">
        <v>286</v>
      </c>
      <c r="Q150" s="298"/>
    </row>
    <row r="151" spans="1:23" ht="13.5" hidden="1" customHeight="1" outlineLevel="1" thickBot="1">
      <c r="B151" s="814"/>
      <c r="C151" s="765"/>
      <c r="D151" s="769"/>
      <c r="E151" s="769"/>
      <c r="F151" s="769"/>
      <c r="G151" s="769" t="s">
        <v>220</v>
      </c>
      <c r="H151" s="780" t="s">
        <v>221</v>
      </c>
      <c r="I151" s="781"/>
      <c r="J151" s="781"/>
      <c r="K151" s="781"/>
      <c r="L151" s="781"/>
      <c r="M151" s="781"/>
      <c r="N151" s="782"/>
      <c r="O151" s="817" t="s">
        <v>222</v>
      </c>
      <c r="P151" s="842"/>
      <c r="Q151" s="298"/>
    </row>
    <row r="152" spans="1:23" ht="14.25" hidden="1" customHeight="1" outlineLevel="1" thickBot="1">
      <c r="B152" s="814"/>
      <c r="C152" s="765"/>
      <c r="D152" s="769"/>
      <c r="E152" s="769"/>
      <c r="F152" s="769"/>
      <c r="G152" s="769"/>
      <c r="H152" s="173"/>
      <c r="I152" s="835" t="s">
        <v>227</v>
      </c>
      <c r="J152" s="837"/>
      <c r="K152" s="786" t="s">
        <v>228</v>
      </c>
      <c r="L152" s="776"/>
      <c r="M152" s="786" t="s">
        <v>229</v>
      </c>
      <c r="N152" s="776"/>
      <c r="O152" s="769"/>
      <c r="P152" s="842"/>
      <c r="Q152" s="298"/>
    </row>
    <row r="153" spans="1:23" ht="27" hidden="1" customHeight="1" outlineLevel="1">
      <c r="B153" s="814"/>
      <c r="C153" s="765"/>
      <c r="D153" s="769"/>
      <c r="E153" s="769"/>
      <c r="F153" s="769"/>
      <c r="G153" s="769"/>
      <c r="H153" s="257" t="s">
        <v>271</v>
      </c>
      <c r="I153" s="258" t="s">
        <v>231</v>
      </c>
      <c r="J153" s="259" t="s">
        <v>232</v>
      </c>
      <c r="K153" s="258" t="s">
        <v>233</v>
      </c>
      <c r="L153" s="259" t="s">
        <v>234</v>
      </c>
      <c r="M153" s="258" t="s">
        <v>233</v>
      </c>
      <c r="N153" s="259" t="s">
        <v>234</v>
      </c>
      <c r="O153" s="769"/>
      <c r="P153" s="842"/>
      <c r="Q153" s="298"/>
    </row>
    <row r="154" spans="1:23" ht="15" hidden="1" outlineLevel="1" thickBot="1">
      <c r="B154" s="815"/>
      <c r="C154" s="767"/>
      <c r="D154" s="770"/>
      <c r="E154" s="181" t="s">
        <v>235</v>
      </c>
      <c r="F154" s="182" t="s">
        <v>236</v>
      </c>
      <c r="G154" s="182" t="s">
        <v>237</v>
      </c>
      <c r="H154" s="181" t="s">
        <v>238</v>
      </c>
      <c r="I154" s="183" t="s">
        <v>239</v>
      </c>
      <c r="J154" s="188" t="s">
        <v>275</v>
      </c>
      <c r="K154" s="183" t="s">
        <v>241</v>
      </c>
      <c r="L154" s="188" t="s">
        <v>242</v>
      </c>
      <c r="M154" s="183" t="s">
        <v>243</v>
      </c>
      <c r="N154" s="188" t="s">
        <v>244</v>
      </c>
      <c r="O154" s="182" t="s">
        <v>245</v>
      </c>
      <c r="P154" s="181" t="s">
        <v>287</v>
      </c>
      <c r="Q154" s="298"/>
    </row>
    <row r="155" spans="1:23" ht="15" hidden="1" customHeight="1" outlineLevel="1" thickBot="1">
      <c r="B155" s="822" t="s">
        <v>246</v>
      </c>
      <c r="C155" s="796"/>
      <c r="D155" s="268" t="str">
        <f>D92&amp;D27</f>
        <v/>
      </c>
      <c r="E155" s="191">
        <f>SUM(E27,E92)</f>
        <v>0</v>
      </c>
      <c r="F155" s="192">
        <f>E155-G155</f>
        <v>0</v>
      </c>
      <c r="G155" s="193">
        <f>SUM(G27,G92)</f>
        <v>0</v>
      </c>
      <c r="H155" s="194">
        <f>SUM(I155:N155)</f>
        <v>0</v>
      </c>
      <c r="I155" s="195">
        <f t="shared" ref="I155:N157" si="8">SUM(I27,I92)</f>
        <v>0</v>
      </c>
      <c r="J155" s="195">
        <f t="shared" si="8"/>
        <v>0</v>
      </c>
      <c r="K155" s="195">
        <f t="shared" si="8"/>
        <v>0</v>
      </c>
      <c r="L155" s="195">
        <f t="shared" si="8"/>
        <v>0</v>
      </c>
      <c r="M155" s="195">
        <f t="shared" si="8"/>
        <v>0</v>
      </c>
      <c r="N155" s="200">
        <f t="shared" si="8"/>
        <v>0</v>
      </c>
      <c r="O155" s="201">
        <f>G155-H155</f>
        <v>0</v>
      </c>
      <c r="P155" s="357" t="e">
        <f>(F155+I155+J155)/E155</f>
        <v>#DIV/0!</v>
      </c>
      <c r="Q155" s="298"/>
    </row>
    <row r="156" spans="1:23" ht="15" hidden="1" customHeight="1" outlineLevel="1" thickBot="1">
      <c r="B156" s="823" t="s">
        <v>247</v>
      </c>
      <c r="C156" s="798"/>
      <c r="D156" s="250" t="str">
        <f>D93&amp;D28</f>
        <v/>
      </c>
      <c r="E156" s="204">
        <f>SUM(E28,E93)</f>
        <v>0</v>
      </c>
      <c r="F156" s="205">
        <f>E156-G156</f>
        <v>0</v>
      </c>
      <c r="G156" s="204">
        <f>SUM(G28,G93)</f>
        <v>0</v>
      </c>
      <c r="H156" s="206">
        <f>SUM(I156:N156)</f>
        <v>0</v>
      </c>
      <c r="I156" s="207">
        <f t="shared" si="8"/>
        <v>0</v>
      </c>
      <c r="J156" s="212">
        <f t="shared" si="8"/>
        <v>0</v>
      </c>
      <c r="K156" s="207">
        <f t="shared" si="8"/>
        <v>0</v>
      </c>
      <c r="L156" s="212">
        <f t="shared" si="8"/>
        <v>0</v>
      </c>
      <c r="M156" s="207">
        <f t="shared" si="8"/>
        <v>0</v>
      </c>
      <c r="N156" s="212">
        <f t="shared" si="8"/>
        <v>0</v>
      </c>
      <c r="O156" s="213">
        <f>G156-H156</f>
        <v>0</v>
      </c>
      <c r="P156" s="357" t="e">
        <f>(F156+I156+J156)/E156</f>
        <v>#DIV/0!</v>
      </c>
      <c r="Q156" s="298"/>
    </row>
    <row r="157" spans="1:23" ht="15" hidden="1" customHeight="1" outlineLevel="1" thickBot="1">
      <c r="B157" s="824" t="s">
        <v>248</v>
      </c>
      <c r="C157" s="800"/>
      <c r="D157" s="251" t="str">
        <f>D94&amp;D29</f>
        <v/>
      </c>
      <c r="E157" s="215">
        <f>SUM(E29,E94)</f>
        <v>0</v>
      </c>
      <c r="F157" s="216">
        <f>E157-G157</f>
        <v>0</v>
      </c>
      <c r="G157" s="217">
        <f>SUM(G29,G94)</f>
        <v>0</v>
      </c>
      <c r="H157" s="218">
        <f>SUM(I157:N157)</f>
        <v>0</v>
      </c>
      <c r="I157" s="219">
        <f t="shared" si="8"/>
        <v>0</v>
      </c>
      <c r="J157" s="224">
        <f t="shared" si="8"/>
        <v>0</v>
      </c>
      <c r="K157" s="219">
        <f t="shared" si="8"/>
        <v>0</v>
      </c>
      <c r="L157" s="224">
        <f t="shared" si="8"/>
        <v>0</v>
      </c>
      <c r="M157" s="219">
        <f t="shared" si="8"/>
        <v>0</v>
      </c>
      <c r="N157" s="224">
        <f t="shared" si="8"/>
        <v>0</v>
      </c>
      <c r="O157" s="225">
        <f>G157-H157</f>
        <v>0</v>
      </c>
      <c r="P157" s="357" t="e">
        <f>(F157+I157+J157)/E157</f>
        <v>#DIV/0!</v>
      </c>
      <c r="Q157" s="298"/>
    </row>
    <row r="158" spans="1:23" ht="15" hidden="1" customHeight="1" outlineLevel="1" thickBot="1">
      <c r="B158" s="825" t="s">
        <v>249</v>
      </c>
      <c r="C158" s="826"/>
      <c r="D158" s="311"/>
      <c r="E158" s="227">
        <f>SUM(E155:E157)</f>
        <v>0</v>
      </c>
      <c r="F158" s="227">
        <f>SUM(F155:F157)</f>
        <v>0</v>
      </c>
      <c r="G158" s="227">
        <f t="shared" ref="G158:O158" si="9">SUM(G155:G157)</f>
        <v>0</v>
      </c>
      <c r="H158" s="228">
        <f t="shared" si="9"/>
        <v>0</v>
      </c>
      <c r="I158" s="229">
        <f t="shared" si="9"/>
        <v>0</v>
      </c>
      <c r="J158" s="230">
        <f t="shared" si="9"/>
        <v>0</v>
      </c>
      <c r="K158" s="229">
        <f t="shared" si="9"/>
        <v>0</v>
      </c>
      <c r="L158" s="234">
        <f t="shared" si="9"/>
        <v>0</v>
      </c>
      <c r="M158" s="229">
        <f t="shared" si="9"/>
        <v>0</v>
      </c>
      <c r="N158" s="234">
        <f t="shared" si="9"/>
        <v>0</v>
      </c>
      <c r="O158" s="235">
        <f t="shared" si="9"/>
        <v>0</v>
      </c>
      <c r="P158" s="357" t="e">
        <f>(F158+I158+J158)/E158</f>
        <v>#DIV/0!</v>
      </c>
      <c r="Q158" s="298"/>
    </row>
    <row r="159" spans="1:23" ht="14.4" hidden="1" outlineLevel="1">
      <c r="B159" s="292"/>
      <c r="C159" s="292"/>
      <c r="D159" s="292"/>
      <c r="E159" s="358"/>
      <c r="F159" s="358"/>
      <c r="G159" s="358"/>
      <c r="H159" s="358"/>
      <c r="I159" s="358"/>
      <c r="J159" s="358"/>
      <c r="K159" s="358"/>
      <c r="L159" s="358"/>
      <c r="M159" s="358"/>
      <c r="N159" s="358"/>
      <c r="O159" s="358"/>
      <c r="Q159" s="298"/>
    </row>
    <row r="160" spans="1:23" ht="15" hidden="1" customHeight="1" outlineLevel="1" thickBot="1">
      <c r="B160" s="844" t="s">
        <v>288</v>
      </c>
      <c r="C160" s="844"/>
      <c r="D160" s="355"/>
      <c r="E160" s="355"/>
      <c r="F160" s="354"/>
      <c r="G160" s="354"/>
      <c r="H160" s="354"/>
      <c r="I160" s="355"/>
      <c r="J160" s="355"/>
      <c r="K160" s="355"/>
      <c r="L160" s="355"/>
      <c r="M160" s="355"/>
      <c r="N160" s="355"/>
      <c r="O160" s="354"/>
      <c r="P160" s="356"/>
      <c r="Q160" s="298"/>
    </row>
    <row r="161" spans="2:17" hidden="1" outlineLevel="1">
      <c r="B161" s="812"/>
      <c r="C161" s="813"/>
      <c r="D161" s="816" t="s">
        <v>215</v>
      </c>
      <c r="E161" s="817" t="s">
        <v>216</v>
      </c>
      <c r="F161" s="818" t="s">
        <v>217</v>
      </c>
      <c r="G161" s="780" t="s">
        <v>218</v>
      </c>
      <c r="H161" s="781"/>
      <c r="I161" s="781"/>
      <c r="J161" s="781"/>
      <c r="K161" s="781"/>
      <c r="L161" s="781"/>
      <c r="M161" s="781"/>
      <c r="N161" s="781"/>
      <c r="O161" s="782"/>
      <c r="P161" s="818" t="s">
        <v>286</v>
      </c>
      <c r="Q161" s="298"/>
    </row>
    <row r="162" spans="2:17" ht="13.5" hidden="1" customHeight="1" outlineLevel="1" thickBot="1">
      <c r="B162" s="814"/>
      <c r="C162" s="765"/>
      <c r="D162" s="769"/>
      <c r="E162" s="769"/>
      <c r="F162" s="769"/>
      <c r="G162" s="769" t="s">
        <v>220</v>
      </c>
      <c r="H162" s="780" t="s">
        <v>221</v>
      </c>
      <c r="I162" s="781"/>
      <c r="J162" s="781"/>
      <c r="K162" s="781"/>
      <c r="L162" s="781"/>
      <c r="M162" s="781"/>
      <c r="N162" s="782"/>
      <c r="O162" s="817" t="s">
        <v>222</v>
      </c>
      <c r="P162" s="842"/>
      <c r="Q162" s="298"/>
    </row>
    <row r="163" spans="2:17" ht="14.25" hidden="1" customHeight="1" outlineLevel="1" thickBot="1">
      <c r="B163" s="814"/>
      <c r="C163" s="765"/>
      <c r="D163" s="769"/>
      <c r="E163" s="769"/>
      <c r="F163" s="769"/>
      <c r="G163" s="769"/>
      <c r="H163" s="173"/>
      <c r="I163" s="835" t="s">
        <v>227</v>
      </c>
      <c r="J163" s="837"/>
      <c r="K163" s="786" t="s">
        <v>228</v>
      </c>
      <c r="L163" s="776"/>
      <c r="M163" s="786" t="s">
        <v>229</v>
      </c>
      <c r="N163" s="776"/>
      <c r="O163" s="769"/>
      <c r="P163" s="842"/>
      <c r="Q163" s="298"/>
    </row>
    <row r="164" spans="2:17" ht="27" hidden="1" customHeight="1" outlineLevel="1">
      <c r="B164" s="814"/>
      <c r="C164" s="765"/>
      <c r="D164" s="769"/>
      <c r="E164" s="769"/>
      <c r="F164" s="769"/>
      <c r="G164" s="769"/>
      <c r="H164" s="257" t="s">
        <v>271</v>
      </c>
      <c r="I164" s="258" t="s">
        <v>231</v>
      </c>
      <c r="J164" s="259" t="s">
        <v>232</v>
      </c>
      <c r="K164" s="258" t="s">
        <v>233</v>
      </c>
      <c r="L164" s="259" t="s">
        <v>234</v>
      </c>
      <c r="M164" s="258" t="s">
        <v>233</v>
      </c>
      <c r="N164" s="259" t="s">
        <v>234</v>
      </c>
      <c r="O164" s="769"/>
      <c r="P164" s="842"/>
      <c r="Q164" s="298"/>
    </row>
    <row r="165" spans="2:17" ht="15" hidden="1" outlineLevel="1" thickBot="1">
      <c r="B165" s="815"/>
      <c r="C165" s="767"/>
      <c r="D165" s="770"/>
      <c r="E165" s="181" t="s">
        <v>235</v>
      </c>
      <c r="F165" s="182" t="s">
        <v>236</v>
      </c>
      <c r="G165" s="182" t="s">
        <v>237</v>
      </c>
      <c r="H165" s="181" t="s">
        <v>238</v>
      </c>
      <c r="I165" s="183" t="s">
        <v>239</v>
      </c>
      <c r="J165" s="188" t="s">
        <v>275</v>
      </c>
      <c r="K165" s="183" t="s">
        <v>241</v>
      </c>
      <c r="L165" s="188" t="s">
        <v>242</v>
      </c>
      <c r="M165" s="183" t="s">
        <v>243</v>
      </c>
      <c r="N165" s="188" t="s">
        <v>244</v>
      </c>
      <c r="O165" s="182" t="s">
        <v>245</v>
      </c>
      <c r="P165" s="181" t="s">
        <v>287</v>
      </c>
      <c r="Q165" s="298"/>
    </row>
    <row r="166" spans="2:17" ht="15" hidden="1" outlineLevel="1" thickBot="1">
      <c r="B166" s="822" t="s">
        <v>246</v>
      </c>
      <c r="C166" s="796"/>
      <c r="D166" s="268" t="str">
        <f>D111&amp;D47</f>
        <v/>
      </c>
      <c r="E166" s="191">
        <f>SUM(E47,E111)</f>
        <v>0</v>
      </c>
      <c r="F166" s="192">
        <f>E166-G166</f>
        <v>0</v>
      </c>
      <c r="G166" s="193">
        <f>SUM(G47,G111)</f>
        <v>0</v>
      </c>
      <c r="H166" s="194">
        <f>SUM(I166:N166)</f>
        <v>0</v>
      </c>
      <c r="I166" s="195">
        <f t="shared" ref="I166:N168" si="10">SUM(I47,I111)</f>
        <v>0</v>
      </c>
      <c r="J166" s="200">
        <f t="shared" si="10"/>
        <v>0</v>
      </c>
      <c r="K166" s="195">
        <f t="shared" si="10"/>
        <v>0</v>
      </c>
      <c r="L166" s="200">
        <f t="shared" si="10"/>
        <v>0</v>
      </c>
      <c r="M166" s="195">
        <f t="shared" si="10"/>
        <v>0</v>
      </c>
      <c r="N166" s="200">
        <f t="shared" si="10"/>
        <v>0</v>
      </c>
      <c r="O166" s="201">
        <f>G166-H166</f>
        <v>0</v>
      </c>
      <c r="P166" s="357" t="e">
        <f>(F166+I166+J166)/E166</f>
        <v>#DIV/0!</v>
      </c>
      <c r="Q166" s="298"/>
    </row>
    <row r="167" spans="2:17" ht="15" hidden="1" outlineLevel="1" thickBot="1">
      <c r="B167" s="823" t="s">
        <v>247</v>
      </c>
      <c r="C167" s="798"/>
      <c r="D167" s="250" t="str">
        <f>D112&amp;D48</f>
        <v/>
      </c>
      <c r="E167" s="204">
        <f>SUM(E48,E112)</f>
        <v>0</v>
      </c>
      <c r="F167" s="205">
        <f>E167-G167</f>
        <v>0</v>
      </c>
      <c r="G167" s="204">
        <f>SUM(G48,G112)</f>
        <v>0</v>
      </c>
      <c r="H167" s="206">
        <f>SUM(I167:N167)</f>
        <v>0</v>
      </c>
      <c r="I167" s="207">
        <f t="shared" si="10"/>
        <v>0</v>
      </c>
      <c r="J167" s="212">
        <f t="shared" si="10"/>
        <v>0</v>
      </c>
      <c r="K167" s="207">
        <f t="shared" si="10"/>
        <v>0</v>
      </c>
      <c r="L167" s="212">
        <f t="shared" si="10"/>
        <v>0</v>
      </c>
      <c r="M167" s="207">
        <f t="shared" si="10"/>
        <v>0</v>
      </c>
      <c r="N167" s="212">
        <f t="shared" si="10"/>
        <v>0</v>
      </c>
      <c r="O167" s="213">
        <f>G167-H167</f>
        <v>0</v>
      </c>
      <c r="P167" s="357" t="e">
        <f>(F167+I167+J167)/E167</f>
        <v>#DIV/0!</v>
      </c>
      <c r="Q167" s="298"/>
    </row>
    <row r="168" spans="2:17" ht="15" hidden="1" outlineLevel="1" thickBot="1">
      <c r="B168" s="824" t="s">
        <v>248</v>
      </c>
      <c r="C168" s="800"/>
      <c r="D168" s="251" t="str">
        <f>D113&amp;D49</f>
        <v/>
      </c>
      <c r="E168" s="215">
        <f>SUM(E49,E113)</f>
        <v>0</v>
      </c>
      <c r="F168" s="216">
        <f>E168-G168</f>
        <v>0</v>
      </c>
      <c r="G168" s="217">
        <f>SUM(G49,G113)</f>
        <v>0</v>
      </c>
      <c r="H168" s="218">
        <f>SUM(I168:N168)</f>
        <v>0</v>
      </c>
      <c r="I168" s="219">
        <f t="shared" si="10"/>
        <v>0</v>
      </c>
      <c r="J168" s="224">
        <f t="shared" si="10"/>
        <v>0</v>
      </c>
      <c r="K168" s="219">
        <f t="shared" si="10"/>
        <v>0</v>
      </c>
      <c r="L168" s="224">
        <f t="shared" si="10"/>
        <v>0</v>
      </c>
      <c r="M168" s="219">
        <f t="shared" si="10"/>
        <v>0</v>
      </c>
      <c r="N168" s="224">
        <f t="shared" si="10"/>
        <v>0</v>
      </c>
      <c r="O168" s="225">
        <f>G168-H168</f>
        <v>0</v>
      </c>
      <c r="P168" s="357" t="e">
        <f>(F168+I168+J168)/E168</f>
        <v>#DIV/0!</v>
      </c>
      <c r="Q168" s="298"/>
    </row>
    <row r="169" spans="2:17" ht="15" hidden="1" outlineLevel="1" thickBot="1">
      <c r="B169" s="825" t="s">
        <v>249</v>
      </c>
      <c r="C169" s="826"/>
      <c r="D169" s="311"/>
      <c r="E169" s="227">
        <f>SUM(E166:E168)</f>
        <v>0</v>
      </c>
      <c r="F169" s="227">
        <f>SUM(F166:F168)</f>
        <v>0</v>
      </c>
      <c r="G169" s="227">
        <f t="shared" ref="G169:O169" si="11">SUM(G166:G168)</f>
        <v>0</v>
      </c>
      <c r="H169" s="228">
        <f t="shared" si="11"/>
        <v>0</v>
      </c>
      <c r="I169" s="229">
        <f t="shared" si="11"/>
        <v>0</v>
      </c>
      <c r="J169" s="230">
        <f t="shared" si="11"/>
        <v>0</v>
      </c>
      <c r="K169" s="229">
        <f t="shared" si="11"/>
        <v>0</v>
      </c>
      <c r="L169" s="234">
        <f t="shared" si="11"/>
        <v>0</v>
      </c>
      <c r="M169" s="229">
        <f t="shared" si="11"/>
        <v>0</v>
      </c>
      <c r="N169" s="234">
        <f t="shared" si="11"/>
        <v>0</v>
      </c>
      <c r="O169" s="235">
        <f t="shared" si="11"/>
        <v>0</v>
      </c>
      <c r="P169" s="357" t="e">
        <f>(F169+I169+J169)/E169</f>
        <v>#DIV/0!</v>
      </c>
      <c r="Q169" s="298"/>
    </row>
    <row r="170" spans="2:17" ht="14.4" hidden="1" outlineLevel="1">
      <c r="B170" s="292"/>
      <c r="C170" s="292"/>
      <c r="D170" s="292"/>
      <c r="E170" s="358"/>
      <c r="F170" s="358"/>
      <c r="G170" s="358"/>
      <c r="H170" s="358"/>
      <c r="I170" s="358"/>
      <c r="J170" s="358"/>
      <c r="K170" s="358"/>
      <c r="L170" s="358"/>
      <c r="M170" s="358"/>
      <c r="N170" s="358"/>
      <c r="O170" s="358"/>
      <c r="Q170" s="298"/>
    </row>
    <row r="171" spans="2:17" ht="15" hidden="1" customHeight="1" outlineLevel="1" thickBot="1">
      <c r="B171" s="845" t="s">
        <v>289</v>
      </c>
      <c r="C171" s="845"/>
      <c r="D171" s="845"/>
      <c r="E171" s="845"/>
      <c r="F171" s="845"/>
      <c r="G171" s="845"/>
      <c r="H171" s="845"/>
      <c r="I171" s="845"/>
      <c r="J171" s="845"/>
      <c r="K171" s="846" t="s">
        <v>290</v>
      </c>
      <c r="L171" s="846"/>
      <c r="M171" s="354"/>
      <c r="O171" s="157"/>
      <c r="P171" s="359"/>
      <c r="Q171" s="298"/>
    </row>
    <row r="172" spans="2:17" ht="13.8" hidden="1" outlineLevel="1" thickBot="1">
      <c r="B172" s="831"/>
      <c r="C172" s="765"/>
      <c r="D172" s="816" t="s">
        <v>215</v>
      </c>
      <c r="E172" s="818" t="s">
        <v>291</v>
      </c>
      <c r="F172" s="818" t="s">
        <v>292</v>
      </c>
      <c r="G172" s="302"/>
      <c r="H172" s="853" t="s">
        <v>293</v>
      </c>
      <c r="I172" s="854"/>
      <c r="J172" s="854"/>
      <c r="K172" s="855"/>
      <c r="L172" s="818" t="s">
        <v>294</v>
      </c>
      <c r="M172" s="158"/>
      <c r="N172" s="334"/>
      <c r="Q172" s="298"/>
    </row>
    <row r="173" spans="2:17" ht="14.25" hidden="1" customHeight="1" outlineLevel="1" thickBot="1">
      <c r="B173" s="814"/>
      <c r="C173" s="765"/>
      <c r="D173" s="851"/>
      <c r="E173" s="769"/>
      <c r="F173" s="769"/>
      <c r="G173" s="779" t="s">
        <v>293</v>
      </c>
      <c r="H173" s="853" t="s">
        <v>295</v>
      </c>
      <c r="I173" s="854"/>
      <c r="J173" s="854"/>
      <c r="K173" s="818" t="s">
        <v>296</v>
      </c>
      <c r="L173" s="856"/>
      <c r="Q173" s="298"/>
    </row>
    <row r="174" spans="2:17" ht="13.5" hidden="1" customHeight="1" outlineLevel="1">
      <c r="B174" s="814"/>
      <c r="C174" s="765"/>
      <c r="D174" s="851"/>
      <c r="E174" s="769"/>
      <c r="F174" s="769"/>
      <c r="G174" s="769"/>
      <c r="H174" s="819" t="s">
        <v>297</v>
      </c>
      <c r="I174" s="818" t="s">
        <v>298</v>
      </c>
      <c r="J174" s="819" t="s">
        <v>299</v>
      </c>
      <c r="K174" s="779"/>
      <c r="L174" s="856"/>
      <c r="Q174" s="298"/>
    </row>
    <row r="175" spans="2:17" ht="13.5" hidden="1" customHeight="1" outlineLevel="1">
      <c r="B175" s="814"/>
      <c r="C175" s="765"/>
      <c r="D175" s="851"/>
      <c r="E175" s="769"/>
      <c r="F175" s="769"/>
      <c r="G175" s="769"/>
      <c r="H175" s="847"/>
      <c r="I175" s="842"/>
      <c r="J175" s="847"/>
      <c r="K175" s="779"/>
      <c r="L175" s="856"/>
      <c r="Q175" s="298"/>
    </row>
    <row r="176" spans="2:17" ht="15" hidden="1" outlineLevel="1" thickBot="1">
      <c r="B176" s="815"/>
      <c r="C176" s="767"/>
      <c r="D176" s="852"/>
      <c r="E176" s="182" t="s">
        <v>235</v>
      </c>
      <c r="F176" s="182" t="s">
        <v>236</v>
      </c>
      <c r="G176" s="182" t="s">
        <v>237</v>
      </c>
      <c r="H176" s="182" t="s">
        <v>238</v>
      </c>
      <c r="I176" s="182" t="s">
        <v>239</v>
      </c>
      <c r="J176" s="182" t="s">
        <v>240</v>
      </c>
      <c r="K176" s="182" t="s">
        <v>300</v>
      </c>
      <c r="L176" s="770"/>
      <c r="Q176" s="298"/>
    </row>
    <row r="177" spans="2:17" ht="14.25" hidden="1" customHeight="1" outlineLevel="1" thickBot="1">
      <c r="B177" s="822" t="s">
        <v>246</v>
      </c>
      <c r="C177" s="796"/>
      <c r="D177" s="249" t="str">
        <f>D155</f>
        <v/>
      </c>
      <c r="E177" s="360">
        <f>COUNTIF(D177,"○")</f>
        <v>0</v>
      </c>
      <c r="F177" s="361">
        <f>IF(AND(E177&gt;=1,G155=0),1,0)</f>
        <v>0</v>
      </c>
      <c r="G177" s="362">
        <f>IF(AND(E177&gt;=1,G155&gt;=1),1,0)</f>
        <v>0</v>
      </c>
      <c r="H177" s="361">
        <f>IF(AND(E177&gt;=1,I155&gt;=1,J155+K155+L155+M155+N155=0,O155=0),1,0)</f>
        <v>0</v>
      </c>
      <c r="I177" s="363">
        <f>IF(AND(E177&gt;=1,J155&gt;=1,K155+L155+M155+N155=0,O155=0),1,0)</f>
        <v>0</v>
      </c>
      <c r="J177" s="361">
        <f>IF(AND(G177&gt;=1,K155+L155+M155+N155&gt;=1,O155=0),1,0)</f>
        <v>0</v>
      </c>
      <c r="K177" s="364" t="str">
        <f>IF(AND(E177&gt;=1,O155&gt;=1),"○","-")</f>
        <v>-</v>
      </c>
      <c r="L177" s="848" t="e">
        <f>(F180+H180+I180)/E180</f>
        <v>#DIV/0!</v>
      </c>
      <c r="Q177" s="298"/>
    </row>
    <row r="178" spans="2:17" ht="14.4" hidden="1" outlineLevel="1">
      <c r="B178" s="823" t="s">
        <v>247</v>
      </c>
      <c r="C178" s="798"/>
      <c r="D178" s="250" t="str">
        <f>D156</f>
        <v/>
      </c>
      <c r="E178" s="365">
        <f>COUNTIF(D178,"○")</f>
        <v>0</v>
      </c>
      <c r="F178" s="366">
        <f>IF(AND(E178&gt;=1,G156=0),1,0)</f>
        <v>0</v>
      </c>
      <c r="G178" s="367">
        <f>IF(AND(E178&gt;=1,G156&gt;=1),1,0)</f>
        <v>0</v>
      </c>
      <c r="H178" s="368">
        <f>IF(AND(E178&gt;=1,I156&gt;=1,J156+K156+L156+M156+N156=0,O156=0),1,0)</f>
        <v>0</v>
      </c>
      <c r="I178" s="363">
        <f>IF(AND(E178&gt;=1,J156&gt;=1,K156+L156+M156+N156=0,O156=0),1,0)</f>
        <v>0</v>
      </c>
      <c r="J178" s="368">
        <f>IF(AND(G178&gt;=1,K156+L156+M156+N156&gt;=1,O156=0),1,0)</f>
        <v>0</v>
      </c>
      <c r="K178" s="369" t="str">
        <f>IF(AND(E178&gt;=1,O156&gt;=1),"○","-")</f>
        <v>-</v>
      </c>
      <c r="L178" s="849"/>
      <c r="Q178" s="298"/>
    </row>
    <row r="179" spans="2:17" ht="15" hidden="1" outlineLevel="1" thickBot="1">
      <c r="B179" s="824" t="s">
        <v>248</v>
      </c>
      <c r="C179" s="800"/>
      <c r="D179" s="251" t="str">
        <f>D157</f>
        <v/>
      </c>
      <c r="E179" s="370">
        <f>COUNTIF(D179,"○")</f>
        <v>0</v>
      </c>
      <c r="F179" s="371">
        <f>IF(AND(E179&gt;=1,G157=0),1,0)</f>
        <v>0</v>
      </c>
      <c r="G179" s="372">
        <f>IF(AND(E179&gt;=1,G157&gt;=1),1,0)</f>
        <v>0</v>
      </c>
      <c r="H179" s="373">
        <f>IF(AND(E179&gt;=1,I157&gt;=1,J157+K157+L157+M157+N157=0,O157=0),1,0)</f>
        <v>0</v>
      </c>
      <c r="I179" s="363">
        <f>IF(AND(E179&gt;=1,J157&gt;=1,K157+L157+M157+N157=0,O157=0),1,0)</f>
        <v>0</v>
      </c>
      <c r="J179" s="373">
        <f>IF(AND(G179&gt;=1,K157+L157+M157+N157&gt;=1,O157=0),1,0)</f>
        <v>0</v>
      </c>
      <c r="K179" s="374" t="str">
        <f>IF(AND(E179&gt;=1,O157&gt;=1),"○","-")</f>
        <v>-</v>
      </c>
      <c r="L179" s="850"/>
      <c r="Q179" s="298"/>
    </row>
    <row r="180" spans="2:17" ht="15" hidden="1" outlineLevel="1" thickBot="1">
      <c r="B180" s="825" t="s">
        <v>249</v>
      </c>
      <c r="C180" s="826"/>
      <c r="D180" s="311"/>
      <c r="E180" s="375">
        <f t="shared" ref="E180:J180" si="12">SUM(E177:E179)</f>
        <v>0</v>
      </c>
      <c r="F180" s="376">
        <f t="shared" si="12"/>
        <v>0</v>
      </c>
      <c r="G180" s="377">
        <f t="shared" si="12"/>
        <v>0</v>
      </c>
      <c r="H180" s="377">
        <f t="shared" si="12"/>
        <v>0</v>
      </c>
      <c r="I180" s="378">
        <f t="shared" si="12"/>
        <v>0</v>
      </c>
      <c r="J180" s="379">
        <f t="shared" si="12"/>
        <v>0</v>
      </c>
      <c r="K180" s="857"/>
      <c r="L180" s="767"/>
      <c r="Q180" s="298"/>
    </row>
    <row r="181" spans="2:17" ht="14.4" hidden="1" outlineLevel="1">
      <c r="B181" s="292"/>
      <c r="C181" s="292"/>
      <c r="D181" s="292"/>
      <c r="E181" s="380"/>
      <c r="F181" s="381"/>
      <c r="G181" s="381"/>
      <c r="H181" s="381"/>
      <c r="I181" s="381"/>
      <c r="J181" s="381"/>
      <c r="K181" s="382"/>
      <c r="L181" s="359"/>
      <c r="Q181" s="298"/>
    </row>
    <row r="182" spans="2:17" ht="15" hidden="1" customHeight="1" outlineLevel="1" thickBot="1">
      <c r="B182" s="845" t="s">
        <v>301</v>
      </c>
      <c r="C182" s="845"/>
      <c r="D182" s="845"/>
      <c r="E182" s="845"/>
      <c r="F182" s="845"/>
      <c r="G182" s="845"/>
      <c r="H182" s="845"/>
      <c r="I182" s="845"/>
      <c r="J182" s="845"/>
      <c r="K182" s="846" t="s">
        <v>302</v>
      </c>
      <c r="L182" s="846"/>
      <c r="Q182" s="298"/>
    </row>
    <row r="183" spans="2:17" ht="14.25" hidden="1" customHeight="1" outlineLevel="1" thickBot="1">
      <c r="B183" s="812"/>
      <c r="C183" s="813"/>
      <c r="D183" s="858" t="s">
        <v>215</v>
      </c>
      <c r="E183" s="818" t="s">
        <v>291</v>
      </c>
      <c r="F183" s="818" t="s">
        <v>292</v>
      </c>
      <c r="G183" s="302"/>
      <c r="H183" s="853" t="s">
        <v>293</v>
      </c>
      <c r="I183" s="854"/>
      <c r="J183" s="854"/>
      <c r="K183" s="855"/>
      <c r="L183" s="818" t="s">
        <v>294</v>
      </c>
      <c r="M183" s="158"/>
      <c r="N183" s="334"/>
      <c r="Q183" s="298"/>
    </row>
    <row r="184" spans="2:17" ht="14.25" hidden="1" customHeight="1" outlineLevel="1" thickBot="1">
      <c r="B184" s="814"/>
      <c r="C184" s="765"/>
      <c r="D184" s="859"/>
      <c r="E184" s="769"/>
      <c r="F184" s="769"/>
      <c r="G184" s="779" t="s">
        <v>293</v>
      </c>
      <c r="H184" s="853" t="s">
        <v>295</v>
      </c>
      <c r="I184" s="854"/>
      <c r="J184" s="854"/>
      <c r="K184" s="818" t="s">
        <v>296</v>
      </c>
      <c r="L184" s="856"/>
      <c r="Q184" s="298"/>
    </row>
    <row r="185" spans="2:17" ht="13.5" hidden="1" customHeight="1" outlineLevel="1">
      <c r="B185" s="814"/>
      <c r="C185" s="765"/>
      <c r="D185" s="859"/>
      <c r="E185" s="769"/>
      <c r="F185" s="769"/>
      <c r="G185" s="769"/>
      <c r="H185" s="819" t="s">
        <v>297</v>
      </c>
      <c r="I185" s="818" t="s">
        <v>298</v>
      </c>
      <c r="J185" s="819" t="s">
        <v>299</v>
      </c>
      <c r="K185" s="779"/>
      <c r="L185" s="856"/>
      <c r="Q185" s="298"/>
    </row>
    <row r="186" spans="2:17" ht="13.5" hidden="1" customHeight="1" outlineLevel="1">
      <c r="B186" s="814"/>
      <c r="C186" s="765"/>
      <c r="D186" s="859"/>
      <c r="E186" s="769"/>
      <c r="F186" s="769"/>
      <c r="G186" s="769"/>
      <c r="H186" s="847"/>
      <c r="I186" s="842"/>
      <c r="J186" s="847"/>
      <c r="K186" s="779"/>
      <c r="L186" s="856"/>
      <c r="Q186" s="298"/>
    </row>
    <row r="187" spans="2:17" ht="15" hidden="1" customHeight="1" outlineLevel="1" thickBot="1">
      <c r="B187" s="815"/>
      <c r="C187" s="767"/>
      <c r="D187" s="860"/>
      <c r="E187" s="182" t="s">
        <v>235</v>
      </c>
      <c r="F187" s="182" t="s">
        <v>236</v>
      </c>
      <c r="G187" s="182" t="s">
        <v>237</v>
      </c>
      <c r="H187" s="182" t="s">
        <v>238</v>
      </c>
      <c r="I187" s="182" t="s">
        <v>239</v>
      </c>
      <c r="J187" s="182" t="s">
        <v>240</v>
      </c>
      <c r="K187" s="182" t="s">
        <v>300</v>
      </c>
      <c r="L187" s="770"/>
      <c r="Q187" s="298"/>
    </row>
    <row r="188" spans="2:17" ht="14.25" hidden="1" customHeight="1" outlineLevel="1">
      <c r="B188" s="822" t="s">
        <v>246</v>
      </c>
      <c r="C188" s="796"/>
      <c r="D188" s="249" t="str">
        <f>IF(D177="","",D177)</f>
        <v/>
      </c>
      <c r="E188" s="360">
        <f>COUNTIF(D188,"○○")</f>
        <v>0</v>
      </c>
      <c r="F188" s="361">
        <f>IF(AND(E188&gt;=1,G155=0),1,0)</f>
        <v>0</v>
      </c>
      <c r="G188" s="362">
        <f>IF(AND(E188&gt;=1,G155&gt;=1),1,0)</f>
        <v>0</v>
      </c>
      <c r="H188" s="363">
        <f>IF(AND(E188&gt;=1,I155&gt;=1,J155+K155+L155+M155+N155=0,O155=0),1,0)</f>
        <v>0</v>
      </c>
      <c r="I188" s="363">
        <f>IF(AND(E188&gt;=1,J155&gt;=1,K155+L155+M155+N155=0, O155=0),1,0)</f>
        <v>0</v>
      </c>
      <c r="J188" s="363">
        <f>IF(AND(E188&gt;=1,K155+L155+M155+N155&gt;=1,O155=0),1,0)</f>
        <v>0</v>
      </c>
      <c r="K188" s="383" t="str">
        <f>IF(AND(E188&gt;=1,O155&gt;=1),"○","-")</f>
        <v>-</v>
      </c>
      <c r="L188" s="848" t="e">
        <f>(F191+H191+I191)/E191</f>
        <v>#DIV/0!</v>
      </c>
      <c r="Q188" s="298"/>
    </row>
    <row r="189" spans="2:17" ht="14.25" hidden="1" customHeight="1" outlineLevel="1">
      <c r="B189" s="823" t="s">
        <v>247</v>
      </c>
      <c r="C189" s="798"/>
      <c r="D189" s="250" t="str">
        <f>IF(D178="","",D178)</f>
        <v/>
      </c>
      <c r="E189" s="365">
        <f>COUNTIF(D189,"○○")</f>
        <v>0</v>
      </c>
      <c r="F189" s="366">
        <f>IF(AND(E189&gt;=1,G156=0),1,0)</f>
        <v>0</v>
      </c>
      <c r="G189" s="367">
        <f>IF(AND(E189&gt;=1,G156&gt;=1),1,0)</f>
        <v>0</v>
      </c>
      <c r="H189" s="384">
        <f>IF(AND(E189&gt;=1,I156&gt;=1,J156+K156+L156+M156+N156=0,O156=0),1,0)</f>
        <v>0</v>
      </c>
      <c r="I189" s="366">
        <f>IF(AND(E189&gt;=1,J156&gt;=1,K156+L156+M156+N156=0, O156=0),1,0)</f>
        <v>0</v>
      </c>
      <c r="J189" s="384">
        <f>IF(AND(E189&gt;=1,K156+L156+M156+N156&gt;=1,O156=0),1,0)</f>
        <v>0</v>
      </c>
      <c r="K189" s="385" t="str">
        <f>IF(AND(E189&gt;=1,O156&gt;=1),"○","-")</f>
        <v>-</v>
      </c>
      <c r="L189" s="849"/>
      <c r="Q189" s="298"/>
    </row>
    <row r="190" spans="2:17" ht="15" hidden="1" customHeight="1" outlineLevel="1" thickBot="1">
      <c r="B190" s="824" t="s">
        <v>248</v>
      </c>
      <c r="C190" s="800"/>
      <c r="D190" s="386" t="str">
        <f>IF(D179="","",D179)</f>
        <v/>
      </c>
      <c r="E190" s="370">
        <f>COUNTIF(D190,"○○")</f>
        <v>0</v>
      </c>
      <c r="F190" s="371">
        <f>IF(AND(E190&gt;=1,G157=0),1,0)</f>
        <v>0</v>
      </c>
      <c r="G190" s="372">
        <f>IF(AND(E190&gt;=1,G157&gt;=1),1,0)</f>
        <v>0</v>
      </c>
      <c r="H190" s="373">
        <f>IF(AND(E190&gt;=1,I157&gt;=1,J157+K157+L157+M157+N157=0,O157=0),1,0)</f>
        <v>0</v>
      </c>
      <c r="I190" s="373">
        <f>IF(AND(E190&gt;=1,J157&gt;=1,K157+L157+M157+N157=0, O157=0),1,0)</f>
        <v>0</v>
      </c>
      <c r="J190" s="373">
        <f>IF(AND(E190&gt;=1,K157+L157+M157+N157&gt;=1,O157=0),1,0)</f>
        <v>0</v>
      </c>
      <c r="K190" s="387" t="str">
        <f>IF(AND(E190&gt;=1,O157&gt;=1),"○","-")</f>
        <v>-</v>
      </c>
      <c r="L190" s="850"/>
      <c r="Q190" s="298"/>
    </row>
    <row r="191" spans="2:17" ht="15" hidden="1" customHeight="1" outlineLevel="1" thickBot="1">
      <c r="B191" s="825" t="s">
        <v>249</v>
      </c>
      <c r="C191" s="826"/>
      <c r="D191" s="388"/>
      <c r="E191" s="375">
        <f t="shared" ref="E191:J191" si="13">SUM(E188:E190)</f>
        <v>0</v>
      </c>
      <c r="F191" s="376">
        <f t="shared" si="13"/>
        <v>0</v>
      </c>
      <c r="G191" s="377">
        <f>SUM(G188:G190)</f>
        <v>0</v>
      </c>
      <c r="H191" s="377">
        <f t="shared" si="13"/>
        <v>0</v>
      </c>
      <c r="I191" s="378">
        <f t="shared" si="13"/>
        <v>0</v>
      </c>
      <c r="J191" s="389">
        <f t="shared" si="13"/>
        <v>0</v>
      </c>
      <c r="K191" s="861"/>
      <c r="L191" s="767"/>
      <c r="Q191" s="298"/>
    </row>
    <row r="192" spans="2:17" ht="14.25" hidden="1" customHeight="1" outlineLevel="1">
      <c r="B192" s="292"/>
      <c r="C192" s="292"/>
      <c r="D192" s="292"/>
      <c r="E192" s="380"/>
      <c r="F192" s="381"/>
      <c r="G192" s="381"/>
      <c r="H192" s="381"/>
      <c r="I192" s="381"/>
      <c r="J192" s="381"/>
      <c r="K192" s="382"/>
      <c r="L192" s="359"/>
      <c r="Q192" s="298"/>
    </row>
    <row r="193" spans="1:18" ht="15" hidden="1" customHeight="1" outlineLevel="1" thickBot="1">
      <c r="B193" s="845" t="s">
        <v>303</v>
      </c>
      <c r="C193" s="845"/>
      <c r="D193" s="845"/>
      <c r="E193" s="845"/>
      <c r="F193" s="845"/>
      <c r="G193" s="845"/>
      <c r="H193" s="845"/>
      <c r="I193" s="845"/>
      <c r="J193" s="381"/>
      <c r="K193" s="862" t="s">
        <v>302</v>
      </c>
      <c r="L193" s="862"/>
      <c r="Q193" s="298"/>
    </row>
    <row r="194" spans="1:18" ht="15" hidden="1" customHeight="1" outlineLevel="1" thickBot="1">
      <c r="B194" s="863" t="s">
        <v>249</v>
      </c>
      <c r="C194" s="864"/>
      <c r="D194" s="388"/>
      <c r="E194" s="390">
        <f t="shared" ref="E194:J194" si="14">E180+E191</f>
        <v>0</v>
      </c>
      <c r="F194" s="391">
        <f t="shared" si="14"/>
        <v>0</v>
      </c>
      <c r="G194" s="389">
        <f t="shared" si="14"/>
        <v>0</v>
      </c>
      <c r="H194" s="389">
        <f t="shared" si="14"/>
        <v>0</v>
      </c>
      <c r="I194" s="392">
        <f t="shared" si="14"/>
        <v>0</v>
      </c>
      <c r="J194" s="389">
        <f t="shared" si="14"/>
        <v>0</v>
      </c>
      <c r="K194" s="390">
        <f>COUNTIF(K177:K179,"○")+COUNTIF(K188:K190,"○")</f>
        <v>0</v>
      </c>
      <c r="L194" s="393" t="e">
        <f>(F194+H194+I194)/E194</f>
        <v>#DIV/0!</v>
      </c>
      <c r="Q194" s="294"/>
    </row>
    <row r="195" spans="1:18" ht="15" hidden="1" customHeight="1" outlineLevel="1" thickBot="1">
      <c r="A195" s="294"/>
      <c r="B195" s="296" t="s">
        <v>304</v>
      </c>
      <c r="C195" s="345"/>
      <c r="D195" s="345"/>
      <c r="E195" s="345"/>
      <c r="F195" s="345"/>
      <c r="G195" s="345"/>
      <c r="H195" s="345"/>
      <c r="I195" s="345"/>
      <c r="J195" s="345"/>
      <c r="K195" s="345"/>
      <c r="L195" s="345"/>
      <c r="M195" s="345"/>
      <c r="N195" s="865" t="s">
        <v>257</v>
      </c>
      <c r="O195" s="865"/>
      <c r="P195" s="865"/>
      <c r="Q195" s="298"/>
    </row>
    <row r="196" spans="1:18" ht="15" hidden="1" customHeight="1" outlineLevel="1" thickTop="1" thickBot="1">
      <c r="A196" s="294"/>
      <c r="B196" s="866"/>
      <c r="C196" s="867"/>
      <c r="D196" s="872" t="s">
        <v>215</v>
      </c>
      <c r="E196" s="875" t="s">
        <v>258</v>
      </c>
      <c r="F196" s="876" t="s">
        <v>259</v>
      </c>
      <c r="G196" s="878" t="s">
        <v>260</v>
      </c>
      <c r="H196" s="879"/>
      <c r="I196" s="879"/>
      <c r="J196" s="879"/>
      <c r="K196" s="879"/>
      <c r="L196" s="879"/>
      <c r="M196" s="879"/>
      <c r="N196" s="879"/>
      <c r="O196" s="880"/>
      <c r="P196" s="876" t="s">
        <v>286</v>
      </c>
      <c r="Q196" s="294"/>
    </row>
    <row r="197" spans="1:18" ht="13.5" hidden="1" customHeight="1" outlineLevel="1" thickBot="1">
      <c r="A197" s="294"/>
      <c r="B197" s="868"/>
      <c r="C197" s="869"/>
      <c r="D197" s="873"/>
      <c r="E197" s="873"/>
      <c r="F197" s="877"/>
      <c r="G197" s="877" t="s">
        <v>261</v>
      </c>
      <c r="H197" s="885" t="s">
        <v>262</v>
      </c>
      <c r="I197" s="886"/>
      <c r="J197" s="886"/>
      <c r="K197" s="886"/>
      <c r="L197" s="886"/>
      <c r="M197" s="886"/>
      <c r="N197" s="887"/>
      <c r="O197" s="873" t="s">
        <v>263</v>
      </c>
      <c r="P197" s="881"/>
      <c r="Q197" s="335"/>
    </row>
    <row r="198" spans="1:18" s="336" customFormat="1" ht="14.25" hidden="1" customHeight="1" outlineLevel="1" thickBot="1">
      <c r="A198" s="335"/>
      <c r="B198" s="868"/>
      <c r="C198" s="869"/>
      <c r="D198" s="873"/>
      <c r="E198" s="873"/>
      <c r="F198" s="877"/>
      <c r="G198" s="873"/>
      <c r="H198" s="394"/>
      <c r="I198" s="888" t="s">
        <v>268</v>
      </c>
      <c r="J198" s="889"/>
      <c r="K198" s="888" t="s">
        <v>269</v>
      </c>
      <c r="L198" s="889"/>
      <c r="M198" s="888" t="s">
        <v>270</v>
      </c>
      <c r="N198" s="889"/>
      <c r="O198" s="873"/>
      <c r="P198" s="881"/>
      <c r="Q198" s="294"/>
    </row>
    <row r="199" spans="1:18" ht="27" hidden="1" customHeight="1" outlineLevel="1">
      <c r="A199" s="294"/>
      <c r="B199" s="868"/>
      <c r="C199" s="869"/>
      <c r="D199" s="873"/>
      <c r="E199" s="873"/>
      <c r="F199" s="877"/>
      <c r="G199" s="873"/>
      <c r="H199" s="395" t="s">
        <v>271</v>
      </c>
      <c r="I199" s="396" t="s">
        <v>272</v>
      </c>
      <c r="J199" s="397" t="s">
        <v>273</v>
      </c>
      <c r="K199" s="398" t="s">
        <v>233</v>
      </c>
      <c r="L199" s="399" t="s">
        <v>274</v>
      </c>
      <c r="M199" s="398" t="s">
        <v>233</v>
      </c>
      <c r="N199" s="399" t="s">
        <v>274</v>
      </c>
      <c r="O199" s="873"/>
      <c r="P199" s="881"/>
      <c r="Q199" s="294"/>
    </row>
    <row r="200" spans="1:18" ht="15" hidden="1" customHeight="1" outlineLevel="1" thickBot="1">
      <c r="A200" s="294"/>
      <c r="B200" s="870"/>
      <c r="C200" s="871"/>
      <c r="D200" s="874"/>
      <c r="E200" s="400" t="s">
        <v>235</v>
      </c>
      <c r="F200" s="401" t="s">
        <v>236</v>
      </c>
      <c r="G200" s="401" t="s">
        <v>237</v>
      </c>
      <c r="H200" s="400" t="s">
        <v>238</v>
      </c>
      <c r="I200" s="402" t="s">
        <v>239</v>
      </c>
      <c r="J200" s="403" t="s">
        <v>275</v>
      </c>
      <c r="K200" s="402" t="s">
        <v>241</v>
      </c>
      <c r="L200" s="403" t="s">
        <v>242</v>
      </c>
      <c r="M200" s="402" t="s">
        <v>243</v>
      </c>
      <c r="N200" s="403" t="s">
        <v>244</v>
      </c>
      <c r="O200" s="401" t="s">
        <v>245</v>
      </c>
      <c r="P200" s="400" t="s">
        <v>287</v>
      </c>
      <c r="Q200" s="294"/>
    </row>
    <row r="201" spans="1:18" ht="14.25" hidden="1" customHeight="1" outlineLevel="1">
      <c r="A201" s="294"/>
      <c r="B201" s="822" t="s">
        <v>246</v>
      </c>
      <c r="C201" s="796"/>
      <c r="D201" s="404" t="str">
        <f>D155</f>
        <v/>
      </c>
      <c r="E201" s="261">
        <f>SUM(E66,E130)</f>
        <v>0</v>
      </c>
      <c r="F201" s="262">
        <f>E201- G201</f>
        <v>0</v>
      </c>
      <c r="G201" s="263">
        <f>SUM(G66,G130)</f>
        <v>0</v>
      </c>
      <c r="H201" s="264">
        <f>SUM(I201:N201)</f>
        <v>0</v>
      </c>
      <c r="I201" s="265">
        <f t="shared" ref="I201:N203" si="15">SUM(I66,I130)</f>
        <v>0</v>
      </c>
      <c r="J201" s="266">
        <f t="shared" si="15"/>
        <v>0</v>
      </c>
      <c r="K201" s="265">
        <f t="shared" si="15"/>
        <v>0</v>
      </c>
      <c r="L201" s="266">
        <f t="shared" si="15"/>
        <v>0</v>
      </c>
      <c r="M201" s="265">
        <f t="shared" si="15"/>
        <v>0</v>
      </c>
      <c r="N201" s="266">
        <f t="shared" si="15"/>
        <v>0</v>
      </c>
      <c r="O201" s="337">
        <f>+G201-H201</f>
        <v>0</v>
      </c>
      <c r="P201" s="405" t="e">
        <f>(F201+I201+J201)/E201</f>
        <v>#DIV/0!</v>
      </c>
      <c r="Q201" s="294"/>
    </row>
    <row r="202" spans="1:18" ht="14.25" hidden="1" customHeight="1" outlineLevel="1">
      <c r="A202" s="294"/>
      <c r="B202" s="823" t="s">
        <v>247</v>
      </c>
      <c r="C202" s="798"/>
      <c r="D202" s="406" t="str">
        <f>D156</f>
        <v/>
      </c>
      <c r="E202" s="269">
        <f>SUM(E67,E131)</f>
        <v>0</v>
      </c>
      <c r="F202" s="270">
        <f>E202- G202</f>
        <v>0</v>
      </c>
      <c r="G202" s="269">
        <f>SUM(G67,G131)</f>
        <v>0</v>
      </c>
      <c r="H202" s="271">
        <f>SUM(I202:N202)</f>
        <v>0</v>
      </c>
      <c r="I202" s="272">
        <f t="shared" si="15"/>
        <v>0</v>
      </c>
      <c r="J202" s="273">
        <f t="shared" si="15"/>
        <v>0</v>
      </c>
      <c r="K202" s="272">
        <f t="shared" si="15"/>
        <v>0</v>
      </c>
      <c r="L202" s="273">
        <f t="shared" si="15"/>
        <v>0</v>
      </c>
      <c r="M202" s="272">
        <f t="shared" si="15"/>
        <v>0</v>
      </c>
      <c r="N202" s="273">
        <f t="shared" si="15"/>
        <v>0</v>
      </c>
      <c r="O202" s="338">
        <f>+G202-H202</f>
        <v>0</v>
      </c>
      <c r="P202" s="407" t="e">
        <f>(F202+I202+J202)/E202</f>
        <v>#DIV/0!</v>
      </c>
      <c r="Q202" s="294"/>
      <c r="R202" s="359"/>
    </row>
    <row r="203" spans="1:18" ht="15" hidden="1" customHeight="1" outlineLevel="1" thickBot="1">
      <c r="A203" s="294"/>
      <c r="B203" s="824" t="s">
        <v>248</v>
      </c>
      <c r="C203" s="800"/>
      <c r="D203" s="408" t="str">
        <f>D157</f>
        <v/>
      </c>
      <c r="E203" s="276">
        <f>SUM(E68,E132)</f>
        <v>0</v>
      </c>
      <c r="F203" s="277">
        <f>E203- G203</f>
        <v>0</v>
      </c>
      <c r="G203" s="276">
        <f>SUM(G68,G132)</f>
        <v>0</v>
      </c>
      <c r="H203" s="278">
        <f>SUM(I203:N203)</f>
        <v>0</v>
      </c>
      <c r="I203" s="279">
        <f t="shared" si="15"/>
        <v>0</v>
      </c>
      <c r="J203" s="280">
        <f t="shared" si="15"/>
        <v>0</v>
      </c>
      <c r="K203" s="279">
        <f t="shared" si="15"/>
        <v>0</v>
      </c>
      <c r="L203" s="280">
        <f t="shared" si="15"/>
        <v>0</v>
      </c>
      <c r="M203" s="279">
        <f t="shared" si="15"/>
        <v>0</v>
      </c>
      <c r="N203" s="280">
        <f t="shared" si="15"/>
        <v>0</v>
      </c>
      <c r="O203" s="339">
        <f>+G203-H203</f>
        <v>0</v>
      </c>
      <c r="P203" s="409" t="e">
        <f>(F203+I203+J203)/E203</f>
        <v>#DIV/0!</v>
      </c>
      <c r="Q203" s="294"/>
    </row>
    <row r="204" spans="1:18" ht="15" hidden="1" customHeight="1" outlineLevel="1" thickBot="1">
      <c r="A204" s="294"/>
      <c r="B204" s="882" t="s">
        <v>249</v>
      </c>
      <c r="C204" s="883"/>
      <c r="D204" s="410"/>
      <c r="E204" s="340">
        <f t="shared" ref="E204:O204" si="16">SUM(E201:E203)</f>
        <v>0</v>
      </c>
      <c r="F204" s="340">
        <f t="shared" si="16"/>
        <v>0</v>
      </c>
      <c r="G204" s="340">
        <f t="shared" si="16"/>
        <v>0</v>
      </c>
      <c r="H204" s="341">
        <f t="shared" si="16"/>
        <v>0</v>
      </c>
      <c r="I204" s="342">
        <f t="shared" si="16"/>
        <v>0</v>
      </c>
      <c r="J204" s="343">
        <f t="shared" si="16"/>
        <v>0</v>
      </c>
      <c r="K204" s="342">
        <f t="shared" si="16"/>
        <v>0</v>
      </c>
      <c r="L204" s="344">
        <f t="shared" si="16"/>
        <v>0</v>
      </c>
      <c r="M204" s="342">
        <f t="shared" si="16"/>
        <v>0</v>
      </c>
      <c r="N204" s="344">
        <f t="shared" si="16"/>
        <v>0</v>
      </c>
      <c r="O204" s="340">
        <f t="shared" si="16"/>
        <v>0</v>
      </c>
      <c r="P204" s="411" t="e">
        <f>(F204+I204+J204)/E204</f>
        <v>#DIV/0!</v>
      </c>
      <c r="Q204" s="294"/>
    </row>
    <row r="205" spans="1:18" ht="14.25" hidden="1" customHeight="1" outlineLevel="1">
      <c r="A205" s="294"/>
      <c r="B205" s="345"/>
      <c r="C205" s="345"/>
      <c r="D205" s="345"/>
      <c r="E205" s="345"/>
      <c r="F205" s="345"/>
      <c r="G205" s="345"/>
      <c r="H205" s="345"/>
      <c r="I205" s="345"/>
      <c r="J205" s="345"/>
      <c r="K205" s="345"/>
      <c r="L205" s="345"/>
      <c r="M205" s="345"/>
      <c r="N205" s="296"/>
      <c r="O205" s="296"/>
      <c r="P205" s="294"/>
      <c r="Q205" s="294"/>
    </row>
    <row r="206" spans="1:18" ht="15" hidden="1" customHeight="1" outlineLevel="1" thickBot="1">
      <c r="A206" s="294"/>
      <c r="B206" s="884" t="s">
        <v>288</v>
      </c>
      <c r="C206" s="884"/>
      <c r="D206" s="345"/>
      <c r="E206" s="345"/>
      <c r="F206" s="345"/>
      <c r="G206" s="345"/>
      <c r="H206" s="345"/>
      <c r="I206" s="345"/>
      <c r="J206" s="345"/>
      <c r="K206" s="345"/>
      <c r="L206" s="345"/>
      <c r="M206" s="345"/>
      <c r="N206" s="865" t="s">
        <v>257</v>
      </c>
      <c r="O206" s="865"/>
      <c r="P206" s="865"/>
      <c r="Q206" s="294"/>
    </row>
    <row r="207" spans="1:18" ht="15" hidden="1" customHeight="1" outlineLevel="1" thickTop="1" thickBot="1">
      <c r="A207" s="294"/>
      <c r="B207" s="866"/>
      <c r="C207" s="867"/>
      <c r="D207" s="872" t="s">
        <v>215</v>
      </c>
      <c r="E207" s="875" t="s">
        <v>258</v>
      </c>
      <c r="F207" s="876" t="s">
        <v>259</v>
      </c>
      <c r="G207" s="878" t="s">
        <v>260</v>
      </c>
      <c r="H207" s="879"/>
      <c r="I207" s="879"/>
      <c r="J207" s="879"/>
      <c r="K207" s="879"/>
      <c r="L207" s="879"/>
      <c r="M207" s="879"/>
      <c r="N207" s="879"/>
      <c r="O207" s="880"/>
      <c r="P207" s="876" t="s">
        <v>286</v>
      </c>
      <c r="Q207" s="294"/>
    </row>
    <row r="208" spans="1:18" ht="13.5" hidden="1" customHeight="1" outlineLevel="1" thickBot="1">
      <c r="A208" s="294"/>
      <c r="B208" s="868"/>
      <c r="C208" s="869"/>
      <c r="D208" s="873"/>
      <c r="E208" s="873"/>
      <c r="F208" s="877"/>
      <c r="G208" s="877" t="s">
        <v>261</v>
      </c>
      <c r="H208" s="885" t="s">
        <v>262</v>
      </c>
      <c r="I208" s="886"/>
      <c r="J208" s="886"/>
      <c r="K208" s="886"/>
      <c r="L208" s="886"/>
      <c r="M208" s="886"/>
      <c r="N208" s="887"/>
      <c r="O208" s="873" t="s">
        <v>263</v>
      </c>
      <c r="P208" s="881"/>
      <c r="Q208" s="335"/>
    </row>
    <row r="209" spans="1:18" s="336" customFormat="1" ht="14.25" hidden="1" customHeight="1" outlineLevel="1" thickBot="1">
      <c r="A209" s="335"/>
      <c r="B209" s="868"/>
      <c r="C209" s="869"/>
      <c r="D209" s="873"/>
      <c r="E209" s="873"/>
      <c r="F209" s="877"/>
      <c r="G209" s="873"/>
      <c r="H209" s="394"/>
      <c r="I209" s="888" t="s">
        <v>268</v>
      </c>
      <c r="J209" s="889"/>
      <c r="K209" s="888" t="s">
        <v>269</v>
      </c>
      <c r="L209" s="889"/>
      <c r="M209" s="888" t="s">
        <v>270</v>
      </c>
      <c r="N209" s="889"/>
      <c r="O209" s="873"/>
      <c r="P209" s="881"/>
      <c r="Q209" s="294"/>
    </row>
    <row r="210" spans="1:18" ht="27" hidden="1" customHeight="1" outlineLevel="1">
      <c r="A210" s="294"/>
      <c r="B210" s="868"/>
      <c r="C210" s="869"/>
      <c r="D210" s="873"/>
      <c r="E210" s="873"/>
      <c r="F210" s="877"/>
      <c r="G210" s="873"/>
      <c r="H210" s="395" t="s">
        <v>271</v>
      </c>
      <c r="I210" s="396" t="s">
        <v>272</v>
      </c>
      <c r="J210" s="397" t="s">
        <v>273</v>
      </c>
      <c r="K210" s="398" t="s">
        <v>233</v>
      </c>
      <c r="L210" s="399" t="s">
        <v>274</v>
      </c>
      <c r="M210" s="398" t="s">
        <v>233</v>
      </c>
      <c r="N210" s="399" t="s">
        <v>274</v>
      </c>
      <c r="O210" s="873"/>
      <c r="P210" s="881"/>
      <c r="Q210" s="294"/>
    </row>
    <row r="211" spans="1:18" ht="15" hidden="1" customHeight="1" outlineLevel="1" thickBot="1">
      <c r="A211" s="294"/>
      <c r="B211" s="870"/>
      <c r="C211" s="871"/>
      <c r="D211" s="874"/>
      <c r="E211" s="400" t="s">
        <v>235</v>
      </c>
      <c r="F211" s="401" t="s">
        <v>236</v>
      </c>
      <c r="G211" s="401" t="s">
        <v>237</v>
      </c>
      <c r="H211" s="400" t="s">
        <v>238</v>
      </c>
      <c r="I211" s="402" t="s">
        <v>239</v>
      </c>
      <c r="J211" s="403" t="s">
        <v>275</v>
      </c>
      <c r="K211" s="402" t="s">
        <v>241</v>
      </c>
      <c r="L211" s="403" t="s">
        <v>242</v>
      </c>
      <c r="M211" s="402" t="s">
        <v>243</v>
      </c>
      <c r="N211" s="403" t="s">
        <v>244</v>
      </c>
      <c r="O211" s="401" t="s">
        <v>245</v>
      </c>
      <c r="P211" s="400" t="s">
        <v>287</v>
      </c>
      <c r="Q211" s="294"/>
    </row>
    <row r="212" spans="1:18" ht="14.25" hidden="1" customHeight="1" outlineLevel="1">
      <c r="A212" s="294"/>
      <c r="B212" s="822" t="s">
        <v>246</v>
      </c>
      <c r="C212" s="796"/>
      <c r="D212" s="404" t="str">
        <f>D201</f>
        <v/>
      </c>
      <c r="E212" s="261">
        <f>SUM(E79,E143)</f>
        <v>0</v>
      </c>
      <c r="F212" s="262">
        <f>E212- G212</f>
        <v>0</v>
      </c>
      <c r="G212" s="263">
        <f>SUM(G79,G143)</f>
        <v>0</v>
      </c>
      <c r="H212" s="264">
        <f>SUM(I212:N212)</f>
        <v>0</v>
      </c>
      <c r="I212" s="265">
        <f t="shared" ref="I212:N214" si="17">SUM(I79,I143)</f>
        <v>0</v>
      </c>
      <c r="J212" s="266">
        <f t="shared" si="17"/>
        <v>0</v>
      </c>
      <c r="K212" s="265">
        <f t="shared" si="17"/>
        <v>0</v>
      </c>
      <c r="L212" s="266">
        <f t="shared" si="17"/>
        <v>0</v>
      </c>
      <c r="M212" s="265">
        <f t="shared" si="17"/>
        <v>0</v>
      </c>
      <c r="N212" s="266">
        <f t="shared" si="17"/>
        <v>0</v>
      </c>
      <c r="O212" s="337">
        <f>+G212-H212</f>
        <v>0</v>
      </c>
      <c r="P212" s="412" t="e">
        <f>(F212+I212+J212)/E212</f>
        <v>#DIV/0!</v>
      </c>
      <c r="Q212" s="294"/>
    </row>
    <row r="213" spans="1:18" ht="14.25" hidden="1" customHeight="1" outlineLevel="1">
      <c r="A213" s="294"/>
      <c r="B213" s="823" t="s">
        <v>247</v>
      </c>
      <c r="C213" s="798"/>
      <c r="D213" s="406" t="str">
        <f>D202</f>
        <v/>
      </c>
      <c r="E213" s="269">
        <f>SUM(E80,E144)</f>
        <v>0</v>
      </c>
      <c r="F213" s="270">
        <f>E213- G213</f>
        <v>0</v>
      </c>
      <c r="G213" s="269">
        <f>SUM(G80,G144)</f>
        <v>0</v>
      </c>
      <c r="H213" s="271">
        <f>SUM(I213:N213)</f>
        <v>0</v>
      </c>
      <c r="I213" s="272">
        <f t="shared" si="17"/>
        <v>0</v>
      </c>
      <c r="J213" s="273">
        <f t="shared" si="17"/>
        <v>0</v>
      </c>
      <c r="K213" s="272">
        <f t="shared" si="17"/>
        <v>0</v>
      </c>
      <c r="L213" s="273">
        <f t="shared" si="17"/>
        <v>0</v>
      </c>
      <c r="M213" s="272">
        <f t="shared" si="17"/>
        <v>0</v>
      </c>
      <c r="N213" s="273">
        <f t="shared" si="17"/>
        <v>0</v>
      </c>
      <c r="O213" s="338">
        <f>+G213-H213</f>
        <v>0</v>
      </c>
      <c r="P213" s="413" t="e">
        <f>(F213+I213+J213)/E213</f>
        <v>#DIV/0!</v>
      </c>
      <c r="Q213" s="294"/>
      <c r="R213" s="359"/>
    </row>
    <row r="214" spans="1:18" ht="15" hidden="1" customHeight="1" outlineLevel="1" thickBot="1">
      <c r="A214" s="294"/>
      <c r="B214" s="824" t="s">
        <v>248</v>
      </c>
      <c r="C214" s="800"/>
      <c r="D214" s="408" t="str">
        <f>D203</f>
        <v/>
      </c>
      <c r="E214" s="276">
        <f>SUM(E81,E145)</f>
        <v>0</v>
      </c>
      <c r="F214" s="277">
        <f>E214- G214</f>
        <v>0</v>
      </c>
      <c r="G214" s="276">
        <f>SUM(G81,G145)</f>
        <v>0</v>
      </c>
      <c r="H214" s="278">
        <f>SUM(I214:N214)</f>
        <v>0</v>
      </c>
      <c r="I214" s="279">
        <f t="shared" si="17"/>
        <v>0</v>
      </c>
      <c r="J214" s="280">
        <f t="shared" si="17"/>
        <v>0</v>
      </c>
      <c r="K214" s="279">
        <f t="shared" si="17"/>
        <v>0</v>
      </c>
      <c r="L214" s="280">
        <f t="shared" si="17"/>
        <v>0</v>
      </c>
      <c r="M214" s="279">
        <f t="shared" si="17"/>
        <v>0</v>
      </c>
      <c r="N214" s="280">
        <f t="shared" si="17"/>
        <v>0</v>
      </c>
      <c r="O214" s="339">
        <f>+G214-H214</f>
        <v>0</v>
      </c>
      <c r="P214" s="411" t="e">
        <f>(F214+I214+J214)/E214</f>
        <v>#DIV/0!</v>
      </c>
      <c r="Q214" s="294"/>
    </row>
    <row r="215" spans="1:18" ht="15" hidden="1" customHeight="1" outlineLevel="1" thickBot="1">
      <c r="A215" s="294"/>
      <c r="B215" s="882" t="s">
        <v>249</v>
      </c>
      <c r="C215" s="883"/>
      <c r="D215" s="410"/>
      <c r="E215" s="340">
        <f t="shared" ref="E215:O215" si="18">SUM(E212:E214)</f>
        <v>0</v>
      </c>
      <c r="F215" s="340">
        <f t="shared" si="18"/>
        <v>0</v>
      </c>
      <c r="G215" s="340">
        <f t="shared" si="18"/>
        <v>0</v>
      </c>
      <c r="H215" s="341">
        <f t="shared" si="18"/>
        <v>0</v>
      </c>
      <c r="I215" s="342">
        <f t="shared" si="18"/>
        <v>0</v>
      </c>
      <c r="J215" s="343">
        <f t="shared" si="18"/>
        <v>0</v>
      </c>
      <c r="K215" s="342">
        <f t="shared" si="18"/>
        <v>0</v>
      </c>
      <c r="L215" s="344">
        <f t="shared" si="18"/>
        <v>0</v>
      </c>
      <c r="M215" s="342">
        <f t="shared" si="18"/>
        <v>0</v>
      </c>
      <c r="N215" s="344">
        <f t="shared" si="18"/>
        <v>0</v>
      </c>
      <c r="O215" s="340">
        <f t="shared" si="18"/>
        <v>0</v>
      </c>
      <c r="P215" s="411" t="e">
        <f>(F215+I215+J215)/E215</f>
        <v>#DIV/0!</v>
      </c>
      <c r="Q215" s="294"/>
    </row>
    <row r="216" spans="1:18" ht="12" customHeight="1" collapsed="1">
      <c r="A216" s="294"/>
      <c r="B216" s="345"/>
      <c r="C216" s="345"/>
      <c r="D216" s="345"/>
      <c r="E216" s="345"/>
      <c r="F216" s="345"/>
      <c r="G216" s="345"/>
      <c r="H216" s="345"/>
      <c r="I216" s="345"/>
      <c r="J216" s="345"/>
      <c r="K216" s="345"/>
      <c r="L216" s="345"/>
      <c r="M216" s="345"/>
      <c r="N216" s="296"/>
      <c r="O216" s="296"/>
      <c r="P216" s="294"/>
      <c r="Q216" s="294"/>
    </row>
    <row r="217" spans="1:18" ht="12" customHeight="1" thickBot="1">
      <c r="B217" s="359"/>
      <c r="C217" s="359"/>
      <c r="D217" s="359"/>
      <c r="E217" s="359"/>
      <c r="F217" s="359"/>
      <c r="G217" s="359"/>
      <c r="H217" s="359"/>
      <c r="I217" s="359"/>
      <c r="J217" s="359"/>
      <c r="K217" s="359"/>
      <c r="L217" s="359"/>
      <c r="M217" s="359"/>
      <c r="N217" s="354"/>
      <c r="O217" s="354"/>
    </row>
    <row r="218" spans="1:18" ht="14.4">
      <c r="B218" s="354"/>
      <c r="C218" s="354"/>
      <c r="D218" s="354"/>
      <c r="E218" s="354"/>
      <c r="F218" s="354"/>
      <c r="G218" s="354"/>
      <c r="H218" s="354"/>
      <c r="I218" s="354"/>
      <c r="J218" s="354"/>
      <c r="K218" s="354"/>
      <c r="L218" s="354"/>
      <c r="M218" s="890" t="str">
        <f>IF(COUNTIF(R22:W145,"エラー")=0,"OK","エラー")</f>
        <v>OK</v>
      </c>
      <c r="N218" s="891"/>
      <c r="O218" s="354"/>
    </row>
    <row r="219" spans="1:18" ht="14.4">
      <c r="B219" s="354"/>
      <c r="C219" s="354"/>
      <c r="D219" s="354"/>
      <c r="E219" s="354"/>
      <c r="F219" s="354"/>
      <c r="G219" s="354"/>
      <c r="H219" s="354"/>
      <c r="I219" s="354"/>
      <c r="J219" s="354"/>
      <c r="K219" s="354"/>
      <c r="L219" s="354"/>
      <c r="M219" s="892"/>
      <c r="N219" s="893"/>
      <c r="O219" s="354"/>
    </row>
    <row r="220" spans="1:18" ht="13.8" thickBot="1">
      <c r="M220" s="894"/>
      <c r="N220" s="895"/>
    </row>
    <row r="221" spans="1:18" ht="8.25" customHeight="1"/>
    <row r="222" spans="1:18" ht="85.5" customHeight="1">
      <c r="M222" s="896" t="str">
        <f>IF(M218="エラー","右欄外のエラー欄を確認し、エラーが出ている箇所を修正してください","")</f>
        <v/>
      </c>
      <c r="N222" s="896"/>
      <c r="O222" s="896"/>
      <c r="P222" s="896"/>
      <c r="Q222" s="896"/>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s>
  <phoneticPr fontId="9"/>
  <conditionalFormatting sqref="R20:W145">
    <cfRule type="cellIs" dxfId="0" priority="1" stopIfTrue="1" operator="equal">
      <formula>"エラー"</formula>
    </cfRule>
  </conditionalFormatting>
  <dataValidations count="9">
    <dataValidation type="list" allowBlank="1" showInputMessage="1" showErrorMessage="1" sqref="J36:M38 J56:M58" xr:uid="{63F61468-E417-498E-87F1-9805DFCD7722}">
      <formula1>"2019年度,2020年度,2021年度,2022年度,2023年度,2024年度,2025年度以降"</formula1>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09FD85B0-25DB-49BE-B77E-3FE3A8A6961F}">
      <formula1>0</formula1>
      <formula2>1000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507E7388-1609-47C4-936E-D02B3943EB4E}">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24AC0ECD-3448-416A-84E1-46953F85E3A1}">
      <formula1>0</formula1>
      <formula2>1000000000000000000</formula2>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B0AF3EA2-175B-4615-AC44-CD6E07F480F0}">
      <formula1>0</formula1>
      <formula2>1000</formula2>
    </dataValidation>
    <dataValidation type="list" allowBlank="1" showInputMessage="1" showErrorMessage="1" sqref="D27:D29 D92:D94" xr:uid="{2CE47657-A55E-48DF-A4C8-DAD19451C21D}">
      <formula1>"○"</formula1>
    </dataValidation>
    <dataValidation imeMode="halfAlpha" allowBlank="1" showInputMessage="1" showErrorMessage="1" sqref="F143:F145 F155:F157 F188:K190 F130:F132 F201:F203 F92:F94 F111:F113 F79:F81 E4:H15 F27:F29 F166:F168 F212:F214 F47:F49 F66:F68 F177:K179" xr:uid="{4B9FCC71-2D4D-4133-BA30-CF206300ACD4}"/>
    <dataValidation type="list" allowBlank="1" showDropDown="1" showInputMessage="1" showErrorMessage="1" sqref="D47:D49 D111:D113" xr:uid="{7CA5573B-88A6-4645-85AE-16DC1FD8E3B8}">
      <formula1>"○"</formula1>
    </dataValidation>
    <dataValidation type="list" allowBlank="1" showInputMessage="1" showErrorMessage="1" sqref="J120:M122 J101:M103" xr:uid="{38AC0483-3CFF-4DC6-A4A1-E56A06699ECC}">
      <formula1>"2021年度,2022年度,2023年度,2024年度,2025年度以降"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01_チェック表</vt:lpstr>
      <vt:lpstr>02-1_様式1-1</vt:lpstr>
      <vt:lpstr>02-2_様式1-1（別紙）</vt:lpstr>
      <vt:lpstr>03_様式1-2</vt:lpstr>
      <vt:lpstr>04_様式1-3</vt:lpstr>
      <vt:lpstr>05_見積書整理表</vt:lpstr>
      <vt:lpstr>06_説明一覧</vt:lpstr>
      <vt:lpstr>07_採択理由書</vt:lpstr>
      <vt:lpstr>08_私立高等学校等実態調査</vt:lpstr>
      <vt:lpstr>Sheet4</vt:lpstr>
      <vt:lpstr>'01_チェック表'!Print_Area</vt:lpstr>
      <vt:lpstr>'02-1_様式1-1'!Print_Area</vt:lpstr>
      <vt:lpstr>'02-2_様式1-1（別紙）'!Print_Area</vt:lpstr>
      <vt:lpstr>'03_様式1-2'!Print_Area</vt:lpstr>
      <vt:lpstr>'04_様式1-3'!Print_Area</vt:lpstr>
      <vt:lpstr>'05_見積書整理表'!Print_Area</vt:lpstr>
      <vt:lpstr>'06_説明一覧'!Print_Area</vt:lpstr>
      <vt:lpstr>'07_採択理由書'!Print_Area</vt:lpstr>
      <vt:lpstr>'08_私立高等学校等実態調査'!Print_Area</vt:lpstr>
      <vt:lpstr>'06_説明一覧'!Print_Titles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北方勝大</cp:lastModifiedBy>
  <cp:lastPrinted>2016-03-10T05:30:16Z</cp:lastPrinted>
  <dcterms:created xsi:type="dcterms:W3CDTF">2013-01-28T12:41:18Z</dcterms:created>
  <dcterms:modified xsi:type="dcterms:W3CDTF">2025-03-07T07:48:44Z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2022-03-18T06:14:44Z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51ef637d-c2cc-4549-affd-448eab07f937</vt:lpwstr>
  </property>
  <property fmtid="{D5CDD505-2E9C-101B-9397-08002B2CF9AE}" pid="8" name="MSIP_Label_d899a617-f30e-4fb8-b81c-fb6d0b94ac5b_ContentBits">
    <vt:lpwstr>0</vt:lpwstr>
  </property>
</Properties>
</file>