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1637w$\作業用\企画・デ-タヘルス推進Ｇ【作業中】\3200_地域・職域連携推進協議会\R6\03_HP更新\250401_令和６年度第１回　資料掲載\"/>
    </mc:Choice>
  </mc:AlternateContent>
  <xr:revisionPtr revIDLastSave="0" documentId="13_ncr:1_{A3E17E2C-4754-418D-958A-735067704464}" xr6:coauthVersionLast="47" xr6:coauthVersionMax="47" xr10:uidLastSave="{00000000-0000-0000-0000-000000000000}"/>
  <bookViews>
    <workbookView xWindow="-108" yWindow="-108" windowWidth="23256" windowHeight="14160" firstSheet="1" activeTab="1" xr2:uid="{00000000-000D-0000-FFFF-FFFF00000000}"/>
  </bookViews>
  <sheets>
    <sheet name="様式1 Ｒ６健康づくり関連（事業実績） (集計)" sheetId="8" state="hidden" r:id="rId1"/>
    <sheet name="参考資料３" sheetId="7" r:id="rId2"/>
    <sheet name="まとめ1" sheetId="9" r:id="rId3"/>
    <sheet name="まとめ2" sheetId="10" r:id="rId4"/>
  </sheets>
  <definedNames>
    <definedName name="_xlnm._FilterDatabase" localSheetId="1" hidden="1">参考資料３!$B$7:$BE$16</definedName>
    <definedName name="_xlnm._FilterDatabase" localSheetId="0" hidden="1">'様式1 Ｒ６健康づくり関連（事業実績） (集計)'!$B$7:$BA$19</definedName>
    <definedName name="_xlnm.Print_Area" localSheetId="1">参考資料３!$A$1:$BE$17</definedName>
    <definedName name="_xlnm.Print_Area" localSheetId="0">'様式1 Ｒ６健康づくり関連（事業実績） (集計)'!$A$1:$BF$29</definedName>
    <definedName name="_xlnm.Print_Titles" localSheetId="1">参考資料３!$3:$6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 i="10" l="1"/>
  <c r="AG15" i="10"/>
  <c r="AF15" i="10"/>
  <c r="AE15"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E15" i="10"/>
  <c r="D15" i="10"/>
  <c r="AG14"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D14" i="10"/>
  <c r="AG13" i="10"/>
  <c r="AF13" i="10"/>
  <c r="AE13" i="10"/>
  <c r="AD13" i="10"/>
  <c r="AC13" i="10"/>
  <c r="AB13" i="10"/>
  <c r="AA13" i="10"/>
  <c r="Z13" i="10"/>
  <c r="Y13" i="10"/>
  <c r="X13" i="10"/>
  <c r="W13" i="10"/>
  <c r="V13" i="10"/>
  <c r="U13" i="10"/>
  <c r="T13" i="10"/>
  <c r="S13" i="10"/>
  <c r="R13" i="10"/>
  <c r="Q13" i="10"/>
  <c r="P13" i="10"/>
  <c r="O13" i="10"/>
  <c r="N13" i="10"/>
  <c r="M13" i="10"/>
  <c r="L13" i="10"/>
  <c r="K13" i="10"/>
  <c r="J13" i="10"/>
  <c r="I13" i="10"/>
  <c r="H13" i="10"/>
  <c r="G13" i="10"/>
  <c r="F13" i="10"/>
  <c r="E13" i="10"/>
  <c r="D13" i="10"/>
  <c r="AG12"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AG11" i="10"/>
  <c r="AF11" i="10"/>
  <c r="AE11" i="10"/>
  <c r="AD11" i="10"/>
  <c r="AC11" i="10"/>
  <c r="AB11" i="10"/>
  <c r="AA11" i="10"/>
  <c r="Z11" i="10"/>
  <c r="Y11" i="10"/>
  <c r="X11" i="10"/>
  <c r="W11" i="10"/>
  <c r="V11" i="10"/>
  <c r="U11" i="10"/>
  <c r="T11" i="10"/>
  <c r="S11" i="10"/>
  <c r="R11" i="10"/>
  <c r="Q11" i="10"/>
  <c r="P11" i="10"/>
  <c r="O11" i="10"/>
  <c r="N11" i="10"/>
  <c r="M11" i="10"/>
  <c r="L11" i="10"/>
  <c r="K11" i="10"/>
  <c r="J11" i="10"/>
  <c r="I11" i="10"/>
  <c r="H11" i="10"/>
  <c r="G11" i="10"/>
  <c r="F11" i="10"/>
  <c r="E11" i="10"/>
  <c r="D11"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AG9" i="10"/>
  <c r="AF9" i="10"/>
  <c r="AE9" i="10"/>
  <c r="AD9" i="10"/>
  <c r="AC9" i="10"/>
  <c r="AB9" i="10"/>
  <c r="AA9" i="10"/>
  <c r="Z9" i="10"/>
  <c r="Y9" i="10"/>
  <c r="X9" i="10"/>
  <c r="W9" i="10"/>
  <c r="V9" i="10"/>
  <c r="U9" i="10"/>
  <c r="T9" i="10"/>
  <c r="S9" i="10"/>
  <c r="R9" i="10"/>
  <c r="Q9" i="10"/>
  <c r="P9" i="10"/>
  <c r="O9" i="10"/>
  <c r="N9" i="10"/>
  <c r="M9" i="10"/>
  <c r="L9" i="10"/>
  <c r="K9" i="10"/>
  <c r="J9" i="10"/>
  <c r="I9" i="10"/>
  <c r="H9" i="10"/>
  <c r="G9" i="10"/>
  <c r="F9" i="10"/>
  <c r="E9" i="10"/>
  <c r="D9" i="10"/>
  <c r="AG8" i="10"/>
  <c r="AF8" i="10"/>
  <c r="AE8" i="10"/>
  <c r="AD8" i="10"/>
  <c r="AC8" i="10"/>
  <c r="AB8" i="10"/>
  <c r="AA8" i="10"/>
  <c r="Z8" i="10"/>
  <c r="Y8" i="10"/>
  <c r="X8" i="10"/>
  <c r="W8" i="10"/>
  <c r="V8" i="10"/>
  <c r="U8" i="10"/>
  <c r="T8" i="10"/>
  <c r="S8" i="10"/>
  <c r="R8" i="10"/>
  <c r="Q8" i="10"/>
  <c r="P8" i="10"/>
  <c r="O8" i="10"/>
  <c r="N8" i="10"/>
  <c r="M8" i="10"/>
  <c r="L8" i="10"/>
  <c r="K8" i="10"/>
  <c r="J8" i="10"/>
  <c r="I8" i="10"/>
  <c r="H8" i="10"/>
  <c r="G8" i="10"/>
  <c r="F8" i="10"/>
  <c r="E8" i="10"/>
  <c r="D8" i="10"/>
  <c r="AG7" i="10"/>
  <c r="AF7" i="10"/>
  <c r="AE7" i="10"/>
  <c r="AD7" i="10"/>
  <c r="AC7" i="10"/>
  <c r="AB7" i="10"/>
  <c r="AA7" i="10"/>
  <c r="Z7" i="10"/>
  <c r="Y7" i="10"/>
  <c r="X7" i="10"/>
  <c r="W7" i="10"/>
  <c r="U7" i="10"/>
  <c r="T7" i="10"/>
  <c r="S7" i="10"/>
  <c r="R7" i="10"/>
  <c r="Q7" i="10"/>
  <c r="P7" i="10"/>
  <c r="O7" i="10"/>
  <c r="N7" i="10"/>
  <c r="M7" i="10"/>
  <c r="L7" i="10"/>
  <c r="K7" i="10"/>
  <c r="J7" i="10"/>
  <c r="I7" i="10"/>
  <c r="H7" i="10"/>
  <c r="G7" i="10"/>
  <c r="F7" i="10"/>
  <c r="E7" i="10"/>
  <c r="D7" i="10"/>
  <c r="S15" i="9"/>
  <c r="R15" i="9"/>
  <c r="Q15" i="9"/>
  <c r="P15" i="9"/>
  <c r="O15" i="9"/>
  <c r="N15" i="9"/>
  <c r="M15" i="9"/>
  <c r="L15" i="9"/>
  <c r="K15" i="9"/>
  <c r="J15" i="9"/>
  <c r="I15" i="9"/>
  <c r="H15" i="9"/>
  <c r="G15" i="9"/>
  <c r="F15" i="9"/>
  <c r="E15" i="9"/>
  <c r="D15" i="9"/>
  <c r="S14" i="9"/>
  <c r="R14" i="9"/>
  <c r="Q14" i="9"/>
  <c r="P14" i="9"/>
  <c r="O14" i="9"/>
  <c r="N14" i="9"/>
  <c r="M14" i="9"/>
  <c r="L14" i="9"/>
  <c r="K14" i="9"/>
  <c r="J14" i="9"/>
  <c r="I14" i="9"/>
  <c r="H14" i="9"/>
  <c r="G14" i="9"/>
  <c r="F14" i="9"/>
  <c r="E14" i="9"/>
  <c r="D14" i="9"/>
  <c r="S13" i="9"/>
  <c r="R13" i="9"/>
  <c r="Q13" i="9"/>
  <c r="P13" i="9"/>
  <c r="O13" i="9"/>
  <c r="N13" i="9"/>
  <c r="M13" i="9"/>
  <c r="L13" i="9"/>
  <c r="K13" i="9"/>
  <c r="J13" i="9"/>
  <c r="I13" i="9"/>
  <c r="H13" i="9"/>
  <c r="G13" i="9"/>
  <c r="F13" i="9"/>
  <c r="E13" i="9"/>
  <c r="D13" i="9"/>
  <c r="S12" i="9"/>
  <c r="R12" i="9"/>
  <c r="Q12" i="9"/>
  <c r="P12" i="9"/>
  <c r="O12" i="9"/>
  <c r="N12" i="9"/>
  <c r="M12" i="9"/>
  <c r="L12" i="9"/>
  <c r="K12" i="9"/>
  <c r="J12" i="9"/>
  <c r="I12" i="9"/>
  <c r="H12" i="9"/>
  <c r="G12" i="9"/>
  <c r="F12" i="9"/>
  <c r="E12" i="9"/>
  <c r="D12" i="9"/>
  <c r="S11" i="9"/>
  <c r="R11" i="9"/>
  <c r="Q11" i="9"/>
  <c r="P11" i="9"/>
  <c r="O11" i="9"/>
  <c r="N11" i="9"/>
  <c r="M11" i="9"/>
  <c r="L11" i="9"/>
  <c r="K11" i="9"/>
  <c r="J11" i="9"/>
  <c r="I11" i="9"/>
  <c r="H11" i="9"/>
  <c r="G11" i="9"/>
  <c r="F11" i="9"/>
  <c r="E11" i="9"/>
  <c r="D11" i="9"/>
  <c r="S10" i="9"/>
  <c r="R10" i="9"/>
  <c r="Q10" i="9"/>
  <c r="P10" i="9"/>
  <c r="O10" i="9"/>
  <c r="N10" i="9"/>
  <c r="M10" i="9"/>
  <c r="L10" i="9"/>
  <c r="K10" i="9"/>
  <c r="J10" i="9"/>
  <c r="I10" i="9"/>
  <c r="H10" i="9"/>
  <c r="G10" i="9"/>
  <c r="F10" i="9"/>
  <c r="E10" i="9"/>
  <c r="D10" i="9"/>
  <c r="S9" i="9"/>
  <c r="R9" i="9"/>
  <c r="Q9" i="9"/>
  <c r="P9" i="9"/>
  <c r="O9" i="9"/>
  <c r="N9" i="9"/>
  <c r="M9" i="9"/>
  <c r="L9" i="9"/>
  <c r="K9" i="9"/>
  <c r="J9" i="9"/>
  <c r="I9" i="9"/>
  <c r="H9" i="9"/>
  <c r="G9" i="9"/>
  <c r="F9" i="9"/>
  <c r="E9" i="9"/>
  <c r="D9" i="9"/>
  <c r="S7" i="9"/>
  <c r="R7" i="9"/>
  <c r="Q7" i="9"/>
  <c r="P7" i="9"/>
  <c r="O7" i="9"/>
  <c r="N7" i="9"/>
  <c r="M7" i="9"/>
  <c r="L7" i="9"/>
  <c r="K7" i="9"/>
  <c r="J7" i="9"/>
  <c r="I7" i="9"/>
  <c r="H7" i="9"/>
  <c r="G7" i="9"/>
  <c r="F7" i="9"/>
  <c r="E7" i="9"/>
  <c r="D7" i="9"/>
  <c r="S8" i="9"/>
  <c r="R8" i="9"/>
  <c r="Q8" i="9"/>
  <c r="P8" i="9"/>
  <c r="O8" i="9"/>
  <c r="N8" i="9"/>
  <c r="M8" i="9"/>
  <c r="L8" i="9"/>
  <c r="K8" i="9"/>
  <c r="J8" i="9"/>
  <c r="I8" i="9"/>
  <c r="H8" i="9"/>
  <c r="G8" i="9"/>
  <c r="F8" i="9"/>
  <c r="E8" i="9"/>
  <c r="D8" i="9"/>
  <c r="Y17" i="8"/>
  <c r="Y19" i="8" s="1"/>
  <c r="Z17" i="8"/>
  <c r="Z19" i="8" s="1"/>
  <c r="AA17" i="8"/>
  <c r="AA19" i="8" s="1"/>
  <c r="AB17" i="8"/>
  <c r="AC17" i="8"/>
  <c r="AD17" i="8"/>
  <c r="AE17" i="8"/>
  <c r="AF17" i="8"/>
  <c r="AG17" i="8"/>
  <c r="AH17" i="8"/>
  <c r="AH19" i="8" s="1"/>
  <c r="AI17" i="8"/>
  <c r="AI19" i="8" s="1"/>
  <c r="AJ17" i="8"/>
  <c r="AK17" i="8"/>
  <c r="AL17" i="8"/>
  <c r="AM17" i="8"/>
  <c r="AN17" i="8"/>
  <c r="AO17" i="8"/>
  <c r="AP17" i="8"/>
  <c r="AQ17" i="8"/>
  <c r="AR17" i="8"/>
  <c r="AS17" i="8"/>
  <c r="AT17" i="8"/>
  <c r="AU17" i="8"/>
  <c r="AV17" i="8"/>
  <c r="AW17" i="8"/>
  <c r="AX17" i="8"/>
  <c r="AY17" i="8"/>
  <c r="AZ17" i="8"/>
  <c r="BA17" i="8"/>
  <c r="X17" i="8"/>
  <c r="Y18" i="8"/>
  <c r="Z18" i="8"/>
  <c r="AA18" i="8"/>
  <c r="AB18" i="8"/>
  <c r="AC18" i="8"/>
  <c r="AD18" i="8"/>
  <c r="AE18" i="8"/>
  <c r="AF18" i="8"/>
  <c r="AG18" i="8"/>
  <c r="AH18" i="8"/>
  <c r="AI18" i="8"/>
  <c r="AJ18" i="8"/>
  <c r="AK18" i="8"/>
  <c r="AL18" i="8"/>
  <c r="AM18" i="8"/>
  <c r="AG19" i="8"/>
  <c r="X18" i="8"/>
  <c r="BD18" i="8"/>
  <c r="BC18" i="8"/>
  <c r="BB18" i="8"/>
  <c r="BD17" i="8"/>
  <c r="BC17" i="8"/>
  <c r="BB17" i="8"/>
  <c r="S17" i="8"/>
  <c r="R17" i="8"/>
  <c r="Q17" i="8"/>
  <c r="P17" i="8"/>
  <c r="O17" i="8"/>
  <c r="N17" i="8"/>
  <c r="M17" i="8"/>
  <c r="L17" i="8"/>
  <c r="K17" i="8"/>
  <c r="J17" i="8"/>
  <c r="I17" i="8"/>
  <c r="H17" i="8"/>
  <c r="G17" i="8"/>
  <c r="F17" i="8"/>
  <c r="E17" i="8"/>
  <c r="D17" i="8"/>
  <c r="BB19" i="8" l="1"/>
  <c r="O16" i="9"/>
  <c r="D16" i="10"/>
  <c r="L16" i="10"/>
  <c r="AB16" i="10"/>
  <c r="T16" i="10"/>
  <c r="Q16" i="9"/>
  <c r="E16" i="10"/>
  <c r="AC16" i="10"/>
  <c r="M16" i="10"/>
  <c r="U16" i="10"/>
  <c r="F16" i="10"/>
  <c r="N16" i="10"/>
  <c r="V16" i="10"/>
  <c r="AD16" i="10"/>
  <c r="G16" i="10"/>
  <c r="O16" i="10"/>
  <c r="W16" i="10"/>
  <c r="AE16" i="10"/>
  <c r="H16" i="10"/>
  <c r="P16" i="10"/>
  <c r="X16" i="10"/>
  <c r="AF16" i="10"/>
  <c r="J16" i="10"/>
  <c r="R16" i="10"/>
  <c r="Z16" i="10"/>
  <c r="I16" i="10"/>
  <c r="Q16" i="10"/>
  <c r="Y16" i="10"/>
  <c r="AG16" i="10"/>
  <c r="K16" i="10"/>
  <c r="S16" i="10"/>
  <c r="AA16" i="10"/>
  <c r="P16" i="9"/>
  <c r="K16" i="9"/>
  <c r="S16" i="9"/>
  <c r="R16" i="9"/>
  <c r="G16" i="9"/>
  <c r="H16" i="9"/>
  <c r="I16" i="9"/>
  <c r="J16" i="9"/>
  <c r="D16" i="9"/>
  <c r="L16" i="9"/>
  <c r="F16" i="9"/>
  <c r="N16" i="9"/>
  <c r="E16" i="9"/>
  <c r="M16" i="9"/>
  <c r="AF19" i="8"/>
  <c r="AM19" i="8"/>
  <c r="AE19" i="8"/>
  <c r="AL19" i="8"/>
  <c r="AK19" i="8"/>
  <c r="AC19" i="8"/>
  <c r="AJ19" i="8"/>
  <c r="AB19" i="8"/>
  <c r="AD19" i="8"/>
  <c r="X19" i="8"/>
  <c r="BC19" i="8"/>
  <c r="BD19" i="8"/>
</calcChain>
</file>

<file path=xl/sharedStrings.xml><?xml version="1.0" encoding="utf-8"?>
<sst xmlns="http://schemas.openxmlformats.org/spreadsheetml/2006/main" count="671" uniqueCount="166">
  <si>
    <t>その他</t>
    <rPh sb="2" eb="3">
      <t>タ</t>
    </rPh>
    <phoneticPr fontId="2"/>
  </si>
  <si>
    <t>〇</t>
    <phoneticPr fontId="2"/>
  </si>
  <si>
    <t>R6年07月</t>
  </si>
  <si>
    <t>取組名</t>
    <rPh sb="0" eb="2">
      <t>トリク</t>
    </rPh>
    <rPh sb="2" eb="3">
      <t>メイ</t>
    </rPh>
    <phoneticPr fontId="2"/>
  </si>
  <si>
    <t>〇</t>
  </si>
  <si>
    <t>R7年01月</t>
  </si>
  <si>
    <t>R6年9月</t>
  </si>
  <si>
    <t>◎</t>
  </si>
  <si>
    <t>○</t>
  </si>
  <si>
    <t>○</t>
    <phoneticPr fontId="2"/>
  </si>
  <si>
    <t>二次
医療圏</t>
    <rPh sb="0" eb="2">
      <t>ニジ</t>
    </rPh>
    <rPh sb="3" eb="6">
      <t>イリョウケン</t>
    </rPh>
    <phoneticPr fontId="4"/>
  </si>
  <si>
    <t>保健所/
政令中核市</t>
    <rPh sb="0" eb="3">
      <t>ホケンショ</t>
    </rPh>
    <rPh sb="5" eb="7">
      <t>セイレイ</t>
    </rPh>
    <rPh sb="7" eb="10">
      <t>チュウカクシ</t>
    </rPh>
    <phoneticPr fontId="4"/>
  </si>
  <si>
    <t>01豊能</t>
    <rPh sb="2" eb="4">
      <t>トヨノ</t>
    </rPh>
    <phoneticPr fontId="4"/>
  </si>
  <si>
    <t>01池田保健所</t>
    <phoneticPr fontId="4"/>
  </si>
  <si>
    <t>02三島</t>
    <rPh sb="2" eb="4">
      <t>ミシマ</t>
    </rPh>
    <phoneticPr fontId="4"/>
  </si>
  <si>
    <t>04茨木保健所</t>
    <rPh sb="2" eb="7">
      <t>イバラキホケンジョ</t>
    </rPh>
    <phoneticPr fontId="4"/>
  </si>
  <si>
    <t>03北河内</t>
    <rPh sb="2" eb="5">
      <t>キタカワチ</t>
    </rPh>
    <phoneticPr fontId="4"/>
  </si>
  <si>
    <t>07守口保健所</t>
    <rPh sb="2" eb="7">
      <t>モリグチホケンジョ</t>
    </rPh>
    <phoneticPr fontId="4"/>
  </si>
  <si>
    <t>08四條畷保健所</t>
    <rPh sb="2" eb="8">
      <t>シジョウナワテホケンジョ</t>
    </rPh>
    <phoneticPr fontId="4"/>
  </si>
  <si>
    <t>04中河内/05南河内</t>
    <rPh sb="2" eb="5">
      <t>ナカカワチ</t>
    </rPh>
    <rPh sb="8" eb="11">
      <t>ミナミカワチ</t>
    </rPh>
    <phoneticPr fontId="4"/>
  </si>
  <si>
    <t>12藤井寺保健所</t>
    <rPh sb="2" eb="8">
      <t>フジイデラホケンジョ</t>
    </rPh>
    <phoneticPr fontId="4"/>
  </si>
  <si>
    <t>05南河内</t>
    <rPh sb="2" eb="5">
      <t>ミナミカワチ</t>
    </rPh>
    <phoneticPr fontId="4"/>
  </si>
  <si>
    <t>13富田林保健所</t>
    <rPh sb="2" eb="8">
      <t>トンダバヤシホケンジョ</t>
    </rPh>
    <phoneticPr fontId="4"/>
  </si>
  <si>
    <t>07泉州</t>
    <rPh sb="2" eb="4">
      <t>センシュウ</t>
    </rPh>
    <phoneticPr fontId="4"/>
  </si>
  <si>
    <t>15和泉保健所</t>
    <rPh sb="2" eb="7">
      <t>イズミホケンジョ</t>
    </rPh>
    <phoneticPr fontId="4"/>
  </si>
  <si>
    <t>16岸和田保健所</t>
    <rPh sb="2" eb="8">
      <t>キシワダホケンジョ</t>
    </rPh>
    <phoneticPr fontId="4"/>
  </si>
  <si>
    <t>17泉佐野保健所</t>
    <rPh sb="2" eb="8">
      <t>イズミサノホケンジョ</t>
    </rPh>
    <phoneticPr fontId="4"/>
  </si>
  <si>
    <t>令和６年度 健康づくり関連事業実績報告</t>
    <phoneticPr fontId="2"/>
  </si>
  <si>
    <t>二次
医療圏</t>
    <phoneticPr fontId="2"/>
  </si>
  <si>
    <t>保健所名</t>
    <rPh sb="0" eb="4">
      <t>ホケンショメイ</t>
    </rPh>
    <phoneticPr fontId="2"/>
  </si>
  <si>
    <t>令和６年度取組み分野</t>
    <rPh sb="0" eb="2">
      <t>レイワ</t>
    </rPh>
    <rPh sb="3" eb="5">
      <t>ネンド</t>
    </rPh>
    <rPh sb="5" eb="7">
      <t>トリクミ</t>
    </rPh>
    <rPh sb="8" eb="10">
      <t>ブンヤ</t>
    </rPh>
    <phoneticPr fontId="2"/>
  </si>
  <si>
    <t>令和６年度取組みのうち重点的な取組み</t>
    <rPh sb="0" eb="2">
      <t>レイワ</t>
    </rPh>
    <rPh sb="3" eb="5">
      <t>ネンド</t>
    </rPh>
    <rPh sb="5" eb="7">
      <t>トリクミ</t>
    </rPh>
    <rPh sb="11" eb="14">
      <t>ジュウテンテキ</t>
    </rPh>
    <rPh sb="15" eb="17">
      <t>トリク</t>
    </rPh>
    <phoneticPr fontId="2"/>
  </si>
  <si>
    <t>取組の概要
・目的</t>
    <rPh sb="0" eb="2">
      <t>トリクミ</t>
    </rPh>
    <rPh sb="7" eb="9">
      <t>モクテキ</t>
    </rPh>
    <phoneticPr fontId="2"/>
  </si>
  <si>
    <t xml:space="preserve">
実施年月
</t>
    <rPh sb="4" eb="6">
      <t>ネンゲツ</t>
    </rPh>
    <phoneticPr fontId="2"/>
  </si>
  <si>
    <t>対象者、連携機関</t>
    <rPh sb="0" eb="3">
      <t>タイショウシャ</t>
    </rPh>
    <rPh sb="4" eb="8">
      <t>レンケイキカン</t>
    </rPh>
    <phoneticPr fontId="2"/>
  </si>
  <si>
    <t>取組み分野</t>
    <rPh sb="0" eb="2">
      <t>トリク</t>
    </rPh>
    <rPh sb="3" eb="5">
      <t>ブンヤ</t>
    </rPh>
    <phoneticPr fontId="2"/>
  </si>
  <si>
    <t>取組の方法</t>
    <rPh sb="0" eb="2">
      <t>トリクミ</t>
    </rPh>
    <rPh sb="3" eb="5">
      <t>ホウホウ</t>
    </rPh>
    <phoneticPr fontId="2"/>
  </si>
  <si>
    <t>予算事業
区分</t>
    <rPh sb="5" eb="7">
      <t>クブン</t>
    </rPh>
    <phoneticPr fontId="2"/>
  </si>
  <si>
    <t>結果・課題</t>
    <rPh sb="0" eb="2">
      <t>ケッカ</t>
    </rPh>
    <rPh sb="3" eb="5">
      <t>カダイ</t>
    </rPh>
    <phoneticPr fontId="2"/>
  </si>
  <si>
    <t>生活習慣病
発症予防</t>
    <rPh sb="0" eb="2">
      <t>セイカツ</t>
    </rPh>
    <rPh sb="2" eb="5">
      <t>シュウカンビョウ</t>
    </rPh>
    <rPh sb="6" eb="8">
      <t>ハッショウ</t>
    </rPh>
    <rPh sb="8" eb="10">
      <t>ヨボウ</t>
    </rPh>
    <phoneticPr fontId="2"/>
  </si>
  <si>
    <t>早期発見
重症化予防</t>
    <rPh sb="0" eb="2">
      <t>ソウキ</t>
    </rPh>
    <rPh sb="2" eb="4">
      <t>ハッケン</t>
    </rPh>
    <rPh sb="5" eb="8">
      <t>ジュウショウカ</t>
    </rPh>
    <rPh sb="8" eb="10">
      <t>ヨボウ</t>
    </rPh>
    <phoneticPr fontId="2"/>
  </si>
  <si>
    <t>生活機能
維持・向上</t>
    <rPh sb="0" eb="2">
      <t>セイカツ</t>
    </rPh>
    <rPh sb="2" eb="4">
      <t>キノウ</t>
    </rPh>
    <rPh sb="5" eb="7">
      <t>イジ</t>
    </rPh>
    <rPh sb="8" eb="10">
      <t>コウジョウ</t>
    </rPh>
    <phoneticPr fontId="2"/>
  </si>
  <si>
    <t>社会環境
整備</t>
    <rPh sb="0" eb="2">
      <t>シャカイ</t>
    </rPh>
    <rPh sb="2" eb="4">
      <t>カンキョウ</t>
    </rPh>
    <rPh sb="5" eb="7">
      <t>セイビ</t>
    </rPh>
    <phoneticPr fontId="2"/>
  </si>
  <si>
    <t>栄養・食生活</t>
    <rPh sb="0" eb="2">
      <t>エイヨウ</t>
    </rPh>
    <rPh sb="3" eb="6">
      <t>ショクセイカツ</t>
    </rPh>
    <phoneticPr fontId="4"/>
  </si>
  <si>
    <t>身体活動・運動</t>
    <rPh sb="0" eb="4">
      <t>シンタイカツドウ</t>
    </rPh>
    <rPh sb="5" eb="7">
      <t>ウンドウ</t>
    </rPh>
    <phoneticPr fontId="4"/>
  </si>
  <si>
    <t>休養・睡眠</t>
    <rPh sb="0" eb="2">
      <t>キュウヨウ</t>
    </rPh>
    <rPh sb="3" eb="5">
      <t>スイミン</t>
    </rPh>
    <phoneticPr fontId="4"/>
  </si>
  <si>
    <t>飲酒</t>
    <rPh sb="0" eb="2">
      <t>インシュ</t>
    </rPh>
    <phoneticPr fontId="4"/>
  </si>
  <si>
    <t>喫煙</t>
    <rPh sb="0" eb="2">
      <t>キツエン</t>
    </rPh>
    <phoneticPr fontId="4"/>
  </si>
  <si>
    <t>歯と口の健康</t>
    <rPh sb="0" eb="1">
      <t>ハ</t>
    </rPh>
    <rPh sb="2" eb="3">
      <t>クチ</t>
    </rPh>
    <rPh sb="4" eb="6">
      <t>ケンコウ</t>
    </rPh>
    <phoneticPr fontId="4"/>
  </si>
  <si>
    <t>健診</t>
    <rPh sb="0" eb="2">
      <t>ケンシン</t>
    </rPh>
    <phoneticPr fontId="4"/>
  </si>
  <si>
    <t>がん検診</t>
    <rPh sb="2" eb="4">
      <t>ケンシン</t>
    </rPh>
    <phoneticPr fontId="4"/>
  </si>
  <si>
    <t>重症化予防</t>
    <rPh sb="0" eb="5">
      <t>ジュウショウカヨボウ</t>
    </rPh>
    <phoneticPr fontId="4"/>
  </si>
  <si>
    <t>ロコモ</t>
  </si>
  <si>
    <t>フレイル</t>
  </si>
  <si>
    <t>骨粗鬆症</t>
    <rPh sb="0" eb="4">
      <t>コツソショウショウ</t>
    </rPh>
    <phoneticPr fontId="4"/>
  </si>
  <si>
    <t>メンタルヘルス</t>
  </si>
  <si>
    <t>ヘルスリテラシー・気運醸成</t>
    <rPh sb="9" eb="13">
      <t>キウンジョウセイ</t>
    </rPh>
    <phoneticPr fontId="4"/>
  </si>
  <si>
    <t>ICT（PHR等）活用</t>
    <rPh sb="7" eb="8">
      <t>ナド</t>
    </rPh>
    <rPh sb="9" eb="11">
      <t>カツヨウ</t>
    </rPh>
    <phoneticPr fontId="4"/>
  </si>
  <si>
    <t>社会環境整備</t>
    <rPh sb="0" eb="6">
      <t>シャカイカンキョウセイビ</t>
    </rPh>
    <phoneticPr fontId="4"/>
  </si>
  <si>
    <t>会議・作業部会</t>
    <rPh sb="0" eb="2">
      <t>カイギ</t>
    </rPh>
    <rPh sb="3" eb="5">
      <t>サギョウ</t>
    </rPh>
    <rPh sb="5" eb="7">
      <t>ブカイ</t>
    </rPh>
    <phoneticPr fontId="4"/>
  </si>
  <si>
    <t>研修会・講演会　</t>
    <rPh sb="0" eb="3">
      <t>ケンシュウカイ</t>
    </rPh>
    <rPh sb="4" eb="6">
      <t>コウエン</t>
    </rPh>
    <rPh sb="6" eb="7">
      <t>カイ</t>
    </rPh>
    <phoneticPr fontId="4"/>
  </si>
  <si>
    <t>個別相談（健康相談等）</t>
    <rPh sb="0" eb="2">
      <t>コベツ</t>
    </rPh>
    <rPh sb="2" eb="4">
      <t>ソウダン</t>
    </rPh>
    <rPh sb="5" eb="7">
      <t>ケンコウ</t>
    </rPh>
    <rPh sb="7" eb="9">
      <t>ソウダン</t>
    </rPh>
    <rPh sb="9" eb="10">
      <t>トウ</t>
    </rPh>
    <phoneticPr fontId="4"/>
  </si>
  <si>
    <t>ブース出展</t>
    <rPh sb="3" eb="5">
      <t>シュッテン</t>
    </rPh>
    <phoneticPr fontId="4"/>
  </si>
  <si>
    <t>体験型イベント</t>
    <rPh sb="0" eb="3">
      <t>タイケンガタ</t>
    </rPh>
    <phoneticPr fontId="4"/>
  </si>
  <si>
    <t>リーフレット配布</t>
    <rPh sb="6" eb="8">
      <t>ハイフ</t>
    </rPh>
    <phoneticPr fontId="4"/>
  </si>
  <si>
    <t>パネル展示</t>
    <rPh sb="3" eb="5">
      <t>テンジ</t>
    </rPh>
    <phoneticPr fontId="4"/>
  </si>
  <si>
    <t>アンケート調査　　　　</t>
    <rPh sb="5" eb="7">
      <t>チョウサ</t>
    </rPh>
    <phoneticPr fontId="4"/>
  </si>
  <si>
    <t>人材、ボランティア育成</t>
  </si>
  <si>
    <t>啓発媒体作成</t>
    <rPh sb="0" eb="2">
      <t>ケイハツ</t>
    </rPh>
    <rPh sb="2" eb="4">
      <t>バイタイ</t>
    </rPh>
    <rPh sb="4" eb="6">
      <t>サクセイ</t>
    </rPh>
    <phoneticPr fontId="4"/>
  </si>
  <si>
    <t>たばこ対策推進事業</t>
    <rPh sb="3" eb="5">
      <t>タイサク</t>
    </rPh>
    <rPh sb="5" eb="7">
      <t>スイシン</t>
    </rPh>
    <rPh sb="7" eb="9">
      <t>ジギョウ</t>
    </rPh>
    <phoneticPr fontId="4"/>
  </si>
  <si>
    <t>糖尿病予防戦略事業</t>
    <rPh sb="0" eb="3">
      <t>トウニョウビョウ</t>
    </rPh>
    <rPh sb="3" eb="5">
      <t>ヨボウ</t>
    </rPh>
    <rPh sb="5" eb="7">
      <t>センリャク</t>
    </rPh>
    <rPh sb="7" eb="9">
      <t>ジギョウ</t>
    </rPh>
    <phoneticPr fontId="4"/>
  </si>
  <si>
    <t>特定給食施設指導事業</t>
    <rPh sb="0" eb="2">
      <t>トクテイ</t>
    </rPh>
    <rPh sb="2" eb="4">
      <t>キュウショク</t>
    </rPh>
    <rPh sb="4" eb="6">
      <t>シセツ</t>
    </rPh>
    <rPh sb="6" eb="8">
      <t>シドウ</t>
    </rPh>
    <rPh sb="8" eb="10">
      <t>ジギョウ</t>
    </rPh>
    <phoneticPr fontId="4"/>
  </si>
  <si>
    <t>管内の事業所支援を通じた生活習慣病予防啓発</t>
    <rPh sb="0" eb="2">
      <t>カンナイ</t>
    </rPh>
    <rPh sb="3" eb="6">
      <t>ジギョウショ</t>
    </rPh>
    <rPh sb="6" eb="8">
      <t>シエン</t>
    </rPh>
    <rPh sb="9" eb="10">
      <t>ツウ</t>
    </rPh>
    <rPh sb="12" eb="17">
      <t>セイカツシュウカンビョウ</t>
    </rPh>
    <rPh sb="17" eb="21">
      <t>ヨボウケイハツ</t>
    </rPh>
    <phoneticPr fontId="2"/>
  </si>
  <si>
    <t>01豊能</t>
  </si>
  <si>
    <t>01池田保健所</t>
  </si>
  <si>
    <t>【対象】ユタカ交通（株）（長距離夜行バス事業所）社員</t>
    <rPh sb="1" eb="3">
      <t>タイショウ</t>
    </rPh>
    <phoneticPr fontId="2"/>
  </si>
  <si>
    <t>R6年6月
R6年10月
R6年12月
R7年1月</t>
    <rPh sb="2" eb="3">
      <t>ネン</t>
    </rPh>
    <rPh sb="4" eb="5">
      <t>ガツ</t>
    </rPh>
    <rPh sb="8" eb="9">
      <t>ネン</t>
    </rPh>
    <rPh sb="11" eb="12">
      <t>ガツ</t>
    </rPh>
    <rPh sb="15" eb="16">
      <t>ネン</t>
    </rPh>
    <rPh sb="18" eb="19">
      <t>ガツ</t>
    </rPh>
    <rPh sb="22" eb="23">
      <t>ネン</t>
    </rPh>
    <rPh sb="24" eb="25">
      <t>ガツ</t>
    </rPh>
    <phoneticPr fontId="2"/>
  </si>
  <si>
    <t>【目的】事業所が自立した健康管理体制を確立する
【内容】(R6年６月)
・R5年度に保健師が対面で実施した健康教育の内容を、YouTube動画にし、健康教育が受けられなかった社員対象に、限定配信を実施
テーマ：健康づくりセミナー～栄養・食生活編～
（１）健診結果の振り返り、健康指標の説明
（２）食生活自己チェック
（３）食生活についてのアドバイス
・保健師学生による健康教育の実施(対面)
テーマ：どう生きるかはどう眠るかだ〜睡眠で明日が変わる！〜
(R6年10月)
・メンタルヘルスについて、協会けんぽ実施の健康講座を紹介
・腰痛予防体操のポスターを配付し、実施を促す
(R6年12月～R7年1月)
・栄養士学生による健康教育の実施(YouTube配信)
テーマ：減塩～日々の食生活をより健康的に～</t>
    <rPh sb="1" eb="3">
      <t>モクテキ</t>
    </rPh>
    <rPh sb="25" eb="27">
      <t>ナイヨウ</t>
    </rPh>
    <rPh sb="31" eb="32">
      <t>ネン</t>
    </rPh>
    <rPh sb="33" eb="34">
      <t>ガツ</t>
    </rPh>
    <rPh sb="39" eb="41">
      <t>ネンド</t>
    </rPh>
    <rPh sb="42" eb="45">
      <t>ホケンシ</t>
    </rPh>
    <rPh sb="46" eb="48">
      <t>タイメン</t>
    </rPh>
    <rPh sb="49" eb="51">
      <t>ジッシ</t>
    </rPh>
    <rPh sb="53" eb="57">
      <t>ケンコウキョウイク</t>
    </rPh>
    <rPh sb="58" eb="60">
      <t>ナイヨウ</t>
    </rPh>
    <rPh sb="62" eb="71">
      <t>ユーチューブドウガ</t>
    </rPh>
    <rPh sb="74" eb="78">
      <t>ケンコウキョウイク</t>
    </rPh>
    <rPh sb="79" eb="80">
      <t>ウ</t>
    </rPh>
    <rPh sb="87" eb="89">
      <t>シャイン</t>
    </rPh>
    <rPh sb="89" eb="91">
      <t>タイショウ</t>
    </rPh>
    <rPh sb="93" eb="97">
      <t>ゲンテイハイシン</t>
    </rPh>
    <rPh sb="98" eb="100">
      <t>ジッシ</t>
    </rPh>
    <rPh sb="105" eb="107">
      <t>ケンコウ</t>
    </rPh>
    <rPh sb="121" eb="122">
      <t>ヘン</t>
    </rPh>
    <rPh sb="176" eb="179">
      <t>ホケンシ</t>
    </rPh>
    <rPh sb="179" eb="181">
      <t>ガクセイ</t>
    </rPh>
    <rPh sb="184" eb="188">
      <t>ケンコウキョウイク</t>
    </rPh>
    <rPh sb="189" eb="191">
      <t>ジッシ</t>
    </rPh>
    <rPh sb="192" eb="194">
      <t>タイメン</t>
    </rPh>
    <rPh sb="229" eb="230">
      <t>ネン</t>
    </rPh>
    <rPh sb="232" eb="233">
      <t>ガツ</t>
    </rPh>
    <rPh sb="248" eb="250">
      <t>キョウカイ</t>
    </rPh>
    <rPh sb="253" eb="255">
      <t>ジッシ</t>
    </rPh>
    <rPh sb="256" eb="260">
      <t>ケンコウコウザ</t>
    </rPh>
    <rPh sb="261" eb="263">
      <t>ショウカイ</t>
    </rPh>
    <rPh sb="265" eb="269">
      <t>ヨウツウヨボウ</t>
    </rPh>
    <rPh sb="269" eb="271">
      <t>タイソウ</t>
    </rPh>
    <rPh sb="277" eb="279">
      <t>ハイフ</t>
    </rPh>
    <rPh sb="281" eb="283">
      <t>ジッシ</t>
    </rPh>
    <rPh sb="284" eb="285">
      <t>ウナガ</t>
    </rPh>
    <rPh sb="290" eb="291">
      <t>ネン</t>
    </rPh>
    <rPh sb="293" eb="294">
      <t>ガツ</t>
    </rPh>
    <rPh sb="297" eb="298">
      <t>ネン</t>
    </rPh>
    <rPh sb="299" eb="300">
      <t>ガツ</t>
    </rPh>
    <rPh sb="303" eb="308">
      <t>エイヨウシガクセイ</t>
    </rPh>
    <rPh sb="311" eb="315">
      <t>ケンコウキョウイク</t>
    </rPh>
    <rPh sb="316" eb="318">
      <t>ジッシ</t>
    </rPh>
    <rPh sb="326" eb="328">
      <t>ハイシン</t>
    </rPh>
    <phoneticPr fontId="2"/>
  </si>
  <si>
    <t>【結果】
●6月に配信したYouTube動画の視聴者21名、視聴後アンケート回収20名（回答率95.0%）
・栄養・食生活に関して、R5年度の対面での健康教育を受けられなかった社員にも、今年度の動画配信による啓発を通して、情報を発信した。
・事後アンケートによる理解度は、80%が理解できたと回答。
●保健師学生による睡眠に関する健康教育には12名参加、アンケート回収12名(回答率100%)
・睡眠に関して、事後アンケートによる理解度は100%が理解できたと回答。
●栄養士学生による減塩に関する健康教育をYouTube動画配信により実施。アンケート回収未。
●メンタルヘルスについて、健康講座の案内はしたが、利用には至っていない。
●腰痛予防体操ポスターは事業所に貼付し、社員が実施する姿も見られるとのこと。
【課題】
●事業所の経営者や健康管理責任者への支援を継続してきたが、健康管理への認識が向上せず、自主的な取組には至っていない。引き続き、社員への生活習慣病予防対策については促していく。</t>
    <rPh sb="7" eb="8">
      <t>ガツ</t>
    </rPh>
    <rPh sb="9" eb="11">
      <t>ハイシン</t>
    </rPh>
    <rPh sb="13" eb="22">
      <t>ユーチューブドウガ</t>
    </rPh>
    <rPh sb="23" eb="25">
      <t>シチョウ</t>
    </rPh>
    <rPh sb="25" eb="26">
      <t>シャ</t>
    </rPh>
    <rPh sb="28" eb="29">
      <t>メイ</t>
    </rPh>
    <rPh sb="30" eb="33">
      <t>シチョウゴ</t>
    </rPh>
    <rPh sb="42" eb="43">
      <t>メイ</t>
    </rPh>
    <rPh sb="55" eb="57">
      <t>エイヨウ</t>
    </rPh>
    <rPh sb="58" eb="61">
      <t>ショクセイカツ</t>
    </rPh>
    <rPh sb="62" eb="63">
      <t>カン</t>
    </rPh>
    <rPh sb="68" eb="70">
      <t>ネンド</t>
    </rPh>
    <rPh sb="71" eb="73">
      <t>タイメン</t>
    </rPh>
    <rPh sb="75" eb="79">
      <t>ケンコウキョウイク</t>
    </rPh>
    <rPh sb="80" eb="81">
      <t>ウ</t>
    </rPh>
    <rPh sb="88" eb="90">
      <t>シャイン</t>
    </rPh>
    <rPh sb="93" eb="96">
      <t>コンネンド</t>
    </rPh>
    <rPh sb="97" eb="99">
      <t>ドウガ</t>
    </rPh>
    <rPh sb="99" eb="101">
      <t>ハイシン</t>
    </rPh>
    <rPh sb="104" eb="106">
      <t>ケイハツ</t>
    </rPh>
    <rPh sb="107" eb="108">
      <t>トオ</t>
    </rPh>
    <rPh sb="111" eb="113">
      <t>ジョウホウ</t>
    </rPh>
    <rPh sb="114" eb="116">
      <t>ハッシン</t>
    </rPh>
    <rPh sb="121" eb="123">
      <t>ジゴ</t>
    </rPh>
    <rPh sb="131" eb="134">
      <t>リカイド</t>
    </rPh>
    <rPh sb="140" eb="142">
      <t>リカイ</t>
    </rPh>
    <rPh sb="146" eb="148">
      <t>カイトウ</t>
    </rPh>
    <rPh sb="151" eb="154">
      <t>ホケンシ</t>
    </rPh>
    <rPh sb="154" eb="156">
      <t>ガクセイ</t>
    </rPh>
    <rPh sb="159" eb="161">
      <t>スイミン</t>
    </rPh>
    <rPh sb="162" eb="163">
      <t>カン</t>
    </rPh>
    <rPh sb="165" eb="169">
      <t>ケンコウキョウイク</t>
    </rPh>
    <rPh sb="173" eb="174">
      <t>メイ</t>
    </rPh>
    <rPh sb="174" eb="176">
      <t>サンカ</t>
    </rPh>
    <rPh sb="182" eb="184">
      <t>カイシュウ</t>
    </rPh>
    <rPh sb="186" eb="187">
      <t>メイ</t>
    </rPh>
    <rPh sb="188" eb="191">
      <t>カイトウリツ</t>
    </rPh>
    <rPh sb="198" eb="200">
      <t>スイミン</t>
    </rPh>
    <rPh sb="201" eb="202">
      <t>カン</t>
    </rPh>
    <rPh sb="224" eb="226">
      <t>リカイ</t>
    </rPh>
    <rPh sb="230" eb="232">
      <t>カイトウ</t>
    </rPh>
    <rPh sb="235" eb="238">
      <t>エイヨウシ</t>
    </rPh>
    <rPh sb="238" eb="240">
      <t>ガクセイ</t>
    </rPh>
    <rPh sb="243" eb="245">
      <t>ゲンエン</t>
    </rPh>
    <rPh sb="246" eb="247">
      <t>カン</t>
    </rPh>
    <rPh sb="249" eb="253">
      <t>ケンコウキョウイク</t>
    </rPh>
    <rPh sb="254" eb="263">
      <t>ユーチューブドウガ</t>
    </rPh>
    <rPh sb="263" eb="265">
      <t>ハイシン</t>
    </rPh>
    <rPh sb="268" eb="270">
      <t>ジッシ</t>
    </rPh>
    <rPh sb="276" eb="278">
      <t>カイシュウ</t>
    </rPh>
    <rPh sb="278" eb="279">
      <t>ミ</t>
    </rPh>
    <rPh sb="294" eb="298">
      <t>ケンコウコウザ</t>
    </rPh>
    <rPh sb="299" eb="301">
      <t>アンナイ</t>
    </rPh>
    <rPh sb="306" eb="308">
      <t>リヨウ</t>
    </rPh>
    <rPh sb="310" eb="311">
      <t>イタ</t>
    </rPh>
    <rPh sb="319" eb="325">
      <t>ヨウツウヨボウタイソウ</t>
    </rPh>
    <rPh sb="330" eb="333">
      <t>ジギョウショ</t>
    </rPh>
    <rPh sb="334" eb="336">
      <t>チョウフ</t>
    </rPh>
    <rPh sb="338" eb="340">
      <t>シャイン</t>
    </rPh>
    <rPh sb="341" eb="343">
      <t>ジッシ</t>
    </rPh>
    <rPh sb="345" eb="346">
      <t>スガタ</t>
    </rPh>
    <rPh sb="347" eb="348">
      <t>ミ</t>
    </rPh>
    <rPh sb="358" eb="360">
      <t>カダイ</t>
    </rPh>
    <rPh sb="363" eb="366">
      <t>ジギョウショ</t>
    </rPh>
    <rPh sb="367" eb="370">
      <t>ケイエイシャ</t>
    </rPh>
    <rPh sb="371" eb="375">
      <t>ケンコウカンリ</t>
    </rPh>
    <rPh sb="375" eb="378">
      <t>セキニンシャ</t>
    </rPh>
    <rPh sb="380" eb="382">
      <t>シエン</t>
    </rPh>
    <rPh sb="383" eb="385">
      <t>ケイゾク</t>
    </rPh>
    <rPh sb="391" eb="395">
      <t>ケンコウカンリ</t>
    </rPh>
    <rPh sb="397" eb="399">
      <t>ニンシキ</t>
    </rPh>
    <rPh sb="400" eb="402">
      <t>コウジョウ</t>
    </rPh>
    <rPh sb="405" eb="408">
      <t>ジシュテキ</t>
    </rPh>
    <rPh sb="409" eb="411">
      <t>トリクミ</t>
    </rPh>
    <rPh sb="413" eb="414">
      <t>イタ</t>
    </rPh>
    <rPh sb="420" eb="421">
      <t>ヒ</t>
    </rPh>
    <rPh sb="422" eb="423">
      <t>ツヅ</t>
    </rPh>
    <rPh sb="425" eb="427">
      <t>シャイン</t>
    </rPh>
    <rPh sb="429" eb="434">
      <t>セイカツシュウカンビョウ</t>
    </rPh>
    <rPh sb="434" eb="438">
      <t>ヨボウタイサク</t>
    </rPh>
    <rPh sb="443" eb="444">
      <t>ウナガ</t>
    </rPh>
    <phoneticPr fontId="2"/>
  </si>
  <si>
    <t>02三島</t>
  </si>
  <si>
    <t>04茨木保健所</t>
  </si>
  <si>
    <t>V.O.S.メニューの推進</t>
    <rPh sb="11" eb="13">
      <t>スイシン</t>
    </rPh>
    <phoneticPr fontId="2"/>
  </si>
  <si>
    <t>府民が健康的な食生活を実践できるよう、飲食店、社員食堂、学生食堂等に対してV.O.S.メニューの提供を働きかけるとともに、府民に対して提供店等の啓発を行う。</t>
    <rPh sb="0" eb="2">
      <t>フミン</t>
    </rPh>
    <rPh sb="3" eb="5">
      <t>ケンコウ</t>
    </rPh>
    <rPh sb="5" eb="6">
      <t>テキ</t>
    </rPh>
    <rPh sb="7" eb="10">
      <t>ショクセイカツ</t>
    </rPh>
    <rPh sb="11" eb="13">
      <t>ジッセン</t>
    </rPh>
    <rPh sb="19" eb="22">
      <t>インショクテン</t>
    </rPh>
    <rPh sb="23" eb="25">
      <t>シャイン</t>
    </rPh>
    <rPh sb="25" eb="27">
      <t>ショクドウ</t>
    </rPh>
    <rPh sb="28" eb="30">
      <t>ガクセイ</t>
    </rPh>
    <rPh sb="30" eb="32">
      <t>ショクドウ</t>
    </rPh>
    <rPh sb="32" eb="33">
      <t>トウ</t>
    </rPh>
    <rPh sb="34" eb="35">
      <t>タイ</t>
    </rPh>
    <rPh sb="48" eb="50">
      <t>テイキョウ</t>
    </rPh>
    <rPh sb="51" eb="52">
      <t>ハタラ</t>
    </rPh>
    <rPh sb="61" eb="63">
      <t>フミン</t>
    </rPh>
    <rPh sb="64" eb="65">
      <t>タイ</t>
    </rPh>
    <rPh sb="67" eb="69">
      <t>テイキョウ</t>
    </rPh>
    <rPh sb="69" eb="70">
      <t>テン</t>
    </rPh>
    <rPh sb="70" eb="71">
      <t>トウ</t>
    </rPh>
    <rPh sb="72" eb="74">
      <t>ケイハツ</t>
    </rPh>
    <rPh sb="75" eb="76">
      <t>オコナ</t>
    </rPh>
    <phoneticPr fontId="2"/>
  </si>
  <si>
    <t>R6年７月～R7年3月</t>
    <rPh sb="2" eb="3">
      <t>ネン</t>
    </rPh>
    <rPh sb="4" eb="5">
      <t>ガツ</t>
    </rPh>
    <rPh sb="8" eb="9">
      <t>ネン</t>
    </rPh>
    <rPh sb="10" eb="11">
      <t>ガツ</t>
    </rPh>
    <phoneticPr fontId="2"/>
  </si>
  <si>
    <t>【対象】飲食店、事業所・大学等の給食施設、府民
【連携機関】茨木市、摂津市、島本町、イオンモール茨木、茨木商工会議所、摂津市商工会、島本町商工会、（公社）大阪食品衛生協会茨木支部、大阪府茨木保健所管内集団給食研究会</t>
    <rPh sb="1" eb="3">
      <t>タイショウ</t>
    </rPh>
    <rPh sb="4" eb="7">
      <t>インショクテン</t>
    </rPh>
    <rPh sb="8" eb="11">
      <t>ジギョウショ</t>
    </rPh>
    <rPh sb="12" eb="14">
      <t>ダイガク</t>
    </rPh>
    <rPh sb="14" eb="15">
      <t>トウ</t>
    </rPh>
    <rPh sb="16" eb="18">
      <t>キュウショク</t>
    </rPh>
    <rPh sb="18" eb="20">
      <t>シセツ</t>
    </rPh>
    <rPh sb="21" eb="23">
      <t>フミン</t>
    </rPh>
    <rPh sb="25" eb="27">
      <t>レンケイ</t>
    </rPh>
    <rPh sb="27" eb="29">
      <t>キカン</t>
    </rPh>
    <phoneticPr fontId="2"/>
  </si>
  <si>
    <t>【結果】V.O.S.メニュー新規申請数１件、プレV.O.S.新規申請数６件（令和7年1月末現在）、V.O.S.等ヘルシーメニュー提供店PRキャンペーン参加店舗数23店舗、集団給食研究会V.O.S.提供施設見学会参加者数12施設13名、府民啓発数（啓発イベント参加者等）2回712名
●地域の関係機関との連携により、V.O.S.メニュー提供店等の拡大を行うことができた。
●管内事業所１社において、公衆栄養臨地実習生が考案したV.O.S.メニューの提供に向けて調整中。
●府民啓発イベントでは、V.O.S.提供店等の紹介の他、アンケートを実施し、ヘルシーメニューのニーズを把握することができた。
【課題】
●キャンペーン参加店アンケートやV.O.S.メニューの提供を働きかけた事業所等から得られた情報を活用し、V.O.S.メニューを提供する飲食店、社員食堂、学生食堂等の拡大に向けた取組みを検討する。</t>
    <rPh sb="1" eb="3">
      <t>ケッカ</t>
    </rPh>
    <rPh sb="14" eb="16">
      <t>シンキ</t>
    </rPh>
    <rPh sb="16" eb="18">
      <t>シンセイ</t>
    </rPh>
    <rPh sb="18" eb="19">
      <t>スウ</t>
    </rPh>
    <rPh sb="20" eb="21">
      <t>ケン</t>
    </rPh>
    <rPh sb="30" eb="32">
      <t>シンキ</t>
    </rPh>
    <rPh sb="32" eb="35">
      <t>シンセイスウ</t>
    </rPh>
    <rPh sb="36" eb="37">
      <t>ケン</t>
    </rPh>
    <rPh sb="38" eb="40">
      <t>レイワ</t>
    </rPh>
    <rPh sb="41" eb="42">
      <t>ネン</t>
    </rPh>
    <rPh sb="43" eb="44">
      <t>ガツ</t>
    </rPh>
    <rPh sb="44" eb="45">
      <t>マツ</t>
    </rPh>
    <rPh sb="45" eb="47">
      <t>ゲンザイ</t>
    </rPh>
    <rPh sb="55" eb="56">
      <t>トウ</t>
    </rPh>
    <rPh sb="64" eb="66">
      <t>テイキョウ</t>
    </rPh>
    <rPh sb="66" eb="67">
      <t>テン</t>
    </rPh>
    <rPh sb="85" eb="87">
      <t>シュウダン</t>
    </rPh>
    <rPh sb="87" eb="89">
      <t>キュウショク</t>
    </rPh>
    <rPh sb="89" eb="92">
      <t>ケンキュウカイ</t>
    </rPh>
    <rPh sb="98" eb="100">
      <t>テイキョウ</t>
    </rPh>
    <rPh sb="100" eb="102">
      <t>シセツ</t>
    </rPh>
    <rPh sb="102" eb="105">
      <t>ケンガクカイ</t>
    </rPh>
    <rPh sb="105" eb="109">
      <t>サンカシャスウ</t>
    </rPh>
    <rPh sb="111" eb="113">
      <t>シセツ</t>
    </rPh>
    <rPh sb="115" eb="116">
      <t>メイ</t>
    </rPh>
    <rPh sb="117" eb="119">
      <t>フミン</t>
    </rPh>
    <rPh sb="119" eb="121">
      <t>ケイハツ</t>
    </rPh>
    <rPh sb="121" eb="122">
      <t>スウ</t>
    </rPh>
    <rPh sb="123" eb="125">
      <t>ケイハツ</t>
    </rPh>
    <rPh sb="129" eb="132">
      <t>サンカシャ</t>
    </rPh>
    <rPh sb="132" eb="133">
      <t>トウ</t>
    </rPh>
    <rPh sb="135" eb="136">
      <t>カイ</t>
    </rPh>
    <rPh sb="139" eb="140">
      <t>メイ</t>
    </rPh>
    <rPh sb="142" eb="144">
      <t>チイキ</t>
    </rPh>
    <rPh sb="145" eb="147">
      <t>カンケイ</t>
    </rPh>
    <rPh sb="147" eb="149">
      <t>キカン</t>
    </rPh>
    <rPh sb="151" eb="153">
      <t>レンケイ</t>
    </rPh>
    <rPh sb="167" eb="170">
      <t>テイキョウテン</t>
    </rPh>
    <rPh sb="170" eb="171">
      <t>トウ</t>
    </rPh>
    <rPh sb="172" eb="174">
      <t>カクダイ</t>
    </rPh>
    <rPh sb="175" eb="176">
      <t>オコナ</t>
    </rPh>
    <rPh sb="186" eb="188">
      <t>カンナイ</t>
    </rPh>
    <rPh sb="188" eb="191">
      <t>ジギョウショ</t>
    </rPh>
    <rPh sb="192" eb="193">
      <t>シャ</t>
    </rPh>
    <rPh sb="198" eb="202">
      <t>コウシュウエイヨウ</t>
    </rPh>
    <rPh sb="202" eb="204">
      <t>リンチ</t>
    </rPh>
    <rPh sb="204" eb="207">
      <t>ジッシュウセイ</t>
    </rPh>
    <rPh sb="208" eb="210">
      <t>コウアン</t>
    </rPh>
    <rPh sb="223" eb="225">
      <t>テイキョウ</t>
    </rPh>
    <rPh sb="226" eb="227">
      <t>ム</t>
    </rPh>
    <rPh sb="229" eb="232">
      <t>チョウセイチュウ</t>
    </rPh>
    <rPh sb="235" eb="237">
      <t>フミン</t>
    </rPh>
    <rPh sb="237" eb="239">
      <t>ケイハツ</t>
    </rPh>
    <rPh sb="252" eb="256">
      <t>テイキョウテントウ</t>
    </rPh>
    <rPh sb="257" eb="259">
      <t>ショウカイ</t>
    </rPh>
    <rPh sb="260" eb="261">
      <t>ホカ</t>
    </rPh>
    <rPh sb="268" eb="270">
      <t>ジッシ</t>
    </rPh>
    <rPh sb="285" eb="287">
      <t>ハアク</t>
    </rPh>
    <rPh sb="298" eb="300">
      <t>カダイ</t>
    </rPh>
    <rPh sb="329" eb="331">
      <t>テイキョウ</t>
    </rPh>
    <rPh sb="332" eb="333">
      <t>ハタラ</t>
    </rPh>
    <rPh sb="337" eb="340">
      <t>ジギョウショ</t>
    </rPh>
    <rPh sb="340" eb="341">
      <t>トウ</t>
    </rPh>
    <rPh sb="343" eb="344">
      <t>エ</t>
    </rPh>
    <rPh sb="347" eb="349">
      <t>ジョウホウ</t>
    </rPh>
    <rPh sb="350" eb="352">
      <t>カツヨウ</t>
    </rPh>
    <rPh sb="373" eb="375">
      <t>シャイン</t>
    </rPh>
    <rPh sb="375" eb="377">
      <t>ショクドウ</t>
    </rPh>
    <rPh sb="378" eb="380">
      <t>ガクセイ</t>
    </rPh>
    <rPh sb="380" eb="382">
      <t>ショクドウ</t>
    </rPh>
    <rPh sb="382" eb="383">
      <t>トウ</t>
    </rPh>
    <rPh sb="384" eb="386">
      <t>カクダイ</t>
    </rPh>
    <rPh sb="387" eb="388">
      <t>ム</t>
    </rPh>
    <rPh sb="390" eb="392">
      <t>トリク</t>
    </rPh>
    <rPh sb="394" eb="396">
      <t>ケントウ</t>
    </rPh>
    <phoneticPr fontId="2"/>
  </si>
  <si>
    <t>03北河内</t>
  </si>
  <si>
    <t>07守口保健所</t>
  </si>
  <si>
    <t>地域保健課と連携した歯科健康展へのブース出展</t>
    <rPh sb="0" eb="5">
      <t>チイキホケンカ</t>
    </rPh>
    <rPh sb="6" eb="8">
      <t>レンケイ</t>
    </rPh>
    <rPh sb="10" eb="15">
      <t>シカケンコウテン</t>
    </rPh>
    <rPh sb="20" eb="22">
      <t>シュッテン</t>
    </rPh>
    <phoneticPr fontId="2"/>
  </si>
  <si>
    <t>住民に対して、健康に関する啓発を行う。
・精神チーム：アルコールパッチテスト（簡易版）・酩酊ゴーグル着用によるキャッチボール・アルコール依存症相談（断酒会・家族会）
・感染症チーム：結核・HIV・手洗いのタイミング等
・企画チーム：健活10・たばこ（クイズ、ポイズンセット、肺モデル）・食生活（食事バランス、V.O.S）・フレイル（握力測定）・子どもロコモ等</t>
    <rPh sb="84" eb="87">
      <t>カンセンショウ</t>
    </rPh>
    <rPh sb="98" eb="100">
      <t>テアラ</t>
    </rPh>
    <rPh sb="110" eb="112">
      <t>キカク</t>
    </rPh>
    <rPh sb="137" eb="138">
      <t>ハイ</t>
    </rPh>
    <rPh sb="147" eb="149">
      <t>ショクジ</t>
    </rPh>
    <rPh sb="166" eb="170">
      <t>アクリョクソクテイ</t>
    </rPh>
    <rPh sb="172" eb="173">
      <t>コ</t>
    </rPh>
    <rPh sb="178" eb="179">
      <t>ナド</t>
    </rPh>
    <phoneticPr fontId="2"/>
  </si>
  <si>
    <t>【対象】門真市民
【連携機関】門真市歯科医師会、門真市健康増進課、門真市医師会、門真市薬剤師会、大阪府歯科技工士会北東支部</t>
    <rPh sb="1" eb="3">
      <t>タイショウ</t>
    </rPh>
    <rPh sb="4" eb="8">
      <t>カドマシミン</t>
    </rPh>
    <rPh sb="10" eb="14">
      <t>レンケイキカン</t>
    </rPh>
    <rPh sb="15" eb="18">
      <t>カドマシ</t>
    </rPh>
    <rPh sb="18" eb="23">
      <t>シカイシカイ</t>
    </rPh>
    <rPh sb="24" eb="26">
      <t>カドマ</t>
    </rPh>
    <rPh sb="26" eb="27">
      <t>シ</t>
    </rPh>
    <rPh sb="27" eb="29">
      <t>ケンコウ</t>
    </rPh>
    <rPh sb="29" eb="31">
      <t>ゾウシン</t>
    </rPh>
    <rPh sb="31" eb="32">
      <t>カ</t>
    </rPh>
    <rPh sb="33" eb="35">
      <t>カドマ</t>
    </rPh>
    <rPh sb="35" eb="36">
      <t>シ</t>
    </rPh>
    <rPh sb="36" eb="39">
      <t>イシカイ</t>
    </rPh>
    <rPh sb="40" eb="42">
      <t>カドマ</t>
    </rPh>
    <rPh sb="42" eb="43">
      <t>シ</t>
    </rPh>
    <rPh sb="43" eb="46">
      <t>ヤクザイシ</t>
    </rPh>
    <rPh sb="46" eb="47">
      <t>カイ</t>
    </rPh>
    <rPh sb="48" eb="51">
      <t>オオサカフ</t>
    </rPh>
    <rPh sb="51" eb="53">
      <t>シカ</t>
    </rPh>
    <rPh sb="53" eb="56">
      <t>ギコウシ</t>
    </rPh>
    <rPh sb="56" eb="57">
      <t>カイ</t>
    </rPh>
    <rPh sb="57" eb="59">
      <t>ホクトウ</t>
    </rPh>
    <rPh sb="59" eb="61">
      <t>シブ</t>
    </rPh>
    <phoneticPr fontId="2"/>
  </si>
  <si>
    <t>【結果】歯科健康展来場者197名、保健所ブース来場者96名（乳幼児含む）年少者の家族を中心に高齢者の来場もあった。
●保健所の各ブースで体を動かしたりクイズに答えながらスタンプラリーをしてもらうことで、大人も子どもも楽しみながら自身の状態を把握してもらうことができた。
【課題】
●保健所ブースは会場の中で一番入口から遠い部屋であり、メインターゲットとして考えていた小学生やその保護者には来てもらいにくかった。
●参加人数が増えるようであれば、増員が必要。</t>
    <rPh sb="1" eb="3">
      <t>ケッカ</t>
    </rPh>
    <rPh sb="4" eb="12">
      <t>シカケンコウテンライジョウシャ</t>
    </rPh>
    <rPh sb="15" eb="16">
      <t>メイ</t>
    </rPh>
    <rPh sb="17" eb="20">
      <t>ホケンショ</t>
    </rPh>
    <rPh sb="23" eb="26">
      <t>ライジョウシャ</t>
    </rPh>
    <rPh sb="28" eb="29">
      <t>メイ</t>
    </rPh>
    <rPh sb="30" eb="34">
      <t>ニュウヨウジフク</t>
    </rPh>
    <rPh sb="36" eb="39">
      <t>ネンショウシャ</t>
    </rPh>
    <rPh sb="40" eb="42">
      <t>カゾク</t>
    </rPh>
    <rPh sb="43" eb="45">
      <t>チュウシン</t>
    </rPh>
    <rPh sb="46" eb="49">
      <t>コウレイシャ</t>
    </rPh>
    <rPh sb="50" eb="52">
      <t>ライジョウ</t>
    </rPh>
    <rPh sb="59" eb="62">
      <t>ホケンジョ</t>
    </rPh>
    <rPh sb="63" eb="64">
      <t>カク</t>
    </rPh>
    <rPh sb="68" eb="69">
      <t>カラダ</t>
    </rPh>
    <rPh sb="70" eb="71">
      <t>ウゴ</t>
    </rPh>
    <rPh sb="79" eb="80">
      <t>コタ</t>
    </rPh>
    <rPh sb="108" eb="109">
      <t>タノ</t>
    </rPh>
    <rPh sb="114" eb="116">
      <t>ジシン</t>
    </rPh>
    <rPh sb="117" eb="119">
      <t>ジョウタイ</t>
    </rPh>
    <rPh sb="120" eb="122">
      <t>ハアク</t>
    </rPh>
    <rPh sb="136" eb="138">
      <t>カダイ</t>
    </rPh>
    <rPh sb="178" eb="179">
      <t>カンガ</t>
    </rPh>
    <rPh sb="183" eb="186">
      <t>ショウガクセイ</t>
    </rPh>
    <rPh sb="189" eb="192">
      <t>ホゴシャ</t>
    </rPh>
    <rPh sb="194" eb="195">
      <t>キ</t>
    </rPh>
    <rPh sb="207" eb="211">
      <t>サンカニンズウ</t>
    </rPh>
    <rPh sb="212" eb="213">
      <t>フ</t>
    </rPh>
    <rPh sb="222" eb="224">
      <t>ゾウイン</t>
    </rPh>
    <rPh sb="225" eb="227">
      <t>ヒツヨウ</t>
    </rPh>
    <phoneticPr fontId="2"/>
  </si>
  <si>
    <t>04中河内/05南河内</t>
    <rPh sb="2" eb="5">
      <t>ナカカワチ</t>
    </rPh>
    <rPh sb="8" eb="11">
      <t>ミナミカワチ</t>
    </rPh>
    <phoneticPr fontId="1"/>
  </si>
  <si>
    <t>12藤井寺保健所</t>
  </si>
  <si>
    <t>管内学校の喫煙所の実態調査</t>
    <rPh sb="0" eb="2">
      <t>カンナイ</t>
    </rPh>
    <rPh sb="2" eb="4">
      <t>ガッコウ</t>
    </rPh>
    <rPh sb="5" eb="8">
      <t>キツエンジョ</t>
    </rPh>
    <rPh sb="9" eb="13">
      <t>ジッタイチョウサ</t>
    </rPh>
    <phoneticPr fontId="1"/>
  </si>
  <si>
    <t>喫煙所を設置している学校に大阪府受動喫煙防止条例の遵守を勧奨</t>
    <rPh sb="0" eb="3">
      <t>キツエンジョ</t>
    </rPh>
    <rPh sb="4" eb="6">
      <t>セッチ</t>
    </rPh>
    <rPh sb="10" eb="12">
      <t>ガッコウ</t>
    </rPh>
    <rPh sb="13" eb="22">
      <t>オオサカフジュドウキツエンボウシ</t>
    </rPh>
    <rPh sb="22" eb="24">
      <t>ジョウレイ</t>
    </rPh>
    <rPh sb="25" eb="27">
      <t>ジュンシュ</t>
    </rPh>
    <rPh sb="28" eb="30">
      <t>カンショウ</t>
    </rPh>
    <phoneticPr fontId="1"/>
  </si>
  <si>
    <t>管内の喫煙所を設置している学校の教職員や学生</t>
    <rPh sb="0" eb="2">
      <t>カンナイ</t>
    </rPh>
    <rPh sb="3" eb="6">
      <t>キツエンジョ</t>
    </rPh>
    <rPh sb="7" eb="9">
      <t>セッチ</t>
    </rPh>
    <rPh sb="13" eb="15">
      <t>ガッコウ</t>
    </rPh>
    <rPh sb="16" eb="19">
      <t>キョウショクイン</t>
    </rPh>
    <rPh sb="20" eb="22">
      <t>ガクセイ</t>
    </rPh>
    <phoneticPr fontId="1"/>
  </si>
  <si>
    <t>メール配信や喫煙所付近で啓発チラシを配布・掲示。
【課題】今後も引き続き取り組みが必要。</t>
    <rPh sb="3" eb="5">
      <t>ハイシン</t>
    </rPh>
    <rPh sb="6" eb="9">
      <t>キツエンジョ</t>
    </rPh>
    <rPh sb="9" eb="11">
      <t>フキン</t>
    </rPh>
    <rPh sb="12" eb="14">
      <t>ケイハツ</t>
    </rPh>
    <rPh sb="18" eb="20">
      <t>ハイフ</t>
    </rPh>
    <rPh sb="21" eb="23">
      <t>ケイジ</t>
    </rPh>
    <rPh sb="26" eb="28">
      <t>カダイ</t>
    </rPh>
    <rPh sb="29" eb="31">
      <t>コンゴ</t>
    </rPh>
    <rPh sb="32" eb="33">
      <t>ヒ</t>
    </rPh>
    <rPh sb="34" eb="35">
      <t>ツヅ</t>
    </rPh>
    <rPh sb="36" eb="37">
      <t>ト</t>
    </rPh>
    <rPh sb="38" eb="39">
      <t>ク</t>
    </rPh>
    <rPh sb="41" eb="43">
      <t>ヒツヨウ</t>
    </rPh>
    <phoneticPr fontId="1"/>
  </si>
  <si>
    <t>05南河内</t>
  </si>
  <si>
    <t>13富田林保健所</t>
  </si>
  <si>
    <t>地域活動栄養士会と連携したレシピ作成の支援</t>
    <rPh sb="0" eb="8">
      <t>チイキカツドウエイヨウシカイ</t>
    </rPh>
    <rPh sb="9" eb="11">
      <t>レンケイ</t>
    </rPh>
    <rPh sb="16" eb="18">
      <t>サクセイ</t>
    </rPh>
    <rPh sb="19" eb="21">
      <t>シエン</t>
    </rPh>
    <phoneticPr fontId="2"/>
  </si>
  <si>
    <t>【目的】府民の野菜摂取への意識の向上及び家庭での健康的な食生活の実践を促す
【取組の概要】地域活動栄養士会と連携し、冬が旬の野菜レシピ作成の支援を行う。作成したレシピ集は、保健所ホームページ、おおさか食育通信Facebookに掲載する。また、管内直売所等に周知し配架・掲示を依頼する。</t>
    <rPh sb="1" eb="3">
      <t>モクテキ</t>
    </rPh>
    <rPh sb="40" eb="42">
      <t>トリクミ</t>
    </rPh>
    <rPh sb="43" eb="45">
      <t>ガイヨウ</t>
    </rPh>
    <rPh sb="46" eb="53">
      <t>チイキカツドウエイヨウシ</t>
    </rPh>
    <rPh sb="53" eb="54">
      <t>カイ</t>
    </rPh>
    <rPh sb="55" eb="57">
      <t>レンケイ</t>
    </rPh>
    <rPh sb="59" eb="60">
      <t>フユ</t>
    </rPh>
    <rPh sb="61" eb="62">
      <t>シュン</t>
    </rPh>
    <rPh sb="63" eb="65">
      <t>ヤサイ</t>
    </rPh>
    <rPh sb="68" eb="70">
      <t>サクセイ</t>
    </rPh>
    <rPh sb="71" eb="73">
      <t>シエン</t>
    </rPh>
    <rPh sb="74" eb="75">
      <t>オコナ</t>
    </rPh>
    <rPh sb="77" eb="79">
      <t>サクセイ</t>
    </rPh>
    <rPh sb="84" eb="85">
      <t>シュウ</t>
    </rPh>
    <rPh sb="87" eb="90">
      <t>ホケンショ</t>
    </rPh>
    <rPh sb="101" eb="105">
      <t>ショクイクツウシン</t>
    </rPh>
    <rPh sb="114" eb="116">
      <t>ケイサイ</t>
    </rPh>
    <rPh sb="122" eb="124">
      <t>カンナイ</t>
    </rPh>
    <rPh sb="124" eb="127">
      <t>チョクバイショ</t>
    </rPh>
    <rPh sb="127" eb="128">
      <t>トウ</t>
    </rPh>
    <rPh sb="129" eb="131">
      <t>シュウチ</t>
    </rPh>
    <rPh sb="132" eb="134">
      <t>ハイカ</t>
    </rPh>
    <rPh sb="135" eb="137">
      <t>ケイジ</t>
    </rPh>
    <rPh sb="138" eb="140">
      <t>イライ</t>
    </rPh>
    <phoneticPr fontId="2"/>
  </si>
  <si>
    <t>【対象者】府民
【連携機関】地域活動栄養士会、直売所</t>
    <rPh sb="1" eb="4">
      <t>タイショウシャ</t>
    </rPh>
    <rPh sb="5" eb="7">
      <t>フミン</t>
    </rPh>
    <rPh sb="9" eb="13">
      <t>レンケイキカン</t>
    </rPh>
    <rPh sb="14" eb="22">
      <t>チイキカツドウエイヨウシカイ</t>
    </rPh>
    <rPh sb="23" eb="26">
      <t>チョクバイショ</t>
    </rPh>
    <phoneticPr fontId="2"/>
  </si>
  <si>
    <t>【結果】
●保健所ホームページ及びおおさか食育通信Facebookにおける周知
●管内５直売所における配架（R6.6は計1180部、R7.1はレシピデータ送付）
●直売所利用者や生産者にも人気があり、直売所担当者からは引き続きレシピ集作成の要望もあった。
【課題】
●レシピに関するアンケート（R6.6）では、紙媒体よりもインターネット上のレシピの方が需要が高い結果であったため、レシピの発信方法を検討する必要がある。
●ホームページやFacebookの閲覧数は少ないため、地域活動栄養士会の事業や市町村を通じて等、広く啓発が必要。</t>
    <rPh sb="1" eb="3">
      <t>ケッカ</t>
    </rPh>
    <rPh sb="6" eb="9">
      <t>ホケンショ</t>
    </rPh>
    <rPh sb="15" eb="16">
      <t>オヨ</t>
    </rPh>
    <rPh sb="21" eb="23">
      <t>ショクイク</t>
    </rPh>
    <rPh sb="23" eb="25">
      <t>ツウシン</t>
    </rPh>
    <rPh sb="37" eb="39">
      <t>シュウチ</t>
    </rPh>
    <rPh sb="41" eb="43">
      <t>カンナイ</t>
    </rPh>
    <rPh sb="44" eb="46">
      <t>チョクバイ</t>
    </rPh>
    <rPh sb="46" eb="47">
      <t>ジョ</t>
    </rPh>
    <rPh sb="51" eb="53">
      <t>ハイカ</t>
    </rPh>
    <rPh sb="59" eb="60">
      <t>ケイ</t>
    </rPh>
    <rPh sb="64" eb="65">
      <t>ブ</t>
    </rPh>
    <rPh sb="77" eb="79">
      <t>ソウフ</t>
    </rPh>
    <rPh sb="100" eb="103">
      <t>チョクバイショ</t>
    </rPh>
    <rPh sb="103" eb="106">
      <t>タントウシャ</t>
    </rPh>
    <rPh sb="109" eb="110">
      <t>ヒ</t>
    </rPh>
    <rPh sb="111" eb="112">
      <t>ツヅ</t>
    </rPh>
    <rPh sb="116" eb="117">
      <t>シュウ</t>
    </rPh>
    <rPh sb="117" eb="119">
      <t>サクセイ</t>
    </rPh>
    <rPh sb="120" eb="122">
      <t>ヨウボウ</t>
    </rPh>
    <rPh sb="129" eb="131">
      <t>カダイ</t>
    </rPh>
    <rPh sb="227" eb="229">
      <t>エツラン</t>
    </rPh>
    <rPh sb="229" eb="230">
      <t>スウ</t>
    </rPh>
    <rPh sb="231" eb="232">
      <t>スク</t>
    </rPh>
    <rPh sb="237" eb="245">
      <t>チイキカツドウエイヨウシカイ</t>
    </rPh>
    <rPh sb="246" eb="248">
      <t>ジギョウ</t>
    </rPh>
    <rPh sb="249" eb="252">
      <t>シチョウソン</t>
    </rPh>
    <rPh sb="253" eb="254">
      <t>ツウ</t>
    </rPh>
    <rPh sb="256" eb="257">
      <t>トウ</t>
    </rPh>
    <rPh sb="258" eb="259">
      <t>ヒロ</t>
    </rPh>
    <rPh sb="260" eb="262">
      <t>ケイハツ</t>
    </rPh>
    <rPh sb="263" eb="265">
      <t>ヒツヨウ</t>
    </rPh>
    <phoneticPr fontId="2"/>
  </si>
  <si>
    <t>07泉州</t>
  </si>
  <si>
    <t>15和泉保健所</t>
  </si>
  <si>
    <t>大学への健康づくりの取組み</t>
    <rPh sb="10" eb="12">
      <t>トリク</t>
    </rPh>
    <phoneticPr fontId="2"/>
  </si>
  <si>
    <t xml:space="preserve">大学と連携し、学生のヘルスリテラシー向上を図り、学生が自発的に健康づくりに取り組むよう各種支援活動を継続して展開する。
</t>
    <rPh sb="0" eb="2">
      <t>ダイガク</t>
    </rPh>
    <phoneticPr fontId="2"/>
  </si>
  <si>
    <t>①R6年07月
②R6年11月
③R6年10月～R7年1月</t>
    <rPh sb="11" eb="12">
      <t>ネン</t>
    </rPh>
    <rPh sb="14" eb="15">
      <t>ガツ</t>
    </rPh>
    <phoneticPr fontId="2"/>
  </si>
  <si>
    <t>【対象】大学生・大学職員
【連携機関】大学学生支援課、府健康づくり課、公衆栄養臨地実習生</t>
    <rPh sb="1" eb="3">
      <t>タイショウ</t>
    </rPh>
    <rPh sb="14" eb="18">
      <t>レンケイキカン</t>
    </rPh>
    <rPh sb="19" eb="21">
      <t>ダイガク</t>
    </rPh>
    <rPh sb="21" eb="26">
      <t>ガクセイシエンカ</t>
    </rPh>
    <rPh sb="27" eb="28">
      <t>フ</t>
    </rPh>
    <rPh sb="28" eb="30">
      <t>ケンコウ</t>
    </rPh>
    <rPh sb="33" eb="34">
      <t>カ</t>
    </rPh>
    <phoneticPr fontId="2"/>
  </si>
  <si>
    <t>【結果】
①夏休み前の健康管理セミナーで大学生に向け、飲酒、禁煙に関する講演を実施した。（参加数66名）
②若い世代の朝食欠食改善を目的に、公衆栄養臨地実習生と連携し、若い世代の朝食摂取につながる啓発媒体を作成。大学へ提供し、啓発に活用された。
③府健康づくり課と連携し、「自然に健康になれる持続可能な環境づくり」として、学生食堂において、ナッジを活用した利用者がより多くの野菜を無理なく摂取できる効果的な手法の検討を行った。また食育SATシステムを活用した啓発イベント時に、野菜摂取に関するリーフレット等の配布を行った。（参加者約30名）
上記の取組みを通じて、学生のヘルスリテラシーの向上に寄与できた。
【課題】
大学のニーズを把握しながら、継続的な健康づくり支援を行う必要がある。</t>
    <rPh sb="1" eb="3">
      <t>ケッカ</t>
    </rPh>
    <rPh sb="20" eb="23">
      <t>ダイガクセイ</t>
    </rPh>
    <rPh sb="24" eb="25">
      <t>ム</t>
    </rPh>
    <rPh sb="30" eb="32">
      <t>キンエン</t>
    </rPh>
    <rPh sb="45" eb="48">
      <t>サンカスウ</t>
    </rPh>
    <rPh sb="50" eb="51">
      <t>メイ</t>
    </rPh>
    <rPh sb="197" eb="198">
      <t>フ</t>
    </rPh>
    <rPh sb="198" eb="200">
      <t>ケンコウ</t>
    </rPh>
    <rPh sb="203" eb="204">
      <t>カ</t>
    </rPh>
    <rPh sb="205" eb="207">
      <t>レンケイ</t>
    </rPh>
    <rPh sb="210" eb="212">
      <t>シゼン</t>
    </rPh>
    <rPh sb="213" eb="215">
      <t>ケンコウ</t>
    </rPh>
    <rPh sb="219" eb="223">
      <t>ジゾクカノウ</t>
    </rPh>
    <rPh sb="224" eb="226">
      <t>カンキョウ</t>
    </rPh>
    <rPh sb="234" eb="238">
      <t>ガクセイショクドウ</t>
    </rPh>
    <rPh sb="247" eb="249">
      <t>カツヨウ</t>
    </rPh>
    <rPh sb="251" eb="254">
      <t>リヨウシャ</t>
    </rPh>
    <rPh sb="257" eb="258">
      <t>オオ</t>
    </rPh>
    <rPh sb="260" eb="262">
      <t>ヤサイ</t>
    </rPh>
    <rPh sb="263" eb="265">
      <t>ムリ</t>
    </rPh>
    <rPh sb="267" eb="269">
      <t>セッシュ</t>
    </rPh>
    <rPh sb="275" eb="277">
      <t>ショクイク</t>
    </rPh>
    <rPh sb="285" eb="287">
      <t>カツヨウ</t>
    </rPh>
    <rPh sb="289" eb="291">
      <t>ケイハツ</t>
    </rPh>
    <rPh sb="295" eb="296">
      <t>ジ</t>
    </rPh>
    <rPh sb="298" eb="302">
      <t>ヤサイセッシュ</t>
    </rPh>
    <rPh sb="303" eb="304">
      <t>カン</t>
    </rPh>
    <rPh sb="312" eb="313">
      <t>トウ</t>
    </rPh>
    <rPh sb="314" eb="316">
      <t>ハイフ</t>
    </rPh>
    <rPh sb="317" eb="318">
      <t>オコナ</t>
    </rPh>
    <rPh sb="322" eb="325">
      <t>サンカシャ</t>
    </rPh>
    <rPh sb="325" eb="326">
      <t>ヤク</t>
    </rPh>
    <rPh sb="328" eb="329">
      <t>メイ</t>
    </rPh>
    <rPh sb="333" eb="334">
      <t>ガツ</t>
    </rPh>
    <rPh sb="337" eb="338">
      <t>ネン</t>
    </rPh>
    <rPh sb="339" eb="340">
      <t>ガツジョウキトリクツウカダイヒツヨウ</t>
    </rPh>
    <phoneticPr fontId="2"/>
  </si>
  <si>
    <t>17泉佐野保健所</t>
  </si>
  <si>
    <t>V.O.S.啓発事業（令和６年度泉佐野保健所管内V.O.S.提供店マップの作成・配布）</t>
    <rPh sb="6" eb="8">
      <t>ケイハツ</t>
    </rPh>
    <rPh sb="8" eb="10">
      <t>ジギョウ</t>
    </rPh>
    <rPh sb="11" eb="13">
      <t>レイワ</t>
    </rPh>
    <rPh sb="14" eb="16">
      <t>ネンド</t>
    </rPh>
    <rPh sb="16" eb="22">
      <t>イズミサノホケンジョ</t>
    </rPh>
    <rPh sb="22" eb="24">
      <t>カンナイ</t>
    </rPh>
    <rPh sb="30" eb="33">
      <t>テイキョウテン</t>
    </rPh>
    <rPh sb="37" eb="39">
      <t>サクセイ</t>
    </rPh>
    <rPh sb="40" eb="42">
      <t>ハイフ</t>
    </rPh>
    <phoneticPr fontId="2"/>
  </si>
  <si>
    <t>外食・中食の利用者が健康的な食生活を実践できるよう、外食店・中食店の主体的な食生活改善の取組を推進する。</t>
    <phoneticPr fontId="2"/>
  </si>
  <si>
    <t>R6年08月～10月</t>
    <rPh sb="9" eb="10">
      <t>ガツ</t>
    </rPh>
    <phoneticPr fontId="2"/>
  </si>
  <si>
    <t>【対象】府民
【連携機関】飲食店、管内市町・大学・児童福祉施設等</t>
    <rPh sb="1" eb="3">
      <t>タイショウ</t>
    </rPh>
    <rPh sb="4" eb="6">
      <t>フミン</t>
    </rPh>
    <rPh sb="8" eb="10">
      <t>レンケイ</t>
    </rPh>
    <rPh sb="10" eb="12">
      <t>キカン</t>
    </rPh>
    <rPh sb="13" eb="16">
      <t>インショクテン</t>
    </rPh>
    <rPh sb="17" eb="19">
      <t>カンナイ</t>
    </rPh>
    <rPh sb="19" eb="21">
      <t>シマチ</t>
    </rPh>
    <rPh sb="22" eb="24">
      <t>ダイガク</t>
    </rPh>
    <rPh sb="25" eb="31">
      <t>ジドウフクシシセツ</t>
    </rPh>
    <rPh sb="31" eb="32">
      <t>ナド</t>
    </rPh>
    <phoneticPr fontId="2"/>
  </si>
  <si>
    <t>【結果】V.O.S.提供店舗数：10店舗（13メニュー）
●昨年度より５店舗（5メニュー）増加
リーフレット配布数：2840枚
紙おしぼり配布数：1900枚（V.O.S.提供店への配布）
●提供店から利用客に向けてのV.O.S.に関する情報発信として、店で通常使用する紙おしぼりを活用したことで、提供店の負担を増やさず、より多くの府民へV.O.S.の周知ができた。
●リーフレットの裏面には、減塩と血圧の関係等について記載した。府民向けのアンケート調査にて「裏面を読み、「健康的な食事」に対する考え方や意識について何か変化はあったか」の項目では、「食事を見直してみようと思う」などの前向きな回答が多く得られたため、府民の健康的な食事の実践の支援につなげることができたと考えられる。
【課題】
●V.O.S.の提供が店のメリットとなるような工夫や申請に係る負担を減らす工夫を考える必要がある。
●V.O.S.店舗の利用やアンケート回答を増やせるような工夫を考える必要がある。</t>
    <rPh sb="1" eb="3">
      <t>ケッカ</t>
    </rPh>
    <rPh sb="342" eb="344">
      <t>カダイ</t>
    </rPh>
    <rPh sb="372" eb="374">
      <t>シンセイ</t>
    </rPh>
    <rPh sb="375" eb="376">
      <t>カカ</t>
    </rPh>
    <rPh sb="377" eb="379">
      <t>フタン</t>
    </rPh>
    <rPh sb="380" eb="381">
      <t>ヘ</t>
    </rPh>
    <rPh sb="383" eb="385">
      <t>クフウ</t>
    </rPh>
    <rPh sb="430" eb="432">
      <t>ヒツヨウ</t>
    </rPh>
    <phoneticPr fontId="2"/>
  </si>
  <si>
    <t>岸和田保健所</t>
    <rPh sb="0" eb="6">
      <t>キシワダホケンジョ</t>
    </rPh>
    <phoneticPr fontId="2"/>
  </si>
  <si>
    <t>飲食店への受動喫煙防止啓発</t>
    <phoneticPr fontId="2"/>
  </si>
  <si>
    <t>飲食店の営業許可申請等を活用して、対面での聞き取り調査・個別指導を実施し、制度周知や禁煙化に繋げる。</t>
    <rPh sb="8" eb="10">
      <t>シンセイ</t>
    </rPh>
    <rPh sb="33" eb="35">
      <t>ジッシ</t>
    </rPh>
    <rPh sb="37" eb="39">
      <t>セイド</t>
    </rPh>
    <rPh sb="39" eb="41">
      <t>シュウチ</t>
    </rPh>
    <rPh sb="42" eb="45">
      <t>キンエンカ</t>
    </rPh>
    <rPh sb="46" eb="47">
      <t>ツナ</t>
    </rPh>
    <phoneticPr fontId="2"/>
  </si>
  <si>
    <t>通年</t>
    <rPh sb="0" eb="2">
      <t>ツウネン</t>
    </rPh>
    <phoneticPr fontId="2"/>
  </si>
  <si>
    <t>【対象】飲食店営業者
【連携機関】岸和田保健所衛生課</t>
    <rPh sb="1" eb="3">
      <t>タイショウ</t>
    </rPh>
    <rPh sb="4" eb="7">
      <t>インショクテン</t>
    </rPh>
    <rPh sb="7" eb="10">
      <t>エイギョウシャ</t>
    </rPh>
    <rPh sb="12" eb="16">
      <t>レンケイキカン</t>
    </rPh>
    <phoneticPr fontId="2"/>
  </si>
  <si>
    <t>【結果】
●衛生課と連携し、飲食店営業許可申請等の機会を用いて、12月末時点で63店舗へ聞き取り調査と個別指導を実施。対面指導により禁煙化を選択する店舗があり、制度周知に繋がった。
●10月から禁煙店に対しても禁煙ステッカーを配布（12月末時点39店舗）、飲食店入り口への掲示を依頼し、府民自身が禁煙化している飲食店を選択できるよう取組んだ。
●岸和田保健所版フローチャートを使用し調査・指導を効率化している。制度周知や禁煙化に繋がる機会となっており、引き続き取組を継続する。
【課題】
●既存の飲食店は６年ごとの更新となり、原則屋内禁煙であることを知らず喫煙営業している飲食店も判明し喫煙可能店の新規届け出が現在も見られる。引き続き制度周知のため他事業等でも啓発を継続。</t>
    <rPh sb="1" eb="3">
      <t>ケッカ</t>
    </rPh>
    <rPh sb="14" eb="17">
      <t>インショクテン</t>
    </rPh>
    <rPh sb="21" eb="23">
      <t>シンセイ</t>
    </rPh>
    <rPh sb="118" eb="119">
      <t>ガツ</t>
    </rPh>
    <rPh sb="119" eb="120">
      <t>マツ</t>
    </rPh>
    <rPh sb="120" eb="122">
      <t>ジテン</t>
    </rPh>
    <rPh sb="124" eb="126">
      <t>テンポ</t>
    </rPh>
    <rPh sb="240" eb="242">
      <t>カダイ</t>
    </rPh>
    <rPh sb="245" eb="247">
      <t>キゾン</t>
    </rPh>
    <rPh sb="248" eb="251">
      <t>インショクテン</t>
    </rPh>
    <rPh sb="253" eb="254">
      <t>ネン</t>
    </rPh>
    <rPh sb="257" eb="259">
      <t>コウシン</t>
    </rPh>
    <rPh sb="263" eb="265">
      <t>ゲンソク</t>
    </rPh>
    <rPh sb="265" eb="267">
      <t>オクナイ</t>
    </rPh>
    <rPh sb="267" eb="269">
      <t>キンエン</t>
    </rPh>
    <rPh sb="275" eb="276">
      <t>シ</t>
    </rPh>
    <rPh sb="278" eb="280">
      <t>キツエン</t>
    </rPh>
    <rPh sb="280" eb="282">
      <t>エイギョウ</t>
    </rPh>
    <rPh sb="286" eb="289">
      <t>インショクテン</t>
    </rPh>
    <rPh sb="290" eb="292">
      <t>ハンメイ</t>
    </rPh>
    <rPh sb="293" eb="298">
      <t>キツエンカノウテン</t>
    </rPh>
    <rPh sb="299" eb="302">
      <t>シンキトド</t>
    </rPh>
    <rPh sb="303" eb="304">
      <t>デ</t>
    </rPh>
    <rPh sb="305" eb="307">
      <t>ゲンザイ</t>
    </rPh>
    <rPh sb="308" eb="309">
      <t>ミ</t>
    </rPh>
    <rPh sb="313" eb="314">
      <t>ヒ</t>
    </rPh>
    <rPh sb="315" eb="316">
      <t>ツヅ</t>
    </rPh>
    <rPh sb="317" eb="321">
      <t>セイドシュウチ</t>
    </rPh>
    <rPh sb="324" eb="328">
      <t>ホカジギョウトウ</t>
    </rPh>
    <rPh sb="330" eb="332">
      <t>ケイハツ</t>
    </rPh>
    <rPh sb="333" eb="335">
      <t>ケイゾク</t>
    </rPh>
    <phoneticPr fontId="2"/>
  </si>
  <si>
    <t>08四條畷保健所</t>
  </si>
  <si>
    <t>従業員食堂等を通じた健康づくり事業</t>
    <rPh sb="0" eb="5">
      <t>ジュウギョウインショクドウ</t>
    </rPh>
    <rPh sb="5" eb="6">
      <t>トウ</t>
    </rPh>
    <rPh sb="7" eb="8">
      <t>ツウ</t>
    </rPh>
    <rPh sb="10" eb="12">
      <t>ケンコウ</t>
    </rPh>
    <rPh sb="15" eb="17">
      <t>ジギョウ</t>
    </rPh>
    <phoneticPr fontId="4"/>
  </si>
  <si>
    <t>企業が従業員の健康づくりに積極的に取組、従業員が健康的な食生活等生活習慣を送ることができるよう、従業員食堂等と連携したV.O.S.メニューの開発、助言、その他健康づくり支援の周知等を行う。
　　　　</t>
    <rPh sb="53" eb="54">
      <t>トウ</t>
    </rPh>
    <rPh sb="78" eb="79">
      <t>タ</t>
    </rPh>
    <rPh sb="79" eb="81">
      <t>ケンコウ</t>
    </rPh>
    <rPh sb="84" eb="86">
      <t>シエン</t>
    </rPh>
    <rPh sb="87" eb="89">
      <t>シュウチ</t>
    </rPh>
    <rPh sb="89" eb="90">
      <t>ナド</t>
    </rPh>
    <rPh sb="91" eb="92">
      <t>オコナ</t>
    </rPh>
    <phoneticPr fontId="2"/>
  </si>
  <si>
    <t>R6年04月</t>
  </si>
  <si>
    <t>管内企業</t>
    <rPh sb="0" eb="2">
      <t>カンナイ</t>
    </rPh>
    <rPh sb="2" eb="4">
      <t>キギョウ</t>
    </rPh>
    <phoneticPr fontId="2"/>
  </si>
  <si>
    <t>【結果】
●V.O.S.メニューロゴマーク申請数（R7.1末時点）
V.O.S.１３メニュー、プレV.O.S.５メニュー
●「ワクワクEXPOwith第１９回食育推進全国大会」において、企業の取組紹介のためリーフレットの作成・配付
●管内商工会主催の講演会やイベント等において、参加企業等へV.O.S.の参加勧奨実施
【課題】
●新規企業への展開</t>
    <rPh sb="1" eb="3">
      <t>ケッカ</t>
    </rPh>
    <rPh sb="21" eb="24">
      <t>シンセイスウ</t>
    </rPh>
    <rPh sb="29" eb="32">
      <t>マツジテン</t>
    </rPh>
    <rPh sb="93" eb="95">
      <t>キギョウ</t>
    </rPh>
    <rPh sb="96" eb="98">
      <t>トリクミ</t>
    </rPh>
    <rPh sb="98" eb="100">
      <t>ショウカイ</t>
    </rPh>
    <rPh sb="110" eb="112">
      <t>サクセイ</t>
    </rPh>
    <rPh sb="113" eb="115">
      <t>ハイフ</t>
    </rPh>
    <rPh sb="117" eb="119">
      <t>カンナイ</t>
    </rPh>
    <rPh sb="119" eb="122">
      <t>ショウコウカイ</t>
    </rPh>
    <rPh sb="122" eb="124">
      <t>シュサイ</t>
    </rPh>
    <rPh sb="125" eb="128">
      <t>コウエンカイ</t>
    </rPh>
    <rPh sb="133" eb="134">
      <t>トウ</t>
    </rPh>
    <rPh sb="165" eb="169">
      <t>シンキキギョウ</t>
    </rPh>
    <rPh sb="171" eb="173">
      <t>テンカイ</t>
    </rPh>
    <phoneticPr fontId="2"/>
  </si>
  <si>
    <t>令和６年度取組分野</t>
    <rPh sb="0" eb="2">
      <t>レイワ</t>
    </rPh>
    <rPh sb="3" eb="5">
      <t>ネンド</t>
    </rPh>
    <rPh sb="5" eb="7">
      <t>トリクミ</t>
    </rPh>
    <rPh sb="7" eb="9">
      <t>ブンヤ</t>
    </rPh>
    <phoneticPr fontId="2"/>
  </si>
  <si>
    <t>◎</t>
    <phoneticPr fontId="2"/>
  </si>
  <si>
    <t>最優先分野</t>
    <rPh sb="0" eb="5">
      <t>サイユウセンブンヤ</t>
    </rPh>
    <phoneticPr fontId="2"/>
  </si>
  <si>
    <t>分野</t>
    <rPh sb="0" eb="2">
      <t>ブンヤ</t>
    </rPh>
    <phoneticPr fontId="2"/>
  </si>
  <si>
    <t>計</t>
    <rPh sb="0" eb="1">
      <t>ケイ</t>
    </rPh>
    <phoneticPr fontId="2"/>
  </si>
  <si>
    <t>令和６年度取組みのうち重点的な取組み</t>
    <phoneticPr fontId="2"/>
  </si>
  <si>
    <t>合計</t>
    <rPh sb="0" eb="2">
      <t>ゴウケイ</t>
    </rPh>
    <phoneticPr fontId="2"/>
  </si>
  <si>
    <t>16岸和田保健所</t>
    <rPh sb="2" eb="5">
      <t>キシワダ</t>
    </rPh>
    <rPh sb="5" eb="8">
      <t>ホケンショ</t>
    </rPh>
    <phoneticPr fontId="2"/>
  </si>
  <si>
    <t>＜結果一覧＞令和６年度 健康づくり関連事業実績報告➀</t>
    <rPh sb="1" eb="3">
      <t>ケッカ</t>
    </rPh>
    <rPh sb="3" eb="5">
      <t>イチラン</t>
    </rPh>
    <rPh sb="6" eb="8">
      <t>レイワ</t>
    </rPh>
    <phoneticPr fontId="4"/>
  </si>
  <si>
    <t>＜結果一覧＞令和６年度 健康づくり関連事業実績報告②</t>
    <rPh sb="1" eb="3">
      <t>ケッカ</t>
    </rPh>
    <rPh sb="3" eb="5">
      <t>イチラン</t>
    </rPh>
    <rPh sb="6" eb="8">
      <t>レイワ</t>
    </rPh>
    <phoneticPr fontId="4"/>
  </si>
  <si>
    <t>令和６年度 健康づくり関連事業実績報告（府菅保健所別一覧）</t>
    <rPh sb="20" eb="21">
      <t>フ</t>
    </rPh>
    <rPh sb="21" eb="22">
      <t>カン</t>
    </rPh>
    <rPh sb="22" eb="25">
      <t>ホケンショ</t>
    </rPh>
    <rPh sb="25" eb="26">
      <t>ベツ</t>
    </rPh>
    <rPh sb="26" eb="28">
      <t>イチラン</t>
    </rPh>
    <phoneticPr fontId="2"/>
  </si>
  <si>
    <t>飲食店への受動喫煙防止啓発</t>
  </si>
  <si>
    <t>【結果】V.O.S.メニュー新規申請数１件、プレV.O.S.新規申請数７件（令和7年2月末現在）、V.O.S.等ヘルシーメニュー提供店PRキャンペーン参加店舗数23店舗、集団給食研究会V.O.S.提供施設見学会参加者数12施設13名、府民啓発数（啓発イベント参加者等）2回712名
●地域の関係機関との連携により、V.O.S.メニュー提供店等の拡大を行うことができた。
●管内事業所１社において、公衆栄養臨地実習生が考案したV.O.S.メニューの提供に向けて調整中。
●府民啓発イベントでは、V.O.S.提供店等の紹介の他、アンケートを実施し、ヘルシーメニューのニーズを把握することができた。
【課題】
●キャンペーン参加店アンケートやV.O.S.メニューの提供を働きかけた事業所等から得られた情報を活用し、V.O.S.メニューを提供する飲食店、社員食堂、学生食堂等の拡大に向けた取組みを検討する。</t>
    <rPh sb="1" eb="3">
      <t>ケッカ</t>
    </rPh>
    <rPh sb="14" eb="16">
      <t>シンキ</t>
    </rPh>
    <rPh sb="16" eb="18">
      <t>シンセイ</t>
    </rPh>
    <rPh sb="18" eb="19">
      <t>スウ</t>
    </rPh>
    <rPh sb="20" eb="21">
      <t>ケン</t>
    </rPh>
    <rPh sb="30" eb="32">
      <t>シンキ</t>
    </rPh>
    <rPh sb="32" eb="35">
      <t>シンセイスウ</t>
    </rPh>
    <rPh sb="36" eb="37">
      <t>ケン</t>
    </rPh>
    <rPh sb="38" eb="40">
      <t>レイワ</t>
    </rPh>
    <rPh sb="41" eb="42">
      <t>ネン</t>
    </rPh>
    <rPh sb="43" eb="44">
      <t>ガツ</t>
    </rPh>
    <rPh sb="44" eb="45">
      <t>マツ</t>
    </rPh>
    <rPh sb="45" eb="47">
      <t>ゲンザイ</t>
    </rPh>
    <rPh sb="55" eb="56">
      <t>トウ</t>
    </rPh>
    <rPh sb="64" eb="66">
      <t>テイキョウ</t>
    </rPh>
    <rPh sb="66" eb="67">
      <t>テン</t>
    </rPh>
    <rPh sb="85" eb="87">
      <t>シュウダン</t>
    </rPh>
    <rPh sb="87" eb="89">
      <t>キュウショク</t>
    </rPh>
    <rPh sb="89" eb="92">
      <t>ケンキュウカイ</t>
    </rPh>
    <rPh sb="98" eb="100">
      <t>テイキョウ</t>
    </rPh>
    <rPh sb="100" eb="102">
      <t>シセツ</t>
    </rPh>
    <rPh sb="102" eb="105">
      <t>ケンガクカイ</t>
    </rPh>
    <rPh sb="105" eb="109">
      <t>サンカシャスウ</t>
    </rPh>
    <rPh sb="111" eb="113">
      <t>シセツ</t>
    </rPh>
    <rPh sb="115" eb="116">
      <t>メイ</t>
    </rPh>
    <rPh sb="117" eb="119">
      <t>フミン</t>
    </rPh>
    <rPh sb="119" eb="121">
      <t>ケイハツ</t>
    </rPh>
    <rPh sb="121" eb="122">
      <t>スウ</t>
    </rPh>
    <rPh sb="123" eb="125">
      <t>ケイハツ</t>
    </rPh>
    <rPh sb="129" eb="132">
      <t>サンカシャ</t>
    </rPh>
    <rPh sb="132" eb="133">
      <t>トウ</t>
    </rPh>
    <rPh sb="135" eb="136">
      <t>カイ</t>
    </rPh>
    <rPh sb="139" eb="140">
      <t>メイ</t>
    </rPh>
    <rPh sb="142" eb="144">
      <t>チイキ</t>
    </rPh>
    <rPh sb="145" eb="147">
      <t>カンケイ</t>
    </rPh>
    <rPh sb="147" eb="149">
      <t>キカン</t>
    </rPh>
    <rPh sb="151" eb="153">
      <t>レンケイ</t>
    </rPh>
    <rPh sb="167" eb="170">
      <t>テイキョウテン</t>
    </rPh>
    <rPh sb="170" eb="171">
      <t>トウ</t>
    </rPh>
    <rPh sb="172" eb="174">
      <t>カクダイ</t>
    </rPh>
    <rPh sb="175" eb="176">
      <t>オコナ</t>
    </rPh>
    <rPh sb="186" eb="188">
      <t>カンナイ</t>
    </rPh>
    <rPh sb="188" eb="191">
      <t>ジギョウショ</t>
    </rPh>
    <rPh sb="192" eb="193">
      <t>シャ</t>
    </rPh>
    <rPh sb="198" eb="202">
      <t>コウシュウエイヨウ</t>
    </rPh>
    <rPh sb="202" eb="204">
      <t>リンチ</t>
    </rPh>
    <rPh sb="204" eb="207">
      <t>ジッシュウセイ</t>
    </rPh>
    <rPh sb="208" eb="210">
      <t>コウアン</t>
    </rPh>
    <rPh sb="223" eb="225">
      <t>テイキョウ</t>
    </rPh>
    <rPh sb="226" eb="227">
      <t>ム</t>
    </rPh>
    <rPh sb="229" eb="232">
      <t>チョウセイチュウ</t>
    </rPh>
    <rPh sb="235" eb="237">
      <t>フミン</t>
    </rPh>
    <rPh sb="237" eb="239">
      <t>ケイハツ</t>
    </rPh>
    <rPh sb="252" eb="256">
      <t>テイキョウテントウ</t>
    </rPh>
    <rPh sb="257" eb="259">
      <t>ショウカイ</t>
    </rPh>
    <rPh sb="260" eb="261">
      <t>ホカ</t>
    </rPh>
    <rPh sb="268" eb="270">
      <t>ジッシ</t>
    </rPh>
    <rPh sb="285" eb="287">
      <t>ハアク</t>
    </rPh>
    <rPh sb="298" eb="300">
      <t>カダイ</t>
    </rPh>
    <rPh sb="329" eb="331">
      <t>テイキョウ</t>
    </rPh>
    <rPh sb="332" eb="333">
      <t>ハタラ</t>
    </rPh>
    <rPh sb="337" eb="340">
      <t>ジギョウショ</t>
    </rPh>
    <rPh sb="340" eb="341">
      <t>トウ</t>
    </rPh>
    <rPh sb="343" eb="344">
      <t>エ</t>
    </rPh>
    <rPh sb="347" eb="349">
      <t>ジョウホウ</t>
    </rPh>
    <rPh sb="350" eb="352">
      <t>カツヨウ</t>
    </rPh>
    <rPh sb="373" eb="375">
      <t>シャイン</t>
    </rPh>
    <rPh sb="375" eb="377">
      <t>ショクドウ</t>
    </rPh>
    <rPh sb="378" eb="380">
      <t>ガクセイ</t>
    </rPh>
    <rPh sb="380" eb="382">
      <t>ショクドウ</t>
    </rPh>
    <rPh sb="382" eb="383">
      <t>トウ</t>
    </rPh>
    <rPh sb="384" eb="386">
      <t>カクダイ</t>
    </rPh>
    <rPh sb="387" eb="388">
      <t>ム</t>
    </rPh>
    <rPh sb="390" eb="392">
      <t>トリク</t>
    </rPh>
    <rPh sb="394" eb="396">
      <t>ケントウ</t>
    </rPh>
    <phoneticPr fontId="2"/>
  </si>
  <si>
    <t>【対象】
ユタカ交通（株）（長距離夜行バス事業所）社員</t>
    <rPh sb="1" eb="3">
      <t>タイショウ</t>
    </rPh>
    <phoneticPr fontId="2"/>
  </si>
  <si>
    <t>企業が従業員の健康づくりに積極的に取組、従業員が健康的な食生活等生活習慣を送ることができるよう、従業員食堂等と連携したV.O.S.メニューの開発、助言、その他健康づくり支援の周知等を行う。</t>
    <rPh sb="53" eb="54">
      <t>トウ</t>
    </rPh>
    <rPh sb="78" eb="79">
      <t>タ</t>
    </rPh>
    <rPh sb="79" eb="81">
      <t>ケンコウ</t>
    </rPh>
    <rPh sb="84" eb="86">
      <t>シエン</t>
    </rPh>
    <rPh sb="87" eb="89">
      <t>シュウチ</t>
    </rPh>
    <rPh sb="89" eb="90">
      <t>ナド</t>
    </rPh>
    <rPh sb="91" eb="92">
      <t>オコナ</t>
    </rPh>
    <phoneticPr fontId="2"/>
  </si>
  <si>
    <t>【結果】
V.O.S.メニュー新規申請数１件、プレV.O.S.新規申請数７件（令和7年2月末現在）、V.O.S.等ヘルシーメニュー提供店PRキャンペーン参加店舗数23店舗、集団給食研究会V.O.S.提供施設見学会参加者数12施設13名、府民啓発数（啓発イベント参加者等）2回712名
・地域の関係機関との連携により、V.O.S.メニュー提供店等の拡大を行うことができた。
・管内事業所１社において、公衆栄養臨地実習生が考案したV.O.S.メニューの提供に向けて調整中。
・府民啓発イベントでは、V.O.S.提供店等の紹介の他、アンケートを実施し、ヘルシーメニューのニーズを把握することができた。
【課題】
・キャンペーン参加店アンケートやV.O.S.メニューの提供を働きかけた事業所等から得られた情報を活用し、V.O.S.メニューを提供する飲食店、社員食堂、学生食堂等の拡大に向けた取組みを検討する。</t>
    <phoneticPr fontId="2"/>
  </si>
  <si>
    <t>【対象】
飲食店、事業所・大学等の給食施設、府民
【連携機関】
茨木市、摂津市、島本町、イオンモール茨木、茨木商工会議所、摂津市商工会、島本町商工会、（公社）大阪食品衛生協会茨木支部、大阪府茨木保健所管内集団給食研究会</t>
    <rPh sb="1" eb="3">
      <t>タイショウ</t>
    </rPh>
    <rPh sb="5" eb="8">
      <t>インショクテン</t>
    </rPh>
    <rPh sb="9" eb="12">
      <t>ジギョウショ</t>
    </rPh>
    <rPh sb="13" eb="15">
      <t>ダイガク</t>
    </rPh>
    <rPh sb="15" eb="16">
      <t>トウ</t>
    </rPh>
    <rPh sb="17" eb="19">
      <t>キュウショク</t>
    </rPh>
    <rPh sb="19" eb="21">
      <t>シセツ</t>
    </rPh>
    <rPh sb="22" eb="24">
      <t>フミン</t>
    </rPh>
    <rPh sb="26" eb="28">
      <t>レンケイ</t>
    </rPh>
    <rPh sb="28" eb="30">
      <t>キカン</t>
    </rPh>
    <phoneticPr fontId="2"/>
  </si>
  <si>
    <t>【結果】
歯科健康展来場者197名、保健所ブース来場者96名（乳幼児含む）年少者の家族を中心に高齢者の来場もあった。
・保健所の各ブースで体を動かしたりクイズに答えながらスタンプラリーをしてもらうことで、大人も子どもも楽しみながら自身の状態を把握してもらうことができた。
【課題】
・保健所ブースは会場の中で一番入口から遠い部屋であり、メインターゲットとして考えていた小学生やその保護者には来てもらいにくかった。
・参加人数が増えるようであれば、増員が必要。</t>
    <rPh sb="1" eb="3">
      <t>ケッカ</t>
    </rPh>
    <rPh sb="5" eb="13">
      <t>シカケンコウテンライジョウシャ</t>
    </rPh>
    <rPh sb="16" eb="17">
      <t>メイ</t>
    </rPh>
    <rPh sb="18" eb="21">
      <t>ホケンショ</t>
    </rPh>
    <rPh sb="24" eb="27">
      <t>ライジョウシャ</t>
    </rPh>
    <rPh sb="29" eb="30">
      <t>メイ</t>
    </rPh>
    <rPh sb="31" eb="35">
      <t>ニュウヨウジフク</t>
    </rPh>
    <rPh sb="37" eb="40">
      <t>ネンショウシャ</t>
    </rPh>
    <rPh sb="41" eb="43">
      <t>カゾク</t>
    </rPh>
    <rPh sb="44" eb="46">
      <t>チュウシン</t>
    </rPh>
    <rPh sb="47" eb="50">
      <t>コウレイシャ</t>
    </rPh>
    <rPh sb="51" eb="53">
      <t>ライジョウ</t>
    </rPh>
    <rPh sb="60" eb="63">
      <t>ホケンジョ</t>
    </rPh>
    <rPh sb="64" eb="65">
      <t>カク</t>
    </rPh>
    <rPh sb="69" eb="70">
      <t>カラダ</t>
    </rPh>
    <rPh sb="71" eb="72">
      <t>ウゴ</t>
    </rPh>
    <rPh sb="80" eb="81">
      <t>コタ</t>
    </rPh>
    <rPh sb="109" eb="110">
      <t>タノ</t>
    </rPh>
    <rPh sb="115" eb="117">
      <t>ジシン</t>
    </rPh>
    <rPh sb="118" eb="120">
      <t>ジョウタイ</t>
    </rPh>
    <rPh sb="121" eb="123">
      <t>ハアク</t>
    </rPh>
    <rPh sb="137" eb="139">
      <t>カダイ</t>
    </rPh>
    <rPh sb="179" eb="180">
      <t>カンガ</t>
    </rPh>
    <rPh sb="184" eb="187">
      <t>ショウガクセイ</t>
    </rPh>
    <rPh sb="190" eb="193">
      <t>ホゴシャ</t>
    </rPh>
    <rPh sb="195" eb="196">
      <t>キ</t>
    </rPh>
    <rPh sb="208" eb="212">
      <t>サンカニンズウ</t>
    </rPh>
    <rPh sb="213" eb="214">
      <t>フ</t>
    </rPh>
    <rPh sb="223" eb="225">
      <t>ゾウイン</t>
    </rPh>
    <rPh sb="226" eb="228">
      <t>ヒツヨウ</t>
    </rPh>
    <phoneticPr fontId="2"/>
  </si>
  <si>
    <t>【対象】
門真市民
【連携機関】
門真市歯科医師会、門真市健康増進課、門真市医師会、門真市薬剤師会、大阪府歯科技工士会北東支部</t>
    <rPh sb="1" eb="3">
      <t>タイショウ</t>
    </rPh>
    <rPh sb="5" eb="9">
      <t>カドマシミン</t>
    </rPh>
    <rPh sb="11" eb="15">
      <t>レンケイキカン</t>
    </rPh>
    <rPh sb="17" eb="20">
      <t>カドマシ</t>
    </rPh>
    <rPh sb="20" eb="25">
      <t>シカイシカイ</t>
    </rPh>
    <rPh sb="26" eb="28">
      <t>カドマ</t>
    </rPh>
    <rPh sb="28" eb="29">
      <t>シ</t>
    </rPh>
    <rPh sb="29" eb="31">
      <t>ケンコウ</t>
    </rPh>
    <rPh sb="31" eb="33">
      <t>ゾウシン</t>
    </rPh>
    <rPh sb="33" eb="34">
      <t>カ</t>
    </rPh>
    <rPh sb="35" eb="37">
      <t>カドマ</t>
    </rPh>
    <rPh sb="37" eb="38">
      <t>シ</t>
    </rPh>
    <rPh sb="38" eb="41">
      <t>イシカイ</t>
    </rPh>
    <rPh sb="42" eb="44">
      <t>カドマ</t>
    </rPh>
    <rPh sb="44" eb="45">
      <t>シ</t>
    </rPh>
    <rPh sb="45" eb="48">
      <t>ヤクザイシ</t>
    </rPh>
    <rPh sb="48" eb="49">
      <t>カイ</t>
    </rPh>
    <rPh sb="50" eb="53">
      <t>オオサカフ</t>
    </rPh>
    <rPh sb="53" eb="55">
      <t>シカ</t>
    </rPh>
    <rPh sb="55" eb="58">
      <t>ギコウシ</t>
    </rPh>
    <rPh sb="58" eb="59">
      <t>カイ</t>
    </rPh>
    <rPh sb="59" eb="61">
      <t>ホクトウ</t>
    </rPh>
    <rPh sb="61" eb="63">
      <t>シブ</t>
    </rPh>
    <phoneticPr fontId="2"/>
  </si>
  <si>
    <t>【結果】
・V.O.S.メニューロゴマーク申請数（R7.1末時点）
V.O.S.１３メニュー、プレV.O.S.５メニュー
・「ワクワクEXPOwith第１９回食育推進全国大会」において、企業の取組紹介のためリーフレットの作成・配付
・管内商工会主催の講演会やイベント等において、参加企業等へV.O.S.の参加勧奨実施
【課題】
・新規企業への展開</t>
    <rPh sb="1" eb="3">
      <t>ケッカ</t>
    </rPh>
    <rPh sb="21" eb="24">
      <t>シンセイスウ</t>
    </rPh>
    <rPh sb="29" eb="32">
      <t>マツジテン</t>
    </rPh>
    <rPh sb="93" eb="95">
      <t>キギョウ</t>
    </rPh>
    <rPh sb="96" eb="98">
      <t>トリクミ</t>
    </rPh>
    <rPh sb="98" eb="100">
      <t>ショウカイ</t>
    </rPh>
    <rPh sb="110" eb="112">
      <t>サクセイ</t>
    </rPh>
    <rPh sb="113" eb="115">
      <t>ハイフ</t>
    </rPh>
    <rPh sb="117" eb="119">
      <t>カンナイ</t>
    </rPh>
    <rPh sb="119" eb="122">
      <t>ショウコウカイ</t>
    </rPh>
    <rPh sb="122" eb="124">
      <t>シュサイ</t>
    </rPh>
    <rPh sb="125" eb="128">
      <t>コウエンカイ</t>
    </rPh>
    <rPh sb="133" eb="134">
      <t>トウ</t>
    </rPh>
    <rPh sb="165" eb="169">
      <t>シンキキギョウ</t>
    </rPh>
    <rPh sb="171" eb="173">
      <t>テンカイ</t>
    </rPh>
    <phoneticPr fontId="2"/>
  </si>
  <si>
    <t>【結果】
・保健所ホームページ及びおおさか食育通信Facebookにおける周知
・管内５直売所における配架（R6.6は計1180部、R7.1はレシピデータ送付）
・直売所利用者や生産者にも人気があり、直売所担当者からは引き続きレシピ集作成の要望もあった。
【課題】
・レシピに関するアンケート（R6.6）では、紙媒体よりもインターネット上のレシピの方が需要が高い結果であったため、レシピの発信方法を検討する必要がある。
・ホームページやFacebookの閲覧数は少ないため、地域活動栄養士会の事業や市町村を通じて等、広く啓発が必要。</t>
    <rPh sb="1" eb="3">
      <t>ケッカ</t>
    </rPh>
    <rPh sb="6" eb="9">
      <t>ホケンショ</t>
    </rPh>
    <rPh sb="15" eb="16">
      <t>オヨ</t>
    </rPh>
    <rPh sb="21" eb="23">
      <t>ショクイク</t>
    </rPh>
    <rPh sb="23" eb="25">
      <t>ツウシン</t>
    </rPh>
    <rPh sb="37" eb="39">
      <t>シュウチ</t>
    </rPh>
    <rPh sb="41" eb="43">
      <t>カンナイ</t>
    </rPh>
    <rPh sb="44" eb="46">
      <t>チョクバイ</t>
    </rPh>
    <rPh sb="46" eb="47">
      <t>ジョ</t>
    </rPh>
    <rPh sb="51" eb="53">
      <t>ハイカ</t>
    </rPh>
    <rPh sb="59" eb="60">
      <t>ケイ</t>
    </rPh>
    <rPh sb="64" eb="65">
      <t>ブ</t>
    </rPh>
    <rPh sb="77" eb="79">
      <t>ソウフ</t>
    </rPh>
    <rPh sb="100" eb="103">
      <t>チョクバイショ</t>
    </rPh>
    <rPh sb="103" eb="106">
      <t>タントウシャ</t>
    </rPh>
    <rPh sb="109" eb="110">
      <t>ヒ</t>
    </rPh>
    <rPh sb="111" eb="112">
      <t>ツヅ</t>
    </rPh>
    <rPh sb="116" eb="117">
      <t>シュウ</t>
    </rPh>
    <rPh sb="117" eb="119">
      <t>サクセイ</t>
    </rPh>
    <rPh sb="120" eb="122">
      <t>ヨウボウ</t>
    </rPh>
    <rPh sb="129" eb="131">
      <t>カダイ</t>
    </rPh>
    <rPh sb="227" eb="229">
      <t>エツラン</t>
    </rPh>
    <rPh sb="229" eb="230">
      <t>スウ</t>
    </rPh>
    <rPh sb="231" eb="232">
      <t>スク</t>
    </rPh>
    <rPh sb="237" eb="245">
      <t>チイキカツドウエイヨウシカイ</t>
    </rPh>
    <rPh sb="246" eb="248">
      <t>ジギョウ</t>
    </rPh>
    <rPh sb="249" eb="252">
      <t>シチョウソン</t>
    </rPh>
    <rPh sb="253" eb="254">
      <t>ツウ</t>
    </rPh>
    <rPh sb="256" eb="257">
      <t>トウ</t>
    </rPh>
    <rPh sb="258" eb="259">
      <t>ヒロ</t>
    </rPh>
    <rPh sb="260" eb="262">
      <t>ケイハツ</t>
    </rPh>
    <rPh sb="263" eb="265">
      <t>ヒツヨウ</t>
    </rPh>
    <phoneticPr fontId="2"/>
  </si>
  <si>
    <t>【対象】
大学生・大学職員
【連携機関】
大学学生支援課、府健康づくり課、公衆栄養臨地実習生</t>
    <rPh sb="1" eb="3">
      <t>タイショウ</t>
    </rPh>
    <rPh sb="15" eb="19">
      <t>レンケイキカン</t>
    </rPh>
    <rPh sb="21" eb="23">
      <t>ダイガク</t>
    </rPh>
    <rPh sb="23" eb="28">
      <t>ガクセイシエンカ</t>
    </rPh>
    <rPh sb="29" eb="30">
      <t>フ</t>
    </rPh>
    <rPh sb="30" eb="32">
      <t>ケンコウ</t>
    </rPh>
    <rPh sb="35" eb="36">
      <t>カ</t>
    </rPh>
    <phoneticPr fontId="2"/>
  </si>
  <si>
    <t>【対象】
飲食店営業者
【連携機関】
岸和田保健所衛生課</t>
    <rPh sb="1" eb="3">
      <t>タイショウ</t>
    </rPh>
    <rPh sb="5" eb="8">
      <t>インショクテン</t>
    </rPh>
    <rPh sb="8" eb="11">
      <t>エイギョウシャ</t>
    </rPh>
    <rPh sb="13" eb="17">
      <t>レンケイキカン</t>
    </rPh>
    <phoneticPr fontId="2"/>
  </si>
  <si>
    <t>【結果】
・衛生課と連携し、飲食店営業許可申請等の機会を用いて、12月末時点で63店舗へ聞き取り調査と個別指導を実施。対面指導により禁煙化を選択する店舗があり、制度周知に繋がった。
・10月から禁煙店に対しても禁煙ステッカーを配布（12月末時点39店舗）、飲食店入り口への掲示を依頼し、府民自身が禁煙化している飲食店を選択できるよう取組んだ。
・岸和田保健所版フローチャートを使用し調査・指導を効率化している。制度周知や禁煙化に繋がる機会となっており、引き続き取組を継続する。
【課題】
・既存の飲食店は６年ごとの更新となり、原則屋内禁煙であることを知らず喫煙営業している飲食店も判明し喫煙可能店の新規届け出が現在も見られる。引き続き制度周知のため他事業等でも啓発を継続。</t>
    <phoneticPr fontId="2"/>
  </si>
  <si>
    <t>【結果】
V.O.S.提供店舗数：10店舗（13メニュー）
・昨年度より５店舗（5メニュー）増加
リーフレット配布数：2840枚
紙おしぼり配布数：1900枚（V.O.S.提供店への配布）
・提供店から利用客に向けてのV.O.S.に関する情報発信として、店で通常使用する紙おしぼりを活用したことで、提供店の負担を増やさず、より多くの府民へV.O.S.の周知ができた。
・リーフレットの裏面には、減塩と血圧の関係等について記載した。府民向けのアンケート調査にて「裏面を読み、「健康的な食事」に対する考え方や意識について何か変化はあったか」の項目では、「食事を見直してみようと思う」などの前向きな回答が多く得られたため、府民の健康的な食事の実践の支援につなげることができたと考えられる。
【課題】
・V.O.S.の提供が店のメリットとなるような工夫や申請に係る負担を減らす工夫を考える必要がある。
・V.O.S.店舗の利用やアンケート回答を増やせるような工夫を考える必要がある。</t>
    <rPh sb="1" eb="3">
      <t>ケッカ</t>
    </rPh>
    <rPh sb="343" eb="345">
      <t>カダイ</t>
    </rPh>
    <rPh sb="373" eb="375">
      <t>シンセイ</t>
    </rPh>
    <rPh sb="376" eb="377">
      <t>カカ</t>
    </rPh>
    <rPh sb="378" eb="380">
      <t>フタン</t>
    </rPh>
    <rPh sb="381" eb="382">
      <t>ヘ</t>
    </rPh>
    <rPh sb="384" eb="386">
      <t>クフウ</t>
    </rPh>
    <rPh sb="431" eb="433">
      <t>ヒツヨウ</t>
    </rPh>
    <phoneticPr fontId="2"/>
  </si>
  <si>
    <t>【対象】
府民
【連携機関】
飲食店、管内市町・大学・児童福祉施設等</t>
    <rPh sb="1" eb="3">
      <t>タイショウ</t>
    </rPh>
    <rPh sb="5" eb="7">
      <t>フミン</t>
    </rPh>
    <rPh sb="9" eb="11">
      <t>レンケイ</t>
    </rPh>
    <rPh sb="11" eb="13">
      <t>キカン</t>
    </rPh>
    <rPh sb="15" eb="18">
      <t>インショクテン</t>
    </rPh>
    <rPh sb="19" eb="21">
      <t>カンナイ</t>
    </rPh>
    <rPh sb="21" eb="23">
      <t>シマチ</t>
    </rPh>
    <rPh sb="24" eb="26">
      <t>ダイガク</t>
    </rPh>
    <rPh sb="27" eb="33">
      <t>ジドウフクシシセツ</t>
    </rPh>
    <rPh sb="33" eb="34">
      <t>ナド</t>
    </rPh>
    <phoneticPr fontId="2"/>
  </si>
  <si>
    <t>R6年06月
R6年10月
R6年12月
R7年01月</t>
    <rPh sb="2" eb="3">
      <t>ネン</t>
    </rPh>
    <rPh sb="5" eb="6">
      <t>ガツ</t>
    </rPh>
    <rPh sb="9" eb="10">
      <t>ネン</t>
    </rPh>
    <rPh sb="12" eb="13">
      <t>ガツ</t>
    </rPh>
    <rPh sb="16" eb="17">
      <t>ネン</t>
    </rPh>
    <rPh sb="19" eb="20">
      <t>ガツ</t>
    </rPh>
    <rPh sb="23" eb="24">
      <t>ネン</t>
    </rPh>
    <rPh sb="26" eb="27">
      <t>ガツ</t>
    </rPh>
    <phoneticPr fontId="2"/>
  </si>
  <si>
    <t>R6年07月～R7年03月</t>
    <rPh sb="2" eb="3">
      <t>ネン</t>
    </rPh>
    <rPh sb="5" eb="6">
      <t>ガツ</t>
    </rPh>
    <rPh sb="9" eb="10">
      <t>ネン</t>
    </rPh>
    <rPh sb="12" eb="13">
      <t>ガツ</t>
    </rPh>
    <phoneticPr fontId="2"/>
  </si>
  <si>
    <t>R6年09月</t>
    <rPh sb="2" eb="3">
      <t>ネン</t>
    </rPh>
    <rPh sb="5" eb="6">
      <t>ガツ</t>
    </rPh>
    <phoneticPr fontId="2"/>
  </si>
  <si>
    <t>R6年07月（①）
R6年11月（②）
R6年10月～R7年01月（③）</t>
    <rPh sb="12" eb="13">
      <t>ネン</t>
    </rPh>
    <rPh sb="15" eb="16">
      <t>ガツ</t>
    </rPh>
    <phoneticPr fontId="2"/>
  </si>
  <si>
    <t>【対象】
府民
【連携機関】地域活動栄養士会、直売所</t>
    <rPh sb="1" eb="3">
      <t>タイショウ</t>
    </rPh>
    <rPh sb="5" eb="7">
      <t>フミン</t>
    </rPh>
    <rPh sb="9" eb="13">
      <t>レンケイキカン</t>
    </rPh>
    <rPh sb="14" eb="22">
      <t>チイキカツドウエイヨウシカイ</t>
    </rPh>
    <rPh sb="23" eb="26">
      <t>チョクバイショ</t>
    </rPh>
    <phoneticPr fontId="2"/>
  </si>
  <si>
    <t>【結果】
・栄養・食生活に関して、R5年度の対面での健康教育を受けられなかった社員にも、今年度の動画配信による啓発を通して、情報を発信した。
・6月に配信したYouTube動画の視聴者21名（対象者24名）、視聴後アンケート回収20名（回答率95.0%）
・事後アンケートによる理解度は、80%が理解できたと回答。
・保健師学生による睡眠に関する健康教育には12名参加、アンケート回収12名(回答率100%)。睡眠に関して、事後アンケートによる理解度は100%が理解できたと回答。
・栄養士学生による減塩に関する健康教育をYouTube動画配信により実施。アンケート回収未。
・メンタルヘルスについて、健康講座の案内はしたが、利用には至っていない。
・腰痛予防体操ポスターは事業所に貼付し、社員が実施する姿も見られるとのこと。
【課題】
・事業所の経営者や健康管理責任者への支援を継続してきたが、健康管理への認識が向上せず、自主的な取組には至っていない。引き続き、社員への生活習慣病予防対策については促していく。</t>
    <phoneticPr fontId="2"/>
  </si>
  <si>
    <t>【目的】
事業所が自立した健康管理体制を確立する。
【取組の概要】(R6年６月)
・R5年度に保健師が対面で実施した健康教育の内容を、YouTube動画にし、健康教育が受けられなかった社員対象に、限定配信を実施
テーマ：健康づくりセミナー～栄養・食生活編～
（１）健診結果の振り返り、健康指標の説明
（２）食生活自己チェック
（３）食生活についてのアドバイス
・保健師学生による健康教育の実施(対面)
テーマ：どう生きるかはどう眠るかだ〜睡眠で明日が変わる！〜
(R6年10月)
・メンタルヘルスについて、協会けんぽ実施の健康講座を紹介
・腰痛予防体操のポスターを配付し、実施を促す
(R6年12月～R7年1月)
・栄養士学生による健康教育の実施(YouTube配信)
テーマ：減塩～日々の食生活をより健康的に～</t>
    <rPh sb="1" eb="3">
      <t>モクテキ</t>
    </rPh>
    <rPh sb="36" eb="37">
      <t>ネン</t>
    </rPh>
    <rPh sb="38" eb="39">
      <t>ガツ</t>
    </rPh>
    <rPh sb="44" eb="46">
      <t>ネンド</t>
    </rPh>
    <rPh sb="47" eb="50">
      <t>ホケンシ</t>
    </rPh>
    <rPh sb="51" eb="53">
      <t>タイメン</t>
    </rPh>
    <rPh sb="54" eb="56">
      <t>ジッシ</t>
    </rPh>
    <rPh sb="58" eb="62">
      <t>ケンコウキョウイク</t>
    </rPh>
    <rPh sb="63" eb="65">
      <t>ナイヨウ</t>
    </rPh>
    <rPh sb="67" eb="76">
      <t>ユーチューブドウガ</t>
    </rPh>
    <rPh sb="79" eb="83">
      <t>ケンコウキョウイク</t>
    </rPh>
    <rPh sb="84" eb="85">
      <t>ウ</t>
    </rPh>
    <rPh sb="92" eb="94">
      <t>シャイン</t>
    </rPh>
    <rPh sb="94" eb="96">
      <t>タイショウ</t>
    </rPh>
    <rPh sb="98" eb="102">
      <t>ゲンテイハイシン</t>
    </rPh>
    <rPh sb="103" eb="105">
      <t>ジッシ</t>
    </rPh>
    <rPh sb="110" eb="112">
      <t>ケンコウ</t>
    </rPh>
    <rPh sb="126" eb="127">
      <t>ヘン</t>
    </rPh>
    <rPh sb="181" eb="184">
      <t>ホケンシ</t>
    </rPh>
    <rPh sb="184" eb="186">
      <t>ガクセイ</t>
    </rPh>
    <rPh sb="189" eb="193">
      <t>ケンコウキョウイク</t>
    </rPh>
    <rPh sb="194" eb="196">
      <t>ジッシ</t>
    </rPh>
    <rPh sb="197" eb="199">
      <t>タイメン</t>
    </rPh>
    <rPh sb="234" eb="235">
      <t>ネン</t>
    </rPh>
    <rPh sb="237" eb="238">
      <t>ガツ</t>
    </rPh>
    <rPh sb="253" eb="255">
      <t>キョウカイ</t>
    </rPh>
    <rPh sb="258" eb="260">
      <t>ジッシ</t>
    </rPh>
    <rPh sb="261" eb="265">
      <t>ケンコウコウザ</t>
    </rPh>
    <rPh sb="266" eb="268">
      <t>ショウカイ</t>
    </rPh>
    <rPh sb="270" eb="274">
      <t>ヨウツウヨボウ</t>
    </rPh>
    <rPh sb="274" eb="276">
      <t>タイソウ</t>
    </rPh>
    <rPh sb="282" eb="284">
      <t>ハイフ</t>
    </rPh>
    <rPh sb="286" eb="288">
      <t>ジッシ</t>
    </rPh>
    <rPh sb="289" eb="290">
      <t>ウナガ</t>
    </rPh>
    <rPh sb="295" eb="296">
      <t>ネン</t>
    </rPh>
    <rPh sb="298" eb="299">
      <t>ガツ</t>
    </rPh>
    <rPh sb="302" eb="303">
      <t>ネン</t>
    </rPh>
    <rPh sb="304" eb="305">
      <t>ガツ</t>
    </rPh>
    <rPh sb="308" eb="313">
      <t>エイヨウシガクセイ</t>
    </rPh>
    <rPh sb="316" eb="320">
      <t>ケンコウキョウイク</t>
    </rPh>
    <rPh sb="321" eb="323">
      <t>ジッシ</t>
    </rPh>
    <rPh sb="331" eb="333">
      <t>ハイシン</t>
    </rPh>
    <phoneticPr fontId="2"/>
  </si>
  <si>
    <t>【対象】
管内企業</t>
    <rPh sb="5" eb="7">
      <t>カンナイ</t>
    </rPh>
    <rPh sb="7" eb="9">
      <t>キギョウ</t>
    </rPh>
    <phoneticPr fontId="2"/>
  </si>
  <si>
    <t>【対象】
管内の喫煙所を設置している学校の教職員や学生</t>
    <rPh sb="5" eb="7">
      <t>カンナイ</t>
    </rPh>
    <rPh sb="8" eb="11">
      <t>キツエンジョ</t>
    </rPh>
    <rPh sb="12" eb="14">
      <t>セッチ</t>
    </rPh>
    <rPh sb="18" eb="20">
      <t>ガッコウ</t>
    </rPh>
    <rPh sb="21" eb="24">
      <t>キョウショクイン</t>
    </rPh>
    <rPh sb="25" eb="27">
      <t>ガクセイ</t>
    </rPh>
    <phoneticPr fontId="1"/>
  </si>
  <si>
    <t>【結果】
メール配信や喫煙所付近で啓発チラシを配布・掲示。
【課題】今後も引き続き取り組みが必要。</t>
    <rPh sb="8" eb="10">
      <t>ハイシン</t>
    </rPh>
    <rPh sb="11" eb="14">
      <t>キツエンジョ</t>
    </rPh>
    <rPh sb="14" eb="16">
      <t>フキン</t>
    </rPh>
    <rPh sb="17" eb="19">
      <t>ケイハツ</t>
    </rPh>
    <rPh sb="23" eb="25">
      <t>ハイフ</t>
    </rPh>
    <rPh sb="26" eb="28">
      <t>ケイジ</t>
    </rPh>
    <rPh sb="31" eb="33">
      <t>カダイ</t>
    </rPh>
    <rPh sb="34" eb="36">
      <t>コンゴ</t>
    </rPh>
    <rPh sb="37" eb="38">
      <t>ヒ</t>
    </rPh>
    <rPh sb="39" eb="40">
      <t>ツヅ</t>
    </rPh>
    <rPh sb="41" eb="42">
      <t>ト</t>
    </rPh>
    <rPh sb="43" eb="44">
      <t>ク</t>
    </rPh>
    <rPh sb="46" eb="48">
      <t>ヒツヨウ</t>
    </rPh>
    <phoneticPr fontId="1"/>
  </si>
  <si>
    <t>【目的】
府民の野菜摂取への意識の向上及び家庭での健康的な食生活の実践を促す。
【取組の概要】地域活動栄養士会と連携し、冬が旬の野菜レシピ作成の支援を行う。作成したレシピ集は、保健所ホームページ、おおさか食育通信Facebookに掲載する。また、管内直売所等に周知し配架・掲示を依頼する。</t>
    <rPh sb="1" eb="3">
      <t>モクテキ</t>
    </rPh>
    <rPh sb="42" eb="44">
      <t>トリクミ</t>
    </rPh>
    <rPh sb="45" eb="47">
      <t>ガイヨウ</t>
    </rPh>
    <rPh sb="48" eb="55">
      <t>チイキカツドウエイヨウシ</t>
    </rPh>
    <rPh sb="55" eb="56">
      <t>カイ</t>
    </rPh>
    <rPh sb="57" eb="59">
      <t>レンケイ</t>
    </rPh>
    <rPh sb="61" eb="62">
      <t>フユ</t>
    </rPh>
    <rPh sb="63" eb="64">
      <t>シュン</t>
    </rPh>
    <rPh sb="65" eb="67">
      <t>ヤサイ</t>
    </rPh>
    <rPh sb="70" eb="72">
      <t>サクセイ</t>
    </rPh>
    <rPh sb="73" eb="75">
      <t>シエン</t>
    </rPh>
    <rPh sb="76" eb="77">
      <t>オコナ</t>
    </rPh>
    <rPh sb="79" eb="81">
      <t>サクセイ</t>
    </rPh>
    <rPh sb="86" eb="87">
      <t>シュウ</t>
    </rPh>
    <rPh sb="89" eb="92">
      <t>ホケンショ</t>
    </rPh>
    <rPh sb="103" eb="107">
      <t>ショクイクツウシン</t>
    </rPh>
    <rPh sb="116" eb="118">
      <t>ケイサイ</t>
    </rPh>
    <rPh sb="124" eb="126">
      <t>カンナイ</t>
    </rPh>
    <rPh sb="126" eb="129">
      <t>チョクバイショ</t>
    </rPh>
    <rPh sb="129" eb="130">
      <t>トウ</t>
    </rPh>
    <rPh sb="131" eb="133">
      <t>シュウチ</t>
    </rPh>
    <rPh sb="134" eb="136">
      <t>ハイカ</t>
    </rPh>
    <rPh sb="137" eb="139">
      <t>ケイジ</t>
    </rPh>
    <rPh sb="140" eb="142">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</si>
</sst>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color theme="1"/>
      <name val="Meiryo UI"/>
      <family val="3"/>
      <charset val="128"/>
    </font>
    <font>
      <sz val="6"/>
      <name val="ＭＳ Ｐゴシック"/>
      <family val="2"/>
      <charset val="128"/>
      <scheme val="minor"/>
    </font>
    <font>
      <b/>
      <sz val="10"/>
      <color theme="1"/>
      <name val="Meiryo UI"/>
      <family val="3"/>
      <charset val="128"/>
    </font>
    <font>
      <sz val="9"/>
      <name val="Meiryo UI"/>
      <family val="3"/>
      <charset val="128"/>
    </font>
    <font>
      <b/>
      <sz val="14"/>
      <color theme="1"/>
      <name val="Meiryo UI"/>
      <family val="3"/>
      <charset val="128"/>
    </font>
    <font>
      <b/>
      <sz val="24"/>
      <name val="Meiryo UI"/>
      <family val="3"/>
      <charset val="128"/>
    </font>
    <font>
      <b/>
      <sz val="22"/>
      <name val="Meiryo UI"/>
      <family val="3"/>
      <charset val="128"/>
    </font>
    <font>
      <sz val="16"/>
      <name val="Meiryo UI"/>
      <family val="3"/>
      <charset val="128"/>
    </font>
    <font>
      <sz val="14"/>
      <name val="Meiryo UI"/>
      <family val="3"/>
      <charset val="128"/>
    </font>
    <font>
      <sz val="15"/>
      <name val="Meiryo UI"/>
      <family val="3"/>
      <charset val="128"/>
    </font>
    <font>
      <sz val="18"/>
      <color theme="1"/>
      <name val="Meiryo UI"/>
      <family val="3"/>
      <charset val="128"/>
    </font>
    <font>
      <sz val="10"/>
      <name val="Meiryo UI"/>
      <family val="3"/>
      <charset val="128"/>
    </font>
    <font>
      <sz val="10"/>
      <color theme="1"/>
      <name val="Meiryo UI"/>
      <family val="3"/>
      <charset val="128"/>
    </font>
    <font>
      <sz val="10"/>
      <name val="ＭＳ Ｐゴシック"/>
      <family val="3"/>
      <charset val="128"/>
    </font>
    <font>
      <sz val="8"/>
      <name val="Meiryo UI"/>
      <family val="3"/>
      <charset val="128"/>
    </font>
    <font>
      <b/>
      <sz val="10"/>
      <name val="ＭＳ Ｐゴシック"/>
      <family val="3"/>
      <charset val="128"/>
    </font>
    <font>
      <sz val="14"/>
      <color theme="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3" tint="0.79998168889431442"/>
        <bgColor indexed="64"/>
      </patternFill>
    </fill>
  </fills>
  <borders count="6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3" fillId="0" borderId="2" xfId="0" applyFont="1" applyBorder="1" applyAlignment="1">
      <alignment vertical="center" wrapText="1"/>
    </xf>
    <xf numFmtId="0" fontId="3" fillId="0" borderId="2" xfId="0" applyFont="1" applyBorder="1">
      <alignment vertical="center"/>
    </xf>
    <xf numFmtId="0" fontId="6" fillId="0" borderId="0" xfId="0" applyFont="1">
      <alignment vertical="center"/>
    </xf>
    <xf numFmtId="0" fontId="3" fillId="0" borderId="16" xfId="0" applyFont="1" applyBorder="1" applyAlignment="1">
      <alignment horizontal="center" vertical="center" wrapText="1"/>
    </xf>
    <xf numFmtId="0" fontId="7" fillId="0" borderId="0" xfId="0" applyFont="1" applyProtection="1">
      <alignment vertical="center"/>
      <protection locked="0"/>
    </xf>
    <xf numFmtId="0" fontId="6" fillId="0" borderId="0" xfId="0" applyFont="1" applyProtection="1">
      <alignment vertical="center"/>
      <protection locked="0"/>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left" vertical="center"/>
    </xf>
    <xf numFmtId="0" fontId="10" fillId="2" borderId="29" xfId="0" applyFont="1" applyFill="1" applyBorder="1" applyAlignment="1">
      <alignment horizontal="center" vertical="center"/>
    </xf>
    <xf numFmtId="0" fontId="10" fillId="0" borderId="29" xfId="0" applyFont="1" applyBorder="1">
      <alignment vertical="center"/>
    </xf>
    <xf numFmtId="0" fontId="11" fillId="2" borderId="15" xfId="0" applyFont="1" applyFill="1" applyBorder="1" applyAlignment="1">
      <alignment vertical="center" textRotation="255"/>
    </xf>
    <xf numFmtId="0" fontId="11" fillId="2" borderId="16" xfId="0" applyFont="1" applyFill="1" applyBorder="1" applyAlignment="1">
      <alignment vertical="center" textRotation="255"/>
    </xf>
    <xf numFmtId="0" fontId="11" fillId="2" borderId="21" xfId="0" applyFont="1" applyFill="1" applyBorder="1" applyAlignment="1">
      <alignment vertical="center" textRotation="255"/>
    </xf>
    <xf numFmtId="0" fontId="11" fillId="2" borderId="17" xfId="0" applyFont="1" applyFill="1" applyBorder="1" applyAlignment="1">
      <alignment vertical="center" textRotation="255"/>
    </xf>
    <xf numFmtId="0" fontId="11" fillId="2" borderId="45" xfId="0" applyFont="1" applyFill="1" applyBorder="1" applyAlignment="1">
      <alignment vertical="center" textRotation="255"/>
    </xf>
    <xf numFmtId="0" fontId="10" fillId="2" borderId="45" xfId="0" applyFont="1" applyFill="1" applyBorder="1" applyAlignment="1">
      <alignment horizontal="center" vertical="center" textRotation="255"/>
    </xf>
    <xf numFmtId="0" fontId="10" fillId="2" borderId="16"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17" xfId="0" applyFont="1" applyFill="1" applyBorder="1" applyAlignment="1">
      <alignment horizontal="center" vertical="center" textRotation="255"/>
    </xf>
    <xf numFmtId="0" fontId="10" fillId="0" borderId="35" xfId="0" applyFont="1" applyBorder="1">
      <alignment vertical="center"/>
    </xf>
    <xf numFmtId="0" fontId="10" fillId="0" borderId="0" xfId="0" applyFont="1" applyAlignment="1">
      <alignment horizontal="center" vertical="center" wrapText="1"/>
    </xf>
    <xf numFmtId="0" fontId="10" fillId="0" borderId="15" xfId="0" applyFont="1" applyBorder="1">
      <alignment vertical="center"/>
    </xf>
    <xf numFmtId="0" fontId="10" fillId="0" borderId="15" xfId="0" quotePrefix="1" applyFont="1" applyBorder="1">
      <alignment vertical="center"/>
    </xf>
    <xf numFmtId="0" fontId="10" fillId="0" borderId="16" xfId="0" quotePrefix="1" applyFont="1" applyBorder="1">
      <alignment vertical="center"/>
    </xf>
    <xf numFmtId="0" fontId="10" fillId="0" borderId="21" xfId="0" quotePrefix="1" applyFont="1" applyBorder="1">
      <alignment vertical="center"/>
    </xf>
    <xf numFmtId="0" fontId="10" fillId="0" borderId="17" xfId="0" quotePrefix="1" applyFont="1" applyBorder="1">
      <alignment vertical="center"/>
    </xf>
    <xf numFmtId="0" fontId="10" fillId="0" borderId="45" xfId="0" quotePrefix="1" applyFont="1" applyBorder="1">
      <alignment vertical="center"/>
    </xf>
    <xf numFmtId="0" fontId="10" fillId="0" borderId="45" xfId="0" applyFont="1" applyBorder="1">
      <alignment vertical="center"/>
    </xf>
    <xf numFmtId="0" fontId="10" fillId="0" borderId="16" xfId="0" applyFont="1" applyBorder="1" applyAlignment="1">
      <alignment horizontal="center" vertical="center" wrapText="1"/>
    </xf>
    <xf numFmtId="0" fontId="10" fillId="0" borderId="20" xfId="0" applyFont="1" applyBorder="1">
      <alignment vertical="center"/>
    </xf>
    <xf numFmtId="0" fontId="10" fillId="0" borderId="46" xfId="0" applyFont="1" applyBorder="1">
      <alignment vertical="center"/>
    </xf>
    <xf numFmtId="0" fontId="10" fillId="0" borderId="47" xfId="0" applyFont="1" applyBorder="1">
      <alignment vertical="center"/>
    </xf>
    <xf numFmtId="0" fontId="10" fillId="0" borderId="31" xfId="0" applyFont="1" applyBorder="1">
      <alignment vertical="center"/>
    </xf>
    <xf numFmtId="0" fontId="10" fillId="0" borderId="48"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0" xfId="0" applyFont="1" applyAlignment="1">
      <alignment vertical="top"/>
    </xf>
    <xf numFmtId="0" fontId="10" fillId="0" borderId="18" xfId="0" applyFont="1" applyBorder="1" applyAlignment="1">
      <alignment horizontal="center" vertical="center" wrapText="1"/>
    </xf>
    <xf numFmtId="0" fontId="3" fillId="0" borderId="14" xfId="0" applyFont="1" applyBorder="1">
      <alignment vertical="center"/>
    </xf>
    <xf numFmtId="0" fontId="3" fillId="0" borderId="16" xfId="0" applyFont="1" applyBorder="1">
      <alignment vertical="center"/>
    </xf>
    <xf numFmtId="0" fontId="10" fillId="2" borderId="51" xfId="0" applyFont="1" applyFill="1" applyBorder="1">
      <alignment vertical="center"/>
    </xf>
    <xf numFmtId="0" fontId="10" fillId="2" borderId="25" xfId="0" applyFont="1" applyFill="1" applyBorder="1" applyAlignment="1">
      <alignment horizontal="center" vertical="center"/>
    </xf>
    <xf numFmtId="0" fontId="10" fillId="2" borderId="51" xfId="0" applyFont="1" applyFill="1" applyBorder="1" applyAlignment="1">
      <alignment vertical="center" textRotation="255"/>
    </xf>
    <xf numFmtId="0" fontId="10" fillId="2" borderId="26" xfId="0" applyFont="1" applyFill="1" applyBorder="1" applyAlignment="1">
      <alignment vertical="center" textRotation="255"/>
    </xf>
    <xf numFmtId="0" fontId="10" fillId="2" borderId="25" xfId="0" applyFont="1" applyFill="1" applyBorder="1" applyAlignment="1">
      <alignment vertical="center" textRotation="255"/>
    </xf>
    <xf numFmtId="0" fontId="10" fillId="2" borderId="27" xfId="0" applyFont="1" applyFill="1" applyBorder="1" applyAlignment="1">
      <alignment vertical="center" textRotation="255"/>
    </xf>
    <xf numFmtId="0" fontId="10" fillId="2" borderId="52" xfId="0" applyFont="1" applyFill="1" applyBorder="1" applyAlignment="1">
      <alignment vertical="center" textRotation="255"/>
    </xf>
    <xf numFmtId="0" fontId="10" fillId="2" borderId="52"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52" xfId="0" applyFont="1" applyFill="1" applyBorder="1" applyAlignment="1">
      <alignment horizontal="center" vertical="center" textRotation="255"/>
    </xf>
    <xf numFmtId="0" fontId="10" fillId="2" borderId="26" xfId="0" applyFont="1" applyFill="1" applyBorder="1" applyAlignment="1">
      <alignment horizontal="center" vertical="center" textRotation="255"/>
    </xf>
    <xf numFmtId="0" fontId="10" fillId="2" borderId="27" xfId="0" applyFont="1" applyFill="1" applyBorder="1" applyAlignment="1">
      <alignment horizontal="center" vertical="center" textRotation="255"/>
    </xf>
    <xf numFmtId="0" fontId="10" fillId="0" borderId="53" xfId="0" applyFont="1" applyBorder="1">
      <alignment vertical="center"/>
    </xf>
    <xf numFmtId="0" fontId="10" fillId="2" borderId="50" xfId="0" applyFont="1" applyFill="1" applyBorder="1" applyAlignment="1">
      <alignment horizontal="center" vertical="center" wrapText="1"/>
    </xf>
    <xf numFmtId="0" fontId="3" fillId="0" borderId="5" xfId="0" applyFont="1" applyBorder="1" applyAlignment="1">
      <alignment vertical="center" wrapText="1"/>
    </xf>
    <xf numFmtId="0" fontId="10" fillId="2" borderId="21" xfId="0" applyFont="1" applyFill="1" applyBorder="1" applyAlignment="1">
      <alignment horizontal="center" vertical="center" textRotation="255"/>
    </xf>
    <xf numFmtId="0" fontId="10" fillId="0" borderId="6" xfId="0" applyFont="1" applyBorder="1" applyAlignment="1">
      <alignment vertical="center" wrapText="1"/>
    </xf>
    <xf numFmtId="0" fontId="10" fillId="0" borderId="16" xfId="0" applyFont="1" applyBorder="1" applyAlignment="1">
      <alignment horizontal="left" vertical="center" wrapText="1"/>
    </xf>
    <xf numFmtId="0" fontId="10" fillId="0" borderId="45" xfId="0" applyFont="1" applyBorder="1" applyAlignment="1">
      <alignment vertical="center" wrapText="1"/>
    </xf>
    <xf numFmtId="0" fontId="10" fillId="0" borderId="21" xfId="0" applyFont="1" applyBorder="1" applyAlignment="1">
      <alignment vertical="center" wrapText="1"/>
    </xf>
    <xf numFmtId="0" fontId="10" fillId="0" borderId="2" xfId="0" applyFont="1" applyBorder="1">
      <alignment vertical="center"/>
    </xf>
    <xf numFmtId="0" fontId="10" fillId="0" borderId="14" xfId="0" applyFont="1" applyBorder="1">
      <alignment vertical="center"/>
    </xf>
    <xf numFmtId="0" fontId="10" fillId="0" borderId="49" xfId="0" quotePrefix="1" applyFont="1" applyBorder="1">
      <alignment vertical="center"/>
    </xf>
    <xf numFmtId="0" fontId="10" fillId="0" borderId="2" xfId="0" quotePrefix="1" applyFont="1" applyBorder="1">
      <alignment vertical="center"/>
    </xf>
    <xf numFmtId="0" fontId="10" fillId="0" borderId="1" xfId="0" quotePrefix="1" applyFont="1" applyBorder="1">
      <alignment vertical="center"/>
    </xf>
    <xf numFmtId="0" fontId="10" fillId="0" borderId="13" xfId="0" quotePrefix="1" applyFont="1" applyBorder="1">
      <alignment vertical="center"/>
    </xf>
    <xf numFmtId="0" fontId="10" fillId="0" borderId="14" xfId="0" quotePrefix="1" applyFont="1" applyBorder="1">
      <alignment vertical="center"/>
    </xf>
    <xf numFmtId="0" fontId="10" fillId="0" borderId="49" xfId="0" applyFont="1" applyBorder="1" applyAlignment="1">
      <alignmen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1" xfId="0" applyFont="1" applyBorder="1" applyAlignment="1">
      <alignment vertical="top" wrapText="1"/>
    </xf>
    <xf numFmtId="0" fontId="10" fillId="0" borderId="13" xfId="0" applyFont="1" applyBorder="1">
      <alignment vertical="center"/>
    </xf>
    <xf numFmtId="0" fontId="10" fillId="0" borderId="1" xfId="0" applyFont="1" applyBorder="1">
      <alignment vertical="center"/>
    </xf>
    <xf numFmtId="0" fontId="10" fillId="0" borderId="49" xfId="0" applyFont="1" applyBorder="1">
      <alignment vertical="center"/>
    </xf>
    <xf numFmtId="0" fontId="10" fillId="0" borderId="54" xfId="0" applyFont="1" applyBorder="1">
      <alignment vertical="center"/>
    </xf>
    <xf numFmtId="0" fontId="10" fillId="0" borderId="5" xfId="0" applyFont="1" applyBorder="1" applyAlignment="1">
      <alignment vertical="center" wrapText="1"/>
    </xf>
    <xf numFmtId="0" fontId="10" fillId="0" borderId="21" xfId="0" applyFont="1" applyBorder="1" applyAlignment="1">
      <alignment horizontal="left" vertical="center" wrapText="1"/>
    </xf>
    <xf numFmtId="0" fontId="10" fillId="0" borderId="15" xfId="0" applyFont="1" applyBorder="1" applyAlignment="1">
      <alignment vertical="center" wrapText="1"/>
    </xf>
    <xf numFmtId="0" fontId="12" fillId="0" borderId="6" xfId="0" applyFont="1" applyBorder="1" applyAlignment="1">
      <alignment vertical="center" wrapText="1"/>
    </xf>
    <xf numFmtId="0" fontId="3" fillId="0" borderId="20" xfId="0" applyFont="1" applyBorder="1">
      <alignment vertical="center"/>
    </xf>
    <xf numFmtId="0" fontId="3" fillId="0" borderId="46" xfId="0" applyFont="1" applyBorder="1">
      <alignment vertical="center"/>
    </xf>
    <xf numFmtId="0" fontId="3" fillId="0" borderId="6" xfId="0" applyFont="1" applyBorder="1" applyAlignment="1">
      <alignment vertical="center" wrapText="1"/>
    </xf>
    <xf numFmtId="0" fontId="10" fillId="0" borderId="1" xfId="0" applyFont="1" applyBorder="1" applyAlignment="1">
      <alignment vertical="center" wrapText="1"/>
    </xf>
    <xf numFmtId="0" fontId="3" fillId="0" borderId="1" xfId="0" applyFont="1" applyBorder="1" applyAlignment="1">
      <alignment horizontal="left" vertical="center" wrapText="1"/>
    </xf>
    <xf numFmtId="0" fontId="3" fillId="0" borderId="54" xfId="0" applyFont="1" applyBorder="1">
      <alignment vertical="center"/>
    </xf>
    <xf numFmtId="0" fontId="10" fillId="0" borderId="14" xfId="0" applyFont="1" applyBorder="1" applyAlignment="1">
      <alignment vertical="center" wrapText="1"/>
    </xf>
    <xf numFmtId="0" fontId="10" fillId="0" borderId="1"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21" xfId="0" applyFont="1" applyBorder="1">
      <alignment vertical="center"/>
    </xf>
    <xf numFmtId="0" fontId="13" fillId="0" borderId="26"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center" vertical="center"/>
    </xf>
    <xf numFmtId="0" fontId="16" fillId="0" borderId="0" xfId="0" applyFont="1">
      <alignment vertical="center"/>
    </xf>
    <xf numFmtId="0" fontId="5" fillId="0" borderId="18" xfId="0" applyFont="1" applyBorder="1" applyAlignment="1" applyProtection="1">
      <alignment horizontal="left" vertical="center" shrinkToFit="1"/>
      <protection locked="0"/>
    </xf>
    <xf numFmtId="0" fontId="15" fillId="0" borderId="13" xfId="0" applyFont="1" applyBorder="1" applyAlignment="1" applyProtection="1">
      <alignment horizontal="left" vertical="center"/>
      <protection locked="0"/>
    </xf>
    <xf numFmtId="0" fontId="5" fillId="0" borderId="13" xfId="0" applyFont="1" applyBorder="1" applyAlignment="1">
      <alignment vertical="center" wrapText="1"/>
    </xf>
    <xf numFmtId="0" fontId="5" fillId="0" borderId="2" xfId="0" applyFont="1" applyBorder="1" applyAlignment="1">
      <alignment vertical="center" wrapText="1"/>
    </xf>
    <xf numFmtId="0" fontId="5" fillId="0" borderId="14" xfId="0" applyFont="1" applyBorder="1" applyAlignment="1">
      <alignment vertical="center" wrapText="1"/>
    </xf>
    <xf numFmtId="0" fontId="5" fillId="0" borderId="1" xfId="0" applyFont="1" applyBorder="1" applyAlignment="1" applyProtection="1">
      <alignment horizontal="left" vertical="center" shrinkToFit="1"/>
      <protection locked="0"/>
    </xf>
    <xf numFmtId="0" fontId="15" fillId="0" borderId="13" xfId="0" applyFont="1" applyBorder="1" applyAlignment="1" applyProtection="1">
      <alignment horizontal="left" vertical="center" wrapText="1"/>
      <protection locked="0"/>
    </xf>
    <xf numFmtId="0" fontId="5" fillId="0" borderId="13" xfId="0" applyFont="1" applyBorder="1">
      <alignment vertical="center"/>
    </xf>
    <xf numFmtId="0" fontId="5" fillId="0" borderId="2" xfId="0" applyFont="1" applyBorder="1">
      <alignment vertical="center"/>
    </xf>
    <xf numFmtId="0" fontId="5" fillId="0" borderId="14" xfId="0" applyFont="1" applyBorder="1">
      <alignment vertical="center"/>
    </xf>
    <xf numFmtId="0" fontId="6" fillId="2" borderId="15" xfId="0" applyFont="1" applyFill="1" applyBorder="1" applyAlignment="1">
      <alignment vertical="center" textRotation="255" wrapText="1"/>
    </xf>
    <xf numFmtId="0" fontId="6" fillId="2" borderId="16" xfId="0" applyFont="1" applyFill="1" applyBorder="1" applyAlignment="1">
      <alignment vertical="center" textRotation="255" wrapText="1"/>
    </xf>
    <xf numFmtId="0" fontId="6" fillId="2" borderId="21" xfId="0" applyFont="1" applyFill="1" applyBorder="1" applyAlignment="1">
      <alignment vertical="center" textRotation="255" wrapText="1"/>
    </xf>
    <xf numFmtId="0" fontId="6" fillId="2" borderId="17" xfId="0" applyFont="1" applyFill="1" applyBorder="1" applyAlignment="1">
      <alignment vertical="center" textRotation="255" wrapText="1"/>
    </xf>
    <xf numFmtId="0" fontId="6" fillId="2" borderId="45" xfId="0" applyFont="1" applyFill="1" applyBorder="1" applyAlignment="1">
      <alignment vertical="center" textRotation="255" wrapText="1"/>
    </xf>
    <xf numFmtId="0" fontId="6" fillId="2" borderId="45" xfId="0" applyFont="1" applyFill="1" applyBorder="1" applyAlignment="1">
      <alignment horizontal="center" vertical="center" textRotation="255" wrapText="1"/>
    </xf>
    <xf numFmtId="0" fontId="6" fillId="2" borderId="16"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17" fillId="2" borderId="15" xfId="0" applyFont="1" applyFill="1" applyBorder="1" applyAlignment="1">
      <alignment vertical="center" textRotation="255" wrapText="1"/>
    </xf>
    <xf numFmtId="0" fontId="17" fillId="2" borderId="16" xfId="0" applyFont="1" applyFill="1" applyBorder="1" applyAlignment="1">
      <alignment vertical="center" textRotation="255" wrapText="1"/>
    </xf>
    <xf numFmtId="0" fontId="17" fillId="2" borderId="21" xfId="0" applyFont="1" applyFill="1" applyBorder="1" applyAlignment="1">
      <alignment vertical="center" textRotation="255" wrapText="1"/>
    </xf>
    <xf numFmtId="0" fontId="17" fillId="2" borderId="17" xfId="0" applyFont="1" applyFill="1" applyBorder="1" applyAlignment="1">
      <alignment vertical="center" textRotation="255" wrapText="1"/>
    </xf>
    <xf numFmtId="0" fontId="17" fillId="2" borderId="45" xfId="0" applyFont="1" applyFill="1" applyBorder="1" applyAlignment="1">
      <alignment vertical="center" textRotation="255" wrapText="1"/>
    </xf>
    <xf numFmtId="0" fontId="5" fillId="0" borderId="1" xfId="0" applyFont="1" applyBorder="1" applyAlignment="1">
      <alignment vertical="center" wrapText="1"/>
    </xf>
    <xf numFmtId="0" fontId="5" fillId="0" borderId="1" xfId="0" applyFont="1" applyBorder="1">
      <alignment vertical="center"/>
    </xf>
    <xf numFmtId="0" fontId="5" fillId="4" borderId="26" xfId="0" applyFont="1" applyFill="1" applyBorder="1" applyAlignment="1">
      <alignment vertical="center" wrapText="1"/>
    </xf>
    <xf numFmtId="0" fontId="5" fillId="4" borderId="25" xfId="0" applyFont="1" applyFill="1" applyBorder="1" applyAlignment="1">
      <alignment vertical="center" wrapText="1"/>
    </xf>
    <xf numFmtId="0" fontId="5" fillId="4" borderId="51" xfId="0" applyFont="1" applyFill="1" applyBorder="1" applyAlignment="1">
      <alignment vertical="center" wrapText="1"/>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4" borderId="27" xfId="0" applyFont="1" applyFill="1" applyBorder="1" applyAlignment="1">
      <alignment vertical="center" wrapText="1"/>
    </xf>
    <xf numFmtId="0" fontId="5" fillId="0" borderId="55" xfId="0" applyFont="1" applyBorder="1" applyAlignment="1">
      <alignment vertical="center" wrapText="1"/>
    </xf>
    <xf numFmtId="0" fontId="5" fillId="0" borderId="49" xfId="0" applyFont="1" applyBorder="1" applyAlignment="1">
      <alignment vertical="center" wrapText="1"/>
    </xf>
    <xf numFmtId="0" fontId="5" fillId="0" borderId="49" xfId="0" applyFont="1" applyBorder="1">
      <alignment vertical="center"/>
    </xf>
    <xf numFmtId="0" fontId="5" fillId="0" borderId="56" xfId="0" applyFont="1" applyBorder="1" applyAlignment="1">
      <alignment vertical="center" wrapText="1"/>
    </xf>
    <xf numFmtId="0" fontId="5" fillId="0" borderId="3"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57" xfId="0" applyFont="1" applyBorder="1" applyAlignment="1">
      <alignment vertical="center" wrapText="1"/>
    </xf>
    <xf numFmtId="0" fontId="5" fillId="4" borderId="52" xfId="0" applyFont="1" applyFill="1" applyBorder="1" applyAlignment="1">
      <alignment vertical="center" wrapText="1"/>
    </xf>
    <xf numFmtId="0" fontId="18" fillId="4" borderId="26" xfId="0" applyFont="1" applyFill="1" applyBorder="1">
      <alignment vertical="center"/>
    </xf>
    <xf numFmtId="0" fontId="18" fillId="4" borderId="25" xfId="0" applyFont="1" applyFill="1" applyBorder="1">
      <alignment vertical="center"/>
    </xf>
    <xf numFmtId="0" fontId="18" fillId="4" borderId="51" xfId="0" applyFont="1" applyFill="1" applyBorder="1">
      <alignment vertical="center"/>
    </xf>
    <xf numFmtId="0" fontId="18" fillId="4" borderId="27" xfId="0" applyFont="1" applyFill="1" applyBorder="1">
      <alignment vertical="center"/>
    </xf>
    <xf numFmtId="0" fontId="18" fillId="4" borderId="52" xfId="0" applyFont="1" applyFill="1" applyBorder="1">
      <alignment vertical="center"/>
    </xf>
    <xf numFmtId="0" fontId="18" fillId="0" borderId="0" xfId="0" applyFont="1">
      <alignment vertical="center"/>
    </xf>
    <xf numFmtId="0" fontId="18" fillId="0" borderId="4" xfId="0" applyFont="1" applyBorder="1">
      <alignment vertical="center"/>
    </xf>
    <xf numFmtId="0" fontId="18" fillId="0" borderId="18" xfId="0" applyFont="1" applyBorder="1">
      <alignment vertical="center"/>
    </xf>
    <xf numFmtId="0" fontId="18" fillId="0" borderId="7" xfId="0" applyFont="1" applyBorder="1">
      <alignment vertical="center"/>
    </xf>
    <xf numFmtId="0" fontId="18" fillId="0" borderId="19" xfId="0" applyFont="1" applyBorder="1">
      <alignment vertical="center"/>
    </xf>
    <xf numFmtId="0" fontId="18" fillId="0" borderId="55"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49" xfId="0" applyFont="1" applyBorder="1">
      <alignment vertical="center"/>
    </xf>
    <xf numFmtId="0" fontId="18" fillId="0" borderId="3" xfId="0" applyFont="1" applyBorder="1">
      <alignment vertical="center"/>
    </xf>
    <xf numFmtId="0" fontId="18" fillId="0" borderId="8" xfId="0" applyFont="1" applyBorder="1">
      <alignment vertical="center"/>
    </xf>
    <xf numFmtId="0" fontId="18" fillId="0" borderId="56" xfId="0" applyFont="1" applyBorder="1">
      <alignment vertical="center"/>
    </xf>
    <xf numFmtId="0" fontId="18" fillId="0" borderId="12" xfId="0" applyFont="1" applyBorder="1">
      <alignment vertical="center"/>
    </xf>
    <xf numFmtId="0" fontId="18" fillId="0" borderId="57" xfId="0" applyFont="1" applyBorder="1">
      <alignment vertical="center"/>
    </xf>
    <xf numFmtId="0" fontId="10" fillId="0" borderId="25" xfId="0" applyFont="1" applyBorder="1" applyAlignment="1">
      <alignment vertical="center" wrapText="1"/>
    </xf>
    <xf numFmtId="0" fontId="10" fillId="0" borderId="51" xfId="0" quotePrefix="1" applyFont="1" applyBorder="1">
      <alignment vertical="center"/>
    </xf>
    <xf numFmtId="0" fontId="10" fillId="0" borderId="26" xfId="0" quotePrefix="1" applyFont="1" applyBorder="1">
      <alignment vertical="center"/>
    </xf>
    <xf numFmtId="0" fontId="10" fillId="0" borderId="25" xfId="0" quotePrefix="1" applyFont="1" applyBorder="1">
      <alignment vertical="center"/>
    </xf>
    <xf numFmtId="0" fontId="10" fillId="0" borderId="27" xfId="0" quotePrefix="1" applyFont="1" applyBorder="1">
      <alignment vertical="center"/>
    </xf>
    <xf numFmtId="0" fontId="10" fillId="0" borderId="52" xfId="0" quotePrefix="1" applyFont="1" applyBorder="1">
      <alignment vertical="center"/>
    </xf>
    <xf numFmtId="0" fontId="10" fillId="0" borderId="51" xfId="0" applyFont="1" applyBorder="1" applyAlignment="1">
      <alignment vertical="center" wrapText="1"/>
    </xf>
    <xf numFmtId="0" fontId="10" fillId="0" borderId="13"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0" fontId="3" fillId="2" borderId="29" xfId="0" applyFont="1" applyFill="1" applyBorder="1" applyAlignment="1">
      <alignment horizontal="center" vertical="center"/>
    </xf>
    <xf numFmtId="0" fontId="3" fillId="0" borderId="29" xfId="0" applyFont="1" applyBorder="1">
      <alignment vertical="center"/>
    </xf>
    <xf numFmtId="0" fontId="19" fillId="2" borderId="15" xfId="0" applyFont="1" applyFill="1" applyBorder="1" applyAlignment="1">
      <alignment vertical="center" textRotation="255"/>
    </xf>
    <xf numFmtId="0" fontId="19" fillId="2" borderId="16" xfId="0" applyFont="1" applyFill="1" applyBorder="1" applyAlignment="1">
      <alignment vertical="center" textRotation="255"/>
    </xf>
    <xf numFmtId="0" fontId="19" fillId="2" borderId="21" xfId="0" applyFont="1" applyFill="1" applyBorder="1" applyAlignment="1">
      <alignment vertical="center" textRotation="255"/>
    </xf>
    <xf numFmtId="0" fontId="19" fillId="2" borderId="17" xfId="0" applyFont="1" applyFill="1" applyBorder="1" applyAlignment="1">
      <alignment vertical="center" textRotation="255"/>
    </xf>
    <xf numFmtId="0" fontId="19" fillId="2" borderId="45" xfId="0" applyFont="1" applyFill="1" applyBorder="1" applyAlignment="1">
      <alignment vertical="center" textRotation="255"/>
    </xf>
    <xf numFmtId="0" fontId="3" fillId="2" borderId="45"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3" fillId="0" borderId="35" xfId="0" applyFont="1" applyBorder="1">
      <alignment vertical="center"/>
    </xf>
    <xf numFmtId="0" fontId="3" fillId="2" borderId="52"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6" xfId="0" applyFont="1" applyFill="1" applyBorder="1" applyAlignment="1">
      <alignment horizontal="left" vertical="center" wrapText="1"/>
    </xf>
    <xf numFmtId="0" fontId="3" fillId="2" borderId="25" xfId="0" applyFont="1" applyFill="1" applyBorder="1" applyAlignment="1">
      <alignment horizontal="center" vertical="center" wrapText="1"/>
    </xf>
    <xf numFmtId="0" fontId="3" fillId="2" borderId="51" xfId="0" applyFont="1" applyFill="1" applyBorder="1" applyAlignment="1">
      <alignment vertical="center" textRotation="255"/>
    </xf>
    <xf numFmtId="0" fontId="3" fillId="2" borderId="26" xfId="0" applyFont="1" applyFill="1" applyBorder="1" applyAlignment="1">
      <alignment vertical="center" textRotation="255"/>
    </xf>
    <xf numFmtId="0" fontId="3" fillId="2" borderId="25" xfId="0" applyFont="1" applyFill="1" applyBorder="1" applyAlignment="1">
      <alignment vertical="center" textRotation="255"/>
    </xf>
    <xf numFmtId="0" fontId="3" fillId="2" borderId="27" xfId="0" applyFont="1" applyFill="1" applyBorder="1" applyAlignment="1">
      <alignment vertical="center" textRotation="255"/>
    </xf>
    <xf numFmtId="0" fontId="3" fillId="2" borderId="52" xfId="0" applyFont="1" applyFill="1" applyBorder="1" applyAlignment="1">
      <alignment vertical="center" textRotation="255"/>
    </xf>
    <xf numFmtId="0" fontId="3" fillId="2" borderId="52"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2" borderId="51"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0" borderId="53" xfId="0" applyFont="1" applyBorder="1">
      <alignment vertical="center"/>
    </xf>
    <xf numFmtId="0" fontId="3" fillId="2" borderId="50" xfId="0" applyFont="1" applyFill="1" applyBorder="1" applyAlignment="1">
      <alignment horizontal="center" vertical="center" wrapText="1"/>
    </xf>
    <xf numFmtId="0" fontId="3" fillId="0" borderId="52" xfId="0" applyFont="1" applyBorder="1" applyAlignment="1">
      <alignment vertical="center" wrapText="1"/>
    </xf>
    <xf numFmtId="0" fontId="3" fillId="0" borderId="26" xfId="0" applyFont="1" applyBorder="1" applyAlignment="1">
      <alignment horizontal="left" vertical="center" wrapText="1"/>
    </xf>
    <xf numFmtId="0" fontId="3" fillId="0" borderId="25" xfId="0" applyFont="1" applyBorder="1" applyAlignment="1">
      <alignment vertical="center" wrapText="1"/>
    </xf>
    <xf numFmtId="0" fontId="3" fillId="0" borderId="51" xfId="0" applyFont="1" applyBorder="1">
      <alignment vertical="center"/>
    </xf>
    <xf numFmtId="0" fontId="3" fillId="0" borderId="26" xfId="0" applyFont="1" applyBorder="1">
      <alignment vertical="center"/>
    </xf>
    <xf numFmtId="0" fontId="3" fillId="0" borderId="25" xfId="0" applyFont="1" applyBorder="1">
      <alignment vertical="center"/>
    </xf>
    <xf numFmtId="0" fontId="3" fillId="0" borderId="27" xfId="0" applyFont="1" applyBorder="1">
      <alignment vertical="center"/>
    </xf>
    <xf numFmtId="0" fontId="3" fillId="0" borderId="52" xfId="0" applyFont="1" applyBorder="1">
      <alignment vertical="center"/>
    </xf>
    <xf numFmtId="0" fontId="3" fillId="0" borderId="50" xfId="0" applyFont="1" applyBorder="1" applyAlignment="1">
      <alignment vertical="center" wrapText="1"/>
    </xf>
    <xf numFmtId="0" fontId="3" fillId="0" borderId="49" xfId="0" applyFont="1" applyBorder="1" applyAlignment="1">
      <alignment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3" fillId="0" borderId="13" xfId="0" applyFont="1" applyBorder="1">
      <alignment vertical="center"/>
    </xf>
    <xf numFmtId="0" fontId="3" fillId="0" borderId="1" xfId="0" applyFont="1" applyBorder="1">
      <alignment vertical="center"/>
    </xf>
    <xf numFmtId="0" fontId="3" fillId="0" borderId="49" xfId="0" applyFont="1" applyBorder="1">
      <alignment vertical="center"/>
    </xf>
    <xf numFmtId="0" fontId="3" fillId="0" borderId="45" xfId="0" applyFont="1" applyBorder="1" applyAlignment="1">
      <alignment vertical="center" wrapText="1"/>
    </xf>
    <xf numFmtId="0" fontId="3" fillId="0" borderId="16" xfId="0" applyFont="1" applyBorder="1" applyAlignment="1">
      <alignment horizontal="left" vertical="center" wrapText="1"/>
    </xf>
    <xf numFmtId="0" fontId="3" fillId="0" borderId="21" xfId="0" applyFont="1" applyBorder="1" applyAlignment="1">
      <alignment horizontal="left" vertical="center" wrapText="1"/>
    </xf>
    <xf numFmtId="0" fontId="3" fillId="0" borderId="47" xfId="0" applyFont="1" applyBorder="1">
      <alignment vertical="center"/>
    </xf>
    <xf numFmtId="0" fontId="3" fillId="0" borderId="31" xfId="0" applyFont="1" applyBorder="1">
      <alignment vertical="center"/>
    </xf>
    <xf numFmtId="0" fontId="3" fillId="0" borderId="48" xfId="0" applyFont="1" applyBorder="1">
      <alignment vertical="center"/>
    </xf>
    <xf numFmtId="0" fontId="3" fillId="0" borderId="45" xfId="0" applyFont="1" applyBorder="1">
      <alignment vertical="center"/>
    </xf>
    <xf numFmtId="0" fontId="3" fillId="0" borderId="21" xfId="0" applyFont="1" applyBorder="1">
      <alignment vertical="center"/>
    </xf>
    <xf numFmtId="0" fontId="3" fillId="0" borderId="15" xfId="0" applyFont="1" applyBorder="1">
      <alignment vertical="center"/>
    </xf>
    <xf numFmtId="0" fontId="3" fillId="0" borderId="17" xfId="0" applyFont="1" applyBorder="1">
      <alignment vertical="center"/>
    </xf>
    <xf numFmtId="0" fontId="3" fillId="0" borderId="4" xfId="0" applyFont="1" applyBorder="1" applyAlignment="1">
      <alignment horizontal="left" vertical="center" wrapText="1"/>
    </xf>
    <xf numFmtId="0" fontId="3" fillId="0" borderId="21" xfId="0" applyFont="1" applyBorder="1" applyAlignment="1">
      <alignment vertical="center" wrapText="1"/>
    </xf>
    <xf numFmtId="0" fontId="3" fillId="0" borderId="54" xfId="0" applyFont="1" applyBorder="1" applyAlignment="1">
      <alignment horizontal="center" vertical="center" wrapText="1"/>
    </xf>
    <xf numFmtId="0" fontId="3" fillId="0" borderId="16" xfId="0" applyFont="1" applyBorder="1" applyAlignment="1">
      <alignment vertical="center" wrapText="1"/>
    </xf>
    <xf numFmtId="0" fontId="3" fillId="0" borderId="61" xfId="0" applyFont="1" applyBorder="1">
      <alignment vertical="center"/>
    </xf>
    <xf numFmtId="0" fontId="3" fillId="0" borderId="0" xfId="0" applyFont="1" applyAlignment="1">
      <alignment horizontal="left" vertical="center" wrapText="1"/>
    </xf>
    <xf numFmtId="0" fontId="3" fillId="0" borderId="0" xfId="0" applyFont="1" applyAlignment="1">
      <alignment vertical="top"/>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23"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8"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8"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3"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5" fillId="3" borderId="51"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5" fillId="2" borderId="37" xfId="0" applyFont="1" applyFill="1" applyBorder="1" applyAlignment="1" applyProtection="1">
      <alignment horizontal="center" vertical="center" wrapText="1"/>
      <protection locked="0"/>
    </xf>
    <xf numFmtId="0" fontId="15" fillId="2" borderId="40"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58"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14" fillId="2" borderId="32"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5" fillId="2" borderId="59" xfId="0" applyFont="1" applyFill="1" applyBorder="1" applyAlignment="1" applyProtection="1">
      <alignment horizontal="center" vertical="center" wrapText="1"/>
      <protection locked="0"/>
    </xf>
    <xf numFmtId="0" fontId="5" fillId="2" borderId="60"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14" fillId="2" borderId="23"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4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4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56</xdr:col>
      <xdr:colOff>3729990</xdr:colOff>
      <xdr:row>0</xdr:row>
      <xdr:rowOff>220980</xdr:rowOff>
    </xdr:from>
    <xdr:to>
      <xdr:col>56</xdr:col>
      <xdr:colOff>5111116</xdr:colOff>
      <xdr:row>1</xdr:row>
      <xdr:rowOff>335280</xdr:rowOff>
    </xdr:to>
    <xdr:sp macro="" textlink="">
      <xdr:nvSpPr>
        <xdr:cNvPr id="2" name="テキスト ボックス 1">
          <a:extLst>
            <a:ext uri="{FF2B5EF4-FFF2-40B4-BE49-F238E27FC236}">
              <a16:creationId xmlns:a16="http://schemas.microsoft.com/office/drawing/2014/main" id="{8AC5FC86-0A54-479D-96AB-831AB9BA15E8}"/>
            </a:ext>
          </a:extLst>
        </xdr:cNvPr>
        <xdr:cNvSpPr txBox="1"/>
      </xdr:nvSpPr>
      <xdr:spPr>
        <a:xfrm>
          <a:off x="31763970" y="220980"/>
          <a:ext cx="1381126" cy="59436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様式１</a:t>
          </a:r>
        </a:p>
      </xdr:txBody>
    </xdr:sp>
    <xdr:clientData/>
  </xdr:twoCellAnchor>
  <xdr:twoCellAnchor>
    <xdr:from>
      <xdr:col>1</xdr:col>
      <xdr:colOff>7620</xdr:colOff>
      <xdr:row>1</xdr:row>
      <xdr:rowOff>179070</xdr:rowOff>
    </xdr:from>
    <xdr:to>
      <xdr:col>39</xdr:col>
      <xdr:colOff>95250</xdr:colOff>
      <xdr:row>1</xdr:row>
      <xdr:rowOff>3657600</xdr:rowOff>
    </xdr:to>
    <xdr:sp macro="" textlink="">
      <xdr:nvSpPr>
        <xdr:cNvPr id="3" name="テキスト ボックス 2">
          <a:extLst>
            <a:ext uri="{FF2B5EF4-FFF2-40B4-BE49-F238E27FC236}">
              <a16:creationId xmlns:a16="http://schemas.microsoft.com/office/drawing/2014/main" id="{9E6CC118-0725-49F4-AC6A-D2903BA7FA27}"/>
            </a:ext>
          </a:extLst>
        </xdr:cNvPr>
        <xdr:cNvSpPr txBox="1"/>
      </xdr:nvSpPr>
      <xdr:spPr>
        <a:xfrm>
          <a:off x="106680" y="659130"/>
          <a:ext cx="23435310" cy="3478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latin typeface="Meiryo UI" panose="020B0604030504040204" pitchFamily="50" charset="-128"/>
              <a:ea typeface="Meiryo UI" panose="020B0604030504040204" pitchFamily="50" charset="-128"/>
            </a:rPr>
            <a:t>記載内容：</a:t>
          </a:r>
          <a:r>
            <a:rPr kumimoji="1" lang="en-US" altLang="ja-JP" sz="2000">
              <a:latin typeface="Meiryo UI" panose="020B0604030504040204" pitchFamily="50" charset="-128"/>
              <a:ea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rPr>
            <a:t>大阪府健康づくり課にて集約し、大阪府地域職域連携推進協議会［３月開催］において、府内保健所の取組み資料をまとめ、報告します。</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「取組み分野」⇒第</a:t>
          </a:r>
          <a:r>
            <a:rPr kumimoji="1" lang="en-US" altLang="ja-JP" sz="2000">
              <a:latin typeface="Meiryo UI" panose="020B0604030504040204" pitchFamily="50" charset="-128"/>
              <a:ea typeface="Meiryo UI" panose="020B0604030504040204" pitchFamily="50" charset="-128"/>
            </a:rPr>
            <a:t>4</a:t>
          </a:r>
          <a:r>
            <a:rPr kumimoji="1" lang="ja-JP" altLang="en-US" sz="2000">
              <a:latin typeface="Meiryo UI" panose="020B0604030504040204" pitchFamily="50" charset="-128"/>
              <a:ea typeface="Meiryo UI" panose="020B0604030504040204" pitchFamily="50" charset="-128"/>
            </a:rPr>
            <a:t>次大阪府健康増進計画に基づく事業の実施状況（地域・職域連携推進事業を除く）についてあてはまる項目に○を記載ください（予算化していない事業含む）。</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「重点的な取組み」⇒令和６年度の取組みのうち、重点的に取組んだものについて、詳細の記載をお願いします。　</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取組み分野⇒最優先の分野１つに◎、複数分野を含む場合はその他当てはまる分野すべてに○をつけてください。</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取組の方法⇒当てはまる項目にすべて○をつけてください。</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予算事事業区分⇒当てはまるものに○をつけてください。</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結果・課題⇒結果と概要についてそれぞれ記載をお願いします。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160020</xdr:colOff>
      <xdr:row>0</xdr:row>
      <xdr:rowOff>426720</xdr:rowOff>
    </xdr:from>
    <xdr:to>
      <xdr:col>39</xdr:col>
      <xdr:colOff>247650</xdr:colOff>
      <xdr:row>1</xdr:row>
      <xdr:rowOff>3200400</xdr:rowOff>
    </xdr:to>
    <xdr:sp macro="" textlink="">
      <xdr:nvSpPr>
        <xdr:cNvPr id="4" name="テキスト ボックス 3">
          <a:extLst>
            <a:ext uri="{FF2B5EF4-FFF2-40B4-BE49-F238E27FC236}">
              <a16:creationId xmlns:a16="http://schemas.microsoft.com/office/drawing/2014/main" id="{0CDC0A6B-91FE-4822-A983-A8E2FC98D0D4}"/>
            </a:ext>
          </a:extLst>
        </xdr:cNvPr>
        <xdr:cNvSpPr txBox="1"/>
      </xdr:nvSpPr>
      <xdr:spPr>
        <a:xfrm>
          <a:off x="255270" y="426720"/>
          <a:ext cx="23290530" cy="3249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latin typeface="Meiryo UI" panose="020B0604030504040204" pitchFamily="50" charset="-128"/>
              <a:ea typeface="Meiryo UI" panose="020B0604030504040204" pitchFamily="50" charset="-128"/>
            </a:rPr>
            <a:t>記載内容：</a:t>
          </a:r>
          <a:r>
            <a:rPr kumimoji="1" lang="en-US" altLang="ja-JP" sz="2000">
              <a:latin typeface="Meiryo UI" panose="020B0604030504040204" pitchFamily="50" charset="-128"/>
              <a:ea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rPr>
            <a:t>大阪府健康づくり課にて集約し、大阪府地域職域連携推進協議会［３月開催］において、府内保健所の取組み資料をまとめ、報告します。</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「取組み分野」⇒第</a:t>
          </a:r>
          <a:r>
            <a:rPr kumimoji="1" lang="en-US" altLang="ja-JP" sz="2000">
              <a:latin typeface="Meiryo UI" panose="020B0604030504040204" pitchFamily="50" charset="-128"/>
              <a:ea typeface="Meiryo UI" panose="020B0604030504040204" pitchFamily="50" charset="-128"/>
            </a:rPr>
            <a:t>4</a:t>
          </a:r>
          <a:r>
            <a:rPr kumimoji="1" lang="ja-JP" altLang="en-US" sz="2000">
              <a:latin typeface="Meiryo UI" panose="020B0604030504040204" pitchFamily="50" charset="-128"/>
              <a:ea typeface="Meiryo UI" panose="020B0604030504040204" pitchFamily="50" charset="-128"/>
            </a:rPr>
            <a:t>次大阪府健康増進計画に基づく事業の実施状況（地域・職域連携推進事業を除く）についてあてはまる項目に○を記載ください（予算化していない事業含む）。</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「重点的な取組み」⇒令和６年度の取組みのうち、重点的に取組んだものについて、詳細の記載をお願いします。　</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取組み分野⇒最優先の分野１つに◎、複数分野を含む場合はその他当てはまる分野すべてに○をつけてください。</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取組の方法⇒当てはまる項目にすべて○をつけてください。</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予算事事業区分⇒当てはまるものに○をつけてください。</a:t>
          </a:r>
          <a:endParaRPr kumimoji="1" lang="en-US" altLang="ja-JP" sz="2000">
            <a:latin typeface="Meiryo UI" panose="020B0604030504040204" pitchFamily="50" charset="-128"/>
            <a:ea typeface="Meiryo UI" panose="020B0604030504040204" pitchFamily="50" charset="-128"/>
          </a:endParaRPr>
        </a:p>
        <a:p>
          <a:r>
            <a:rPr kumimoji="1" lang="ja-JP" altLang="en-US" sz="2000">
              <a:latin typeface="Meiryo UI" panose="020B0604030504040204" pitchFamily="50" charset="-128"/>
              <a:ea typeface="Meiryo UI" panose="020B0604030504040204" pitchFamily="50" charset="-128"/>
            </a:rPr>
            <a:t>　　　　結果・課題⇒結果と概要についてそれぞれ記載をお願いします。</a:t>
          </a:r>
        </a:p>
      </xdr:txBody>
    </xdr:sp>
    <xdr:clientData/>
  </xdr:twoCellAnchor>
  <xdr:twoCellAnchor>
    <xdr:from>
      <xdr:col>56</xdr:col>
      <xdr:colOff>3552825</xdr:colOff>
      <xdr:row>0</xdr:row>
      <xdr:rowOff>266700</xdr:rowOff>
    </xdr:from>
    <xdr:to>
      <xdr:col>56</xdr:col>
      <xdr:colOff>5922645</xdr:colOff>
      <xdr:row>1</xdr:row>
      <xdr:rowOff>361950</xdr:rowOff>
    </xdr:to>
    <xdr:sp macro="" textlink="">
      <xdr:nvSpPr>
        <xdr:cNvPr id="3" name="テキスト ボックス 2">
          <a:extLst>
            <a:ext uri="{FF2B5EF4-FFF2-40B4-BE49-F238E27FC236}">
              <a16:creationId xmlns:a16="http://schemas.microsoft.com/office/drawing/2014/main" id="{A6F4E325-09C9-434A-86C9-9E4BD87DD287}"/>
            </a:ext>
          </a:extLst>
        </xdr:cNvPr>
        <xdr:cNvSpPr txBox="1"/>
      </xdr:nvSpPr>
      <xdr:spPr>
        <a:xfrm>
          <a:off x="32165925" y="266700"/>
          <a:ext cx="236982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参考資料３</a:t>
          </a:r>
          <a:endParaRPr kumimoji="1" lang="en-US" altLang="ja-JP" sz="2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7F700-DB9D-481F-8A90-0A17217B8EE5}">
  <dimension ref="B1:BE86"/>
  <sheetViews>
    <sheetView showGridLines="0" view="pageBreakPreview" topLeftCell="E1" zoomScale="40" zoomScaleNormal="40" zoomScaleSheetLayoutView="40" workbookViewId="0">
      <selection activeCell="BE2" sqref="BE2"/>
    </sheetView>
  </sheetViews>
  <sheetFormatPr defaultColWidth="3.6640625" defaultRowHeight="18" customHeight="1" x14ac:dyDescent="0.2"/>
  <cols>
    <col min="1" max="1" width="1.44140625" style="9" customWidth="1"/>
    <col min="2" max="2" width="12.88671875" style="9" customWidth="1"/>
    <col min="3" max="3" width="16.44140625" style="9" customWidth="1"/>
    <col min="4" max="19" width="4.77734375" style="9" customWidth="1"/>
    <col min="20" max="20" width="29.33203125" style="9" customWidth="1"/>
    <col min="21" max="21" width="84.77734375" style="10" customWidth="1"/>
    <col min="22" max="22" width="16.77734375" style="9" customWidth="1"/>
    <col min="23" max="23" width="27.33203125" style="9" customWidth="1"/>
    <col min="24" max="53" width="4.77734375" style="9" customWidth="1"/>
    <col min="54" max="54" width="3.6640625" style="9" hidden="1" customWidth="1"/>
    <col min="55" max="55" width="4.44140625" style="9" hidden="1" customWidth="1"/>
    <col min="56" max="56" width="0" style="9" hidden="1" customWidth="1"/>
    <col min="57" max="57" width="102.109375" style="9" customWidth="1"/>
    <col min="58" max="16384" width="3.6640625" style="9"/>
  </cols>
  <sheetData>
    <row r="1" spans="2:57" ht="38.25" customHeight="1" x14ac:dyDescent="0.2">
      <c r="B1" s="7" t="s">
        <v>27</v>
      </c>
      <c r="C1" s="8"/>
    </row>
    <row r="2" spans="2:57" ht="297" customHeight="1" thickBot="1" x14ac:dyDescent="0.25"/>
    <row r="3" spans="2:57" ht="36.6" customHeight="1" thickBot="1" x14ac:dyDescent="0.25">
      <c r="B3" s="233" t="s">
        <v>28</v>
      </c>
      <c r="C3" s="241" t="s">
        <v>29</v>
      </c>
      <c r="D3" s="245" t="s">
        <v>129</v>
      </c>
      <c r="E3" s="246"/>
      <c r="F3" s="246"/>
      <c r="G3" s="246"/>
      <c r="H3" s="246"/>
      <c r="I3" s="246"/>
      <c r="J3" s="246"/>
      <c r="K3" s="246"/>
      <c r="L3" s="246"/>
      <c r="M3" s="246"/>
      <c r="N3" s="246"/>
      <c r="O3" s="246"/>
      <c r="P3" s="246"/>
      <c r="Q3" s="246"/>
      <c r="R3" s="246"/>
      <c r="S3" s="247"/>
      <c r="T3" s="251" t="s">
        <v>31</v>
      </c>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3"/>
    </row>
    <row r="4" spans="2:57" ht="52.2" customHeight="1" thickBot="1" x14ac:dyDescent="0.25">
      <c r="B4" s="238"/>
      <c r="C4" s="242"/>
      <c r="D4" s="248"/>
      <c r="E4" s="249"/>
      <c r="F4" s="249"/>
      <c r="G4" s="249"/>
      <c r="H4" s="249"/>
      <c r="I4" s="249"/>
      <c r="J4" s="249"/>
      <c r="K4" s="249"/>
      <c r="L4" s="249"/>
      <c r="M4" s="249"/>
      <c r="N4" s="249"/>
      <c r="O4" s="249"/>
      <c r="P4" s="249"/>
      <c r="Q4" s="249"/>
      <c r="R4" s="249"/>
      <c r="S4" s="250"/>
      <c r="T4" s="254" t="s">
        <v>3</v>
      </c>
      <c r="U4" s="257" t="s">
        <v>32</v>
      </c>
      <c r="V4" s="257" t="s">
        <v>33</v>
      </c>
      <c r="W4" s="247" t="s">
        <v>34</v>
      </c>
      <c r="X4" s="233" t="s">
        <v>35</v>
      </c>
      <c r="Y4" s="234"/>
      <c r="Z4" s="234"/>
      <c r="AA4" s="234"/>
      <c r="AB4" s="234"/>
      <c r="AC4" s="234"/>
      <c r="AD4" s="234"/>
      <c r="AE4" s="234"/>
      <c r="AF4" s="234"/>
      <c r="AG4" s="234"/>
      <c r="AH4" s="234"/>
      <c r="AI4" s="234"/>
      <c r="AJ4" s="234"/>
      <c r="AK4" s="234"/>
      <c r="AL4" s="234"/>
      <c r="AM4" s="234"/>
      <c r="AN4" s="246" t="s">
        <v>36</v>
      </c>
      <c r="AO4" s="246"/>
      <c r="AP4" s="246"/>
      <c r="AQ4" s="246"/>
      <c r="AR4" s="246"/>
      <c r="AS4" s="246"/>
      <c r="AT4" s="246"/>
      <c r="AU4" s="246"/>
      <c r="AV4" s="246"/>
      <c r="AW4" s="246"/>
      <c r="AX4" s="246"/>
      <c r="AY4" s="245" t="s">
        <v>37</v>
      </c>
      <c r="AZ4" s="246"/>
      <c r="BA4" s="247"/>
      <c r="BB4" s="11"/>
      <c r="BC4" s="11"/>
      <c r="BD4" s="11"/>
      <c r="BE4" s="247" t="s">
        <v>38</v>
      </c>
    </row>
    <row r="5" spans="2:57" ht="67.8" customHeight="1" x14ac:dyDescent="0.2">
      <c r="B5" s="239"/>
      <c r="C5" s="243"/>
      <c r="D5" s="233" t="s">
        <v>39</v>
      </c>
      <c r="E5" s="234"/>
      <c r="F5" s="234"/>
      <c r="G5" s="234"/>
      <c r="H5" s="234"/>
      <c r="I5" s="237"/>
      <c r="J5" s="233" t="s">
        <v>40</v>
      </c>
      <c r="K5" s="234"/>
      <c r="L5" s="235"/>
      <c r="M5" s="236" t="s">
        <v>41</v>
      </c>
      <c r="N5" s="234"/>
      <c r="O5" s="234"/>
      <c r="P5" s="237"/>
      <c r="Q5" s="233" t="s">
        <v>42</v>
      </c>
      <c r="R5" s="234"/>
      <c r="S5" s="235"/>
      <c r="T5" s="255"/>
      <c r="U5" s="258"/>
      <c r="V5" s="258"/>
      <c r="W5" s="260"/>
      <c r="X5" s="233" t="s">
        <v>39</v>
      </c>
      <c r="Y5" s="234"/>
      <c r="Z5" s="234"/>
      <c r="AA5" s="234"/>
      <c r="AB5" s="234"/>
      <c r="AC5" s="237"/>
      <c r="AD5" s="233" t="s">
        <v>40</v>
      </c>
      <c r="AE5" s="234"/>
      <c r="AF5" s="235"/>
      <c r="AG5" s="236" t="s">
        <v>41</v>
      </c>
      <c r="AH5" s="234"/>
      <c r="AI5" s="234"/>
      <c r="AJ5" s="237"/>
      <c r="AK5" s="233" t="s">
        <v>42</v>
      </c>
      <c r="AL5" s="234"/>
      <c r="AM5" s="235"/>
      <c r="AN5" s="261"/>
      <c r="AO5" s="261"/>
      <c r="AP5" s="261"/>
      <c r="AQ5" s="261"/>
      <c r="AR5" s="261"/>
      <c r="AS5" s="261"/>
      <c r="AT5" s="261"/>
      <c r="AU5" s="261"/>
      <c r="AV5" s="261"/>
      <c r="AW5" s="261"/>
      <c r="AX5" s="261"/>
      <c r="AY5" s="262"/>
      <c r="AZ5" s="261"/>
      <c r="BA5" s="263"/>
      <c r="BB5" s="12"/>
      <c r="BC5" s="12"/>
      <c r="BD5" s="12" t="s">
        <v>9</v>
      </c>
      <c r="BE5" s="260"/>
    </row>
    <row r="6" spans="2:57" ht="273.60000000000002" customHeight="1" thickBot="1" x14ac:dyDescent="0.25">
      <c r="B6" s="240"/>
      <c r="C6" s="244"/>
      <c r="D6" s="13" t="s">
        <v>43</v>
      </c>
      <c r="E6" s="14" t="s">
        <v>44</v>
      </c>
      <c r="F6" s="14" t="s">
        <v>45</v>
      </c>
      <c r="G6" s="14" t="s">
        <v>46</v>
      </c>
      <c r="H6" s="14" t="s">
        <v>47</v>
      </c>
      <c r="I6" s="15" t="s">
        <v>48</v>
      </c>
      <c r="J6" s="13" t="s">
        <v>49</v>
      </c>
      <c r="K6" s="14" t="s">
        <v>50</v>
      </c>
      <c r="L6" s="16" t="s">
        <v>51</v>
      </c>
      <c r="M6" s="17" t="s">
        <v>52</v>
      </c>
      <c r="N6" s="14" t="s">
        <v>53</v>
      </c>
      <c r="O6" s="14" t="s">
        <v>54</v>
      </c>
      <c r="P6" s="15" t="s">
        <v>55</v>
      </c>
      <c r="Q6" s="13" t="s">
        <v>56</v>
      </c>
      <c r="R6" s="14" t="s">
        <v>57</v>
      </c>
      <c r="S6" s="16" t="s">
        <v>58</v>
      </c>
      <c r="T6" s="256"/>
      <c r="U6" s="259"/>
      <c r="V6" s="259"/>
      <c r="W6" s="250"/>
      <c r="X6" s="13" t="s">
        <v>43</v>
      </c>
      <c r="Y6" s="14" t="s">
        <v>44</v>
      </c>
      <c r="Z6" s="14" t="s">
        <v>45</v>
      </c>
      <c r="AA6" s="14" t="s">
        <v>46</v>
      </c>
      <c r="AB6" s="14" t="s">
        <v>47</v>
      </c>
      <c r="AC6" s="15" t="s">
        <v>48</v>
      </c>
      <c r="AD6" s="13" t="s">
        <v>49</v>
      </c>
      <c r="AE6" s="14" t="s">
        <v>50</v>
      </c>
      <c r="AF6" s="16" t="s">
        <v>51</v>
      </c>
      <c r="AG6" s="17" t="s">
        <v>52</v>
      </c>
      <c r="AH6" s="14" t="s">
        <v>53</v>
      </c>
      <c r="AI6" s="14" t="s">
        <v>54</v>
      </c>
      <c r="AJ6" s="15" t="s">
        <v>55</v>
      </c>
      <c r="AK6" s="13" t="s">
        <v>56</v>
      </c>
      <c r="AL6" s="14" t="s">
        <v>57</v>
      </c>
      <c r="AM6" s="16" t="s">
        <v>58</v>
      </c>
      <c r="AN6" s="18" t="s">
        <v>59</v>
      </c>
      <c r="AO6" s="19" t="s">
        <v>60</v>
      </c>
      <c r="AP6" s="19" t="s">
        <v>61</v>
      </c>
      <c r="AQ6" s="19" t="s">
        <v>62</v>
      </c>
      <c r="AR6" s="19" t="s">
        <v>63</v>
      </c>
      <c r="AS6" s="19" t="s">
        <v>64</v>
      </c>
      <c r="AT6" s="19" t="s">
        <v>65</v>
      </c>
      <c r="AU6" s="19" t="s">
        <v>66</v>
      </c>
      <c r="AV6" s="19" t="s">
        <v>67</v>
      </c>
      <c r="AW6" s="19" t="s">
        <v>68</v>
      </c>
      <c r="AX6" s="59" t="s">
        <v>0</v>
      </c>
      <c r="AY6" s="20" t="s">
        <v>69</v>
      </c>
      <c r="AZ6" s="19" t="s">
        <v>70</v>
      </c>
      <c r="BA6" s="21" t="s">
        <v>71</v>
      </c>
      <c r="BB6" s="22"/>
      <c r="BC6" s="22"/>
      <c r="BD6" s="22"/>
      <c r="BE6" s="250"/>
    </row>
    <row r="7" spans="2:57" ht="25.8" customHeight="1" thickBot="1" x14ac:dyDescent="0.25">
      <c r="B7" s="43"/>
      <c r="C7" s="44"/>
      <c r="D7" s="45"/>
      <c r="E7" s="46"/>
      <c r="F7" s="46"/>
      <c r="G7" s="46"/>
      <c r="H7" s="46"/>
      <c r="I7" s="47"/>
      <c r="J7" s="45"/>
      <c r="K7" s="46"/>
      <c r="L7" s="48"/>
      <c r="M7" s="49"/>
      <c r="N7" s="46"/>
      <c r="O7" s="46"/>
      <c r="P7" s="47"/>
      <c r="Q7" s="45"/>
      <c r="R7" s="46"/>
      <c r="S7" s="48"/>
      <c r="T7" s="50"/>
      <c r="U7" s="51"/>
      <c r="V7" s="51"/>
      <c r="W7" s="52"/>
      <c r="X7" s="45"/>
      <c r="Y7" s="46"/>
      <c r="Z7" s="46"/>
      <c r="AA7" s="46"/>
      <c r="AB7" s="46"/>
      <c r="AC7" s="47"/>
      <c r="AD7" s="45"/>
      <c r="AE7" s="46"/>
      <c r="AF7" s="48"/>
      <c r="AG7" s="49"/>
      <c r="AH7" s="46"/>
      <c r="AI7" s="46"/>
      <c r="AJ7" s="47"/>
      <c r="AK7" s="45"/>
      <c r="AL7" s="46"/>
      <c r="AM7" s="48"/>
      <c r="AN7" s="53"/>
      <c r="AO7" s="54"/>
      <c r="AP7" s="54"/>
      <c r="AQ7" s="54"/>
      <c r="AR7" s="54"/>
      <c r="AS7" s="54"/>
      <c r="AT7" s="54"/>
      <c r="AU7" s="54"/>
      <c r="AV7" s="54"/>
      <c r="AW7" s="54"/>
      <c r="AX7" s="54"/>
      <c r="AY7" s="54"/>
      <c r="AZ7" s="54"/>
      <c r="BA7" s="55"/>
      <c r="BB7" s="56"/>
      <c r="BC7" s="56"/>
      <c r="BD7" s="56"/>
      <c r="BE7" s="57"/>
    </row>
    <row r="8" spans="2:57" ht="409.2" customHeight="1" thickBot="1" x14ac:dyDescent="0.25">
      <c r="B8" s="24" t="s">
        <v>73</v>
      </c>
      <c r="C8" s="63" t="s">
        <v>74</v>
      </c>
      <c r="D8" s="25" t="s">
        <v>8</v>
      </c>
      <c r="E8" s="26" t="s">
        <v>8</v>
      </c>
      <c r="F8" s="26" t="s">
        <v>8</v>
      </c>
      <c r="G8" s="26"/>
      <c r="H8" s="26"/>
      <c r="I8" s="27"/>
      <c r="J8" s="25" t="s">
        <v>8</v>
      </c>
      <c r="K8" s="26"/>
      <c r="L8" s="28"/>
      <c r="M8" s="29"/>
      <c r="N8" s="26"/>
      <c r="O8" s="26"/>
      <c r="P8" s="27" t="s">
        <v>8</v>
      </c>
      <c r="Q8" s="25"/>
      <c r="R8" s="26"/>
      <c r="S8" s="28"/>
      <c r="T8" s="62" t="s">
        <v>72</v>
      </c>
      <c r="U8" s="61" t="s">
        <v>77</v>
      </c>
      <c r="V8" s="31" t="s">
        <v>76</v>
      </c>
      <c r="W8" s="63" t="s">
        <v>75</v>
      </c>
      <c r="X8" s="32" t="s">
        <v>130</v>
      </c>
      <c r="Y8" s="33" t="s">
        <v>8</v>
      </c>
      <c r="Z8" s="33" t="s">
        <v>8</v>
      </c>
      <c r="AA8" s="33"/>
      <c r="AB8" s="33"/>
      <c r="AC8" s="34"/>
      <c r="AD8" s="32" t="s">
        <v>8</v>
      </c>
      <c r="AE8" s="33"/>
      <c r="AF8" s="35"/>
      <c r="AG8" s="36"/>
      <c r="AH8" s="33"/>
      <c r="AI8" s="33"/>
      <c r="AJ8" s="34" t="s">
        <v>8</v>
      </c>
      <c r="AK8" s="32"/>
      <c r="AL8" s="33"/>
      <c r="AM8" s="35"/>
      <c r="AN8" s="30" t="s">
        <v>1</v>
      </c>
      <c r="AO8" s="37" t="s">
        <v>1</v>
      </c>
      <c r="AP8" s="37" t="s">
        <v>1</v>
      </c>
      <c r="AQ8" s="37"/>
      <c r="AR8" s="37"/>
      <c r="AS8" s="37" t="s">
        <v>1</v>
      </c>
      <c r="AT8" s="37"/>
      <c r="AU8" s="37" t="s">
        <v>1</v>
      </c>
      <c r="AV8" s="37"/>
      <c r="AW8" s="37" t="s">
        <v>1</v>
      </c>
      <c r="AX8" s="37"/>
      <c r="AY8" s="37"/>
      <c r="AZ8" s="37"/>
      <c r="BA8" s="38"/>
      <c r="BB8" s="22"/>
      <c r="BC8" s="22"/>
      <c r="BD8" s="22"/>
      <c r="BE8" s="60" t="s">
        <v>78</v>
      </c>
    </row>
    <row r="9" spans="2:57" ht="409.6" customHeight="1" thickBot="1" x14ac:dyDescent="0.25">
      <c r="B9" s="64" t="s">
        <v>79</v>
      </c>
      <c r="C9" s="89" t="s">
        <v>80</v>
      </c>
      <c r="D9" s="66" t="s">
        <v>8</v>
      </c>
      <c r="E9" s="67" t="s">
        <v>8</v>
      </c>
      <c r="F9" s="67" t="s">
        <v>8</v>
      </c>
      <c r="G9" s="67" t="s">
        <v>8</v>
      </c>
      <c r="H9" s="67" t="s">
        <v>8</v>
      </c>
      <c r="I9" s="68" t="s">
        <v>8</v>
      </c>
      <c r="J9" s="69" t="s">
        <v>8</v>
      </c>
      <c r="K9" s="67" t="s">
        <v>8</v>
      </c>
      <c r="L9" s="70" t="s">
        <v>8</v>
      </c>
      <c r="M9" s="66"/>
      <c r="N9" s="67"/>
      <c r="O9" s="67" t="s">
        <v>8</v>
      </c>
      <c r="P9" s="68"/>
      <c r="Q9" s="69" t="s">
        <v>8</v>
      </c>
      <c r="R9" s="67" t="s">
        <v>8</v>
      </c>
      <c r="S9" s="70" t="s">
        <v>8</v>
      </c>
      <c r="T9" s="71" t="s">
        <v>81</v>
      </c>
      <c r="U9" s="72" t="s">
        <v>82</v>
      </c>
      <c r="V9" s="73" t="s">
        <v>83</v>
      </c>
      <c r="W9" s="74" t="s">
        <v>84</v>
      </c>
      <c r="X9" s="32" t="s">
        <v>130</v>
      </c>
      <c r="Y9" s="64"/>
      <c r="Z9" s="64"/>
      <c r="AA9" s="64"/>
      <c r="AB9" s="64"/>
      <c r="AC9" s="76"/>
      <c r="AD9" s="75"/>
      <c r="AE9" s="64"/>
      <c r="AF9" s="65"/>
      <c r="AG9" s="77"/>
      <c r="AH9" s="64"/>
      <c r="AI9" s="64"/>
      <c r="AJ9" s="76"/>
      <c r="AK9" s="75" t="s">
        <v>8</v>
      </c>
      <c r="AL9" s="64"/>
      <c r="AM9" s="65" t="s">
        <v>8</v>
      </c>
      <c r="AN9" s="77" t="s">
        <v>9</v>
      </c>
      <c r="AO9" s="64" t="s">
        <v>9</v>
      </c>
      <c r="AP9" s="64" t="s">
        <v>9</v>
      </c>
      <c r="AQ9" s="64" t="s">
        <v>9</v>
      </c>
      <c r="AR9" s="64" t="s">
        <v>9</v>
      </c>
      <c r="AS9" s="64" t="s">
        <v>9</v>
      </c>
      <c r="AT9" s="64" t="s">
        <v>9</v>
      </c>
      <c r="AU9" s="64" t="s">
        <v>9</v>
      </c>
      <c r="AV9" s="64" t="s">
        <v>9</v>
      </c>
      <c r="AW9" s="64" t="s">
        <v>9</v>
      </c>
      <c r="AX9" s="64" t="s">
        <v>9</v>
      </c>
      <c r="AY9" s="64"/>
      <c r="AZ9" s="64" t="s">
        <v>9</v>
      </c>
      <c r="BA9" s="65"/>
      <c r="BB9" s="78"/>
      <c r="BC9" s="78"/>
      <c r="BD9" s="78"/>
      <c r="BE9" s="79" t="s">
        <v>85</v>
      </c>
    </row>
    <row r="10" spans="2:57" ht="325.05" customHeight="1" thickBot="1" x14ac:dyDescent="0.25">
      <c r="B10" s="24" t="s">
        <v>86</v>
      </c>
      <c r="C10" s="63" t="s">
        <v>87</v>
      </c>
      <c r="D10" s="25" t="s">
        <v>8</v>
      </c>
      <c r="E10" s="26" t="s">
        <v>8</v>
      </c>
      <c r="F10" s="26"/>
      <c r="G10" s="26" t="s">
        <v>8</v>
      </c>
      <c r="H10" s="26" t="s">
        <v>8</v>
      </c>
      <c r="I10" s="27"/>
      <c r="J10" s="25" t="s">
        <v>8</v>
      </c>
      <c r="K10" s="26" t="s">
        <v>8</v>
      </c>
      <c r="L10" s="28"/>
      <c r="M10" s="29" t="s">
        <v>8</v>
      </c>
      <c r="N10" s="26" t="s">
        <v>8</v>
      </c>
      <c r="O10" s="26"/>
      <c r="P10" s="27"/>
      <c r="Q10" s="25"/>
      <c r="R10" s="26"/>
      <c r="S10" s="28"/>
      <c r="T10" s="62" t="s">
        <v>88</v>
      </c>
      <c r="U10" s="61" t="s">
        <v>89</v>
      </c>
      <c r="V10" s="31" t="s">
        <v>6</v>
      </c>
      <c r="W10" s="80" t="s">
        <v>90</v>
      </c>
      <c r="X10" s="32" t="s">
        <v>8</v>
      </c>
      <c r="Y10" s="33" t="s">
        <v>8</v>
      </c>
      <c r="Z10" s="33"/>
      <c r="AA10" s="33" t="s">
        <v>8</v>
      </c>
      <c r="AB10" s="33" t="s">
        <v>8</v>
      </c>
      <c r="AC10" s="34"/>
      <c r="AD10" s="32" t="s">
        <v>8</v>
      </c>
      <c r="AE10" s="33" t="s">
        <v>8</v>
      </c>
      <c r="AF10" s="35"/>
      <c r="AG10" s="36" t="s">
        <v>9</v>
      </c>
      <c r="AH10" s="33" t="s">
        <v>9</v>
      </c>
      <c r="AI10" s="33"/>
      <c r="AJ10" s="34"/>
      <c r="AK10" s="32" t="s">
        <v>7</v>
      </c>
      <c r="AL10" s="33"/>
      <c r="AM10" s="35"/>
      <c r="AN10" s="30"/>
      <c r="AO10" s="37"/>
      <c r="AP10" s="37" t="s">
        <v>9</v>
      </c>
      <c r="AQ10" s="37" t="s">
        <v>9</v>
      </c>
      <c r="AR10" s="37" t="s">
        <v>9</v>
      </c>
      <c r="AS10" s="37" t="s">
        <v>9</v>
      </c>
      <c r="AT10" s="37" t="s">
        <v>9</v>
      </c>
      <c r="AU10" s="37" t="s">
        <v>9</v>
      </c>
      <c r="AV10" s="37"/>
      <c r="AW10" s="37" t="s">
        <v>8</v>
      </c>
      <c r="AX10" s="37"/>
      <c r="AY10" s="37"/>
      <c r="AZ10" s="37" t="s">
        <v>9</v>
      </c>
      <c r="BA10" s="38"/>
      <c r="BB10" s="22"/>
      <c r="BC10" s="22"/>
      <c r="BD10" s="22"/>
      <c r="BE10" s="60" t="s">
        <v>91</v>
      </c>
    </row>
    <row r="11" spans="2:57" ht="242.55" customHeight="1" thickBot="1" x14ac:dyDescent="0.25">
      <c r="B11" s="24" t="s">
        <v>86</v>
      </c>
      <c r="C11" s="92" t="s">
        <v>123</v>
      </c>
      <c r="D11" s="25" t="s">
        <v>8</v>
      </c>
      <c r="E11" s="26" t="s">
        <v>8</v>
      </c>
      <c r="F11" s="26" t="s">
        <v>8</v>
      </c>
      <c r="G11" s="26" t="s">
        <v>8</v>
      </c>
      <c r="H11" s="26" t="s">
        <v>8</v>
      </c>
      <c r="I11" s="27"/>
      <c r="J11" s="25" t="s">
        <v>8</v>
      </c>
      <c r="K11" s="26" t="s">
        <v>8</v>
      </c>
      <c r="L11" s="28"/>
      <c r="M11" s="29"/>
      <c r="N11" s="26"/>
      <c r="O11" s="26"/>
      <c r="P11" s="27"/>
      <c r="Q11" s="25"/>
      <c r="R11" s="26"/>
      <c r="S11" s="28"/>
      <c r="T11" s="93" t="s">
        <v>124</v>
      </c>
      <c r="U11" s="94" t="s">
        <v>125</v>
      </c>
      <c r="V11" s="31" t="s">
        <v>126</v>
      </c>
      <c r="W11" s="63" t="s">
        <v>127</v>
      </c>
      <c r="X11" s="32" t="s">
        <v>7</v>
      </c>
      <c r="Y11" s="33" t="s">
        <v>8</v>
      </c>
      <c r="Z11" s="33" t="s">
        <v>8</v>
      </c>
      <c r="AA11" s="33" t="s">
        <v>8</v>
      </c>
      <c r="AB11" s="33" t="s">
        <v>8</v>
      </c>
      <c r="AC11" s="34"/>
      <c r="AD11" s="32" t="s">
        <v>8</v>
      </c>
      <c r="AE11" s="33" t="s">
        <v>8</v>
      </c>
      <c r="AF11" s="35"/>
      <c r="AG11" s="36"/>
      <c r="AH11" s="33"/>
      <c r="AI11" s="33"/>
      <c r="AJ11" s="34"/>
      <c r="AK11" s="32" t="s">
        <v>8</v>
      </c>
      <c r="AL11" s="33"/>
      <c r="AM11" s="35"/>
      <c r="AN11" s="30"/>
      <c r="AO11" s="37"/>
      <c r="AP11" s="37"/>
      <c r="AQ11" s="37"/>
      <c r="AR11" s="37"/>
      <c r="AS11" s="37" t="s">
        <v>1</v>
      </c>
      <c r="AT11" s="37"/>
      <c r="AU11" s="37"/>
      <c r="AV11" s="37"/>
      <c r="AW11" s="37" t="s">
        <v>1</v>
      </c>
      <c r="AX11" s="37"/>
      <c r="AY11" s="37"/>
      <c r="AZ11" s="37" t="s">
        <v>1</v>
      </c>
      <c r="BA11" s="35" t="s">
        <v>8</v>
      </c>
      <c r="BB11" s="22"/>
      <c r="BC11" s="22"/>
      <c r="BD11" s="22"/>
      <c r="BE11" s="60" t="s">
        <v>128</v>
      </c>
    </row>
    <row r="12" spans="2:57" ht="325.05" customHeight="1" thickBot="1" x14ac:dyDescent="0.25">
      <c r="B12" s="24" t="s">
        <v>92</v>
      </c>
      <c r="C12" s="63" t="s">
        <v>93</v>
      </c>
      <c r="D12" s="25"/>
      <c r="E12" s="26"/>
      <c r="F12" s="26"/>
      <c r="G12" s="26"/>
      <c r="H12" s="26" t="s">
        <v>8</v>
      </c>
      <c r="I12" s="27"/>
      <c r="J12" s="25"/>
      <c r="K12" s="26"/>
      <c r="L12" s="28"/>
      <c r="M12" s="29"/>
      <c r="N12" s="26"/>
      <c r="O12" s="26"/>
      <c r="P12" s="27"/>
      <c r="Q12" s="25"/>
      <c r="R12" s="26"/>
      <c r="S12" s="28"/>
      <c r="T12" s="62" t="s">
        <v>94</v>
      </c>
      <c r="U12" s="61" t="s">
        <v>95</v>
      </c>
      <c r="V12" s="31" t="s">
        <v>2</v>
      </c>
      <c r="W12" s="80" t="s">
        <v>96</v>
      </c>
      <c r="X12" s="32"/>
      <c r="Y12" s="33"/>
      <c r="Z12" s="33"/>
      <c r="AA12" s="33"/>
      <c r="AB12" s="33" t="s">
        <v>7</v>
      </c>
      <c r="AC12" s="34"/>
      <c r="AD12" s="32"/>
      <c r="AE12" s="33"/>
      <c r="AF12" s="35"/>
      <c r="AG12" s="36"/>
      <c r="AH12" s="33"/>
      <c r="AI12" s="33"/>
      <c r="AJ12" s="34"/>
      <c r="AK12" s="32"/>
      <c r="AL12" s="33"/>
      <c r="AM12" s="35"/>
      <c r="AN12" s="30"/>
      <c r="AO12" s="37"/>
      <c r="AP12" s="37"/>
      <c r="AQ12" s="37"/>
      <c r="AR12" s="37"/>
      <c r="AS12" s="37" t="s">
        <v>4</v>
      </c>
      <c r="AT12" s="37"/>
      <c r="AU12" s="37"/>
      <c r="AV12" s="37"/>
      <c r="AW12" s="37" t="s">
        <v>4</v>
      </c>
      <c r="AX12" s="37" t="s">
        <v>4</v>
      </c>
      <c r="AY12" s="37" t="s">
        <v>4</v>
      </c>
      <c r="AZ12" s="37"/>
      <c r="BA12" s="38"/>
      <c r="BB12" s="22"/>
      <c r="BC12" s="22"/>
      <c r="BD12" s="22"/>
      <c r="BE12" s="60" t="s">
        <v>97</v>
      </c>
    </row>
    <row r="13" spans="2:57" ht="325.05" customHeight="1" thickBot="1" x14ac:dyDescent="0.25">
      <c r="B13" s="81" t="s">
        <v>98</v>
      </c>
      <c r="C13" s="63" t="s">
        <v>99</v>
      </c>
      <c r="D13" s="25" t="s">
        <v>8</v>
      </c>
      <c r="E13" s="26"/>
      <c r="F13" s="26"/>
      <c r="G13" s="26"/>
      <c r="H13" s="26"/>
      <c r="I13" s="27"/>
      <c r="J13" s="25"/>
      <c r="K13" s="26"/>
      <c r="L13" s="28"/>
      <c r="M13" s="29"/>
      <c r="N13" s="26"/>
      <c r="O13" s="26"/>
      <c r="P13" s="27"/>
      <c r="Q13" s="25"/>
      <c r="R13" s="26"/>
      <c r="S13" s="28"/>
      <c r="T13" s="62" t="s">
        <v>100</v>
      </c>
      <c r="U13" s="61" t="s">
        <v>101</v>
      </c>
      <c r="V13" s="31" t="s">
        <v>5</v>
      </c>
      <c r="W13" s="80" t="s">
        <v>102</v>
      </c>
      <c r="X13" s="32" t="s">
        <v>7</v>
      </c>
      <c r="Y13" s="33"/>
      <c r="Z13" s="33"/>
      <c r="AA13" s="33"/>
      <c r="AB13" s="33"/>
      <c r="AC13" s="34"/>
      <c r="AD13" s="32"/>
      <c r="AE13" s="33"/>
      <c r="AF13" s="35"/>
      <c r="AG13" s="36"/>
      <c r="AH13" s="33"/>
      <c r="AI13" s="33"/>
      <c r="AJ13" s="34"/>
      <c r="AK13" s="32"/>
      <c r="AL13" s="33"/>
      <c r="AM13" s="35"/>
      <c r="AN13" s="30"/>
      <c r="AO13" s="37"/>
      <c r="AP13" s="37"/>
      <c r="AQ13" s="37"/>
      <c r="AR13" s="37"/>
      <c r="AS13" s="37" t="s">
        <v>9</v>
      </c>
      <c r="AT13" s="37"/>
      <c r="AU13" s="37"/>
      <c r="AV13" s="37"/>
      <c r="AW13" s="37" t="s">
        <v>9</v>
      </c>
      <c r="AX13" s="37"/>
      <c r="AY13" s="37"/>
      <c r="AZ13" s="37" t="s">
        <v>8</v>
      </c>
      <c r="BA13" s="38"/>
      <c r="BB13" s="22"/>
      <c r="BC13" s="22"/>
      <c r="BD13" s="22"/>
      <c r="BE13" s="82" t="s">
        <v>103</v>
      </c>
    </row>
    <row r="14" spans="2:57" ht="361.8" customHeight="1" thickBot="1" x14ac:dyDescent="0.25">
      <c r="B14" s="81" t="s">
        <v>104</v>
      </c>
      <c r="C14" s="63" t="s">
        <v>105</v>
      </c>
      <c r="D14" s="25" t="s">
        <v>8</v>
      </c>
      <c r="E14" s="26" t="s">
        <v>8</v>
      </c>
      <c r="F14" s="26"/>
      <c r="G14" s="26" t="s">
        <v>8</v>
      </c>
      <c r="H14" s="26" t="s">
        <v>8</v>
      </c>
      <c r="I14" s="27" t="s">
        <v>8</v>
      </c>
      <c r="J14" s="25" t="s">
        <v>8</v>
      </c>
      <c r="K14" s="26" t="s">
        <v>8</v>
      </c>
      <c r="L14" s="28" t="s">
        <v>8</v>
      </c>
      <c r="M14" s="29"/>
      <c r="N14" s="26" t="s">
        <v>8</v>
      </c>
      <c r="O14" s="26"/>
      <c r="P14" s="27" t="s">
        <v>8</v>
      </c>
      <c r="Q14" s="25" t="s">
        <v>8</v>
      </c>
      <c r="R14" s="26"/>
      <c r="S14" s="28" t="s">
        <v>8</v>
      </c>
      <c r="T14" s="62" t="s">
        <v>106</v>
      </c>
      <c r="U14" s="61" t="s">
        <v>107</v>
      </c>
      <c r="V14" s="4" t="s">
        <v>108</v>
      </c>
      <c r="W14" s="63" t="s">
        <v>109</v>
      </c>
      <c r="X14" s="83" t="s">
        <v>8</v>
      </c>
      <c r="Y14" s="33"/>
      <c r="Z14" s="33"/>
      <c r="AA14" s="33" t="s">
        <v>8</v>
      </c>
      <c r="AB14" s="33" t="s">
        <v>8</v>
      </c>
      <c r="AC14" s="34"/>
      <c r="AD14" s="32"/>
      <c r="AE14" s="33"/>
      <c r="AF14" s="35"/>
      <c r="AG14" s="36"/>
      <c r="AH14" s="33"/>
      <c r="AI14" s="33"/>
      <c r="AJ14" s="34" t="s">
        <v>8</v>
      </c>
      <c r="AK14" s="32" t="s">
        <v>7</v>
      </c>
      <c r="AL14" s="33"/>
      <c r="AM14" s="35"/>
      <c r="AN14" s="30"/>
      <c r="AO14" s="37" t="s">
        <v>1</v>
      </c>
      <c r="AP14" s="37"/>
      <c r="AQ14" s="37"/>
      <c r="AR14" s="37" t="s">
        <v>1</v>
      </c>
      <c r="AS14" s="37" t="s">
        <v>1</v>
      </c>
      <c r="AT14" s="37"/>
      <c r="AU14" s="37"/>
      <c r="AV14" s="37"/>
      <c r="AW14" s="42" t="s">
        <v>1</v>
      </c>
      <c r="AX14" s="37"/>
      <c r="AY14" s="37" t="s">
        <v>1</v>
      </c>
      <c r="AZ14" s="84" t="s">
        <v>8</v>
      </c>
      <c r="BA14" s="84" t="s">
        <v>8</v>
      </c>
      <c r="BB14" s="22"/>
      <c r="BC14" s="22"/>
      <c r="BD14" s="22"/>
      <c r="BE14" s="85" t="s">
        <v>110</v>
      </c>
    </row>
    <row r="15" spans="2:57" ht="388.2" customHeight="1" x14ac:dyDescent="0.2">
      <c r="B15" s="75" t="s">
        <v>104</v>
      </c>
      <c r="C15" s="90" t="s">
        <v>117</v>
      </c>
      <c r="D15" s="69" t="s">
        <v>9</v>
      </c>
      <c r="E15" s="67" t="s">
        <v>8</v>
      </c>
      <c r="F15" s="67" t="s">
        <v>8</v>
      </c>
      <c r="G15" s="67" t="s">
        <v>8</v>
      </c>
      <c r="H15" s="67" t="s">
        <v>8</v>
      </c>
      <c r="I15" s="68" t="s">
        <v>8</v>
      </c>
      <c r="J15" s="69" t="s">
        <v>8</v>
      </c>
      <c r="K15" s="67" t="s">
        <v>8</v>
      </c>
      <c r="L15" s="70" t="s">
        <v>8</v>
      </c>
      <c r="M15" s="66" t="s">
        <v>8</v>
      </c>
      <c r="N15" s="67" t="s">
        <v>8</v>
      </c>
      <c r="O15" s="67" t="s">
        <v>8</v>
      </c>
      <c r="P15" s="68" t="s">
        <v>8</v>
      </c>
      <c r="Q15" s="69" t="s">
        <v>8</v>
      </c>
      <c r="R15" s="67"/>
      <c r="S15" s="70" t="s">
        <v>8</v>
      </c>
      <c r="T15" s="71" t="s">
        <v>118</v>
      </c>
      <c r="U15" s="72" t="s">
        <v>119</v>
      </c>
      <c r="V15" s="73" t="s">
        <v>120</v>
      </c>
      <c r="W15" s="86" t="s">
        <v>121</v>
      </c>
      <c r="X15" s="75"/>
      <c r="Y15" s="64"/>
      <c r="Z15" s="64"/>
      <c r="AA15" s="64"/>
      <c r="AB15" s="64" t="s">
        <v>7</v>
      </c>
      <c r="AC15" s="76"/>
      <c r="AD15" s="75"/>
      <c r="AE15" s="64"/>
      <c r="AF15" s="65"/>
      <c r="AG15" s="77"/>
      <c r="AH15" s="64"/>
      <c r="AI15" s="64"/>
      <c r="AJ15" s="76"/>
      <c r="AK15" s="75" t="s">
        <v>8</v>
      </c>
      <c r="AL15" s="64"/>
      <c r="AM15" s="76" t="s">
        <v>8</v>
      </c>
      <c r="AN15" s="75"/>
      <c r="AO15" s="64"/>
      <c r="AP15" s="64" t="s">
        <v>8</v>
      </c>
      <c r="AQ15" s="64"/>
      <c r="AR15" s="64"/>
      <c r="AS15" s="64" t="s">
        <v>8</v>
      </c>
      <c r="AT15" s="64"/>
      <c r="AU15" s="64"/>
      <c r="AV15" s="64"/>
      <c r="AW15" s="64"/>
      <c r="AX15" s="64"/>
      <c r="AY15" s="64" t="s">
        <v>8</v>
      </c>
      <c r="AZ15" s="64"/>
      <c r="BA15" s="65"/>
      <c r="BB15" s="78"/>
      <c r="BC15" s="91"/>
      <c r="BD15" s="78"/>
      <c r="BE15" s="79" t="s">
        <v>122</v>
      </c>
    </row>
    <row r="16" spans="2:57" ht="409.6" customHeight="1" x14ac:dyDescent="0.2">
      <c r="B16" s="75" t="s">
        <v>104</v>
      </c>
      <c r="C16" s="86" t="s">
        <v>111</v>
      </c>
      <c r="D16" s="69" t="s">
        <v>9</v>
      </c>
      <c r="E16" s="67"/>
      <c r="F16" s="67"/>
      <c r="G16" s="67"/>
      <c r="H16" s="67"/>
      <c r="I16" s="68"/>
      <c r="J16" s="69"/>
      <c r="K16" s="67"/>
      <c r="L16" s="70"/>
      <c r="M16" s="66"/>
      <c r="N16" s="67"/>
      <c r="O16" s="67"/>
      <c r="P16" s="68"/>
      <c r="Q16" s="69"/>
      <c r="R16" s="67"/>
      <c r="S16" s="70"/>
      <c r="T16" s="1" t="s">
        <v>112</v>
      </c>
      <c r="U16" s="87" t="s">
        <v>113</v>
      </c>
      <c r="V16" s="73" t="s">
        <v>114</v>
      </c>
      <c r="W16" s="86" t="s">
        <v>115</v>
      </c>
      <c r="X16" s="75" t="s">
        <v>7</v>
      </c>
      <c r="Y16" s="64"/>
      <c r="Z16" s="64"/>
      <c r="AA16" s="64"/>
      <c r="AB16" s="64"/>
      <c r="AC16" s="76"/>
      <c r="AD16" s="75"/>
      <c r="AE16" s="64"/>
      <c r="AF16" s="65"/>
      <c r="AG16" s="77"/>
      <c r="AH16" s="64"/>
      <c r="AI16" s="64"/>
      <c r="AJ16" s="76"/>
      <c r="AK16" s="75"/>
      <c r="AL16" s="64"/>
      <c r="AM16" s="65"/>
      <c r="AN16" s="77"/>
      <c r="AO16" s="64"/>
      <c r="AP16" s="64"/>
      <c r="AQ16" s="64"/>
      <c r="AR16" s="64"/>
      <c r="AS16" s="64" t="s">
        <v>8</v>
      </c>
      <c r="AT16" s="64"/>
      <c r="AU16" s="64" t="s">
        <v>8</v>
      </c>
      <c r="AV16" s="64"/>
      <c r="AW16" s="64" t="s">
        <v>8</v>
      </c>
      <c r="AX16" s="64"/>
      <c r="AY16" s="2"/>
      <c r="AZ16" s="2" t="s">
        <v>8</v>
      </c>
      <c r="BA16" s="41"/>
      <c r="BB16" s="88"/>
      <c r="BC16" s="88"/>
      <c r="BD16" s="88"/>
      <c r="BE16" s="58" t="s">
        <v>116</v>
      </c>
    </row>
    <row r="17" spans="2:56" ht="16.2" customHeight="1" x14ac:dyDescent="0.2">
      <c r="B17" s="95" t="s">
        <v>133</v>
      </c>
      <c r="D17" s="9">
        <f t="shared" ref="D17:S17" si="0">COUNTIF(D9:D16,"○")</f>
        <v>7</v>
      </c>
      <c r="E17" s="9">
        <f t="shared" si="0"/>
        <v>5</v>
      </c>
      <c r="F17" s="9">
        <f t="shared" si="0"/>
        <v>3</v>
      </c>
      <c r="G17" s="9">
        <f t="shared" si="0"/>
        <v>5</v>
      </c>
      <c r="H17" s="9">
        <f t="shared" si="0"/>
        <v>6</v>
      </c>
      <c r="I17" s="9">
        <f t="shared" si="0"/>
        <v>3</v>
      </c>
      <c r="J17" s="9">
        <f t="shared" si="0"/>
        <v>5</v>
      </c>
      <c r="K17" s="9">
        <f t="shared" si="0"/>
        <v>5</v>
      </c>
      <c r="L17" s="9">
        <f t="shared" si="0"/>
        <v>3</v>
      </c>
      <c r="M17" s="9">
        <f t="shared" si="0"/>
        <v>2</v>
      </c>
      <c r="N17" s="9">
        <f t="shared" si="0"/>
        <v>3</v>
      </c>
      <c r="O17" s="9">
        <f t="shared" si="0"/>
        <v>2</v>
      </c>
      <c r="P17" s="9">
        <f t="shared" si="0"/>
        <v>2</v>
      </c>
      <c r="Q17" s="9">
        <f t="shared" si="0"/>
        <v>3</v>
      </c>
      <c r="R17" s="9">
        <f t="shared" si="0"/>
        <v>1</v>
      </c>
      <c r="S17" s="9">
        <f t="shared" si="0"/>
        <v>3</v>
      </c>
      <c r="U17" s="9"/>
      <c r="W17" s="9" t="s">
        <v>132</v>
      </c>
      <c r="X17" s="9">
        <f>COUNTIF(X8:X16,"○")</f>
        <v>2</v>
      </c>
      <c r="Y17" s="9">
        <f t="shared" ref="Y17:BA17" si="1">COUNTIF(Y8:Y16,"○")</f>
        <v>3</v>
      </c>
      <c r="Z17" s="9">
        <f t="shared" si="1"/>
        <v>2</v>
      </c>
      <c r="AA17" s="9">
        <f t="shared" si="1"/>
        <v>3</v>
      </c>
      <c r="AB17" s="9">
        <f t="shared" si="1"/>
        <v>3</v>
      </c>
      <c r="AC17" s="9">
        <f t="shared" si="1"/>
        <v>0</v>
      </c>
      <c r="AD17" s="9">
        <f t="shared" si="1"/>
        <v>3</v>
      </c>
      <c r="AE17" s="9">
        <f t="shared" si="1"/>
        <v>2</v>
      </c>
      <c r="AF17" s="9">
        <f t="shared" si="1"/>
        <v>0</v>
      </c>
      <c r="AG17" s="9">
        <f t="shared" si="1"/>
        <v>1</v>
      </c>
      <c r="AH17" s="9">
        <f t="shared" si="1"/>
        <v>1</v>
      </c>
      <c r="AI17" s="9">
        <f t="shared" si="1"/>
        <v>0</v>
      </c>
      <c r="AJ17" s="9">
        <f t="shared" si="1"/>
        <v>2</v>
      </c>
      <c r="AK17" s="9">
        <f t="shared" si="1"/>
        <v>3</v>
      </c>
      <c r="AL17" s="9">
        <f t="shared" si="1"/>
        <v>0</v>
      </c>
      <c r="AM17" s="9">
        <f t="shared" si="1"/>
        <v>2</v>
      </c>
      <c r="AN17" s="9">
        <f t="shared" si="1"/>
        <v>1</v>
      </c>
      <c r="AO17" s="9">
        <f t="shared" si="1"/>
        <v>1</v>
      </c>
      <c r="AP17" s="9">
        <f t="shared" si="1"/>
        <v>3</v>
      </c>
      <c r="AQ17" s="9">
        <f t="shared" si="1"/>
        <v>2</v>
      </c>
      <c r="AR17" s="9">
        <f t="shared" si="1"/>
        <v>2</v>
      </c>
      <c r="AS17" s="9">
        <f t="shared" si="1"/>
        <v>5</v>
      </c>
      <c r="AT17" s="9">
        <f t="shared" si="1"/>
        <v>2</v>
      </c>
      <c r="AU17" s="9">
        <f t="shared" si="1"/>
        <v>3</v>
      </c>
      <c r="AV17" s="9">
        <f t="shared" si="1"/>
        <v>1</v>
      </c>
      <c r="AW17" s="9">
        <f t="shared" si="1"/>
        <v>4</v>
      </c>
      <c r="AX17" s="9">
        <f t="shared" si="1"/>
        <v>1</v>
      </c>
      <c r="AY17" s="9">
        <f t="shared" si="1"/>
        <v>1</v>
      </c>
      <c r="AZ17" s="9">
        <f t="shared" si="1"/>
        <v>5</v>
      </c>
      <c r="BA17" s="9">
        <f t="shared" si="1"/>
        <v>2</v>
      </c>
      <c r="BB17" s="9">
        <f>COUNTIF(BB9:BB16,"○")</f>
        <v>0</v>
      </c>
      <c r="BC17" s="9">
        <f>COUNTIF(BC9:BC16,"○")</f>
        <v>0</v>
      </c>
      <c r="BD17" s="9">
        <f>COUNTIF(BD9:BD16,"○")</f>
        <v>0</v>
      </c>
    </row>
    <row r="18" spans="2:56" ht="18" customHeight="1" x14ac:dyDescent="0.2">
      <c r="V18" s="23"/>
      <c r="W18" s="39" t="s">
        <v>131</v>
      </c>
      <c r="X18" s="9">
        <f>COUNTIF(X8:X16,"◎")</f>
        <v>5</v>
      </c>
      <c r="Y18" s="9">
        <f t="shared" ref="Y18:AM18" si="2">COUNTIF(Y8:Y16,"◎")</f>
        <v>0</v>
      </c>
      <c r="Z18" s="9">
        <f t="shared" si="2"/>
        <v>0</v>
      </c>
      <c r="AA18" s="9">
        <f t="shared" si="2"/>
        <v>0</v>
      </c>
      <c r="AB18" s="9">
        <f t="shared" si="2"/>
        <v>2</v>
      </c>
      <c r="AC18" s="9">
        <f t="shared" si="2"/>
        <v>0</v>
      </c>
      <c r="AD18" s="9">
        <f t="shared" si="2"/>
        <v>0</v>
      </c>
      <c r="AE18" s="9">
        <f t="shared" si="2"/>
        <v>0</v>
      </c>
      <c r="AF18" s="9">
        <f t="shared" si="2"/>
        <v>0</v>
      </c>
      <c r="AG18" s="9">
        <f t="shared" si="2"/>
        <v>0</v>
      </c>
      <c r="AH18" s="9">
        <f t="shared" si="2"/>
        <v>0</v>
      </c>
      <c r="AI18" s="9">
        <f t="shared" si="2"/>
        <v>0</v>
      </c>
      <c r="AJ18" s="9">
        <f t="shared" si="2"/>
        <v>0</v>
      </c>
      <c r="AK18" s="9">
        <f t="shared" si="2"/>
        <v>2</v>
      </c>
      <c r="AL18" s="9">
        <f t="shared" si="2"/>
        <v>0</v>
      </c>
      <c r="AM18" s="9">
        <f t="shared" si="2"/>
        <v>0</v>
      </c>
      <c r="BB18" s="9">
        <f>COUNTIF(BB9:BB16,"◎")</f>
        <v>0</v>
      </c>
      <c r="BC18" s="9">
        <f>COUNTIF(BC9:BC16,"◎")</f>
        <v>0</v>
      </c>
      <c r="BD18" s="9">
        <f>COUNTIF(BD9:BD16,"◎")</f>
        <v>0</v>
      </c>
    </row>
    <row r="19" spans="2:56" ht="18" customHeight="1" x14ac:dyDescent="0.2">
      <c r="V19" s="23"/>
      <c r="W19" s="39" t="s">
        <v>133</v>
      </c>
      <c r="X19" s="9">
        <f>SUM(X17:X18)</f>
        <v>7</v>
      </c>
      <c r="Y19" s="9">
        <f t="shared" ref="Y19:AM19" si="3">SUM(Y17:Y18)</f>
        <v>3</v>
      </c>
      <c r="Z19" s="9">
        <f t="shared" si="3"/>
        <v>2</v>
      </c>
      <c r="AA19" s="9">
        <f t="shared" si="3"/>
        <v>3</v>
      </c>
      <c r="AB19" s="9">
        <f t="shared" si="3"/>
        <v>5</v>
      </c>
      <c r="AC19" s="9">
        <f t="shared" si="3"/>
        <v>0</v>
      </c>
      <c r="AD19" s="9">
        <f t="shared" si="3"/>
        <v>3</v>
      </c>
      <c r="AE19" s="9">
        <f t="shared" si="3"/>
        <v>2</v>
      </c>
      <c r="AF19" s="9">
        <f t="shared" si="3"/>
        <v>0</v>
      </c>
      <c r="AG19" s="9">
        <f t="shared" si="3"/>
        <v>1</v>
      </c>
      <c r="AH19" s="9">
        <f t="shared" si="3"/>
        <v>1</v>
      </c>
      <c r="AI19" s="9">
        <f t="shared" si="3"/>
        <v>0</v>
      </c>
      <c r="AJ19" s="9">
        <f t="shared" si="3"/>
        <v>2</v>
      </c>
      <c r="AK19" s="9">
        <f t="shared" si="3"/>
        <v>5</v>
      </c>
      <c r="AL19" s="9">
        <f t="shared" si="3"/>
        <v>0</v>
      </c>
      <c r="AM19" s="9">
        <f t="shared" si="3"/>
        <v>2</v>
      </c>
      <c r="BB19" s="9">
        <f t="shared" ref="BB19:BD19" si="4">SUM(BB17:BB18)</f>
        <v>0</v>
      </c>
      <c r="BC19" s="9">
        <f t="shared" si="4"/>
        <v>0</v>
      </c>
      <c r="BD19" s="9">
        <f t="shared" si="4"/>
        <v>0</v>
      </c>
    </row>
    <row r="20" spans="2:56" ht="18" customHeight="1" x14ac:dyDescent="0.2">
      <c r="V20" s="23"/>
      <c r="W20" s="39"/>
    </row>
    <row r="21" spans="2:56" ht="18" customHeight="1" x14ac:dyDescent="0.2">
      <c r="V21" s="23"/>
      <c r="W21" s="39"/>
    </row>
    <row r="22" spans="2:56" ht="18" customHeight="1" x14ac:dyDescent="0.2">
      <c r="V22" s="23"/>
      <c r="W22" s="39"/>
    </row>
    <row r="23" spans="2:56" ht="18" customHeight="1" x14ac:dyDescent="0.2">
      <c r="V23" s="23"/>
      <c r="W23" s="39"/>
    </row>
    <row r="24" spans="2:56" ht="18" customHeight="1" x14ac:dyDescent="0.2">
      <c r="V24" s="23"/>
      <c r="W24" s="39"/>
    </row>
    <row r="25" spans="2:56" ht="18" customHeight="1" x14ac:dyDescent="0.2">
      <c r="V25" s="23"/>
      <c r="W25" s="39"/>
    </row>
    <row r="26" spans="2:56" ht="18" customHeight="1" x14ac:dyDescent="0.2">
      <c r="V26" s="23"/>
      <c r="W26" s="39"/>
    </row>
    <row r="27" spans="2:56" ht="18" customHeight="1" x14ac:dyDescent="0.2">
      <c r="V27" s="23"/>
      <c r="W27" s="39"/>
    </row>
    <row r="28" spans="2:56" ht="18" customHeight="1" x14ac:dyDescent="0.2">
      <c r="V28" s="23"/>
      <c r="W28" s="39"/>
    </row>
    <row r="29" spans="2:56" ht="18" customHeight="1" x14ac:dyDescent="0.2">
      <c r="V29" s="23"/>
      <c r="W29" s="39"/>
    </row>
    <row r="30" spans="2:56" ht="18" customHeight="1" x14ac:dyDescent="0.2">
      <c r="V30" s="23"/>
      <c r="W30" s="39"/>
    </row>
    <row r="31" spans="2:56" ht="18" customHeight="1" x14ac:dyDescent="0.2">
      <c r="V31" s="23"/>
      <c r="W31" s="39"/>
    </row>
    <row r="32" spans="2:56" ht="18" customHeight="1" x14ac:dyDescent="0.2">
      <c r="V32" s="23"/>
      <c r="W32" s="39"/>
    </row>
    <row r="33" spans="22:23" ht="18" customHeight="1" x14ac:dyDescent="0.2">
      <c r="V33" s="23"/>
      <c r="W33" s="39"/>
    </row>
    <row r="34" spans="22:23" ht="18" customHeight="1" x14ac:dyDescent="0.2">
      <c r="V34" s="23"/>
      <c r="W34" s="39"/>
    </row>
    <row r="35" spans="22:23" ht="18" customHeight="1" x14ac:dyDescent="0.2">
      <c r="V35" s="23"/>
      <c r="W35" s="39"/>
    </row>
    <row r="36" spans="22:23" ht="18" customHeight="1" x14ac:dyDescent="0.2">
      <c r="V36" s="23"/>
      <c r="W36" s="39"/>
    </row>
    <row r="37" spans="22:23" ht="18" customHeight="1" x14ac:dyDescent="0.2">
      <c r="V37" s="23"/>
      <c r="W37" s="39"/>
    </row>
    <row r="38" spans="22:23" ht="18" customHeight="1" x14ac:dyDescent="0.2">
      <c r="V38" s="23"/>
      <c r="W38" s="39"/>
    </row>
    <row r="39" spans="22:23" ht="18" customHeight="1" x14ac:dyDescent="0.2">
      <c r="V39" s="23"/>
      <c r="W39" s="39"/>
    </row>
    <row r="40" spans="22:23" ht="18" customHeight="1" x14ac:dyDescent="0.2">
      <c r="V40" s="23"/>
      <c r="W40" s="39"/>
    </row>
    <row r="41" spans="22:23" ht="18" customHeight="1" x14ac:dyDescent="0.2">
      <c r="V41" s="23"/>
      <c r="W41" s="39"/>
    </row>
    <row r="42" spans="22:23" ht="18" customHeight="1" x14ac:dyDescent="0.2">
      <c r="V42" s="23"/>
      <c r="W42" s="39"/>
    </row>
    <row r="43" spans="22:23" ht="18" customHeight="1" x14ac:dyDescent="0.2">
      <c r="V43" s="23"/>
      <c r="W43" s="39"/>
    </row>
    <row r="44" spans="22:23" ht="18" customHeight="1" x14ac:dyDescent="0.2">
      <c r="V44" s="23"/>
    </row>
    <row r="45" spans="22:23" ht="18" customHeight="1" x14ac:dyDescent="0.2">
      <c r="V45" s="23"/>
    </row>
    <row r="46" spans="22:23" ht="18" customHeight="1" x14ac:dyDescent="0.2">
      <c r="V46" s="23"/>
    </row>
    <row r="47" spans="22:23" ht="18" customHeight="1" x14ac:dyDescent="0.2">
      <c r="V47" s="23"/>
    </row>
    <row r="48" spans="22:23" ht="18" customHeight="1" x14ac:dyDescent="0.2">
      <c r="V48" s="23"/>
    </row>
    <row r="49" spans="22:22" ht="18" customHeight="1" x14ac:dyDescent="0.2">
      <c r="V49" s="23"/>
    </row>
    <row r="50" spans="22:22" ht="18" customHeight="1" x14ac:dyDescent="0.2">
      <c r="V50" s="23"/>
    </row>
    <row r="51" spans="22:22" ht="18" customHeight="1" x14ac:dyDescent="0.2">
      <c r="V51" s="23"/>
    </row>
    <row r="52" spans="22:22" ht="18" customHeight="1" x14ac:dyDescent="0.2">
      <c r="V52" s="23"/>
    </row>
    <row r="53" spans="22:22" ht="18" customHeight="1" x14ac:dyDescent="0.2">
      <c r="V53" s="23"/>
    </row>
    <row r="54" spans="22:22" ht="18" customHeight="1" x14ac:dyDescent="0.2">
      <c r="V54" s="23"/>
    </row>
    <row r="55" spans="22:22" ht="18" customHeight="1" x14ac:dyDescent="0.2">
      <c r="V55" s="23"/>
    </row>
    <row r="56" spans="22:22" ht="18" customHeight="1" x14ac:dyDescent="0.2">
      <c r="V56" s="23"/>
    </row>
    <row r="57" spans="22:22" ht="18" customHeight="1" x14ac:dyDescent="0.2">
      <c r="V57" s="23"/>
    </row>
    <row r="58" spans="22:22" ht="18" customHeight="1" x14ac:dyDescent="0.2">
      <c r="V58" s="23"/>
    </row>
    <row r="59" spans="22:22" ht="18" customHeight="1" x14ac:dyDescent="0.2">
      <c r="V59" s="23"/>
    </row>
    <row r="60" spans="22:22" ht="18" customHeight="1" x14ac:dyDescent="0.2">
      <c r="V60" s="23"/>
    </row>
    <row r="61" spans="22:22" ht="18" customHeight="1" x14ac:dyDescent="0.2">
      <c r="V61" s="23"/>
    </row>
    <row r="62" spans="22:22" ht="18" customHeight="1" x14ac:dyDescent="0.2">
      <c r="V62" s="23"/>
    </row>
    <row r="63" spans="22:22" ht="18" customHeight="1" x14ac:dyDescent="0.2">
      <c r="V63" s="23"/>
    </row>
    <row r="64" spans="22:22" ht="18" customHeight="1" x14ac:dyDescent="0.2">
      <c r="V64" s="23"/>
    </row>
    <row r="65" spans="22:22" ht="18" customHeight="1" x14ac:dyDescent="0.2">
      <c r="V65" s="23"/>
    </row>
    <row r="66" spans="22:22" ht="18" customHeight="1" x14ac:dyDescent="0.2">
      <c r="V66" s="23"/>
    </row>
    <row r="67" spans="22:22" ht="18" customHeight="1" x14ac:dyDescent="0.2">
      <c r="V67" s="23"/>
    </row>
    <row r="68" spans="22:22" ht="18" customHeight="1" x14ac:dyDescent="0.2">
      <c r="V68" s="23"/>
    </row>
    <row r="69" spans="22:22" ht="18" customHeight="1" x14ac:dyDescent="0.2">
      <c r="V69" s="23"/>
    </row>
    <row r="70" spans="22:22" ht="18" customHeight="1" x14ac:dyDescent="0.2">
      <c r="V70" s="23"/>
    </row>
    <row r="71" spans="22:22" ht="18" customHeight="1" x14ac:dyDescent="0.2">
      <c r="V71" s="23"/>
    </row>
    <row r="72" spans="22:22" ht="18" customHeight="1" x14ac:dyDescent="0.2">
      <c r="V72" s="23"/>
    </row>
    <row r="73" spans="22:22" ht="18" customHeight="1" x14ac:dyDescent="0.2">
      <c r="V73" s="23"/>
    </row>
    <row r="74" spans="22:22" ht="18" customHeight="1" x14ac:dyDescent="0.2">
      <c r="V74" s="23"/>
    </row>
    <row r="75" spans="22:22" ht="18" customHeight="1" x14ac:dyDescent="0.2">
      <c r="V75" s="23"/>
    </row>
    <row r="76" spans="22:22" ht="18" customHeight="1" x14ac:dyDescent="0.2">
      <c r="V76" s="23"/>
    </row>
    <row r="77" spans="22:22" ht="18" customHeight="1" x14ac:dyDescent="0.2">
      <c r="V77" s="23"/>
    </row>
    <row r="78" spans="22:22" ht="18" customHeight="1" x14ac:dyDescent="0.2">
      <c r="V78" s="23"/>
    </row>
    <row r="79" spans="22:22" ht="18" customHeight="1" x14ac:dyDescent="0.2">
      <c r="V79" s="23"/>
    </row>
    <row r="80" spans="22:22" ht="18" customHeight="1" x14ac:dyDescent="0.2">
      <c r="V80" s="23"/>
    </row>
    <row r="81" spans="22:22" ht="18" customHeight="1" x14ac:dyDescent="0.2">
      <c r="V81" s="23"/>
    </row>
    <row r="82" spans="22:22" ht="18" customHeight="1" x14ac:dyDescent="0.2">
      <c r="V82" s="23"/>
    </row>
    <row r="83" spans="22:22" ht="18" customHeight="1" x14ac:dyDescent="0.2">
      <c r="V83" s="23"/>
    </row>
    <row r="84" spans="22:22" ht="18" customHeight="1" x14ac:dyDescent="0.2">
      <c r="V84" s="23"/>
    </row>
    <row r="85" spans="22:22" ht="18" customHeight="1" x14ac:dyDescent="0.2">
      <c r="V85" s="23"/>
    </row>
    <row r="86" spans="22:22" ht="18" customHeight="1" x14ac:dyDescent="0.2">
      <c r="V86" s="40"/>
    </row>
  </sheetData>
  <autoFilter ref="B7:BA19" xr:uid="{14A7F700-DB9D-481F-8A90-0A17217B8EE5}"/>
  <mergeCells count="20">
    <mergeCell ref="AG5:AJ5"/>
    <mergeCell ref="AK5:AM5"/>
    <mergeCell ref="B3:B6"/>
    <mergeCell ref="C3:C6"/>
    <mergeCell ref="D3:S4"/>
    <mergeCell ref="T3:BE3"/>
    <mergeCell ref="T4:T6"/>
    <mergeCell ref="U4:U6"/>
    <mergeCell ref="V4:V6"/>
    <mergeCell ref="W4:W6"/>
    <mergeCell ref="X4:AM4"/>
    <mergeCell ref="AN4:AX5"/>
    <mergeCell ref="AY4:BA5"/>
    <mergeCell ref="BE4:BE6"/>
    <mergeCell ref="D5:I5"/>
    <mergeCell ref="J5:L5"/>
    <mergeCell ref="M5:P5"/>
    <mergeCell ref="Q5:S5"/>
    <mergeCell ref="X5:AC5"/>
    <mergeCell ref="AD5:AF5"/>
  </mergeCells>
  <phoneticPr fontId="2"/>
  <dataValidations count="8">
    <dataValidation type="list" allowBlank="1" showInputMessage="1" showErrorMessage="1" sqref="AZ13 AW16 AU16 AZ16 AS16 AN15:BA15" xr:uid="{0D139CE5-E17B-4131-9B8E-83B0F1246DB0}">
      <formula1>$BC$3:$BC$5</formula1>
    </dataValidation>
    <dataValidation type="list" allowBlank="1" showInputMessage="1" showErrorMessage="1" sqref="AZ14:BA14 BA11 X8:AM16" xr:uid="{3B16F8A8-3D4D-43FD-9AD5-9FA4032CBDAF}">
      <formula1>"○,◎"</formula1>
    </dataValidation>
    <dataValidation type="list" allowBlank="1" showInputMessage="1" showErrorMessage="1" sqref="C16 C8:C14" xr:uid="{D05B681A-7A65-4C22-A051-C6033C7A4C45}">
      <formula1>"01池田保健所,02吹田市,03豊中市保健所,04茨木保健所,05高槻市保健所,06寝屋川市,07守口保健所,08四條畷保健所,09枚方市,10八尾市保健所,11東大阪市保健所,12藤井寺保健所,13富田林保健所,14堺市,15和泉保健所,16岸和田保健所,17泉佐野保健所,18大阪市"</formula1>
    </dataValidation>
    <dataValidation type="list" allowBlank="1" showInputMessage="1" showErrorMessage="1" sqref="V85:V86" xr:uid="{FB493A6E-3675-474F-BDFB-8B2959D19264}">
      <formula1>"R6年04月,R6年05月,R6年06月,R6年07月,R6年08月,R6年9月,R6年10月,R6年11月,R6年12月,R7年01月,R7年02月,R7年03月"</formula1>
    </dataValidation>
    <dataValidation type="list" allowBlank="1" showInputMessage="1" showErrorMessage="1" sqref="V10:V13 V18:V84" xr:uid="{BE436840-A2FA-4EF1-953F-BE3E87E81CE5}">
      <formula1>"R6年04月,R6年05月,R6年06月,R6年07月,R6年08月,R6年9月,R6年10月,R6年11月,R6年12月,R7年01月,R7年02月,R7年03月,未定"</formula1>
    </dataValidation>
    <dataValidation type="list" allowBlank="1" showInputMessage="1" showErrorMessage="1" sqref="C17:C87" xr:uid="{C11D7C74-B296-4002-A430-8356F938F5AC}">
      <formula1>"池田,豊中市,吹田市,茨木,高槻市,守口,四條畷,枚方市,寝屋川市,八尾市,東大阪市,藤井寺,富田林,和泉,岸和田,泉佐野,大阪市,堺市"</formula1>
    </dataValidation>
    <dataValidation type="list" allowBlank="1" showInputMessage="1" showErrorMessage="1" sqref="B8:B16" xr:uid="{30121459-1383-4C0A-A26C-C6F0A036A90C}">
      <formula1>"01豊能,02三島,03北河内,04中河内,05南河内,06堺市,07泉州,08大阪市"</formula1>
    </dataValidation>
    <dataValidation type="list" allowBlank="1" showInputMessage="1" showErrorMessage="1" sqref="D8:S16" xr:uid="{1DA75064-493A-4FEE-B14E-41FF79F93F92}">
      <formula1>"○,"</formula1>
    </dataValidation>
  </dataValidations>
  <printOptions horizontalCentered="1"/>
  <pageMargins left="0.23622047244094491" right="0" top="0.39370078740157483" bottom="0" header="0" footer="0"/>
  <pageSetup paperSize="9" scale="28"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DC23C-77B9-4D4E-B147-0A7FAD99A3CD}">
  <dimension ref="B1:BE71"/>
  <sheetViews>
    <sheetView showGridLines="0" tabSelected="1" view="pageBreakPreview" zoomScale="40" zoomScaleNormal="40" zoomScaleSheetLayoutView="40" workbookViewId="0">
      <selection activeCell="AP8" sqref="AP8"/>
    </sheetView>
  </sheetViews>
  <sheetFormatPr defaultColWidth="3.6640625" defaultRowHeight="18" customHeight="1" outlineLevelRow="1" x14ac:dyDescent="0.2"/>
  <cols>
    <col min="1" max="1" width="1.44140625" style="9" customWidth="1"/>
    <col min="2" max="2" width="12.88671875" style="9" customWidth="1"/>
    <col min="3" max="3" width="14.33203125" style="9" customWidth="1"/>
    <col min="4" max="19" width="4.77734375" style="9" customWidth="1"/>
    <col min="20" max="20" width="23.109375" style="170" customWidth="1"/>
    <col min="21" max="21" width="77.6640625" style="171" customWidth="1"/>
    <col min="22" max="22" width="16.77734375" style="171" customWidth="1"/>
    <col min="23" max="23" width="27.33203125" style="170" customWidth="1"/>
    <col min="24" max="53" width="4.77734375" style="170" customWidth="1"/>
    <col min="54" max="54" width="3.6640625" style="170" hidden="1" customWidth="1"/>
    <col min="55" max="55" width="4.44140625" style="170" hidden="1" customWidth="1"/>
    <col min="56" max="56" width="0" style="170" hidden="1" customWidth="1"/>
    <col min="57" max="57" width="89.5546875" style="170" customWidth="1"/>
    <col min="58" max="58" width="6.21875" style="9" customWidth="1"/>
    <col min="59" max="16384" width="3.6640625" style="9"/>
  </cols>
  <sheetData>
    <row r="1" spans="2:57" ht="38.25" customHeight="1" outlineLevel="1" x14ac:dyDescent="0.2">
      <c r="B1" s="7" t="s">
        <v>139</v>
      </c>
      <c r="C1" s="8"/>
    </row>
    <row r="2" spans="2:57" ht="276" customHeight="1" outlineLevel="1" thickBot="1" x14ac:dyDescent="0.25"/>
    <row r="3" spans="2:57" ht="36.6" customHeight="1" thickBot="1" x14ac:dyDescent="0.25">
      <c r="B3" s="233" t="s">
        <v>28</v>
      </c>
      <c r="C3" s="241" t="s">
        <v>29</v>
      </c>
      <c r="D3" s="245" t="s">
        <v>30</v>
      </c>
      <c r="E3" s="246"/>
      <c r="F3" s="246"/>
      <c r="G3" s="246"/>
      <c r="H3" s="246"/>
      <c r="I3" s="246"/>
      <c r="J3" s="246"/>
      <c r="K3" s="246"/>
      <c r="L3" s="246"/>
      <c r="M3" s="246"/>
      <c r="N3" s="246"/>
      <c r="O3" s="246"/>
      <c r="P3" s="246"/>
      <c r="Q3" s="246"/>
      <c r="R3" s="246"/>
      <c r="S3" s="247"/>
      <c r="T3" s="275" t="s">
        <v>31</v>
      </c>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c r="BA3" s="276"/>
      <c r="BB3" s="276"/>
      <c r="BC3" s="276"/>
      <c r="BD3" s="276"/>
      <c r="BE3" s="277"/>
    </row>
    <row r="4" spans="2:57" ht="52.2" customHeight="1" thickBot="1" x14ac:dyDescent="0.25">
      <c r="B4" s="238"/>
      <c r="C4" s="242"/>
      <c r="D4" s="248"/>
      <c r="E4" s="249"/>
      <c r="F4" s="249"/>
      <c r="G4" s="249"/>
      <c r="H4" s="249"/>
      <c r="I4" s="249"/>
      <c r="J4" s="249"/>
      <c r="K4" s="249"/>
      <c r="L4" s="249"/>
      <c r="M4" s="249"/>
      <c r="N4" s="249"/>
      <c r="O4" s="249"/>
      <c r="P4" s="249"/>
      <c r="Q4" s="249"/>
      <c r="R4" s="249"/>
      <c r="S4" s="250"/>
      <c r="T4" s="264" t="s">
        <v>3</v>
      </c>
      <c r="U4" s="267" t="s">
        <v>32</v>
      </c>
      <c r="V4" s="267" t="s">
        <v>33</v>
      </c>
      <c r="W4" s="278" t="s">
        <v>34</v>
      </c>
      <c r="X4" s="270" t="s">
        <v>35</v>
      </c>
      <c r="Y4" s="271"/>
      <c r="Z4" s="271"/>
      <c r="AA4" s="271"/>
      <c r="AB4" s="271"/>
      <c r="AC4" s="271"/>
      <c r="AD4" s="271"/>
      <c r="AE4" s="271"/>
      <c r="AF4" s="271"/>
      <c r="AG4" s="271"/>
      <c r="AH4" s="271"/>
      <c r="AI4" s="271"/>
      <c r="AJ4" s="271"/>
      <c r="AK4" s="271"/>
      <c r="AL4" s="271"/>
      <c r="AM4" s="271"/>
      <c r="AN4" s="281" t="s">
        <v>36</v>
      </c>
      <c r="AO4" s="281"/>
      <c r="AP4" s="281"/>
      <c r="AQ4" s="281"/>
      <c r="AR4" s="281"/>
      <c r="AS4" s="281"/>
      <c r="AT4" s="281"/>
      <c r="AU4" s="281"/>
      <c r="AV4" s="281"/>
      <c r="AW4" s="281"/>
      <c r="AX4" s="281"/>
      <c r="AY4" s="283" t="s">
        <v>37</v>
      </c>
      <c r="AZ4" s="281"/>
      <c r="BA4" s="278"/>
      <c r="BB4" s="172"/>
      <c r="BC4" s="172"/>
      <c r="BD4" s="172"/>
      <c r="BE4" s="278" t="s">
        <v>38</v>
      </c>
    </row>
    <row r="5" spans="2:57" ht="67.8" customHeight="1" x14ac:dyDescent="0.2">
      <c r="B5" s="239"/>
      <c r="C5" s="243"/>
      <c r="D5" s="233" t="s">
        <v>39</v>
      </c>
      <c r="E5" s="234"/>
      <c r="F5" s="234"/>
      <c r="G5" s="234"/>
      <c r="H5" s="234"/>
      <c r="I5" s="237"/>
      <c r="J5" s="233" t="s">
        <v>40</v>
      </c>
      <c r="K5" s="234"/>
      <c r="L5" s="235"/>
      <c r="M5" s="236" t="s">
        <v>41</v>
      </c>
      <c r="N5" s="234"/>
      <c r="O5" s="234"/>
      <c r="P5" s="237"/>
      <c r="Q5" s="233" t="s">
        <v>42</v>
      </c>
      <c r="R5" s="234"/>
      <c r="S5" s="235"/>
      <c r="T5" s="265"/>
      <c r="U5" s="268"/>
      <c r="V5" s="268"/>
      <c r="W5" s="279"/>
      <c r="X5" s="270" t="s">
        <v>39</v>
      </c>
      <c r="Y5" s="271"/>
      <c r="Z5" s="271"/>
      <c r="AA5" s="271"/>
      <c r="AB5" s="271"/>
      <c r="AC5" s="272"/>
      <c r="AD5" s="270" t="s">
        <v>40</v>
      </c>
      <c r="AE5" s="271"/>
      <c r="AF5" s="273"/>
      <c r="AG5" s="274" t="s">
        <v>41</v>
      </c>
      <c r="AH5" s="271"/>
      <c r="AI5" s="271"/>
      <c r="AJ5" s="272"/>
      <c r="AK5" s="270" t="s">
        <v>42</v>
      </c>
      <c r="AL5" s="271"/>
      <c r="AM5" s="273"/>
      <c r="AN5" s="282"/>
      <c r="AO5" s="282"/>
      <c r="AP5" s="282"/>
      <c r="AQ5" s="282"/>
      <c r="AR5" s="282"/>
      <c r="AS5" s="282"/>
      <c r="AT5" s="282"/>
      <c r="AU5" s="282"/>
      <c r="AV5" s="282"/>
      <c r="AW5" s="282"/>
      <c r="AX5" s="282"/>
      <c r="AY5" s="284"/>
      <c r="AZ5" s="282"/>
      <c r="BA5" s="285"/>
      <c r="BB5" s="173"/>
      <c r="BC5" s="173"/>
      <c r="BD5" s="173" t="s">
        <v>9</v>
      </c>
      <c r="BE5" s="279"/>
    </row>
    <row r="6" spans="2:57" ht="273.60000000000002" customHeight="1" thickBot="1" x14ac:dyDescent="0.25">
      <c r="B6" s="240"/>
      <c r="C6" s="244"/>
      <c r="D6" s="13" t="s">
        <v>43</v>
      </c>
      <c r="E6" s="14" t="s">
        <v>44</v>
      </c>
      <c r="F6" s="14" t="s">
        <v>45</v>
      </c>
      <c r="G6" s="14" t="s">
        <v>46</v>
      </c>
      <c r="H6" s="14" t="s">
        <v>47</v>
      </c>
      <c r="I6" s="15" t="s">
        <v>48</v>
      </c>
      <c r="J6" s="13" t="s">
        <v>49</v>
      </c>
      <c r="K6" s="14" t="s">
        <v>50</v>
      </c>
      <c r="L6" s="16" t="s">
        <v>51</v>
      </c>
      <c r="M6" s="17" t="s">
        <v>52</v>
      </c>
      <c r="N6" s="14" t="s">
        <v>53</v>
      </c>
      <c r="O6" s="14" t="s">
        <v>54</v>
      </c>
      <c r="P6" s="15" t="s">
        <v>55</v>
      </c>
      <c r="Q6" s="13" t="s">
        <v>56</v>
      </c>
      <c r="R6" s="14" t="s">
        <v>57</v>
      </c>
      <c r="S6" s="16" t="s">
        <v>58</v>
      </c>
      <c r="T6" s="266"/>
      <c r="U6" s="269"/>
      <c r="V6" s="269"/>
      <c r="W6" s="280"/>
      <c r="X6" s="174" t="s">
        <v>43</v>
      </c>
      <c r="Y6" s="175" t="s">
        <v>44</v>
      </c>
      <c r="Z6" s="175" t="s">
        <v>45</v>
      </c>
      <c r="AA6" s="175" t="s">
        <v>46</v>
      </c>
      <c r="AB6" s="175" t="s">
        <v>47</v>
      </c>
      <c r="AC6" s="176" t="s">
        <v>48</v>
      </c>
      <c r="AD6" s="174" t="s">
        <v>49</v>
      </c>
      <c r="AE6" s="175" t="s">
        <v>50</v>
      </c>
      <c r="AF6" s="177" t="s">
        <v>51</v>
      </c>
      <c r="AG6" s="178" t="s">
        <v>52</v>
      </c>
      <c r="AH6" s="175" t="s">
        <v>53</v>
      </c>
      <c r="AI6" s="175" t="s">
        <v>54</v>
      </c>
      <c r="AJ6" s="176" t="s">
        <v>55</v>
      </c>
      <c r="AK6" s="174" t="s">
        <v>56</v>
      </c>
      <c r="AL6" s="175" t="s">
        <v>57</v>
      </c>
      <c r="AM6" s="177" t="s">
        <v>58</v>
      </c>
      <c r="AN6" s="179" t="s">
        <v>59</v>
      </c>
      <c r="AO6" s="180" t="s">
        <v>60</v>
      </c>
      <c r="AP6" s="180" t="s">
        <v>61</v>
      </c>
      <c r="AQ6" s="180" t="s">
        <v>62</v>
      </c>
      <c r="AR6" s="180" t="s">
        <v>63</v>
      </c>
      <c r="AS6" s="180" t="s">
        <v>64</v>
      </c>
      <c r="AT6" s="180" t="s">
        <v>65</v>
      </c>
      <c r="AU6" s="180" t="s">
        <v>66</v>
      </c>
      <c r="AV6" s="180" t="s">
        <v>67</v>
      </c>
      <c r="AW6" s="180" t="s">
        <v>68</v>
      </c>
      <c r="AX6" s="181" t="s">
        <v>0</v>
      </c>
      <c r="AY6" s="182" t="s">
        <v>69</v>
      </c>
      <c r="AZ6" s="180" t="s">
        <v>70</v>
      </c>
      <c r="BA6" s="183" t="s">
        <v>71</v>
      </c>
      <c r="BB6" s="184"/>
      <c r="BC6" s="184"/>
      <c r="BD6" s="184"/>
      <c r="BE6" s="280"/>
    </row>
    <row r="7" spans="2:57" ht="25.8" customHeight="1" thickBot="1" x14ac:dyDescent="0.25">
      <c r="B7" s="43"/>
      <c r="C7" s="44"/>
      <c r="D7" s="45"/>
      <c r="E7" s="46"/>
      <c r="F7" s="46"/>
      <c r="G7" s="46"/>
      <c r="H7" s="46"/>
      <c r="I7" s="47"/>
      <c r="J7" s="45"/>
      <c r="K7" s="46"/>
      <c r="L7" s="48"/>
      <c r="M7" s="49"/>
      <c r="N7" s="46"/>
      <c r="O7" s="46"/>
      <c r="P7" s="47"/>
      <c r="Q7" s="45"/>
      <c r="R7" s="46"/>
      <c r="S7" s="48"/>
      <c r="T7" s="185"/>
      <c r="U7" s="186"/>
      <c r="V7" s="187"/>
      <c r="W7" s="188"/>
      <c r="X7" s="189"/>
      <c r="Y7" s="190"/>
      <c r="Z7" s="190"/>
      <c r="AA7" s="190"/>
      <c r="AB7" s="190"/>
      <c r="AC7" s="191"/>
      <c r="AD7" s="189"/>
      <c r="AE7" s="190"/>
      <c r="AF7" s="192"/>
      <c r="AG7" s="193"/>
      <c r="AH7" s="190"/>
      <c r="AI7" s="190"/>
      <c r="AJ7" s="191"/>
      <c r="AK7" s="189"/>
      <c r="AL7" s="190"/>
      <c r="AM7" s="192"/>
      <c r="AN7" s="194"/>
      <c r="AO7" s="195"/>
      <c r="AP7" s="195"/>
      <c r="AQ7" s="195"/>
      <c r="AR7" s="195"/>
      <c r="AS7" s="195"/>
      <c r="AT7" s="195"/>
      <c r="AU7" s="195"/>
      <c r="AV7" s="195"/>
      <c r="AW7" s="195"/>
      <c r="AX7" s="196"/>
      <c r="AY7" s="197"/>
      <c r="AZ7" s="195"/>
      <c r="BA7" s="198"/>
      <c r="BB7" s="199"/>
      <c r="BC7" s="199"/>
      <c r="BD7" s="199"/>
      <c r="BE7" s="200"/>
    </row>
    <row r="8" spans="2:57" ht="409.6" customHeight="1" thickBot="1" x14ac:dyDescent="0.25">
      <c r="B8" s="168" t="s">
        <v>73</v>
      </c>
      <c r="C8" s="162" t="s">
        <v>74</v>
      </c>
      <c r="D8" s="163" t="s">
        <v>8</v>
      </c>
      <c r="E8" s="164" t="s">
        <v>8</v>
      </c>
      <c r="F8" s="164" t="s">
        <v>8</v>
      </c>
      <c r="G8" s="164"/>
      <c r="H8" s="164"/>
      <c r="I8" s="165"/>
      <c r="J8" s="163" t="s">
        <v>8</v>
      </c>
      <c r="K8" s="164"/>
      <c r="L8" s="166"/>
      <c r="M8" s="167"/>
      <c r="N8" s="164"/>
      <c r="O8" s="164"/>
      <c r="P8" s="165" t="s">
        <v>8</v>
      </c>
      <c r="Q8" s="163"/>
      <c r="R8" s="164"/>
      <c r="S8" s="166"/>
      <c r="T8" s="201" t="s">
        <v>72</v>
      </c>
      <c r="U8" s="202" t="s">
        <v>161</v>
      </c>
      <c r="V8" s="202" t="s">
        <v>155</v>
      </c>
      <c r="W8" s="203" t="s">
        <v>142</v>
      </c>
      <c r="X8" s="204" t="s">
        <v>7</v>
      </c>
      <c r="Y8" s="205" t="s">
        <v>8</v>
      </c>
      <c r="Z8" s="205" t="s">
        <v>8</v>
      </c>
      <c r="AA8" s="205"/>
      <c r="AB8" s="205"/>
      <c r="AC8" s="206"/>
      <c r="AD8" s="204" t="s">
        <v>8</v>
      </c>
      <c r="AE8" s="205"/>
      <c r="AF8" s="207"/>
      <c r="AG8" s="208"/>
      <c r="AH8" s="205"/>
      <c r="AI8" s="205"/>
      <c r="AJ8" s="206" t="s">
        <v>8</v>
      </c>
      <c r="AK8" s="204"/>
      <c r="AL8" s="205"/>
      <c r="AM8" s="207"/>
      <c r="AN8" s="208" t="s">
        <v>8</v>
      </c>
      <c r="AO8" s="205" t="s">
        <v>8</v>
      </c>
      <c r="AP8" s="205" t="s">
        <v>8</v>
      </c>
      <c r="AQ8" s="205"/>
      <c r="AR8" s="205"/>
      <c r="AS8" s="205" t="s">
        <v>8</v>
      </c>
      <c r="AT8" s="205"/>
      <c r="AU8" s="205" t="s">
        <v>8</v>
      </c>
      <c r="AV8" s="205"/>
      <c r="AW8" s="205" t="s">
        <v>8</v>
      </c>
      <c r="AX8" s="206"/>
      <c r="AY8" s="204"/>
      <c r="AZ8" s="205"/>
      <c r="BA8" s="207"/>
      <c r="BB8" s="199"/>
      <c r="BC8" s="199"/>
      <c r="BD8" s="199"/>
      <c r="BE8" s="209" t="s">
        <v>160</v>
      </c>
    </row>
    <row r="9" spans="2:57" ht="342.6" thickBot="1" x14ac:dyDescent="0.25">
      <c r="B9" s="169" t="s">
        <v>79</v>
      </c>
      <c r="C9" s="89" t="s">
        <v>80</v>
      </c>
      <c r="D9" s="66" t="s">
        <v>8</v>
      </c>
      <c r="E9" s="67" t="s">
        <v>8</v>
      </c>
      <c r="F9" s="67" t="s">
        <v>8</v>
      </c>
      <c r="G9" s="67" t="s">
        <v>8</v>
      </c>
      <c r="H9" s="67" t="s">
        <v>8</v>
      </c>
      <c r="I9" s="68" t="s">
        <v>8</v>
      </c>
      <c r="J9" s="69" t="s">
        <v>8</v>
      </c>
      <c r="K9" s="67" t="s">
        <v>8</v>
      </c>
      <c r="L9" s="70" t="s">
        <v>8</v>
      </c>
      <c r="M9" s="66"/>
      <c r="N9" s="67"/>
      <c r="O9" s="67" t="s">
        <v>8</v>
      </c>
      <c r="P9" s="68"/>
      <c r="Q9" s="69" t="s">
        <v>8</v>
      </c>
      <c r="R9" s="67" t="s">
        <v>8</v>
      </c>
      <c r="S9" s="70" t="s">
        <v>8</v>
      </c>
      <c r="T9" s="210" t="s">
        <v>81</v>
      </c>
      <c r="U9" s="211" t="s">
        <v>82</v>
      </c>
      <c r="V9" s="211" t="s">
        <v>156</v>
      </c>
      <c r="W9" s="212" t="s">
        <v>145</v>
      </c>
      <c r="X9" s="213" t="s">
        <v>7</v>
      </c>
      <c r="Y9" s="2"/>
      <c r="Z9" s="2"/>
      <c r="AA9" s="2"/>
      <c r="AB9" s="2"/>
      <c r="AC9" s="214"/>
      <c r="AD9" s="213"/>
      <c r="AE9" s="2"/>
      <c r="AF9" s="41"/>
      <c r="AG9" s="215"/>
      <c r="AH9" s="2"/>
      <c r="AI9" s="2"/>
      <c r="AJ9" s="214"/>
      <c r="AK9" s="213" t="s">
        <v>8</v>
      </c>
      <c r="AL9" s="2"/>
      <c r="AM9" s="41" t="s">
        <v>8</v>
      </c>
      <c r="AN9" s="215" t="s">
        <v>8</v>
      </c>
      <c r="AO9" s="2" t="s">
        <v>8</v>
      </c>
      <c r="AP9" s="2" t="s">
        <v>8</v>
      </c>
      <c r="AQ9" s="2" t="s">
        <v>8</v>
      </c>
      <c r="AR9" s="2" t="s">
        <v>8</v>
      </c>
      <c r="AS9" s="2" t="s">
        <v>8</v>
      </c>
      <c r="AT9" s="2" t="s">
        <v>8</v>
      </c>
      <c r="AU9" s="2" t="s">
        <v>8</v>
      </c>
      <c r="AV9" s="2" t="s">
        <v>8</v>
      </c>
      <c r="AW9" s="2" t="s">
        <v>8</v>
      </c>
      <c r="AX9" s="214" t="s">
        <v>8</v>
      </c>
      <c r="AY9" s="213"/>
      <c r="AZ9" s="2" t="s">
        <v>8</v>
      </c>
      <c r="BA9" s="41"/>
      <c r="BB9" s="88" t="s">
        <v>141</v>
      </c>
      <c r="BC9" s="88"/>
      <c r="BD9" s="88"/>
      <c r="BE9" s="58" t="s">
        <v>144</v>
      </c>
    </row>
    <row r="10" spans="2:57" ht="228.6" thickBot="1" x14ac:dyDescent="0.25">
      <c r="B10" s="81" t="s">
        <v>86</v>
      </c>
      <c r="C10" s="63" t="s">
        <v>87</v>
      </c>
      <c r="D10" s="25" t="s">
        <v>8</v>
      </c>
      <c r="E10" s="26" t="s">
        <v>8</v>
      </c>
      <c r="F10" s="26"/>
      <c r="G10" s="26" t="s">
        <v>8</v>
      </c>
      <c r="H10" s="26" t="s">
        <v>8</v>
      </c>
      <c r="I10" s="27"/>
      <c r="J10" s="25" t="s">
        <v>8</v>
      </c>
      <c r="K10" s="26" t="s">
        <v>8</v>
      </c>
      <c r="L10" s="28"/>
      <c r="M10" s="29" t="s">
        <v>8</v>
      </c>
      <c r="N10" s="26" t="s">
        <v>8</v>
      </c>
      <c r="O10" s="26"/>
      <c r="P10" s="27"/>
      <c r="Q10" s="25"/>
      <c r="R10" s="26"/>
      <c r="S10" s="28"/>
      <c r="T10" s="216" t="s">
        <v>88</v>
      </c>
      <c r="U10" s="217" t="s">
        <v>89</v>
      </c>
      <c r="V10" s="202" t="s">
        <v>157</v>
      </c>
      <c r="W10" s="218" t="s">
        <v>147</v>
      </c>
      <c r="X10" s="83" t="s">
        <v>8</v>
      </c>
      <c r="Y10" s="84" t="s">
        <v>8</v>
      </c>
      <c r="Z10" s="84"/>
      <c r="AA10" s="84" t="s">
        <v>8</v>
      </c>
      <c r="AB10" s="84" t="s">
        <v>8</v>
      </c>
      <c r="AC10" s="219"/>
      <c r="AD10" s="83" t="s">
        <v>8</v>
      </c>
      <c r="AE10" s="84" t="s">
        <v>8</v>
      </c>
      <c r="AF10" s="220"/>
      <c r="AG10" s="221" t="s">
        <v>8</v>
      </c>
      <c r="AH10" s="84" t="s">
        <v>8</v>
      </c>
      <c r="AI10" s="84"/>
      <c r="AJ10" s="219"/>
      <c r="AK10" s="83" t="s">
        <v>7</v>
      </c>
      <c r="AL10" s="84"/>
      <c r="AM10" s="220"/>
      <c r="AN10" s="222"/>
      <c r="AO10" s="42"/>
      <c r="AP10" s="42" t="s">
        <v>8</v>
      </c>
      <c r="AQ10" s="42" t="s">
        <v>8</v>
      </c>
      <c r="AR10" s="42" t="s">
        <v>8</v>
      </c>
      <c r="AS10" s="42" t="s">
        <v>8</v>
      </c>
      <c r="AT10" s="42" t="s">
        <v>8</v>
      </c>
      <c r="AU10" s="42" t="s">
        <v>8</v>
      </c>
      <c r="AV10" s="42"/>
      <c r="AW10" s="42" t="s">
        <v>8</v>
      </c>
      <c r="AX10" s="223"/>
      <c r="AY10" s="224"/>
      <c r="AZ10" s="42" t="s">
        <v>8</v>
      </c>
      <c r="BA10" s="225"/>
      <c r="BB10" s="184"/>
      <c r="BC10" s="184"/>
      <c r="BD10" s="184"/>
      <c r="BE10" s="85" t="s">
        <v>146</v>
      </c>
    </row>
    <row r="11" spans="2:57" ht="205.8" thickBot="1" x14ac:dyDescent="0.25">
      <c r="B11" s="81" t="s">
        <v>86</v>
      </c>
      <c r="C11" s="63" t="s">
        <v>123</v>
      </c>
      <c r="D11" s="25" t="s">
        <v>8</v>
      </c>
      <c r="E11" s="26" t="s">
        <v>8</v>
      </c>
      <c r="F11" s="26" t="s">
        <v>8</v>
      </c>
      <c r="G11" s="26" t="s">
        <v>8</v>
      </c>
      <c r="H11" s="26" t="s">
        <v>8</v>
      </c>
      <c r="I11" s="27"/>
      <c r="J11" s="25" t="s">
        <v>8</v>
      </c>
      <c r="K11" s="26" t="s">
        <v>8</v>
      </c>
      <c r="L11" s="28"/>
      <c r="M11" s="29"/>
      <c r="N11" s="26"/>
      <c r="O11" s="26"/>
      <c r="P11" s="27"/>
      <c r="Q11" s="25"/>
      <c r="R11" s="26"/>
      <c r="S11" s="28"/>
      <c r="T11" s="202" t="s">
        <v>124</v>
      </c>
      <c r="U11" s="226" t="s">
        <v>143</v>
      </c>
      <c r="V11" s="217" t="s">
        <v>126</v>
      </c>
      <c r="W11" s="227" t="s">
        <v>162</v>
      </c>
      <c r="X11" s="83" t="s">
        <v>7</v>
      </c>
      <c r="Y11" s="84" t="s">
        <v>8</v>
      </c>
      <c r="Z11" s="84" t="s">
        <v>8</v>
      </c>
      <c r="AA11" s="84" t="s">
        <v>8</v>
      </c>
      <c r="AB11" s="84" t="s">
        <v>8</v>
      </c>
      <c r="AC11" s="219"/>
      <c r="AD11" s="83" t="s">
        <v>8</v>
      </c>
      <c r="AE11" s="84" t="s">
        <v>8</v>
      </c>
      <c r="AF11" s="220"/>
      <c r="AG11" s="221"/>
      <c r="AH11" s="84"/>
      <c r="AI11" s="84"/>
      <c r="AJ11" s="219"/>
      <c r="AK11" s="83" t="s">
        <v>8</v>
      </c>
      <c r="AL11" s="84"/>
      <c r="AM11" s="220"/>
      <c r="AN11" s="222"/>
      <c r="AO11" s="42"/>
      <c r="AP11" s="42"/>
      <c r="AQ11" s="42"/>
      <c r="AR11" s="42"/>
      <c r="AS11" s="42" t="s">
        <v>8</v>
      </c>
      <c r="AT11" s="42"/>
      <c r="AU11" s="42"/>
      <c r="AV11" s="42"/>
      <c r="AW11" s="42" t="s">
        <v>8</v>
      </c>
      <c r="AX11" s="223"/>
      <c r="AY11" s="224"/>
      <c r="AZ11" s="42" t="s">
        <v>8</v>
      </c>
      <c r="BA11" s="220" t="s">
        <v>8</v>
      </c>
      <c r="BB11" s="184"/>
      <c r="BC11" s="184"/>
      <c r="BD11" s="184"/>
      <c r="BE11" s="85" t="s">
        <v>148</v>
      </c>
    </row>
    <row r="12" spans="2:57" ht="91.8" thickBot="1" x14ac:dyDescent="0.25">
      <c r="B12" s="81" t="s">
        <v>92</v>
      </c>
      <c r="C12" s="63" t="s">
        <v>93</v>
      </c>
      <c r="D12" s="25"/>
      <c r="E12" s="26"/>
      <c r="F12" s="26"/>
      <c r="G12" s="26"/>
      <c r="H12" s="26" t="s">
        <v>8</v>
      </c>
      <c r="I12" s="27"/>
      <c r="J12" s="25"/>
      <c r="K12" s="26"/>
      <c r="L12" s="28"/>
      <c r="M12" s="29"/>
      <c r="N12" s="26"/>
      <c r="O12" s="26"/>
      <c r="P12" s="27"/>
      <c r="Q12" s="25"/>
      <c r="R12" s="26"/>
      <c r="S12" s="28"/>
      <c r="T12" s="216" t="s">
        <v>94</v>
      </c>
      <c r="U12" s="217" t="s">
        <v>95</v>
      </c>
      <c r="V12" s="217" t="s">
        <v>2</v>
      </c>
      <c r="W12" s="218" t="s">
        <v>163</v>
      </c>
      <c r="X12" s="83"/>
      <c r="Y12" s="84"/>
      <c r="Z12" s="84"/>
      <c r="AA12" s="84"/>
      <c r="AB12" s="84" t="s">
        <v>8</v>
      </c>
      <c r="AC12" s="219"/>
      <c r="AD12" s="83"/>
      <c r="AE12" s="84"/>
      <c r="AF12" s="220"/>
      <c r="AG12" s="221"/>
      <c r="AH12" s="84"/>
      <c r="AI12" s="84"/>
      <c r="AJ12" s="219"/>
      <c r="AK12" s="83"/>
      <c r="AL12" s="84"/>
      <c r="AM12" s="220"/>
      <c r="AN12" s="222"/>
      <c r="AO12" s="42"/>
      <c r="AP12" s="42"/>
      <c r="AQ12" s="42"/>
      <c r="AR12" s="42"/>
      <c r="AS12" s="42" t="s">
        <v>8</v>
      </c>
      <c r="AT12" s="42"/>
      <c r="AU12" s="42"/>
      <c r="AV12" s="42"/>
      <c r="AW12" s="42" t="s">
        <v>8</v>
      </c>
      <c r="AX12" s="223" t="s">
        <v>8</v>
      </c>
      <c r="AY12" s="224" t="s">
        <v>8</v>
      </c>
      <c r="AZ12" s="42"/>
      <c r="BA12" s="225"/>
      <c r="BB12" s="184"/>
      <c r="BC12" s="184"/>
      <c r="BD12" s="184"/>
      <c r="BE12" s="85" t="s">
        <v>164</v>
      </c>
    </row>
    <row r="13" spans="2:57" ht="274.2" thickBot="1" x14ac:dyDescent="0.25">
      <c r="B13" s="81" t="s">
        <v>98</v>
      </c>
      <c r="C13" s="63" t="s">
        <v>99</v>
      </c>
      <c r="D13" s="25" t="s">
        <v>8</v>
      </c>
      <c r="E13" s="26"/>
      <c r="F13" s="26"/>
      <c r="G13" s="26"/>
      <c r="H13" s="26"/>
      <c r="I13" s="27"/>
      <c r="J13" s="25"/>
      <c r="K13" s="26"/>
      <c r="L13" s="28"/>
      <c r="M13" s="29"/>
      <c r="N13" s="26"/>
      <c r="O13" s="26"/>
      <c r="P13" s="27"/>
      <c r="Q13" s="25"/>
      <c r="R13" s="26"/>
      <c r="S13" s="28"/>
      <c r="T13" s="216" t="s">
        <v>100</v>
      </c>
      <c r="U13" s="217" t="s">
        <v>165</v>
      </c>
      <c r="V13" s="217" t="s">
        <v>5</v>
      </c>
      <c r="W13" s="218" t="s">
        <v>159</v>
      </c>
      <c r="X13" s="83" t="s">
        <v>7</v>
      </c>
      <c r="Y13" s="84"/>
      <c r="Z13" s="84"/>
      <c r="AA13" s="84"/>
      <c r="AB13" s="84"/>
      <c r="AC13" s="219"/>
      <c r="AD13" s="83"/>
      <c r="AE13" s="84"/>
      <c r="AF13" s="220"/>
      <c r="AG13" s="221"/>
      <c r="AH13" s="84"/>
      <c r="AI13" s="84"/>
      <c r="AJ13" s="219"/>
      <c r="AK13" s="83"/>
      <c r="AL13" s="84"/>
      <c r="AM13" s="220"/>
      <c r="AN13" s="222"/>
      <c r="AO13" s="42"/>
      <c r="AP13" s="42"/>
      <c r="AQ13" s="42"/>
      <c r="AR13" s="42"/>
      <c r="AS13" s="42" t="s">
        <v>8</v>
      </c>
      <c r="AT13" s="42"/>
      <c r="AU13" s="42"/>
      <c r="AV13" s="42"/>
      <c r="AW13" s="42" t="s">
        <v>8</v>
      </c>
      <c r="AX13" s="223"/>
      <c r="AY13" s="224"/>
      <c r="AZ13" s="42" t="s">
        <v>8</v>
      </c>
      <c r="BA13" s="225"/>
      <c r="BB13" s="184"/>
      <c r="BC13" s="184"/>
      <c r="BD13" s="184"/>
      <c r="BE13" s="85" t="s">
        <v>149</v>
      </c>
    </row>
    <row r="14" spans="2:57" ht="319.8" thickBot="1" x14ac:dyDescent="0.25">
      <c r="B14" s="81" t="s">
        <v>104</v>
      </c>
      <c r="C14" s="63" t="s">
        <v>105</v>
      </c>
      <c r="D14" s="25" t="s">
        <v>8</v>
      </c>
      <c r="E14" s="26" t="s">
        <v>8</v>
      </c>
      <c r="F14" s="26"/>
      <c r="G14" s="26" t="s">
        <v>8</v>
      </c>
      <c r="H14" s="26" t="s">
        <v>8</v>
      </c>
      <c r="I14" s="27" t="s">
        <v>8</v>
      </c>
      <c r="J14" s="25" t="s">
        <v>8</v>
      </c>
      <c r="K14" s="26" t="s">
        <v>8</v>
      </c>
      <c r="L14" s="28" t="s">
        <v>8</v>
      </c>
      <c r="M14" s="29"/>
      <c r="N14" s="26" t="s">
        <v>8</v>
      </c>
      <c r="O14" s="26"/>
      <c r="P14" s="27" t="s">
        <v>8</v>
      </c>
      <c r="Q14" s="25" t="s">
        <v>8</v>
      </c>
      <c r="R14" s="26"/>
      <c r="S14" s="28" t="s">
        <v>8</v>
      </c>
      <c r="T14" s="216" t="s">
        <v>106</v>
      </c>
      <c r="U14" s="217" t="s">
        <v>107</v>
      </c>
      <c r="V14" s="217" t="s">
        <v>158</v>
      </c>
      <c r="W14" s="227" t="s">
        <v>150</v>
      </c>
      <c r="X14" s="83" t="s">
        <v>8</v>
      </c>
      <c r="Y14" s="84"/>
      <c r="Z14" s="84"/>
      <c r="AA14" s="84" t="s">
        <v>8</v>
      </c>
      <c r="AB14" s="84" t="s">
        <v>8</v>
      </c>
      <c r="AC14" s="219"/>
      <c r="AD14" s="83"/>
      <c r="AE14" s="84"/>
      <c r="AF14" s="220"/>
      <c r="AG14" s="221"/>
      <c r="AH14" s="84"/>
      <c r="AI14" s="84"/>
      <c r="AJ14" s="219" t="s">
        <v>8</v>
      </c>
      <c r="AK14" s="83" t="s">
        <v>7</v>
      </c>
      <c r="AL14" s="84"/>
      <c r="AM14" s="220"/>
      <c r="AN14" s="222"/>
      <c r="AO14" s="42" t="s">
        <v>8</v>
      </c>
      <c r="AP14" s="42"/>
      <c r="AQ14" s="42"/>
      <c r="AR14" s="42" t="s">
        <v>8</v>
      </c>
      <c r="AS14" s="42" t="s">
        <v>8</v>
      </c>
      <c r="AT14" s="42"/>
      <c r="AU14" s="42"/>
      <c r="AV14" s="42"/>
      <c r="AW14" s="42" t="s">
        <v>8</v>
      </c>
      <c r="AX14" s="223"/>
      <c r="AY14" s="224" t="s">
        <v>8</v>
      </c>
      <c r="AZ14" s="84" t="s">
        <v>8</v>
      </c>
      <c r="BA14" s="220" t="s">
        <v>8</v>
      </c>
      <c r="BB14" s="184"/>
      <c r="BC14" s="184"/>
      <c r="BD14" s="184"/>
      <c r="BE14" s="85" t="s">
        <v>110</v>
      </c>
    </row>
    <row r="15" spans="2:57" ht="296.39999999999998" x14ac:dyDescent="0.2">
      <c r="B15" s="169" t="s">
        <v>104</v>
      </c>
      <c r="C15" s="90" t="s">
        <v>136</v>
      </c>
      <c r="D15" s="69" t="s">
        <v>8</v>
      </c>
      <c r="E15" s="67" t="s">
        <v>8</v>
      </c>
      <c r="F15" s="67" t="s">
        <v>8</v>
      </c>
      <c r="G15" s="67" t="s">
        <v>8</v>
      </c>
      <c r="H15" s="67" t="s">
        <v>8</v>
      </c>
      <c r="I15" s="68" t="s">
        <v>8</v>
      </c>
      <c r="J15" s="69" t="s">
        <v>8</v>
      </c>
      <c r="K15" s="67" t="s">
        <v>8</v>
      </c>
      <c r="L15" s="70" t="s">
        <v>8</v>
      </c>
      <c r="M15" s="66" t="s">
        <v>8</v>
      </c>
      <c r="N15" s="67" t="s">
        <v>8</v>
      </c>
      <c r="O15" s="67" t="s">
        <v>8</v>
      </c>
      <c r="P15" s="68" t="s">
        <v>8</v>
      </c>
      <c r="Q15" s="69" t="s">
        <v>8</v>
      </c>
      <c r="R15" s="67"/>
      <c r="S15" s="70" t="s">
        <v>8</v>
      </c>
      <c r="T15" s="210" t="s">
        <v>140</v>
      </c>
      <c r="U15" s="211" t="s">
        <v>119</v>
      </c>
      <c r="V15" s="211" t="s">
        <v>120</v>
      </c>
      <c r="W15" s="212" t="s">
        <v>151</v>
      </c>
      <c r="X15" s="213"/>
      <c r="Y15" s="2"/>
      <c r="Z15" s="2"/>
      <c r="AA15" s="2"/>
      <c r="AB15" s="2" t="s">
        <v>7</v>
      </c>
      <c r="AC15" s="214"/>
      <c r="AD15" s="213"/>
      <c r="AE15" s="2"/>
      <c r="AF15" s="41"/>
      <c r="AG15" s="215"/>
      <c r="AH15" s="2"/>
      <c r="AI15" s="2"/>
      <c r="AJ15" s="214"/>
      <c r="AK15" s="213" t="s">
        <v>8</v>
      </c>
      <c r="AL15" s="2"/>
      <c r="AM15" s="214" t="s">
        <v>8</v>
      </c>
      <c r="AN15" s="213"/>
      <c r="AO15" s="2"/>
      <c r="AP15" s="2" t="s">
        <v>8</v>
      </c>
      <c r="AQ15" s="2"/>
      <c r="AR15" s="2"/>
      <c r="AS15" s="2" t="s">
        <v>8</v>
      </c>
      <c r="AT15" s="2"/>
      <c r="AU15" s="2"/>
      <c r="AV15" s="2"/>
      <c r="AW15" s="2"/>
      <c r="AX15" s="214"/>
      <c r="AY15" s="213" t="s">
        <v>8</v>
      </c>
      <c r="AZ15" s="2"/>
      <c r="BA15" s="41"/>
      <c r="BB15" s="88" t="s">
        <v>122</v>
      </c>
      <c r="BC15" s="228"/>
      <c r="BD15" s="88"/>
      <c r="BE15" s="58" t="s">
        <v>152</v>
      </c>
    </row>
    <row r="16" spans="2:57" ht="409.6" thickBot="1" x14ac:dyDescent="0.25">
      <c r="B16" s="81" t="s">
        <v>104</v>
      </c>
      <c r="C16" s="63" t="s">
        <v>111</v>
      </c>
      <c r="D16" s="25" t="s">
        <v>8</v>
      </c>
      <c r="E16" s="26"/>
      <c r="F16" s="26"/>
      <c r="G16" s="26"/>
      <c r="H16" s="26"/>
      <c r="I16" s="27"/>
      <c r="J16" s="25"/>
      <c r="K16" s="26"/>
      <c r="L16" s="28"/>
      <c r="M16" s="29"/>
      <c r="N16" s="26"/>
      <c r="O16" s="26"/>
      <c r="P16" s="27"/>
      <c r="Q16" s="25"/>
      <c r="R16" s="26"/>
      <c r="S16" s="28"/>
      <c r="T16" s="229" t="s">
        <v>112</v>
      </c>
      <c r="U16" s="218" t="s">
        <v>113</v>
      </c>
      <c r="V16" s="217" t="s">
        <v>114</v>
      </c>
      <c r="W16" s="227" t="s">
        <v>154</v>
      </c>
      <c r="X16" s="224" t="s">
        <v>7</v>
      </c>
      <c r="Y16" s="42"/>
      <c r="Z16" s="42"/>
      <c r="AA16" s="42"/>
      <c r="AB16" s="42"/>
      <c r="AC16" s="223"/>
      <c r="AD16" s="224"/>
      <c r="AE16" s="42"/>
      <c r="AF16" s="225"/>
      <c r="AG16" s="222"/>
      <c r="AH16" s="42"/>
      <c r="AI16" s="42"/>
      <c r="AJ16" s="223"/>
      <c r="AK16" s="224"/>
      <c r="AL16" s="42"/>
      <c r="AM16" s="225"/>
      <c r="AN16" s="222"/>
      <c r="AO16" s="42"/>
      <c r="AP16" s="42"/>
      <c r="AQ16" s="42"/>
      <c r="AR16" s="42"/>
      <c r="AS16" s="42" t="s">
        <v>8</v>
      </c>
      <c r="AT16" s="42"/>
      <c r="AU16" s="42" t="s">
        <v>8</v>
      </c>
      <c r="AV16" s="42"/>
      <c r="AW16" s="42" t="s">
        <v>8</v>
      </c>
      <c r="AX16" s="223"/>
      <c r="AY16" s="224"/>
      <c r="AZ16" s="42" t="s">
        <v>8</v>
      </c>
      <c r="BA16" s="225"/>
      <c r="BB16" s="230"/>
      <c r="BC16" s="230"/>
      <c r="BD16" s="230"/>
      <c r="BE16" s="85" t="s">
        <v>153</v>
      </c>
    </row>
    <row r="17" spans="22:23" ht="18" customHeight="1" x14ac:dyDescent="0.2">
      <c r="V17" s="231"/>
      <c r="W17" s="232"/>
    </row>
    <row r="18" spans="22:23" ht="18" customHeight="1" x14ac:dyDescent="0.2">
      <c r="V18" s="231"/>
      <c r="W18" s="232"/>
    </row>
    <row r="19" spans="22:23" ht="18" customHeight="1" x14ac:dyDescent="0.2">
      <c r="V19" s="231"/>
      <c r="W19" s="232"/>
    </row>
    <row r="20" spans="22:23" ht="18" customHeight="1" x14ac:dyDescent="0.2">
      <c r="V20" s="231"/>
      <c r="W20" s="232"/>
    </row>
    <row r="21" spans="22:23" ht="18" customHeight="1" x14ac:dyDescent="0.2">
      <c r="V21" s="231"/>
      <c r="W21" s="232"/>
    </row>
    <row r="22" spans="22:23" ht="18" customHeight="1" x14ac:dyDescent="0.2">
      <c r="V22" s="231"/>
      <c r="W22" s="232"/>
    </row>
    <row r="23" spans="22:23" ht="18" customHeight="1" x14ac:dyDescent="0.2">
      <c r="V23" s="231"/>
      <c r="W23" s="232"/>
    </row>
    <row r="24" spans="22:23" ht="18" customHeight="1" x14ac:dyDescent="0.2">
      <c r="V24" s="231"/>
      <c r="W24" s="232"/>
    </row>
    <row r="25" spans="22:23" ht="18" customHeight="1" x14ac:dyDescent="0.2">
      <c r="V25" s="231"/>
      <c r="W25" s="232"/>
    </row>
    <row r="26" spans="22:23" ht="18" customHeight="1" x14ac:dyDescent="0.2">
      <c r="V26" s="231"/>
      <c r="W26" s="232"/>
    </row>
    <row r="27" spans="22:23" ht="18" customHeight="1" x14ac:dyDescent="0.2">
      <c r="V27" s="231"/>
      <c r="W27" s="232"/>
    </row>
    <row r="28" spans="22:23" ht="18" customHeight="1" x14ac:dyDescent="0.2">
      <c r="V28" s="231"/>
      <c r="W28" s="232"/>
    </row>
    <row r="29" spans="22:23" ht="18" customHeight="1" x14ac:dyDescent="0.2">
      <c r="V29" s="231"/>
    </row>
    <row r="30" spans="22:23" ht="18" customHeight="1" x14ac:dyDescent="0.2">
      <c r="V30" s="231"/>
    </row>
    <row r="31" spans="22:23" ht="18" customHeight="1" x14ac:dyDescent="0.2">
      <c r="V31" s="231"/>
    </row>
    <row r="32" spans="22:23" ht="18" customHeight="1" x14ac:dyDescent="0.2">
      <c r="V32" s="231"/>
    </row>
    <row r="33" spans="22:22" ht="18" customHeight="1" x14ac:dyDescent="0.2">
      <c r="V33" s="231"/>
    </row>
    <row r="34" spans="22:22" ht="18" customHeight="1" x14ac:dyDescent="0.2">
      <c r="V34" s="231"/>
    </row>
    <row r="35" spans="22:22" ht="18" customHeight="1" x14ac:dyDescent="0.2">
      <c r="V35" s="231"/>
    </row>
    <row r="36" spans="22:22" ht="18" customHeight="1" x14ac:dyDescent="0.2">
      <c r="V36" s="231"/>
    </row>
    <row r="37" spans="22:22" ht="18" customHeight="1" x14ac:dyDescent="0.2">
      <c r="V37" s="231"/>
    </row>
    <row r="38" spans="22:22" ht="18" customHeight="1" x14ac:dyDescent="0.2">
      <c r="V38" s="231"/>
    </row>
    <row r="39" spans="22:22" ht="18" customHeight="1" x14ac:dyDescent="0.2">
      <c r="V39" s="231"/>
    </row>
    <row r="40" spans="22:22" ht="18" customHeight="1" x14ac:dyDescent="0.2">
      <c r="V40" s="231"/>
    </row>
    <row r="41" spans="22:22" ht="18" customHeight="1" x14ac:dyDescent="0.2">
      <c r="V41" s="231"/>
    </row>
    <row r="42" spans="22:22" ht="18" customHeight="1" x14ac:dyDescent="0.2">
      <c r="V42" s="231"/>
    </row>
    <row r="43" spans="22:22" ht="18" customHeight="1" x14ac:dyDescent="0.2">
      <c r="V43" s="231"/>
    </row>
    <row r="44" spans="22:22" ht="18" customHeight="1" x14ac:dyDescent="0.2">
      <c r="V44" s="231"/>
    </row>
    <row r="45" spans="22:22" ht="18" customHeight="1" x14ac:dyDescent="0.2">
      <c r="V45" s="231"/>
    </row>
    <row r="46" spans="22:22" ht="18" customHeight="1" x14ac:dyDescent="0.2">
      <c r="V46" s="231"/>
    </row>
    <row r="47" spans="22:22" ht="18" customHeight="1" x14ac:dyDescent="0.2">
      <c r="V47" s="231"/>
    </row>
    <row r="48" spans="22:22" ht="18" customHeight="1" x14ac:dyDescent="0.2">
      <c r="V48" s="231"/>
    </row>
    <row r="49" spans="22:22" ht="18" customHeight="1" x14ac:dyDescent="0.2">
      <c r="V49" s="231"/>
    </row>
    <row r="50" spans="22:22" ht="18" customHeight="1" x14ac:dyDescent="0.2">
      <c r="V50" s="231"/>
    </row>
    <row r="51" spans="22:22" ht="18" customHeight="1" x14ac:dyDescent="0.2">
      <c r="V51" s="231"/>
    </row>
    <row r="52" spans="22:22" ht="18" customHeight="1" x14ac:dyDescent="0.2">
      <c r="V52" s="231"/>
    </row>
    <row r="53" spans="22:22" ht="18" customHeight="1" x14ac:dyDescent="0.2">
      <c r="V53" s="231"/>
    </row>
    <row r="54" spans="22:22" ht="18" customHeight="1" x14ac:dyDescent="0.2">
      <c r="V54" s="231"/>
    </row>
    <row r="55" spans="22:22" ht="18" customHeight="1" x14ac:dyDescent="0.2">
      <c r="V55" s="231"/>
    </row>
    <row r="56" spans="22:22" ht="18" customHeight="1" x14ac:dyDescent="0.2">
      <c r="V56" s="231"/>
    </row>
    <row r="57" spans="22:22" ht="18" customHeight="1" x14ac:dyDescent="0.2">
      <c r="V57" s="231"/>
    </row>
    <row r="58" spans="22:22" ht="18" customHeight="1" x14ac:dyDescent="0.2">
      <c r="V58" s="231"/>
    </row>
    <row r="59" spans="22:22" ht="18" customHeight="1" x14ac:dyDescent="0.2">
      <c r="V59" s="231"/>
    </row>
    <row r="60" spans="22:22" ht="18" customHeight="1" x14ac:dyDescent="0.2">
      <c r="V60" s="231"/>
    </row>
    <row r="61" spans="22:22" ht="18" customHeight="1" x14ac:dyDescent="0.2">
      <c r="V61" s="231"/>
    </row>
    <row r="62" spans="22:22" ht="18" customHeight="1" x14ac:dyDescent="0.2">
      <c r="V62" s="231"/>
    </row>
    <row r="63" spans="22:22" ht="18" customHeight="1" x14ac:dyDescent="0.2">
      <c r="V63" s="231"/>
    </row>
    <row r="64" spans="22:22" ht="18" customHeight="1" x14ac:dyDescent="0.2">
      <c r="V64" s="231"/>
    </row>
    <row r="65" spans="22:22" ht="18" customHeight="1" x14ac:dyDescent="0.2">
      <c r="V65" s="231"/>
    </row>
    <row r="66" spans="22:22" ht="18" customHeight="1" x14ac:dyDescent="0.2">
      <c r="V66" s="231"/>
    </row>
    <row r="67" spans="22:22" ht="18" customHeight="1" x14ac:dyDescent="0.2">
      <c r="V67" s="231"/>
    </row>
    <row r="68" spans="22:22" ht="18" customHeight="1" x14ac:dyDescent="0.2">
      <c r="V68" s="231"/>
    </row>
    <row r="69" spans="22:22" ht="18" customHeight="1" x14ac:dyDescent="0.2">
      <c r="V69" s="231"/>
    </row>
    <row r="70" spans="22:22" ht="18" customHeight="1" x14ac:dyDescent="0.2">
      <c r="V70" s="231"/>
    </row>
    <row r="71" spans="22:22" ht="18" customHeight="1" x14ac:dyDescent="0.2">
      <c r="V71" s="231"/>
    </row>
  </sheetData>
  <autoFilter ref="B7:BE16" xr:uid="{CC5DC23C-77B9-4D4E-B147-0A7FAD99A3CD}"/>
  <mergeCells count="20">
    <mergeCell ref="X5:AC5"/>
    <mergeCell ref="AD5:AF5"/>
    <mergeCell ref="AG5:AJ5"/>
    <mergeCell ref="T3:BE3"/>
    <mergeCell ref="AK5:AM5"/>
    <mergeCell ref="V4:V6"/>
    <mergeCell ref="W4:W6"/>
    <mergeCell ref="X4:AM4"/>
    <mergeCell ref="AN4:AX5"/>
    <mergeCell ref="BE4:BE6"/>
    <mergeCell ref="AY4:BA5"/>
    <mergeCell ref="B3:B6"/>
    <mergeCell ref="C3:C6"/>
    <mergeCell ref="D3:S4"/>
    <mergeCell ref="T4:T6"/>
    <mergeCell ref="U4:U6"/>
    <mergeCell ref="D5:I5"/>
    <mergeCell ref="J5:L5"/>
    <mergeCell ref="M5:P5"/>
    <mergeCell ref="Q5:S5"/>
  </mergeCells>
  <phoneticPr fontId="2"/>
  <dataValidations count="8">
    <dataValidation type="list" allowBlank="1" showInputMessage="1" showErrorMessage="1" sqref="V17:V69 V11:V13" xr:uid="{1E04DA46-3A06-40BE-8923-9D390EA61939}">
      <formula1>"R6年04月,R6年05月,R6年06月,R6年07月,R6年08月,R6年9月,R6年10月,R6年11月,R6年12月,R7年01月,R7年02月,R7年03月,未定"</formula1>
    </dataValidation>
    <dataValidation type="list" allowBlank="1" showInputMessage="1" showErrorMessage="1" sqref="V70:V71" xr:uid="{8BAD27AF-0C2E-464D-A6E6-2FFC2617740F}">
      <formula1>"R6年04月,R6年05月,R6年06月,R6年07月,R6年08月,R6年9月,R6年10月,R6年11月,R6年12月,R7年01月,R7年02月,R7年03月"</formula1>
    </dataValidation>
    <dataValidation type="list" allowBlank="1" showInputMessage="1" showErrorMessage="1" sqref="C16 C8:C14" xr:uid="{9BE0BF0C-3629-4474-9379-BF005CE3197F}">
      <formula1>"01池田保健所,02吹田市,03豊中市保健所,04茨木保健所,05高槻市保健所,06寝屋川市,07守口保健所,08四條畷保健所,09枚方市,10八尾市保健所,11東大阪市保健所,12藤井寺保健所,13富田林保健所,14堺市,15和泉保健所,16岸和田保健所,17泉佐野保健所,18大阪市"</formula1>
    </dataValidation>
    <dataValidation type="list" allowBlank="1" showInputMessage="1" showErrorMessage="1" sqref="AZ14:BA14 BA11 X8:AM16" xr:uid="{A68D852C-E321-43D0-A813-8ECBB0BFC48C}">
      <formula1>"○,◎"</formula1>
    </dataValidation>
    <dataValidation type="list" allowBlank="1" showInputMessage="1" showErrorMessage="1" sqref="AZ13 AW16 AU16 AZ16 AS16 AN15:BA15" xr:uid="{825A6844-1907-48FD-929F-B5E76A6AEF22}">
      <formula1>$BC$3:$BC$5</formula1>
    </dataValidation>
    <dataValidation type="list" allowBlank="1" showInputMessage="1" showErrorMessage="1" sqref="D8:S16" xr:uid="{7057233C-76CA-4F10-841A-41086938BB51}">
      <formula1>"○,"</formula1>
    </dataValidation>
    <dataValidation type="list" allowBlank="1" showInputMessage="1" showErrorMessage="1" sqref="B8:B16" xr:uid="{143F7B41-5539-4A8A-A122-3CE393E2C94A}">
      <formula1>"01豊能,02三島,03北河内,04中河内,05南河内,06堺市,07泉州,08大阪市"</formula1>
    </dataValidation>
    <dataValidation type="list" allowBlank="1" showInputMessage="1" showErrorMessage="1" sqref="C17:C72" xr:uid="{4C364307-98E4-4E55-8E25-D0BCDCAFE1C3}">
      <formula1>"池田,豊中市,吹田市,茨木,高槻市,守口,四條畷,枚方市,寝屋川市,八尾市,東大阪市,藤井寺,富田林,和泉,岸和田,泉佐野,大阪市,堺市"</formula1>
    </dataValidation>
  </dataValidations>
  <printOptions horizontalCentered="1"/>
  <pageMargins left="0.23622047244094491" right="0" top="0.39370078740157483" bottom="0" header="0" footer="0"/>
  <pageSetup paperSize="9" scale="30"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A5AB-524F-482A-9B5C-B2C5ABD6CF2B}">
  <dimension ref="B1:S16"/>
  <sheetViews>
    <sheetView showGridLines="0" zoomScale="85" zoomScaleNormal="85" workbookViewId="0">
      <selection activeCell="B3" sqref="B3:S16"/>
    </sheetView>
  </sheetViews>
  <sheetFormatPr defaultRowHeight="13.2" x14ac:dyDescent="0.2"/>
  <cols>
    <col min="1" max="1" width="4" customWidth="1"/>
    <col min="3" max="3" width="15.33203125" customWidth="1"/>
    <col min="4" max="19" width="4.6640625" customWidth="1"/>
  </cols>
  <sheetData>
    <row r="1" spans="2:19" s="3" customFormat="1" ht="18.600000000000001" x14ac:dyDescent="0.2">
      <c r="B1" s="5" t="s">
        <v>137</v>
      </c>
      <c r="C1" s="6"/>
      <c r="D1" s="6"/>
      <c r="E1" s="6"/>
      <c r="F1" s="6"/>
      <c r="G1" s="6"/>
      <c r="H1" s="6"/>
      <c r="I1" s="6"/>
      <c r="J1" s="6"/>
      <c r="K1" s="6"/>
      <c r="L1" s="6"/>
      <c r="M1" s="6"/>
      <c r="N1" s="6"/>
      <c r="O1" s="6"/>
      <c r="P1" s="6"/>
      <c r="Q1" s="6"/>
      <c r="R1" s="6"/>
      <c r="S1" s="6"/>
    </row>
    <row r="2" spans="2:19" ht="13.8" thickBot="1" x14ac:dyDescent="0.25"/>
    <row r="3" spans="2:19" s="96" customFormat="1" ht="19.2" customHeight="1" thickBot="1" x14ac:dyDescent="0.25">
      <c r="B3" s="297" t="s">
        <v>10</v>
      </c>
      <c r="C3" s="300" t="s">
        <v>11</v>
      </c>
      <c r="D3" s="291" t="s">
        <v>30</v>
      </c>
      <c r="E3" s="292"/>
      <c r="F3" s="292"/>
      <c r="G3" s="292"/>
      <c r="H3" s="292"/>
      <c r="I3" s="292"/>
      <c r="J3" s="292"/>
      <c r="K3" s="292"/>
      <c r="L3" s="292"/>
      <c r="M3" s="292"/>
      <c r="N3" s="292"/>
      <c r="O3" s="292"/>
      <c r="P3" s="292"/>
      <c r="Q3" s="292"/>
      <c r="R3" s="292"/>
      <c r="S3" s="293"/>
    </row>
    <row r="4" spans="2:19" s="96" customFormat="1" ht="15.6" hidden="1" customHeight="1" thickBot="1" x14ac:dyDescent="0.25">
      <c r="B4" s="298"/>
      <c r="C4" s="301"/>
      <c r="D4" s="294"/>
      <c r="E4" s="295"/>
      <c r="F4" s="295"/>
      <c r="G4" s="295"/>
      <c r="H4" s="295"/>
      <c r="I4" s="295"/>
      <c r="J4" s="295"/>
      <c r="K4" s="295"/>
      <c r="L4" s="295"/>
      <c r="M4" s="295"/>
      <c r="N4" s="295"/>
      <c r="O4" s="295"/>
      <c r="P4" s="295"/>
      <c r="Q4" s="295"/>
      <c r="R4" s="295"/>
      <c r="S4" s="296"/>
    </row>
    <row r="5" spans="2:19" s="96" customFormat="1" ht="14.4" x14ac:dyDescent="0.2">
      <c r="B5" s="298"/>
      <c r="C5" s="301"/>
      <c r="D5" s="286" t="s">
        <v>39</v>
      </c>
      <c r="E5" s="287"/>
      <c r="F5" s="287"/>
      <c r="G5" s="287"/>
      <c r="H5" s="287"/>
      <c r="I5" s="303"/>
      <c r="J5" s="286" t="s">
        <v>40</v>
      </c>
      <c r="K5" s="287"/>
      <c r="L5" s="288"/>
      <c r="M5" s="304" t="s">
        <v>41</v>
      </c>
      <c r="N5" s="287"/>
      <c r="O5" s="287"/>
      <c r="P5" s="303"/>
      <c r="Q5" s="286" t="s">
        <v>42</v>
      </c>
      <c r="R5" s="287"/>
      <c r="S5" s="288"/>
    </row>
    <row r="6" spans="2:19" s="96" customFormat="1" ht="84.6" customHeight="1" thickBot="1" x14ac:dyDescent="0.25">
      <c r="B6" s="299"/>
      <c r="C6" s="302"/>
      <c r="D6" s="117" t="s">
        <v>43</v>
      </c>
      <c r="E6" s="118" t="s">
        <v>44</v>
      </c>
      <c r="F6" s="118" t="s">
        <v>45</v>
      </c>
      <c r="G6" s="118" t="s">
        <v>46</v>
      </c>
      <c r="H6" s="118" t="s">
        <v>47</v>
      </c>
      <c r="I6" s="119" t="s">
        <v>48</v>
      </c>
      <c r="J6" s="117" t="s">
        <v>49</v>
      </c>
      <c r="K6" s="118" t="s">
        <v>50</v>
      </c>
      <c r="L6" s="120" t="s">
        <v>51</v>
      </c>
      <c r="M6" s="121" t="s">
        <v>52</v>
      </c>
      <c r="N6" s="118" t="s">
        <v>53</v>
      </c>
      <c r="O6" s="118" t="s">
        <v>54</v>
      </c>
      <c r="P6" s="119" t="s">
        <v>55</v>
      </c>
      <c r="Q6" s="117" t="s">
        <v>56</v>
      </c>
      <c r="R6" s="118" t="s">
        <v>57</v>
      </c>
      <c r="S6" s="120" t="s">
        <v>58</v>
      </c>
    </row>
    <row r="7" spans="2:19" s="96" customFormat="1" ht="26.4" customHeight="1" x14ac:dyDescent="0.2">
      <c r="B7" s="98" t="s">
        <v>12</v>
      </c>
      <c r="C7" s="97" t="s">
        <v>13</v>
      </c>
      <c r="D7" s="127">
        <f>COUNTIFS(参考資料３!D8:D16,"○",参考資料３!$C$8:$C$16,"01池田保健所")</f>
        <v>1</v>
      </c>
      <c r="E7" s="128">
        <f>COUNTIFS(参考資料３!E8:E16,"○",参考資料３!$C$8:$C$16,"01池田保健所")</f>
        <v>1</v>
      </c>
      <c r="F7" s="128">
        <f>COUNTIFS(参考資料３!F8:F16,"○",参考資料３!$C$8:$C$16,"01池田保健所")</f>
        <v>1</v>
      </c>
      <c r="G7" s="128">
        <f>COUNTIFS(参考資料３!G8:G16,"○",参考資料３!$C$8:$C$16,"01池田保健所")</f>
        <v>0</v>
      </c>
      <c r="H7" s="128">
        <f>COUNTIFS(参考資料３!H8:H16,"○",参考資料３!$C$8:$C$16,"01池田保健所")</f>
        <v>0</v>
      </c>
      <c r="I7" s="129">
        <f>COUNTIFS(参考資料３!I8:I16,"○",参考資料３!$C$8:$C$16,"01池田保健所")</f>
        <v>0</v>
      </c>
      <c r="J7" s="127">
        <f>COUNTIFS(参考資料３!J8:J16,"○",参考資料３!$C$8:$C$16,"01池田保健所")</f>
        <v>1</v>
      </c>
      <c r="K7" s="128">
        <f>COUNTIFS(参考資料３!K8:K16,"○",参考資料３!$C$8:$C$16,"01池田保健所")</f>
        <v>0</v>
      </c>
      <c r="L7" s="130">
        <f>COUNTIFS(参考資料３!L8:L16,"○",参考資料３!$C$8:$C$16,"01池田保健所")</f>
        <v>0</v>
      </c>
      <c r="M7" s="132">
        <f>COUNTIFS(参考資料３!M8:M16,"○",参考資料３!$C$8:$C$16,"01池田保健所")</f>
        <v>0</v>
      </c>
      <c r="N7" s="128">
        <f>COUNTIFS(参考資料３!N8:N16,"○",参考資料３!$C$8:$C$16,"01池田保健所")</f>
        <v>0</v>
      </c>
      <c r="O7" s="128">
        <f>COUNTIFS(参考資料３!O8:O16,"○",参考資料３!$C$8:$C$16,"01池田保健所")</f>
        <v>0</v>
      </c>
      <c r="P7" s="129">
        <f>COUNTIFS(参考資料３!P8:P16,"○",参考資料３!$C$8:$C$16,"01池田保健所")</f>
        <v>1</v>
      </c>
      <c r="Q7" s="127">
        <f>COUNTIFS(参考資料３!Q8:Q16,"○",参考資料３!$C$8:$C$16,"01池田保健所")</f>
        <v>0</v>
      </c>
      <c r="R7" s="128">
        <f>COUNTIFS(参考資料３!R8:R16,"○",参考資料３!$C$8:$C$16,"01池田保健所")</f>
        <v>0</v>
      </c>
      <c r="S7" s="130">
        <f>COUNTIFS(参考資料３!S8:S16,"○",参考資料３!$C$8:$C$16,"01池田保健所")</f>
        <v>0</v>
      </c>
    </row>
    <row r="8" spans="2:19" s="96" customFormat="1" ht="26.4" customHeight="1" x14ac:dyDescent="0.2">
      <c r="B8" s="98" t="s">
        <v>14</v>
      </c>
      <c r="C8" s="102" t="s">
        <v>15</v>
      </c>
      <c r="D8" s="99">
        <f>COUNTIFS(参考資料３!D8:D16,"○",参考資料３!$C$8:$C$16,"04茨木保健所")</f>
        <v>1</v>
      </c>
      <c r="E8" s="100">
        <f>COUNTIFS(参考資料３!E8:E16,"○",参考資料３!$C$8:$C$16,"04茨木保健所")</f>
        <v>1</v>
      </c>
      <c r="F8" s="100">
        <f>COUNTIFS(参考資料３!F8:F16,"○",参考資料３!$C$8:$C$16,"04茨木保健所")</f>
        <v>1</v>
      </c>
      <c r="G8" s="100">
        <f>COUNTIFS(参考資料３!G8:G16,"○",参考資料３!$C$8:$C$16,"04茨木保健所")</f>
        <v>1</v>
      </c>
      <c r="H8" s="100">
        <f>COUNTIFS(参考資料３!H8:H16,"○",参考資料３!$C$8:$C$16,"04茨木保健所")</f>
        <v>1</v>
      </c>
      <c r="I8" s="122">
        <f>COUNTIFS(参考資料３!I8:I16,"○",参考資料３!$C$8:$C$16,"04茨木保健所")</f>
        <v>1</v>
      </c>
      <c r="J8" s="99">
        <f>COUNTIFS(参考資料３!J8:J16,"○",参考資料３!$C$8:$C$16,"04茨木保健所")</f>
        <v>1</v>
      </c>
      <c r="K8" s="100">
        <f>COUNTIFS(参考資料３!K8:K16,"○",参考資料３!$C$8:$C$16,"04茨木保健所")</f>
        <v>1</v>
      </c>
      <c r="L8" s="101">
        <f>COUNTIFS(参考資料３!L8:L16,"○",参考資料３!$C$8:$C$16,"04茨木保健所")</f>
        <v>1</v>
      </c>
      <c r="M8" s="133">
        <f>COUNTIFS(参考資料３!M8:M16,"○",参考資料３!$C$8:$C$16,"04茨木保健所")</f>
        <v>0</v>
      </c>
      <c r="N8" s="100">
        <f>COUNTIFS(参考資料３!N8:N16,"○",参考資料３!$C$8:$C$16,"04茨木保健所")</f>
        <v>0</v>
      </c>
      <c r="O8" s="100">
        <f>COUNTIFS(参考資料３!O8:O16,"○",参考資料３!$C$8:$C$16,"04茨木保健所")</f>
        <v>1</v>
      </c>
      <c r="P8" s="122">
        <f>COUNTIFS(参考資料３!P8:P16,"○",参考資料３!$C$8:$C$16,"04茨木保健所")</f>
        <v>0</v>
      </c>
      <c r="Q8" s="99">
        <f>COUNTIFS(参考資料３!Q8:Q16,"○",参考資料３!$C$8:$C$16,"04茨木保健所")</f>
        <v>1</v>
      </c>
      <c r="R8" s="100">
        <f>COUNTIFS(参考資料３!R8:R16,"○",参考資料３!$C$8:$C$16,"04茨木保健所")</f>
        <v>1</v>
      </c>
      <c r="S8" s="101">
        <f>COUNTIFS(参考資料３!S8:S16,"○",参考資料３!$C$8:$C$16,"04茨木保健所")</f>
        <v>1</v>
      </c>
    </row>
    <row r="9" spans="2:19" s="96" customFormat="1" ht="26.4" customHeight="1" x14ac:dyDescent="0.2">
      <c r="B9" s="98" t="s">
        <v>16</v>
      </c>
      <c r="C9" s="102" t="s">
        <v>17</v>
      </c>
      <c r="D9" s="99">
        <f>COUNTIFS(参考資料３!D8:D16,"○",参考資料３!$C$8:$C$16,"07守口保健所")</f>
        <v>1</v>
      </c>
      <c r="E9" s="100">
        <f>COUNTIFS(参考資料３!E8:E16,"○",参考資料３!$C$8:$C$16,"07守口保健所")</f>
        <v>1</v>
      </c>
      <c r="F9" s="100">
        <f>COUNTIFS(参考資料３!F8:F16,"○",参考資料３!$C$8:$C$16,"07守口保健所")</f>
        <v>0</v>
      </c>
      <c r="G9" s="100">
        <f>COUNTIFS(参考資料３!G8:G16,"○",参考資料３!$C$8:$C$16,"07守口保健所")</f>
        <v>1</v>
      </c>
      <c r="H9" s="100">
        <f>COUNTIFS(参考資料３!H8:H16,"○",参考資料３!$C$8:$C$16,"07守口保健所")</f>
        <v>1</v>
      </c>
      <c r="I9" s="122">
        <f>COUNTIFS(参考資料３!I8:I16,"○",参考資料３!$C$8:$C$16,"07守口保健所")</f>
        <v>0</v>
      </c>
      <c r="J9" s="99">
        <f>COUNTIFS(参考資料３!J8:J16,"○",参考資料３!$C$8:$C$16,"07守口保健所")</f>
        <v>1</v>
      </c>
      <c r="K9" s="100">
        <f>COUNTIFS(参考資料３!K8:K16,"○",参考資料３!$C$8:$C$16,"07守口保健所")</f>
        <v>1</v>
      </c>
      <c r="L9" s="101">
        <f>COUNTIFS(参考資料３!L8:L16,"○",参考資料３!$C$8:$C$16,"07守口保健所")</f>
        <v>0</v>
      </c>
      <c r="M9" s="133">
        <f>COUNTIFS(参考資料３!M8:M16,"○",参考資料３!$C$8:$C$16,"07守口保健所")</f>
        <v>1</v>
      </c>
      <c r="N9" s="100">
        <f>COUNTIFS(参考資料３!N8:N16,"○",参考資料３!$C$8:$C$16,"07守口保健所")</f>
        <v>1</v>
      </c>
      <c r="O9" s="100">
        <f>COUNTIFS(参考資料３!O8:O16,"○",参考資料３!$C$8:$C$16,"07守口保健所")</f>
        <v>0</v>
      </c>
      <c r="P9" s="122">
        <f>COUNTIFS(参考資料３!P8:P16,"○",参考資料３!$C$8:$C$16,"07守口保健所")</f>
        <v>0</v>
      </c>
      <c r="Q9" s="99">
        <f>COUNTIFS(参考資料３!Q8:Q16,"○",参考資料３!$C$8:$C$16,"07守口保健所")</f>
        <v>0</v>
      </c>
      <c r="R9" s="100">
        <f>COUNTIFS(参考資料３!R8:R16,"○",参考資料３!$C$8:$C$16,"07守口保健所")</f>
        <v>0</v>
      </c>
      <c r="S9" s="101">
        <f>COUNTIFS(参考資料３!S8:S16,"○",参考資料３!$C$8:$C$16,"07守口保健所")</f>
        <v>0</v>
      </c>
    </row>
    <row r="10" spans="2:19" s="96" customFormat="1" ht="26.4" customHeight="1" x14ac:dyDescent="0.2">
      <c r="B10" s="98" t="s">
        <v>16</v>
      </c>
      <c r="C10" s="102" t="s">
        <v>18</v>
      </c>
      <c r="D10" s="99">
        <f>COUNTIFS(参考資料３!D8:D16,"○",参考資料３!$C$8:$C$16,"08四條畷保健所")</f>
        <v>1</v>
      </c>
      <c r="E10" s="100">
        <f>COUNTIFS(参考資料３!E8:E16,"○",参考資料３!$C$8:$C$16,"08四條畷保健所")</f>
        <v>1</v>
      </c>
      <c r="F10" s="100">
        <f>COUNTIFS(参考資料３!F8:F16,"○",参考資料３!$C$8:$C$16,"08四條畷保健所")</f>
        <v>1</v>
      </c>
      <c r="G10" s="100">
        <f>COUNTIFS(参考資料３!G8:G16,"○",参考資料３!$C$8:$C$16,"08四條畷保健所")</f>
        <v>1</v>
      </c>
      <c r="H10" s="100">
        <f>COUNTIFS(参考資料３!H8:H16,"○",参考資料３!$C$8:$C$16,"08四條畷保健所")</f>
        <v>1</v>
      </c>
      <c r="I10" s="122">
        <f>COUNTIFS(参考資料３!I8:I16,"○",参考資料３!$C$8:$C$16,"08四條畷保健所")</f>
        <v>0</v>
      </c>
      <c r="J10" s="99">
        <f>COUNTIFS(参考資料３!J8:J16,"○",参考資料３!$C$8:$C$16,"08四條畷保健所")</f>
        <v>1</v>
      </c>
      <c r="K10" s="100">
        <f>COUNTIFS(参考資料３!K8:K16,"○",参考資料３!$C$8:$C$16,"08四條畷保健所")</f>
        <v>1</v>
      </c>
      <c r="L10" s="101">
        <f>COUNTIFS(参考資料３!L8:L16,"○",参考資料３!$C$8:$C$16,"08四條畷保健所")</f>
        <v>0</v>
      </c>
      <c r="M10" s="133">
        <f>COUNTIFS(参考資料３!M8:M16,"○",参考資料３!$C$8:$C$16,"08四條畷保健所")</f>
        <v>0</v>
      </c>
      <c r="N10" s="100">
        <f>COUNTIFS(参考資料３!N8:N16,"○",参考資料３!$C$8:$C$16,"08四條畷保健所")</f>
        <v>0</v>
      </c>
      <c r="O10" s="100">
        <f>COUNTIFS(参考資料３!O8:O16,"○",参考資料３!$C$8:$C$16,"08四條畷保健所")</f>
        <v>0</v>
      </c>
      <c r="P10" s="122">
        <f>COUNTIFS(参考資料３!P8:P16,"○",参考資料３!$C$8:$C$16,"08四條畷保健所")</f>
        <v>0</v>
      </c>
      <c r="Q10" s="99">
        <f>COUNTIFS(参考資料３!Q8:Q16,"○",参考資料３!$C$8:$C$16,"08四條畷保健所")</f>
        <v>0</v>
      </c>
      <c r="R10" s="100">
        <f>COUNTIFS(参考資料３!R8:R16,"○",参考資料３!$C$8:$C$16,"08四條畷保健所")</f>
        <v>0</v>
      </c>
      <c r="S10" s="101">
        <f>COUNTIFS(参考資料３!S8:S16,"○",参考資料３!$C$8:$C$16,"08四條畷保健所")</f>
        <v>0</v>
      </c>
    </row>
    <row r="11" spans="2:19" s="96" customFormat="1" ht="26.4" customHeight="1" x14ac:dyDescent="0.2">
      <c r="B11" s="103" t="s">
        <v>19</v>
      </c>
      <c r="C11" s="102" t="s">
        <v>20</v>
      </c>
      <c r="D11" s="99">
        <f>COUNTIFS(参考資料３!D8:D16,"○",参考資料３!$C$8:$C$16,"12藤井寺保健所")</f>
        <v>0</v>
      </c>
      <c r="E11" s="100">
        <f>COUNTIFS(参考資料３!E8:E16,"○",参考資料３!$C$8:$C$16,"12藤井寺保健所")</f>
        <v>0</v>
      </c>
      <c r="F11" s="100">
        <f>COUNTIFS(参考資料３!F8:F16,"○",参考資料３!$C$8:$C$16,"12藤井寺保健所")</f>
        <v>0</v>
      </c>
      <c r="G11" s="100">
        <f>COUNTIFS(参考資料３!G8:G16,"○",参考資料３!$C$8:$C$16,"12藤井寺保健所")</f>
        <v>0</v>
      </c>
      <c r="H11" s="100">
        <f>COUNTIFS(参考資料３!H8:H16,"○",参考資料３!$C$8:$C$16,"12藤井寺保健所")</f>
        <v>1</v>
      </c>
      <c r="I11" s="122">
        <f>COUNTIFS(参考資料３!I8:I16,"○",参考資料３!$C$8:$C$16,"12藤井寺保健所")</f>
        <v>0</v>
      </c>
      <c r="J11" s="99">
        <f>COUNTIFS(参考資料３!J8:J16,"○",参考資料３!$C$8:$C$16,"12藤井寺保健所")</f>
        <v>0</v>
      </c>
      <c r="K11" s="100">
        <f>COUNTIFS(参考資料３!K8:K16,"○",参考資料３!$C$8:$C$16,"12藤井寺保健所")</f>
        <v>0</v>
      </c>
      <c r="L11" s="101">
        <f>COUNTIFS(参考資料３!L8:L16,"○",参考資料３!$C$8:$C$16,"12藤井寺保健所")</f>
        <v>0</v>
      </c>
      <c r="M11" s="133">
        <f>COUNTIFS(参考資料３!M8:M16,"○",参考資料３!$C$8:$C$16,"12藤井寺保健所")</f>
        <v>0</v>
      </c>
      <c r="N11" s="100">
        <f>COUNTIFS(参考資料３!N8:N16,"○",参考資料３!$C$8:$C$16,"12藤井寺保健所")</f>
        <v>0</v>
      </c>
      <c r="O11" s="100">
        <f>COUNTIFS(参考資料３!O8:O16,"○",参考資料３!$C$8:$C$16,"12藤井寺保健所")</f>
        <v>0</v>
      </c>
      <c r="P11" s="122">
        <f>COUNTIFS(参考資料３!P8:P16,"○",参考資料３!$C$8:$C$16,"12藤井寺保健所")</f>
        <v>0</v>
      </c>
      <c r="Q11" s="99">
        <f>COUNTIFS(参考資料３!Q8:Q16,"○",参考資料３!$C$8:$C$16,"12藤井寺保健所")</f>
        <v>0</v>
      </c>
      <c r="R11" s="100">
        <f>COUNTIFS(参考資料３!R8:R16,"○",参考資料３!$C$8:$C$16,"12藤井寺保健所")</f>
        <v>0</v>
      </c>
      <c r="S11" s="101">
        <f>COUNTIFS(参考資料３!S8:S16,"○",参考資料３!$C$8:$C$16,"12藤井寺保健所")</f>
        <v>0</v>
      </c>
    </row>
    <row r="12" spans="2:19" s="96" customFormat="1" ht="26.4" customHeight="1" x14ac:dyDescent="0.2">
      <c r="B12" s="98" t="s">
        <v>21</v>
      </c>
      <c r="C12" s="102" t="s">
        <v>22</v>
      </c>
      <c r="D12" s="99">
        <f>COUNTIFS(参考資料３!D8:D16,"○",参考資料３!$C$8:$C$16,"13富田林保健所")</f>
        <v>1</v>
      </c>
      <c r="E12" s="100">
        <f>COUNTIFS(参考資料３!E8:E16,"○",参考資料３!$C$8:$C$16,"13富田林保健所")</f>
        <v>0</v>
      </c>
      <c r="F12" s="100">
        <f>COUNTIFS(参考資料３!F8:F16,"○",参考資料３!$C$8:$C$16,"13富田林保健所")</f>
        <v>0</v>
      </c>
      <c r="G12" s="100">
        <f>COUNTIFS(参考資料３!G8:G16,"○",参考資料３!$C$8:$C$16,"13富田林保健所")</f>
        <v>0</v>
      </c>
      <c r="H12" s="100">
        <f>COUNTIFS(参考資料３!H8:H16,"○",参考資料３!$C$8:$C$16,"13富田林保健所")</f>
        <v>0</v>
      </c>
      <c r="I12" s="122">
        <f>COUNTIFS(参考資料３!I8:I16,"○",参考資料３!$C$8:$C$16,"13富田林保健所")</f>
        <v>0</v>
      </c>
      <c r="J12" s="99">
        <f>COUNTIFS(参考資料３!J8:J16,"○",参考資料３!$C$8:$C$16,"13富田林保健所")</f>
        <v>0</v>
      </c>
      <c r="K12" s="100">
        <f>COUNTIFS(参考資料３!K8:K16,"○",参考資料３!$C$8:$C$16,"13富田林保健所")</f>
        <v>0</v>
      </c>
      <c r="L12" s="101">
        <f>COUNTIFS(参考資料３!L8:L16,"○",参考資料３!$C$8:$C$16,"13富田林保健所")</f>
        <v>0</v>
      </c>
      <c r="M12" s="133">
        <f>COUNTIFS(参考資料３!M8:M16,"○",参考資料３!$C$8:$C$16,"13富田林保健所")</f>
        <v>0</v>
      </c>
      <c r="N12" s="100">
        <f>COUNTIFS(参考資料３!N8:N16,"○",参考資料３!$C$8:$C$16,"13富田林保健所")</f>
        <v>0</v>
      </c>
      <c r="O12" s="100">
        <f>COUNTIFS(参考資料３!O8:O16,"○",参考資料３!$C$8:$C$16,"13富田林保健所")</f>
        <v>0</v>
      </c>
      <c r="P12" s="122">
        <f>COUNTIFS(参考資料３!P8:P16,"○",参考資料３!$C$8:$C$16,"13富田林保健所")</f>
        <v>0</v>
      </c>
      <c r="Q12" s="99">
        <f>COUNTIFS(参考資料３!Q8:Q16,"○",参考資料３!$C$8:$C$16,"13富田林保健所")</f>
        <v>0</v>
      </c>
      <c r="R12" s="100">
        <f>COUNTIFS(参考資料３!R8:R16,"○",参考資料３!$C$8:$C$16,"13富田林保健所")</f>
        <v>0</v>
      </c>
      <c r="S12" s="101">
        <f>COUNTIFS(参考資料３!S8:S16,"○",参考資料３!$C$8:$C$16,"13富田林保健所")</f>
        <v>0</v>
      </c>
    </row>
    <row r="13" spans="2:19" s="96" customFormat="1" ht="26.4" customHeight="1" x14ac:dyDescent="0.2">
      <c r="B13" s="98" t="s">
        <v>23</v>
      </c>
      <c r="C13" s="102" t="s">
        <v>24</v>
      </c>
      <c r="D13" s="99">
        <f>COUNTIFS(参考資料３!D8:D16,"○",参考資料３!$C$8:$C$16,"15和泉保健所")</f>
        <v>1</v>
      </c>
      <c r="E13" s="100">
        <f>COUNTIFS(参考資料３!E8:E16,"○",参考資料３!$C$8:$C$16,"15和泉保健所")</f>
        <v>1</v>
      </c>
      <c r="F13" s="100">
        <f>COUNTIFS(参考資料３!F8:F16,"○",参考資料３!$C$8:$C$16,"15和泉保健所")</f>
        <v>0</v>
      </c>
      <c r="G13" s="100">
        <f>COUNTIFS(参考資料３!G8:G16,"○",参考資料３!$C$8:$C$16,"15和泉保健所")</f>
        <v>1</v>
      </c>
      <c r="H13" s="100">
        <f>COUNTIFS(参考資料３!H8:H16,"○",参考資料３!$C$8:$C$16,"15和泉保健所")</f>
        <v>1</v>
      </c>
      <c r="I13" s="122">
        <f>COUNTIFS(参考資料３!I8:I16,"○",参考資料３!$C$8:$C$16,"15和泉保健所")</f>
        <v>1</v>
      </c>
      <c r="J13" s="99">
        <f>COUNTIFS(参考資料３!J8:J16,"○",参考資料３!$C$8:$C$16,"15和泉保健所")</f>
        <v>1</v>
      </c>
      <c r="K13" s="100">
        <f>COUNTIFS(参考資料３!K8:K16,"○",参考資料３!$C$8:$C$16,"15和泉保健所")</f>
        <v>1</v>
      </c>
      <c r="L13" s="101">
        <f>COUNTIFS(参考資料３!L8:L16,"○",参考資料３!$C$8:$C$16,"15和泉保健所")</f>
        <v>1</v>
      </c>
      <c r="M13" s="133">
        <f>COUNTIFS(参考資料３!M8:M16,"○",参考資料３!$C$8:$C$16,"15和泉保健所")</f>
        <v>0</v>
      </c>
      <c r="N13" s="100">
        <f>COUNTIFS(参考資料３!N8:N16,"○",参考資料３!$C$8:$C$16,"15和泉保健所")</f>
        <v>1</v>
      </c>
      <c r="O13" s="100">
        <f>COUNTIFS(参考資料３!O8:O16,"○",参考資料３!$C$8:$C$16,"15和泉保健所")</f>
        <v>0</v>
      </c>
      <c r="P13" s="122">
        <f>COUNTIFS(参考資料３!P8:P16,"○",参考資料３!$C$8:$C$16,"15和泉保健所")</f>
        <v>1</v>
      </c>
      <c r="Q13" s="99">
        <f>COUNTIFS(参考資料３!Q8:Q16,"○",参考資料３!$C$8:$C$16,"15和泉保健所")</f>
        <v>1</v>
      </c>
      <c r="R13" s="100">
        <f>COUNTIFS(参考資料３!R8:R16,"○",参考資料３!$C$8:$C$16,"15和泉保健所")</f>
        <v>0</v>
      </c>
      <c r="S13" s="101">
        <f>COUNTIFS(参考資料３!S8:S16,"○",参考資料３!$C$8:$C$16,"15和泉保健所")</f>
        <v>1</v>
      </c>
    </row>
    <row r="14" spans="2:19" s="96" customFormat="1" ht="26.4" customHeight="1" x14ac:dyDescent="0.2">
      <c r="B14" s="98" t="s">
        <v>23</v>
      </c>
      <c r="C14" s="102" t="s">
        <v>25</v>
      </c>
      <c r="D14" s="99">
        <f>COUNTIFS(参考資料３!D8:D16,"○",参考資料３!$C$8:$C$16,"16岸和田保健所")</f>
        <v>1</v>
      </c>
      <c r="E14" s="100">
        <f>COUNTIFS(参考資料３!E8:E16,"○",参考資料３!$C$8:$C$16,"16岸和田保健所")</f>
        <v>1</v>
      </c>
      <c r="F14" s="105">
        <f>COUNTIFS(参考資料３!F8:F16,"○",参考資料３!$C$8:$C$16,"16岸和田保健所")</f>
        <v>1</v>
      </c>
      <c r="G14" s="105">
        <f>COUNTIFS(参考資料３!G8:G16,"○",参考資料３!$C$8:$C$16,"16岸和田保健所")</f>
        <v>1</v>
      </c>
      <c r="H14" s="105">
        <f>COUNTIFS(参考資料３!H8:H16,"○",参考資料３!$C$8:$C$16,"16岸和田保健所")</f>
        <v>1</v>
      </c>
      <c r="I14" s="123">
        <f>COUNTIFS(参考資料３!I8:I16,"○",参考資料３!$C$8:$C$16,"16岸和田保健所")</f>
        <v>1</v>
      </c>
      <c r="J14" s="104">
        <f>COUNTIFS(参考資料３!J8:J16,"○",参考資料３!$C$8:$C$16,"16岸和田保健所")</f>
        <v>1</v>
      </c>
      <c r="K14" s="105">
        <f>COUNTIFS(参考資料３!K8:K16,"○",参考資料３!$C$8:$C$16,"16岸和田保健所")</f>
        <v>1</v>
      </c>
      <c r="L14" s="106">
        <f>COUNTIFS(参考資料３!L8:L16,"○",参考資料３!$C$8:$C$16,"16岸和田保健所")</f>
        <v>1</v>
      </c>
      <c r="M14" s="134">
        <f>COUNTIFS(参考資料３!M8:M16,"○",参考資料３!$C$8:$C$16,"16岸和田保健所")</f>
        <v>1</v>
      </c>
      <c r="N14" s="105">
        <f>COUNTIFS(参考資料３!N8:N16,"○",参考資料３!$C$8:$C$16,"16岸和田保健所")</f>
        <v>1</v>
      </c>
      <c r="O14" s="105">
        <f>COUNTIFS(参考資料３!O8:O16,"○",参考資料３!$C$8:$C$16,"16岸和田保健所")</f>
        <v>1</v>
      </c>
      <c r="P14" s="123">
        <f>COUNTIFS(参考資料３!P8:P16,"○",参考資料３!$C$8:$C$16,"16岸和田保健所")</f>
        <v>1</v>
      </c>
      <c r="Q14" s="104">
        <f>COUNTIFS(参考資料３!Q8:Q16,"○",参考資料３!$C$8:$C$16,"16岸和田保健所")</f>
        <v>1</v>
      </c>
      <c r="R14" s="105">
        <f>COUNTIFS(参考資料３!R8:R16,"○",参考資料３!$C$8:$C$16,"16岸和田保健所")</f>
        <v>0</v>
      </c>
      <c r="S14" s="106">
        <f>COUNTIFS(参考資料３!S8:S16,"○",参考資料３!$C$8:$C$16,"16岸和田保健所")</f>
        <v>1</v>
      </c>
    </row>
    <row r="15" spans="2:19" s="96" customFormat="1" ht="26.4" customHeight="1" thickBot="1" x14ac:dyDescent="0.25">
      <c r="B15" s="98" t="s">
        <v>23</v>
      </c>
      <c r="C15" s="102" t="s">
        <v>26</v>
      </c>
      <c r="D15" s="135">
        <f>COUNTIFS(参考資料３!D8:D16,"○",参考資料３!$C$8:$C$16,"17泉佐野保健所")</f>
        <v>1</v>
      </c>
      <c r="E15" s="136">
        <f>COUNTIFS(参考資料３!E8:E16,"○",参考資料３!$C$8:$C$16,"17泉佐野保健所")</f>
        <v>0</v>
      </c>
      <c r="F15" s="136">
        <f>COUNTIFS(参考資料３!F8:F16,"○",参考資料３!$C$8:$C$16,"17泉佐野保健所")</f>
        <v>0</v>
      </c>
      <c r="G15" s="136">
        <f>COUNTIFS(参考資料３!G8:G16,"○",参考資料３!$C$8:$C$16,"17泉佐野保健所")</f>
        <v>0</v>
      </c>
      <c r="H15" s="136">
        <f>COUNTIFS(参考資料３!H8:H16,"○",参考資料３!$C$8:$C$16,"17泉佐野保健所")</f>
        <v>0</v>
      </c>
      <c r="I15" s="138">
        <f>COUNTIFS(参考資料３!I8:I16,"○",参考資料３!$C$8:$C$16,"17泉佐野保健所")</f>
        <v>0</v>
      </c>
      <c r="J15" s="135">
        <f>COUNTIFS(参考資料３!J8:J16,"○",参考資料３!$C$8:$C$16,"17泉佐野保健所")</f>
        <v>0</v>
      </c>
      <c r="K15" s="136">
        <f>COUNTIFS(参考資料３!K8:K16,"○",参考資料３!$C$8:$C$16,"17泉佐野保健所")</f>
        <v>0</v>
      </c>
      <c r="L15" s="137">
        <f>COUNTIFS(参考資料３!L8:L16,"○",参考資料３!$C$8:$C$16,"17泉佐野保健所")</f>
        <v>0</v>
      </c>
      <c r="M15" s="139">
        <f>COUNTIFS(参考資料３!M8:M16,"○",参考資料３!$C$8:$C$16,"17泉佐野保健所")</f>
        <v>0</v>
      </c>
      <c r="N15" s="136">
        <f>COUNTIFS(参考資料３!N8:N16,"○",参考資料３!$C$8:$C$16,"17泉佐野保健所")</f>
        <v>0</v>
      </c>
      <c r="O15" s="136">
        <f>COUNTIFS(参考資料３!O8:O16,"○",参考資料３!$C$8:$C$16,"17泉佐野保健所")</f>
        <v>0</v>
      </c>
      <c r="P15" s="138">
        <f>COUNTIFS(参考資料３!P8:P16,"○",参考資料３!$C$8:$C$16,"17泉佐野保健所")</f>
        <v>0</v>
      </c>
      <c r="Q15" s="135">
        <f>COUNTIFS(参考資料３!Q8:Q16,"○",参考資料３!$C$8:$C$16,"17泉佐野保健所")</f>
        <v>0</v>
      </c>
      <c r="R15" s="136">
        <f>COUNTIFS(参考資料３!R8:R16,"○",参考資料３!$C$8:$C$16,"17泉佐野保健所")</f>
        <v>0</v>
      </c>
      <c r="S15" s="137">
        <f>COUNTIFS(参考資料３!S8:S16,"○",参考資料３!$C$8:$C$16,"17泉佐野保健所")</f>
        <v>0</v>
      </c>
    </row>
    <row r="16" spans="2:19" s="146" customFormat="1" ht="26.4" customHeight="1" thickBot="1" x14ac:dyDescent="0.25">
      <c r="B16" s="289" t="s">
        <v>135</v>
      </c>
      <c r="C16" s="290"/>
      <c r="D16" s="126">
        <f>SUM(D7:D15)</f>
        <v>8</v>
      </c>
      <c r="E16" s="124">
        <f t="shared" ref="E16:S16" si="0">SUM(E7:E15)</f>
        <v>6</v>
      </c>
      <c r="F16" s="124">
        <f t="shared" si="0"/>
        <v>4</v>
      </c>
      <c r="G16" s="124">
        <f t="shared" si="0"/>
        <v>5</v>
      </c>
      <c r="H16" s="124">
        <f t="shared" si="0"/>
        <v>6</v>
      </c>
      <c r="I16" s="125">
        <f t="shared" si="0"/>
        <v>3</v>
      </c>
      <c r="J16" s="126">
        <f t="shared" si="0"/>
        <v>6</v>
      </c>
      <c r="K16" s="124">
        <f t="shared" si="0"/>
        <v>5</v>
      </c>
      <c r="L16" s="131">
        <f t="shared" si="0"/>
        <v>3</v>
      </c>
      <c r="M16" s="140">
        <f t="shared" si="0"/>
        <v>2</v>
      </c>
      <c r="N16" s="124">
        <f t="shared" si="0"/>
        <v>3</v>
      </c>
      <c r="O16" s="124">
        <f t="shared" si="0"/>
        <v>2</v>
      </c>
      <c r="P16" s="125">
        <f t="shared" si="0"/>
        <v>3</v>
      </c>
      <c r="Q16" s="126">
        <f t="shared" si="0"/>
        <v>3</v>
      </c>
      <c r="R16" s="124">
        <f t="shared" si="0"/>
        <v>1</v>
      </c>
      <c r="S16" s="131">
        <f t="shared" si="0"/>
        <v>3</v>
      </c>
    </row>
  </sheetData>
  <mergeCells count="8">
    <mergeCell ref="Q5:S5"/>
    <mergeCell ref="B16:C16"/>
    <mergeCell ref="D3:S4"/>
    <mergeCell ref="B3:B6"/>
    <mergeCell ref="C3:C6"/>
    <mergeCell ref="D5:I5"/>
    <mergeCell ref="J5:L5"/>
    <mergeCell ref="M5:P5"/>
  </mergeCells>
  <phoneticPr fontId="2"/>
  <conditionalFormatting sqref="D7:S15">
    <cfRule type="colorScale" priority="3">
      <colorScale>
        <cfvo type="min"/>
        <cfvo type="max"/>
        <color rgb="FFFCFCFF"/>
        <color rgb="FFF8696B"/>
      </colorScale>
    </cfRule>
  </conditionalFormatting>
  <pageMargins left="0.7" right="0.7" top="0.75" bottom="0.75" header="0.3" footer="0.3"/>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3D186-55DF-482F-BE64-52DEA004FD8A}">
  <dimension ref="B1:AG16"/>
  <sheetViews>
    <sheetView showGridLines="0" zoomScale="85" zoomScaleNormal="85" workbookViewId="0">
      <selection activeCell="B3" sqref="B3:AG16"/>
    </sheetView>
  </sheetViews>
  <sheetFormatPr defaultRowHeight="13.2" x14ac:dyDescent="0.2"/>
  <cols>
    <col min="1" max="1" width="0.44140625" customWidth="1"/>
    <col min="3" max="3" width="15.33203125" customWidth="1"/>
    <col min="4" max="33" width="4.88671875" customWidth="1"/>
    <col min="34" max="34" width="1" customWidth="1"/>
  </cols>
  <sheetData>
    <row r="1" spans="2:33" s="3" customFormat="1" ht="18.600000000000001" x14ac:dyDescent="0.2">
      <c r="B1" s="5" t="s">
        <v>138</v>
      </c>
      <c r="C1" s="6"/>
    </row>
    <row r="2" spans="2:33" ht="13.8" thickBot="1" x14ac:dyDescent="0.25"/>
    <row r="3" spans="2:33" s="96" customFormat="1" ht="19.2" customHeight="1" thickBot="1" x14ac:dyDescent="0.25">
      <c r="B3" s="297" t="s">
        <v>10</v>
      </c>
      <c r="C3" s="305" t="s">
        <v>11</v>
      </c>
      <c r="D3" s="308" t="s">
        <v>134</v>
      </c>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10"/>
    </row>
    <row r="4" spans="2:33" s="96" customFormat="1" ht="15.6" customHeight="1" thickBot="1" x14ac:dyDescent="0.25">
      <c r="B4" s="298"/>
      <c r="C4" s="306"/>
      <c r="D4" s="286" t="s">
        <v>35</v>
      </c>
      <c r="E4" s="287"/>
      <c r="F4" s="287"/>
      <c r="G4" s="287"/>
      <c r="H4" s="287"/>
      <c r="I4" s="287"/>
      <c r="J4" s="287"/>
      <c r="K4" s="287"/>
      <c r="L4" s="287"/>
      <c r="M4" s="287"/>
      <c r="N4" s="287"/>
      <c r="O4" s="287"/>
      <c r="P4" s="287"/>
      <c r="Q4" s="287"/>
      <c r="R4" s="287"/>
      <c r="S4" s="287"/>
      <c r="T4" s="292" t="s">
        <v>36</v>
      </c>
      <c r="U4" s="292"/>
      <c r="V4" s="292"/>
      <c r="W4" s="292"/>
      <c r="X4" s="292"/>
      <c r="Y4" s="292"/>
      <c r="Z4" s="292"/>
      <c r="AA4" s="292"/>
      <c r="AB4" s="292"/>
      <c r="AC4" s="292"/>
      <c r="AD4" s="292"/>
      <c r="AE4" s="291" t="s">
        <v>37</v>
      </c>
      <c r="AF4" s="292"/>
      <c r="AG4" s="293"/>
    </row>
    <row r="5" spans="2:33" s="96" customFormat="1" ht="14.4" x14ac:dyDescent="0.2">
      <c r="B5" s="298"/>
      <c r="C5" s="306"/>
      <c r="D5" s="286" t="s">
        <v>39</v>
      </c>
      <c r="E5" s="287"/>
      <c r="F5" s="287"/>
      <c r="G5" s="287"/>
      <c r="H5" s="287"/>
      <c r="I5" s="303"/>
      <c r="J5" s="286" t="s">
        <v>40</v>
      </c>
      <c r="K5" s="287"/>
      <c r="L5" s="288"/>
      <c r="M5" s="304" t="s">
        <v>41</v>
      </c>
      <c r="N5" s="287"/>
      <c r="O5" s="287"/>
      <c r="P5" s="303"/>
      <c r="Q5" s="286" t="s">
        <v>42</v>
      </c>
      <c r="R5" s="287"/>
      <c r="S5" s="288"/>
      <c r="T5" s="311"/>
      <c r="U5" s="311"/>
      <c r="V5" s="311"/>
      <c r="W5" s="311"/>
      <c r="X5" s="311"/>
      <c r="Y5" s="311"/>
      <c r="Z5" s="311"/>
      <c r="AA5" s="311"/>
      <c r="AB5" s="311"/>
      <c r="AC5" s="311"/>
      <c r="AD5" s="311"/>
      <c r="AE5" s="312"/>
      <c r="AF5" s="311"/>
      <c r="AG5" s="313"/>
    </row>
    <row r="6" spans="2:33" s="96" customFormat="1" ht="84.6" customHeight="1" thickBot="1" x14ac:dyDescent="0.25">
      <c r="B6" s="299"/>
      <c r="C6" s="307"/>
      <c r="D6" s="117" t="s">
        <v>43</v>
      </c>
      <c r="E6" s="108" t="s">
        <v>44</v>
      </c>
      <c r="F6" s="108" t="s">
        <v>45</v>
      </c>
      <c r="G6" s="108" t="s">
        <v>46</v>
      </c>
      <c r="H6" s="108" t="s">
        <v>47</v>
      </c>
      <c r="I6" s="109" t="s">
        <v>48</v>
      </c>
      <c r="J6" s="107" t="s">
        <v>49</v>
      </c>
      <c r="K6" s="108" t="s">
        <v>50</v>
      </c>
      <c r="L6" s="110" t="s">
        <v>51</v>
      </c>
      <c r="M6" s="111" t="s">
        <v>52</v>
      </c>
      <c r="N6" s="108" t="s">
        <v>53</v>
      </c>
      <c r="O6" s="108" t="s">
        <v>54</v>
      </c>
      <c r="P6" s="109" t="s">
        <v>55</v>
      </c>
      <c r="Q6" s="117" t="s">
        <v>56</v>
      </c>
      <c r="R6" s="118" t="s">
        <v>57</v>
      </c>
      <c r="S6" s="110" t="s">
        <v>58</v>
      </c>
      <c r="T6" s="112" t="s">
        <v>59</v>
      </c>
      <c r="U6" s="113" t="s">
        <v>60</v>
      </c>
      <c r="V6" s="113" t="s">
        <v>61</v>
      </c>
      <c r="W6" s="113" t="s">
        <v>62</v>
      </c>
      <c r="X6" s="113" t="s">
        <v>63</v>
      </c>
      <c r="Y6" s="113" t="s">
        <v>64</v>
      </c>
      <c r="Z6" s="113" t="s">
        <v>65</v>
      </c>
      <c r="AA6" s="113" t="s">
        <v>66</v>
      </c>
      <c r="AB6" s="113" t="s">
        <v>67</v>
      </c>
      <c r="AC6" s="113" t="s">
        <v>68</v>
      </c>
      <c r="AD6" s="114" t="s">
        <v>0</v>
      </c>
      <c r="AE6" s="115" t="s">
        <v>69</v>
      </c>
      <c r="AF6" s="113" t="s">
        <v>70</v>
      </c>
      <c r="AG6" s="116" t="s">
        <v>71</v>
      </c>
    </row>
    <row r="7" spans="2:33" s="96" customFormat="1" ht="26.4" customHeight="1" x14ac:dyDescent="0.2">
      <c r="B7" s="98" t="s">
        <v>12</v>
      </c>
      <c r="C7" s="97" t="s">
        <v>13</v>
      </c>
      <c r="D7" s="127">
        <f>COUNTIFS(参考資料３!X8:X16,"○",参考資料３!$C$8:$C$16,"01池田保健所")+COUNTIFS(参考資料３!X8:X16,"◎",参考資料３!$C$8:$C$16,"01池田保健所")</f>
        <v>1</v>
      </c>
      <c r="E7" s="147">
        <f>COUNTIFS(参考資料３!Y8:Y16,"○",参考資料３!$C$8:$C$16,"01池田保健所")+COUNTIFS(参考資料３!Y8:Y16,"◎",参考資料３!$C$8:$C$16,"01池田保健所")</f>
        <v>1</v>
      </c>
      <c r="F7" s="147">
        <f>COUNTIFS(参考資料３!Z8:Z16,"○",参考資料３!$C$8:$C$16,"01池田保健所")+COUNTIFS(参考資料３!Z8:Z16,"◎",参考資料３!$C$8:$C$16,"01池田保健所")</f>
        <v>1</v>
      </c>
      <c r="G7" s="147">
        <f>COUNTIFS(参考資料３!AA8:AA16,"○",参考資料３!$C$8:$C$16,"01池田保健所")+COUNTIFS(参考資料３!AA8:AA16,"◎",参考資料３!$C$8:$C$16,"01池田保健所")</f>
        <v>0</v>
      </c>
      <c r="H7" s="147">
        <f>COUNTIFS(参考資料３!AB8:AB16,"○",参考資料３!$C$8:$C$16,"01池田保健所")+COUNTIFS(参考資料３!AB8:AB16,"◎",参考資料３!$C$8:$C$16,"01池田保健所")</f>
        <v>0</v>
      </c>
      <c r="I7" s="148">
        <f>COUNTIFS(参考資料３!AC8:AC16,"○",参考資料３!$C$8:$C$16,"01池田保健所")+COUNTIFS(参考資料３!AC8:AC16,"◎",参考資料３!$C$8:$C$16,"01池田保健所")</f>
        <v>0</v>
      </c>
      <c r="J7" s="149">
        <f>COUNTIFS(参考資料３!AD8:AD16,"○",参考資料３!$C$8:$C$16,"01池田保健所")+COUNTIFS(参考資料３!AD8:AD16,"◎",参考資料３!$C$8:$C$16,"01池田保健所")</f>
        <v>1</v>
      </c>
      <c r="K7" s="147">
        <f>COUNTIFS(参考資料３!AE8:AE16,"○",参考資料３!$C$8:$C$16,"01池田保健所")+COUNTIFS(参考資料３!AE8:AE16,"◎",参考資料３!$C$8:$C$16,"01池田保健所")</f>
        <v>0</v>
      </c>
      <c r="L7" s="150">
        <f>COUNTIFS(参考資料３!AF8:AF16,"○",参考資料３!$C$8:$C$16,"01池田保健所")+COUNTIFS(参考資料３!AF8:AF16,"◎",参考資料３!$C$8:$C$16,"01池田保健所")</f>
        <v>0</v>
      </c>
      <c r="M7" s="151">
        <f>COUNTIFS(参考資料３!AG8:AG16,"○",参考資料３!$C$8:$C$16,"01池田保健所")+COUNTIFS(参考資料３!AG8:AG16,"◎",参考資料３!$C$8:$C$16,"01池田保健所")</f>
        <v>0</v>
      </c>
      <c r="N7" s="147">
        <f>COUNTIFS(参考資料３!AH8:AH16,"○",参考資料３!$C$8:$C$16,"01池田保健所")+COUNTIFS(参考資料３!AH8:AH16,"◎",参考資料３!$C$8:$C$16,"01池田保健所")</f>
        <v>0</v>
      </c>
      <c r="O7" s="147">
        <f>COUNTIFS(参考資料３!AI8:AI16,"○",参考資料３!$C$8:$C$16,"01池田保健所")+COUNTIFS(参考資料３!AI8:AI16,"◎",参考資料３!$C$8:$C$16,"01池田保健所")</f>
        <v>0</v>
      </c>
      <c r="P7" s="148">
        <f>COUNTIFS(参考資料３!AJ8:AJ16,"○",参考資料３!$C$8:$C$16,"01池田保健所")+COUNTIFS(参考資料３!AJ8:AJ16,"◎",参考資料３!$C$8:$C$16,"01池田保健所")</f>
        <v>1</v>
      </c>
      <c r="Q7" s="149">
        <f>COUNTIFS(参考資料３!AK8:AK16,"○",参考資料３!$C$8:$C$16,"01池田保健所")+COUNTIFS(参考資料３!AK8:AK16,"◎",参考資料３!$C$8:$C$16,"01池田保健所")</f>
        <v>0</v>
      </c>
      <c r="R7" s="147">
        <f>COUNTIFS(参考資料３!AL8:AL16,"○",参考資料３!$C$8:$C$16,"01池田保健所")+COUNTIFS(参考資料３!AL8:AL16,"◎",参考資料３!$C$8:$C$16,"01池田保健所")</f>
        <v>0</v>
      </c>
      <c r="S7" s="150">
        <f>COUNTIFS(参考資料３!AM8:AM16,"○",参考資料３!$C$8:$C$16,"01池田保健所")+COUNTIFS(参考資料３!AM8:AM16,"◎",参考資料３!$C$8:$C$16,"01池田保健所")</f>
        <v>0</v>
      </c>
      <c r="T7" s="151">
        <f>COUNTIFS(参考資料３!AN8:AN16,"○",参考資料３!$C$8:$C$16,"01池田保健所")+COUNTIFS(参考資料３!AN8:AN16,"◎",参考資料３!$C$8:$C$16,"01池田保健所")</f>
        <v>1</v>
      </c>
      <c r="U7" s="147">
        <f>COUNTIFS(参考資料３!AO8:AO16,"○",参考資料３!$C$8:$C$16,"01池田保健所")+COUNTIFS(参考資料３!AO8:AO16,"◎",参考資料３!$C$8:$C$16,"01池田保健所")</f>
        <v>1</v>
      </c>
      <c r="V7" s="147">
        <f>COUNTIFS(参考資料３!AP8:AP16,"○",参考資料３!$C$8:$C$16,"01池田保健所")+COUNTIFS(参考資料３!AP8:AP16,"◎",参考資料３!$C$8:$C$16,"01池田保健所")</f>
        <v>1</v>
      </c>
      <c r="W7" s="147">
        <f>COUNTIFS(参考資料３!AQ8:AQ16,"○",参考資料３!$C$8:$C$16,"01池田保健所")+COUNTIFS(参考資料３!AQ8:AQ16,"◎",参考資料３!$C$8:$C$16,"01池田保健所")</f>
        <v>0</v>
      </c>
      <c r="X7" s="147">
        <f>COUNTIFS(参考資料３!AR8:AR16,"○",参考資料３!$C$8:$C$16,"01池田保健所")+COUNTIFS(参考資料３!AR8:AR16,"◎",参考資料３!$C$8:$C$16,"01池田保健所")</f>
        <v>0</v>
      </c>
      <c r="Y7" s="147">
        <f>COUNTIFS(参考資料３!AS8:AS16,"○",参考資料３!$C$8:$C$16,"01池田保健所")+COUNTIFS(参考資料３!AS8:AS16,"◎",参考資料３!$C$8:$C$16,"01池田保健所")</f>
        <v>1</v>
      </c>
      <c r="Z7" s="147">
        <f>COUNTIFS(参考資料３!AT8:AT16,"○",参考資料３!$C$8:$C$16,"01池田保健所")+COUNTIFS(参考資料３!AT8:AT16,"◎",参考資料３!$C$8:$C$16,"01池田保健所")</f>
        <v>0</v>
      </c>
      <c r="AA7" s="147">
        <f>COUNTIFS(参考資料３!AU8:AU16,"○",参考資料３!$C$8:$C$16,"01池田保健所")+COUNTIFS(参考資料３!AU8:AU16,"◎",参考資料３!$C$8:$C$16,"01池田保健所")</f>
        <v>1</v>
      </c>
      <c r="AB7" s="147">
        <f>COUNTIFS(参考資料３!AV8:AV16,"○",参考資料３!$C$8:$C$16,"01池田保健所")+COUNTIFS(参考資料３!AV8:AV16,"◎",参考資料３!$C$8:$C$16,"01池田保健所")</f>
        <v>0</v>
      </c>
      <c r="AC7" s="147">
        <f>COUNTIFS(参考資料３!AW8:AW16,"○",参考資料３!$C$8:$C$16,"01池田保健所")+COUNTIFS(参考資料３!AW8:AW16,"◎",参考資料３!$C$8:$C$16,"01池田保健所")</f>
        <v>1</v>
      </c>
      <c r="AD7" s="148">
        <f>COUNTIFS(参考資料３!AX8:AX16,"○",参考資料３!$C$8:$C$16,"01池田保健所")+COUNTIFS(参考資料３!AX8:AX16,"◎",参考資料３!$C$8:$C$16,"01池田保健所")</f>
        <v>0</v>
      </c>
      <c r="AE7" s="149">
        <f>COUNTIFS(参考資料３!AY8:AY16,"○",参考資料３!$C$8:$C$16,"01池田保健所")+COUNTIFS(参考資料３!AY8:AY16,"◎",参考資料３!$C$8:$C$16,"01池田保健所")</f>
        <v>0</v>
      </c>
      <c r="AF7" s="147">
        <f>COUNTIFS(参考資料３!AZ8:AZ16,"○",参考資料３!$C$8:$C$16,"01池田保健所")+COUNTIFS(参考資料３!AZ8:AZ16,"◎",参考資料３!$C$8:$C$16,"01池田保健所")</f>
        <v>0</v>
      </c>
      <c r="AG7" s="150">
        <f>COUNTIFS(参考資料３!BA8:BA16,"○",参考資料３!$C$8:$C$16,"01池田保健所")+COUNTIFS(参考資料３!BA8:BA16,"◎",参考資料３!$C$8:$C$16,"01池田保健所")</f>
        <v>0</v>
      </c>
    </row>
    <row r="8" spans="2:33" s="96" customFormat="1" ht="26.4" customHeight="1" x14ac:dyDescent="0.2">
      <c r="B8" s="98" t="s">
        <v>14</v>
      </c>
      <c r="C8" s="102" t="s">
        <v>15</v>
      </c>
      <c r="D8" s="99">
        <f>COUNTIFS(参考資料３!X8:X16,"○",参考資料３!$C$8:$C$16,"04茨木保健所")+COUNTIFS(参考資料３!X8:X16,"◎",参考資料３!$C$8:$C$16,"04茨木保健所")</f>
        <v>1</v>
      </c>
      <c r="E8" s="152">
        <f>COUNTIFS(参考資料３!Y8:Y16,"○",参考資料３!$C$8:$C$16,"04茨木保健所")+COUNTIFS(参考資料３!Y8:Y16,"◎",参考資料３!$C$8:$C$16,"04茨木保健所")</f>
        <v>0</v>
      </c>
      <c r="F8" s="152">
        <f>COUNTIFS(参考資料３!Z8:Z16,"○",参考資料３!$C$8:$C$16,"04茨木保健所")+COUNTIFS(参考資料３!Z8:Z16,"◎",参考資料３!$C$8:$C$16,"04茨木保健所")</f>
        <v>0</v>
      </c>
      <c r="G8" s="152">
        <f>COUNTIFS(参考資料３!AA8:AA16,"○",参考資料３!$C$8:$C$16,"04茨木保健所")+COUNTIFS(参考資料３!AA8:AA16,"◎",参考資料３!$C$8:$C$16,"04茨木保健所")</f>
        <v>0</v>
      </c>
      <c r="H8" s="152">
        <f>COUNTIFS(参考資料３!AB8:AB16,"○",参考資料３!$C$8:$C$16,"04茨木保健所")+COUNTIFS(参考資料３!AB8:AB16,"◎",参考資料３!$C$8:$C$16,"04茨木保健所")</f>
        <v>0</v>
      </c>
      <c r="I8" s="153">
        <f>COUNTIFS(参考資料３!AC8:AC16,"○",参考資料３!$C$8:$C$16,"04茨木保健所")+COUNTIFS(参考資料３!AC8:AC16,"◎",参考資料３!$C$8:$C$16,"04茨木保健所")</f>
        <v>0</v>
      </c>
      <c r="J8" s="154">
        <f>COUNTIFS(参考資料３!AD8:AD16,"○",参考資料３!$C$8:$C$16,"04茨木保健所")+COUNTIFS(参考資料３!AD8:AD16,"◎",参考資料３!$C$8:$C$16,"04茨木保健所")</f>
        <v>0</v>
      </c>
      <c r="K8" s="152">
        <f>COUNTIFS(参考資料３!AE8:AE16,"○",参考資料３!$C$8:$C$16,"04茨木保健所")+COUNTIFS(参考資料３!AE8:AE16,"◎",参考資料３!$C$8:$C$16,"04茨木保健所")</f>
        <v>0</v>
      </c>
      <c r="L8" s="155">
        <f>COUNTIFS(参考資料３!AF8:AF16,"○",参考資料３!$C$8:$C$16,"04茨木保健所")+COUNTIFS(参考資料３!AF8:AF16,"◎",参考資料３!$C$8:$C$16,"04茨木保健所")</f>
        <v>0</v>
      </c>
      <c r="M8" s="156">
        <f>COUNTIFS(参考資料３!AG8:AG16,"○",参考資料３!$C$8:$C$16,"04茨木保健所")+COUNTIFS(参考資料３!AG8:AG16,"◎",参考資料３!$C$8:$C$16,"04茨木保健所")</f>
        <v>0</v>
      </c>
      <c r="N8" s="152">
        <f>COUNTIFS(参考資料３!AH8:AH16,"○",参考資料３!$C$8:$C$16,"04茨木保健所")+COUNTIFS(参考資料３!AH8:AH16,"◎",参考資料３!$C$8:$C$16,"04茨木保健所")</f>
        <v>0</v>
      </c>
      <c r="O8" s="152">
        <f>COUNTIFS(参考資料３!AI8:AI16,"○",参考資料３!$C$8:$C$16,"04茨木保健所")+COUNTIFS(参考資料３!AI8:AI16,"◎",参考資料３!$C$8:$C$16,"04茨木保健所")</f>
        <v>0</v>
      </c>
      <c r="P8" s="153">
        <f>COUNTIFS(参考資料３!AJ8:AJ16,"○",参考資料３!$C$8:$C$16,"04茨木保健所")+COUNTIFS(参考資料３!AJ8:AJ16,"◎",参考資料３!$C$8:$C$16,"04茨木保健所")</f>
        <v>0</v>
      </c>
      <c r="Q8" s="154">
        <f>COUNTIFS(参考資料３!AK8:AK16,"○",参考資料３!$C$8:$C$16,"04茨木保健所")+COUNTIFS(参考資料３!AK8:AK16,"◎",参考資料３!$C$8:$C$16,"04茨木保健所")</f>
        <v>1</v>
      </c>
      <c r="R8" s="152">
        <f>COUNTIFS(参考資料３!AL8:AL16,"○",参考資料３!$C$8:$C$16,"04茨木保健所")+COUNTIFS(参考資料３!AL8:AL16,"◎",参考資料３!$C$8:$C$16,"04茨木保健所")</f>
        <v>0</v>
      </c>
      <c r="S8" s="155">
        <f>COUNTIFS(参考資料３!AM8:AM16,"○",参考資料３!$C$8:$C$16,"04茨木保健所")+COUNTIFS(参考資料３!AM8:AM16,"◎",参考資料３!$C$8:$C$16,"04茨木保健所")</f>
        <v>1</v>
      </c>
      <c r="T8" s="156">
        <f>COUNTIFS(参考資料３!AN8:AN16,"○",参考資料３!$C$8:$C$16,"04茨木保健所")+COUNTIFS(参考資料３!AN8:AN16,"◎",参考資料３!$C$8:$C$16,"04茨木保健所")</f>
        <v>1</v>
      </c>
      <c r="U8" s="152">
        <f>COUNTIFS(参考資料３!AO8:AO16,"○",参考資料３!$C$8:$C$16,"04茨木保健所")+COUNTIFS(参考資料３!AO8:AO16,"◎",参考資料３!$C$8:$C$16,"04茨木保健所")</f>
        <v>1</v>
      </c>
      <c r="V8" s="152">
        <f>COUNTIFS(参考資料３!AP8:AP16,"○",参考資料３!$C$8:$C$16,"04茨木保健所")+COUNTIFS(参考資料３!AP8:AP16,"◎",参考資料３!$C$8:$C$16,"04茨木保健所")</f>
        <v>1</v>
      </c>
      <c r="W8" s="152">
        <f>COUNTIFS(参考資料３!AQ8:AQ16,"○",参考資料３!$C$8:$C$16,"04茨木保健所")+COUNTIFS(参考資料３!AQ8:AQ16,"◎",参考資料３!$C$8:$C$16,"04茨木保健所")</f>
        <v>1</v>
      </c>
      <c r="X8" s="152">
        <f>COUNTIFS(参考資料３!AR8:AR16,"○",参考資料３!$C$8:$C$16,"04茨木保健所")+COUNTIFS(参考資料３!AR8:AR16,"◎",参考資料３!$C$8:$C$16,"04茨木保健所")</f>
        <v>1</v>
      </c>
      <c r="Y8" s="152">
        <f>COUNTIFS(参考資料３!AS8:AS16,"○",参考資料３!$C$8:$C$16,"04茨木保健所")+COUNTIFS(参考資料３!AS8:AS16,"◎",参考資料３!$C$8:$C$16,"04茨木保健所")</f>
        <v>1</v>
      </c>
      <c r="Z8" s="152">
        <f>COUNTIFS(参考資料３!AT8:AT16,"○",参考資料３!$C$8:$C$16,"04茨木保健所")+COUNTIFS(参考資料３!AT8:AT16,"◎",参考資料３!$C$8:$C$16,"04茨木保健所")</f>
        <v>1</v>
      </c>
      <c r="AA8" s="152">
        <f>COUNTIFS(参考資料３!AU8:AU16,"○",参考資料３!$C$8:$C$16,"04茨木保健所")+COUNTIFS(参考資料３!AU8:AU16,"◎",参考資料３!$C$8:$C$16,"04茨木保健所")</f>
        <v>1</v>
      </c>
      <c r="AB8" s="152">
        <f>COUNTIFS(参考資料３!AV8:AV16,"○",参考資料３!$C$8:$C$16,"04茨木保健所")+COUNTIFS(参考資料３!AV8:AV16,"◎",参考資料３!$C$8:$C$16,"04茨木保健所")</f>
        <v>1</v>
      </c>
      <c r="AC8" s="152">
        <f>COUNTIFS(参考資料３!AW8:AW16,"○",参考資料３!$C$8:$C$16,"04茨木保健所")+COUNTIFS(参考資料３!AW8:AW16,"◎",参考資料３!$C$8:$C$16,"04茨木保健所")</f>
        <v>1</v>
      </c>
      <c r="AD8" s="153">
        <f>COUNTIFS(参考資料３!AX8:AX16,"○",参考資料３!$C$8:$C$16,"04茨木保健所")+COUNTIFS(参考資料３!AX8:AX16,"◎",参考資料３!$C$8:$C$16,"04茨木保健所")</f>
        <v>1</v>
      </c>
      <c r="AE8" s="154">
        <f>COUNTIFS(参考資料３!AY8:AY16,"○",参考資料３!$C$8:$C$16,"04茨木保健所")+COUNTIFS(参考資料３!AY8:AY16,"◎",参考資料３!$C$8:$C$16,"04茨木保健所")</f>
        <v>0</v>
      </c>
      <c r="AF8" s="152">
        <f>COUNTIFS(参考資料３!AZ8:AZ16,"○",参考資料３!$C$8:$C$16,"04茨木保健所")+COUNTIFS(参考資料３!AZ8:AZ16,"◎",参考資料３!$C$8:$C$16,"04茨木保健所")</f>
        <v>1</v>
      </c>
      <c r="AG8" s="155">
        <f>COUNTIFS(参考資料３!BA8:BA16,"○",参考資料３!$C$8:$C$16,"04茨木保健所")+COUNTIFS(参考資料３!BA8:BA16,"◎",参考資料３!$C$8:$C$16,"04茨木保健所")</f>
        <v>0</v>
      </c>
    </row>
    <row r="9" spans="2:33" s="96" customFormat="1" ht="26.4" customHeight="1" x14ac:dyDescent="0.2">
      <c r="B9" s="98" t="s">
        <v>16</v>
      </c>
      <c r="C9" s="102" t="s">
        <v>17</v>
      </c>
      <c r="D9" s="99">
        <f>COUNTIFS(参考資料３!X8:X16,"○",参考資料３!$C$8:$C$16,"07守口保健所")+COUNTIFS(参考資料３!X8:X16,"◎",参考資料３!$C$8:$C$16,"07守口保健所")</f>
        <v>1</v>
      </c>
      <c r="E9" s="152">
        <f>COUNTIFS(参考資料３!Y8:Y16,"○",参考資料３!$C$8:$C$16,"07守口保健所")+COUNTIFS(参考資料３!Y8:Y16,"◎",参考資料３!$C$8:$C$16,"07守口保健所")</f>
        <v>1</v>
      </c>
      <c r="F9" s="152">
        <f>COUNTIFS(参考資料３!Z8:Z16,"○",参考資料３!$C$8:$C$16,"07守口保健所")+COUNTIFS(参考資料３!Z8:Z16,"◎",参考資料３!$C$8:$C$16,"07守口保健所")</f>
        <v>0</v>
      </c>
      <c r="G9" s="152">
        <f>COUNTIFS(参考資料３!AA8:AA16,"○",参考資料３!$C$8:$C$16,"07守口保健所")+COUNTIFS(参考資料３!AA8:AA16,"◎",参考資料３!$C$8:$C$16,"07守口保健所")</f>
        <v>1</v>
      </c>
      <c r="H9" s="152">
        <f>COUNTIFS(参考資料３!AB8:AB16,"○",参考資料３!$C$8:$C$16,"07守口保健所")+COUNTIFS(参考資料３!AB8:AB16,"◎",参考資料３!$C$8:$C$16,"07守口保健所")</f>
        <v>1</v>
      </c>
      <c r="I9" s="153">
        <f>COUNTIFS(参考資料３!AC8:AC16,"○",参考資料３!$C$8:$C$16,"07守口保健所")+COUNTIFS(参考資料３!AC8:AC16,"◎",参考資料３!$C$8:$C$16,"07守口保健所")</f>
        <v>0</v>
      </c>
      <c r="J9" s="154">
        <f>COUNTIFS(参考資料３!AD8:AD16,"○",参考資料３!$C$8:$C$16,"07守口保健所")+COUNTIFS(参考資料３!AD8:AD16,"◎",参考資料３!$C$8:$C$16,"07守口保健所")</f>
        <v>1</v>
      </c>
      <c r="K9" s="152">
        <f>COUNTIFS(参考資料３!AE8:AE16,"○",参考資料３!$C$8:$C$16,"07守口保健所")+COUNTIFS(参考資料３!AE8:AE16,"◎",参考資料３!$C$8:$C$16,"07守口保健所")</f>
        <v>1</v>
      </c>
      <c r="L9" s="155">
        <f>COUNTIFS(参考資料３!AF8:AF16,"○",参考資料３!$C$8:$C$16,"07守口保健所")+COUNTIFS(参考資料３!AF8:AF16,"◎",参考資料３!$C$8:$C$16,"07守口保健所")</f>
        <v>0</v>
      </c>
      <c r="M9" s="156">
        <f>COUNTIFS(参考資料３!AG8:AG16,"○",参考資料３!$C$8:$C$16,"07守口保健所")+COUNTIFS(参考資料３!AG8:AG16,"◎",参考資料３!$C$8:$C$16,"07守口保健所")</f>
        <v>1</v>
      </c>
      <c r="N9" s="152">
        <f>COUNTIFS(参考資料３!AH8:AH16,"○",参考資料３!$C$8:$C$16,"07守口保健所")+COUNTIFS(参考資料３!AH8:AH16,"◎",参考資料３!$C$8:$C$16,"07守口保健所")</f>
        <v>1</v>
      </c>
      <c r="O9" s="152">
        <f>COUNTIFS(参考資料３!AI8:AI16,"○",参考資料３!$C$8:$C$16,"07守口保健所")+COUNTIFS(参考資料３!AI8:AI16,"◎",参考資料３!$C$8:$C$16,"07守口保健所")</f>
        <v>0</v>
      </c>
      <c r="P9" s="153">
        <f>COUNTIFS(参考資料３!AJ8:AJ16,"○",参考資料３!$C$8:$C$16,"07守口保健所")+COUNTIFS(参考資料３!AJ8:AJ16,"◎",参考資料３!$C$8:$C$16,"07守口保健所")</f>
        <v>0</v>
      </c>
      <c r="Q9" s="154">
        <f>COUNTIFS(参考資料３!AK8:AK16,"○",参考資料３!$C$8:$C$16,"07守口保健所")+COUNTIFS(参考資料３!AK8:AK16,"◎",参考資料３!$C$8:$C$16,"07守口保健所")</f>
        <v>1</v>
      </c>
      <c r="R9" s="152">
        <f>COUNTIFS(参考資料３!AL8:AL16,"○",参考資料３!$C$8:$C$16,"07守口保健所")+COUNTIFS(参考資料３!AL8:AL16,"◎",参考資料３!$C$8:$C$16,"07守口保健所")</f>
        <v>0</v>
      </c>
      <c r="S9" s="155">
        <f>COUNTIFS(参考資料３!AM8:AM16,"○",参考資料３!$C$8:$C$16,"07守口保健所")+COUNTIFS(参考資料３!AM8:AM16,"◎",参考資料３!$C$8:$C$16,"07守口保健所")</f>
        <v>0</v>
      </c>
      <c r="T9" s="156">
        <f>COUNTIFS(参考資料３!AN8:AN16,"○",参考資料３!$C$8:$C$16,"07守口保健所")+COUNTIFS(参考資料３!AN8:AN16,"◎",参考資料３!$C$8:$C$16,"07守口保健所")</f>
        <v>0</v>
      </c>
      <c r="U9" s="152">
        <f>COUNTIFS(参考資料３!AO8:AO16,"○",参考資料３!$C$8:$C$16,"07守口保健所")+COUNTIFS(参考資料３!AO8:AO16,"◎",参考資料３!$C$8:$C$16,"07守口保健所")</f>
        <v>0</v>
      </c>
      <c r="V9" s="152">
        <f>COUNTIFS(参考資料３!AP8:AP16,"○",参考資料３!$C$8:$C$16,"07守口保健所")+COUNTIFS(参考資料３!AP8:AP16,"◎",参考資料３!$C$8:$C$16,"07守口保健所")</f>
        <v>1</v>
      </c>
      <c r="W9" s="152">
        <f>COUNTIFS(参考資料３!AQ8:AQ16,"○",参考資料３!$C$8:$C$16,"07守口保健所")+COUNTIFS(参考資料３!AQ8:AQ16,"◎",参考資料３!$C$8:$C$16,"07守口保健所")</f>
        <v>1</v>
      </c>
      <c r="X9" s="152">
        <f>COUNTIFS(参考資料３!AR8:AR16,"○",参考資料３!$C$8:$C$16,"07守口保健所")+COUNTIFS(参考資料３!AR8:AR16,"◎",参考資料３!$C$8:$C$16,"07守口保健所")</f>
        <v>1</v>
      </c>
      <c r="Y9" s="152">
        <f>COUNTIFS(参考資料３!AS8:AS16,"○",参考資料３!$C$8:$C$16,"07守口保健所")+COUNTIFS(参考資料３!AS8:AS16,"◎",参考資料３!$C$8:$C$16,"07守口保健所")</f>
        <v>1</v>
      </c>
      <c r="Z9" s="152">
        <f>COUNTIFS(参考資料３!AT8:AT16,"○",参考資料３!$C$8:$C$16,"07守口保健所")+COUNTIFS(参考資料３!AT8:AT16,"◎",参考資料３!$C$8:$C$16,"07守口保健所")</f>
        <v>1</v>
      </c>
      <c r="AA9" s="152">
        <f>COUNTIFS(参考資料３!AU8:AU16,"○",参考資料３!$C$8:$C$16,"07守口保健所")+COUNTIFS(参考資料３!AU8:AU16,"◎",参考資料３!$C$8:$C$16,"07守口保健所")</f>
        <v>1</v>
      </c>
      <c r="AB9" s="152">
        <f>COUNTIFS(参考資料３!AV8:AV16,"○",参考資料３!$C$8:$C$16,"07守口保健所")+COUNTIFS(参考資料３!AV8:AV16,"◎",参考資料３!$C$8:$C$16,"07守口保健所")</f>
        <v>0</v>
      </c>
      <c r="AC9" s="152">
        <f>COUNTIFS(参考資料３!AW8:AW16,"○",参考資料３!$C$8:$C$16,"07守口保健所")+COUNTIFS(参考資料３!AW8:AW16,"◎",参考資料３!$C$8:$C$16,"07守口保健所")</f>
        <v>1</v>
      </c>
      <c r="AD9" s="153">
        <f>COUNTIFS(参考資料３!AX8:AX16,"○",参考資料３!$C$8:$C$16,"07守口保健所")+COUNTIFS(参考資料３!AX8:AX16,"◎",参考資料３!$C$8:$C$16,"07守口保健所")</f>
        <v>0</v>
      </c>
      <c r="AE9" s="154">
        <f>COUNTIFS(参考資料３!AY8:AY16,"○",参考資料３!$C$8:$C$16,"07守口保健所")+COUNTIFS(参考資料３!AY8:AY16,"◎",参考資料３!$C$8:$C$16,"07守口保健所")</f>
        <v>0</v>
      </c>
      <c r="AF9" s="152">
        <f>COUNTIFS(参考資料３!AZ8:AZ16,"○",参考資料３!$C$8:$C$16,"07守口保健所")+COUNTIFS(参考資料３!AZ8:AZ16,"◎",参考資料３!$C$8:$C$16,"07守口保健所")</f>
        <v>1</v>
      </c>
      <c r="AG9" s="155">
        <f>COUNTIFS(参考資料３!BA8:BA16,"○",参考資料３!$C$8:$C$16,"07守口保健所")+COUNTIFS(参考資料３!BA8:BA16,"◎",参考資料３!$C$8:$C$16,"07守口保健所")</f>
        <v>0</v>
      </c>
    </row>
    <row r="10" spans="2:33" s="96" customFormat="1" ht="26.4" customHeight="1" x14ac:dyDescent="0.2">
      <c r="B10" s="98" t="s">
        <v>16</v>
      </c>
      <c r="C10" s="102" t="s">
        <v>18</v>
      </c>
      <c r="D10" s="99">
        <f>COUNTIFS(参考資料３!X8:X16,"○",参考資料３!$C$8:$C$16,"08四條畷保健所")+COUNTIFS(参考資料３!X8:X16,"◎",参考資料３!$C$8:$C$16,"08四條畷保健所")</f>
        <v>1</v>
      </c>
      <c r="E10" s="152">
        <f>COUNTIFS(参考資料３!Y8:Y16,"○",参考資料３!$C$8:$C$16,"08四條畷保健所")+COUNTIFS(参考資料３!Y8:Y16,"◎",参考資料３!$C$8:$C$16,"08四條畷保健所")</f>
        <v>1</v>
      </c>
      <c r="F10" s="152">
        <f>COUNTIFS(参考資料３!Z8:Z16,"○",参考資料３!$C$8:$C$16,"08四條畷保健所")+COUNTIFS(参考資料３!Z8:Z16,"◎",参考資料３!$C$8:$C$16,"08四條畷保健所")</f>
        <v>1</v>
      </c>
      <c r="G10" s="152">
        <f>COUNTIFS(参考資料３!AA8:AA16,"○",参考資料３!$C$8:$C$16,"08四條畷保健所")+COUNTIFS(参考資料３!AA8:AA16,"◎",参考資料３!$C$8:$C$16,"08四條畷保健所")</f>
        <v>1</v>
      </c>
      <c r="H10" s="152">
        <f>COUNTIFS(参考資料３!AB8:AB16,"○",参考資料３!$C$8:$C$16,"08四條畷保健所")+COUNTIFS(参考資料３!AB8:AB16,"◎",参考資料３!$C$8:$C$16,"08四條畷保健所")</f>
        <v>1</v>
      </c>
      <c r="I10" s="153">
        <f>COUNTIFS(参考資料３!AC8:AC16,"○",参考資料３!$C$8:$C$16,"08四條畷保健所")+COUNTIFS(参考資料３!AC8:AC16,"◎",参考資料３!$C$8:$C$16,"08四條畷保健所")</f>
        <v>0</v>
      </c>
      <c r="J10" s="154">
        <f>COUNTIFS(参考資料３!AD8:AD16,"○",参考資料３!$C$8:$C$16,"08四條畷保健所")+COUNTIFS(参考資料３!AD8:AD16,"◎",参考資料３!$C$8:$C$16,"08四條畷保健所")</f>
        <v>1</v>
      </c>
      <c r="K10" s="152">
        <f>COUNTIFS(参考資料３!AE8:AE16,"○",参考資料３!$C$8:$C$16,"08四條畷保健所")+COUNTIFS(参考資料３!AE8:AE16,"◎",参考資料３!$C$8:$C$16,"08四條畷保健所")</f>
        <v>1</v>
      </c>
      <c r="L10" s="155">
        <f>COUNTIFS(参考資料３!AF8:AF16,"○",参考資料３!$C$8:$C$16,"08四條畷保健所")+COUNTIFS(参考資料３!AF8:AF16,"◎",参考資料３!$C$8:$C$16,"08四條畷保健所")</f>
        <v>0</v>
      </c>
      <c r="M10" s="156">
        <f>COUNTIFS(参考資料３!AG8:AG16,"○",参考資料３!$C$8:$C$16,"08四條畷保健所")+COUNTIFS(参考資料３!AG8:AG16,"◎",参考資料３!$C$8:$C$16,"08四條畷保健所")</f>
        <v>0</v>
      </c>
      <c r="N10" s="152">
        <f>COUNTIFS(参考資料３!AH8:AH16,"○",参考資料３!$C$8:$C$16,"08四條畷保健所")+COUNTIFS(参考資料３!AH8:AH16,"◎",参考資料３!$C$8:$C$16,"08四條畷保健所")</f>
        <v>0</v>
      </c>
      <c r="O10" s="152">
        <f>COUNTIFS(参考資料３!AI8:AI16,"○",参考資料３!$C$8:$C$16,"08四條畷保健所")+COUNTIFS(参考資料３!AI8:AI16,"◎",参考資料３!$C$8:$C$16,"08四條畷保健所")</f>
        <v>0</v>
      </c>
      <c r="P10" s="153">
        <f>COUNTIFS(参考資料３!AJ8:AJ16,"○",参考資料３!$C$8:$C$16,"08四條畷保健所")+COUNTIFS(参考資料３!AJ8:AJ16,"◎",参考資料３!$C$8:$C$16,"08四條畷保健所")</f>
        <v>0</v>
      </c>
      <c r="Q10" s="154">
        <f>COUNTIFS(参考資料３!AK8:AK16,"○",参考資料３!$C$8:$C$16,"08四條畷保健所")+COUNTIFS(参考資料３!AK8:AK16,"◎",参考資料３!$C$8:$C$16,"08四條畷保健所")</f>
        <v>1</v>
      </c>
      <c r="R10" s="152">
        <f>COUNTIFS(参考資料３!AL8:AL16,"○",参考資料３!$C$8:$C$16,"08四條畷保健所")+COUNTIFS(参考資料３!AL8:AL16,"◎",参考資料３!$C$8:$C$16,"08四條畷保健所")</f>
        <v>0</v>
      </c>
      <c r="S10" s="155">
        <f>COUNTIFS(参考資料３!AM8:AM16,"○",参考資料３!$C$8:$C$16,"08四條畷保健所")+COUNTIFS(参考資料３!AM8:AM16,"◎",参考資料３!$C$8:$C$16,"08四條畷保健所")</f>
        <v>0</v>
      </c>
      <c r="T10" s="156">
        <f>COUNTIFS(参考資料３!AN8:AN16,"○",参考資料３!$C$8:$C$16,"08四條畷保健所")+COUNTIFS(参考資料３!AN8:AN16,"◎",参考資料３!$C$8:$C$16,"08四條畷保健所")</f>
        <v>0</v>
      </c>
      <c r="U10" s="152">
        <f>COUNTIFS(参考資料３!AO8:AO16,"○",参考資料３!$C$8:$C$16,"08四條畷保健所")+COUNTIFS(参考資料３!AO8:AO16,"◎",参考資料３!$C$8:$C$16,"08四條畷保健所")</f>
        <v>0</v>
      </c>
      <c r="V10" s="152">
        <f>COUNTIFS(参考資料３!AP8:AP16,"○",参考資料３!$C$8:$C$16,"08四條畷保健所")+COUNTIFS(参考資料３!AP8:AP16,"◎",参考資料３!$C$8:$C$16,"08四條畷保健所")</f>
        <v>0</v>
      </c>
      <c r="W10" s="152">
        <f>COUNTIFS(参考資料３!AQ8:AQ16,"○",参考資料３!$C$8:$C$16,"08四條畷保健所")+COUNTIFS(参考資料３!AQ8:AQ16,"◎",参考資料３!$C$8:$C$16,"08四條畷保健所")</f>
        <v>0</v>
      </c>
      <c r="X10" s="152">
        <f>COUNTIFS(参考資料３!AR8:AR16,"○",参考資料３!$C$8:$C$16,"08四條畷保健所")+COUNTIFS(参考資料３!AR8:AR16,"◎",参考資料３!$C$8:$C$16,"08四條畷保健所")</f>
        <v>0</v>
      </c>
      <c r="Y10" s="152">
        <f>COUNTIFS(参考資料３!AS8:AS16,"○",参考資料３!$C$8:$C$16,"08四條畷保健所")+COUNTIFS(参考資料３!AS8:AS16,"◎",参考資料３!$C$8:$C$16,"08四條畷保健所")</f>
        <v>1</v>
      </c>
      <c r="Z10" s="152">
        <f>COUNTIFS(参考資料３!AT8:AT16,"○",参考資料３!$C$8:$C$16,"08四條畷保健所")+COUNTIFS(参考資料３!AT8:AT16,"◎",参考資料３!$C$8:$C$16,"08四條畷保健所")</f>
        <v>0</v>
      </c>
      <c r="AA10" s="152">
        <f>COUNTIFS(参考資料３!AU8:AU16,"○",参考資料３!$C$8:$C$16,"08四條畷保健所")+COUNTIFS(参考資料３!AU8:AU16,"◎",参考資料３!$C$8:$C$16,"08四條畷保健所")</f>
        <v>0</v>
      </c>
      <c r="AB10" s="152">
        <f>COUNTIFS(参考資料３!AV8:AV16,"○",参考資料３!$C$8:$C$16,"08四條畷保健所")+COUNTIFS(参考資料３!AV8:AV16,"◎",参考資料３!$C$8:$C$16,"08四條畷保健所")</f>
        <v>0</v>
      </c>
      <c r="AC10" s="152">
        <f>COUNTIFS(参考資料３!AW8:AW16,"○",参考資料３!$C$8:$C$16,"08四條畷保健所")+COUNTIFS(参考資料３!AW8:AW16,"◎",参考資料３!$C$8:$C$16,"08四條畷保健所")</f>
        <v>1</v>
      </c>
      <c r="AD10" s="153">
        <f>COUNTIFS(参考資料３!AX8:AX16,"○",参考資料３!$C$8:$C$16,"08四條畷保健所")+COUNTIFS(参考資料３!AX8:AX16,"◎",参考資料３!$C$8:$C$16,"08四條畷保健所")</f>
        <v>0</v>
      </c>
      <c r="AE10" s="154">
        <f>COUNTIFS(参考資料３!AY8:AY16,"○",参考資料３!$C$8:$C$16,"08四條畷保健所")+COUNTIFS(参考資料３!AY8:AY16,"◎",参考資料３!$C$8:$C$16,"08四條畷保健所")</f>
        <v>0</v>
      </c>
      <c r="AF10" s="152">
        <f>COUNTIFS(参考資料３!AZ8:AZ16,"○",参考資料３!$C$8:$C$16,"08四條畷保健所")+COUNTIFS(参考資料３!AZ8:AZ16,"◎",参考資料３!$C$8:$C$16,"08四條畷保健所")</f>
        <v>1</v>
      </c>
      <c r="AG10" s="155">
        <f>COUNTIFS(参考資料３!BA8:BA16,"○",参考資料３!$C$8:$C$16,"08四條畷保健所")+COUNTIFS(参考資料３!BA8:BA16,"◎",参考資料３!$C$8:$C$16,"08四條畷保健所")</f>
        <v>1</v>
      </c>
    </row>
    <row r="11" spans="2:33" s="96" customFormat="1" ht="26.4" customHeight="1" x14ac:dyDescent="0.2">
      <c r="B11" s="103" t="s">
        <v>19</v>
      </c>
      <c r="C11" s="102" t="s">
        <v>20</v>
      </c>
      <c r="D11" s="99">
        <f>COUNTIFS(参考資料３!X8:X16,"○",参考資料３!$C$8:$C$16,"12藤井寺保健所")+COUNTIFS(参考資料３!X8:X16,"◎",参考資料３!$C$8:$C$16,"12藤井寺保健所")</f>
        <v>0</v>
      </c>
      <c r="E11" s="152">
        <f>COUNTIFS(参考資料３!Y8:Y16,"○",参考資料３!$C$8:$C$16,"12藤井寺保健所")+COUNTIFS(参考資料３!Y8:Y16,"◎",参考資料３!$C$8:$C$16,"12藤井寺保健所")</f>
        <v>0</v>
      </c>
      <c r="F11" s="152">
        <f>COUNTIFS(参考資料３!Z8:Z16,"○",参考資料３!$C$8:$C$16,"12藤井寺保健所")+COUNTIFS(参考資料３!Z8:Z16,"◎",参考資料３!$C$8:$C$16,"12藤井寺保健所")</f>
        <v>0</v>
      </c>
      <c r="G11" s="152">
        <f>COUNTIFS(参考資料３!AA8:AA16,"○",参考資料３!$C$8:$C$16,"12藤井寺保健所")+COUNTIFS(参考資料３!AA8:AA16,"◎",参考資料３!$C$8:$C$16,"12藤井寺保健所")</f>
        <v>0</v>
      </c>
      <c r="H11" s="152">
        <f>COUNTIFS(参考資料３!AB8:AB16,"○",参考資料３!$C$8:$C$16,"12藤井寺保健所")+COUNTIFS(参考資料３!AB8:AB16,"◎",参考資料３!$C$8:$C$16,"12藤井寺保健所")</f>
        <v>1</v>
      </c>
      <c r="I11" s="153">
        <f>COUNTIFS(参考資料３!AC8:AC16,"○",参考資料３!$C$8:$C$16,"12藤井寺保健所")+COUNTIFS(参考資料３!AC8:AC16,"◎",参考資料３!$C$8:$C$16,"12藤井寺保健所")</f>
        <v>0</v>
      </c>
      <c r="J11" s="154">
        <f>COUNTIFS(参考資料３!AD8:AD16,"○",参考資料３!$C$8:$C$16,"12藤井寺保健所")+COUNTIFS(参考資料３!AD8:AD16,"◎",参考資料３!$C$8:$C$16,"12藤井寺保健所")</f>
        <v>0</v>
      </c>
      <c r="K11" s="152">
        <f>COUNTIFS(参考資料３!AE8:AE16,"○",参考資料３!$C$8:$C$16,"12藤井寺保健所")+COUNTIFS(参考資料３!AE8:AE16,"◎",参考資料３!$C$8:$C$16,"12藤井寺保健所")</f>
        <v>0</v>
      </c>
      <c r="L11" s="155">
        <f>COUNTIFS(参考資料３!AF8:AF16,"○",参考資料３!$C$8:$C$16,"12藤井寺保健所")+COUNTIFS(参考資料３!AF8:AF16,"◎",参考資料３!$C$8:$C$16,"12藤井寺保健所")</f>
        <v>0</v>
      </c>
      <c r="M11" s="156">
        <f>COUNTIFS(参考資料３!AG8:AG16,"○",参考資料３!$C$8:$C$16,"12藤井寺保健所")+COUNTIFS(参考資料３!AG8:AG16,"◎",参考資料３!$C$8:$C$16,"12藤井寺保健所")</f>
        <v>0</v>
      </c>
      <c r="N11" s="152">
        <f>COUNTIFS(参考資料３!AH8:AH16,"○",参考資料３!$C$8:$C$16,"12藤井寺保健所")+COUNTIFS(参考資料３!AH8:AH16,"◎",参考資料３!$C$8:$C$16,"12藤井寺保健所")</f>
        <v>0</v>
      </c>
      <c r="O11" s="152">
        <f>COUNTIFS(参考資料３!AI8:AI16,"○",参考資料３!$C$8:$C$16,"12藤井寺保健所")+COUNTIFS(参考資料３!AI8:AI16,"◎",参考資料３!$C$8:$C$16,"12藤井寺保健所")</f>
        <v>0</v>
      </c>
      <c r="P11" s="153">
        <f>COUNTIFS(参考資料３!AJ8:AJ16,"○",参考資料３!$C$8:$C$16,"12藤井寺保健所")+COUNTIFS(参考資料３!AJ8:AJ16,"◎",参考資料３!$C$8:$C$16,"12藤井寺保健所")</f>
        <v>0</v>
      </c>
      <c r="Q11" s="154">
        <f>COUNTIFS(参考資料３!AK8:AK16,"○",参考資料３!$C$8:$C$16,"12藤井寺保健所")+COUNTIFS(参考資料３!AK8:AK16,"◎",参考資料３!$C$8:$C$16,"12藤井寺保健所")</f>
        <v>0</v>
      </c>
      <c r="R11" s="152">
        <f>COUNTIFS(参考資料３!AL8:AL16,"○",参考資料３!$C$8:$C$16,"12藤井寺保健所")+COUNTIFS(参考資料３!AL8:AL16,"◎",参考資料３!$C$8:$C$16,"12藤井寺保健所")</f>
        <v>0</v>
      </c>
      <c r="S11" s="155">
        <f>COUNTIFS(参考資料３!AM8:AM16,"○",参考資料３!$C$8:$C$16,"12藤井寺保健所")+COUNTIFS(参考資料３!AM8:AM16,"◎",参考資料３!$C$8:$C$16,"12藤井寺保健所")</f>
        <v>0</v>
      </c>
      <c r="T11" s="156">
        <f>COUNTIFS(参考資料３!AN8:AN16,"○",参考資料３!$C$8:$C$16,"12藤井寺保健所")+COUNTIFS(参考資料３!AN8:AN16,"◎",参考資料３!$C$8:$C$16,"12藤井寺保健所")</f>
        <v>0</v>
      </c>
      <c r="U11" s="152">
        <f>COUNTIFS(参考資料３!AO8:AO16,"○",参考資料３!$C$8:$C$16,"12藤井寺保健所")+COUNTIFS(参考資料３!AO8:AO16,"◎",参考資料３!$C$8:$C$16,"12藤井寺保健所")</f>
        <v>0</v>
      </c>
      <c r="V11" s="152">
        <f>COUNTIFS(参考資料３!AP8:AP16,"○",参考資料３!$C$8:$C$16,"12藤井寺保健所")+COUNTIFS(参考資料３!AP8:AP16,"◎",参考資料３!$C$8:$C$16,"12藤井寺保健所")</f>
        <v>0</v>
      </c>
      <c r="W11" s="152">
        <f>COUNTIFS(参考資料３!AQ8:AQ16,"○",参考資料３!$C$8:$C$16,"12藤井寺保健所")+COUNTIFS(参考資料３!AQ8:AQ16,"◎",参考資料３!$C$8:$C$16,"12藤井寺保健所")</f>
        <v>0</v>
      </c>
      <c r="X11" s="152">
        <f>COUNTIFS(参考資料３!AR8:AR16,"○",参考資料３!$C$8:$C$16,"12藤井寺保健所")+COUNTIFS(参考資料３!AR8:AR16,"◎",参考資料３!$C$8:$C$16,"12藤井寺保健所")</f>
        <v>0</v>
      </c>
      <c r="Y11" s="152">
        <f>COUNTIFS(参考資料３!AS8:AS16,"○",参考資料３!$C$8:$C$16,"12藤井寺保健所")+COUNTIFS(参考資料３!AS8:AS16,"◎",参考資料３!$C$8:$C$16,"12藤井寺保健所")</f>
        <v>1</v>
      </c>
      <c r="Z11" s="152">
        <f>COUNTIFS(参考資料３!AT8:AT16,"○",参考資料３!$C$8:$C$16,"12藤井寺保健所")+COUNTIFS(参考資料３!AT8:AT16,"◎",参考資料３!$C$8:$C$16,"12藤井寺保健所")</f>
        <v>0</v>
      </c>
      <c r="AA11" s="152">
        <f>COUNTIFS(参考資料３!AU8:AU16,"○",参考資料３!$C$8:$C$16,"12藤井寺保健所")+COUNTIFS(参考資料３!AU8:AU16,"◎",参考資料３!$C$8:$C$16,"12藤井寺保健所")</f>
        <v>0</v>
      </c>
      <c r="AB11" s="152">
        <f>COUNTIFS(参考資料３!AV8:AV16,"○",参考資料３!$C$8:$C$16,"12藤井寺保健所")+COUNTIFS(参考資料３!AV8:AV16,"◎",参考資料３!$C$8:$C$16,"12藤井寺保健所")</f>
        <v>0</v>
      </c>
      <c r="AC11" s="152">
        <f>COUNTIFS(参考資料３!AW8:AW16,"○",参考資料３!$C$8:$C$16,"12藤井寺保健所")+COUNTIFS(参考資料３!AW8:AW16,"◎",参考資料３!$C$8:$C$16,"12藤井寺保健所")</f>
        <v>1</v>
      </c>
      <c r="AD11" s="153">
        <f>COUNTIFS(参考資料３!AX8:AX16,"○",参考資料３!$C$8:$C$16,"12藤井寺保健所")+COUNTIFS(参考資料３!AX8:AX16,"◎",参考資料３!$C$8:$C$16,"12藤井寺保健所")</f>
        <v>1</v>
      </c>
      <c r="AE11" s="154">
        <f>COUNTIFS(参考資料３!AY8:AY16,"○",参考資料３!$C$8:$C$16,"12藤井寺保健所")+COUNTIFS(参考資料３!AY8:AY16,"◎",参考資料３!$C$8:$C$16,"12藤井寺保健所")</f>
        <v>1</v>
      </c>
      <c r="AF11" s="152">
        <f>COUNTIFS(参考資料３!AZ8:AZ16,"○",参考資料３!$C$8:$C$16,"12藤井寺保健所")+COUNTIFS(参考資料３!AZ8:AZ16,"◎",参考資料３!$C$8:$C$16,"12藤井寺保健所")</f>
        <v>0</v>
      </c>
      <c r="AG11" s="155">
        <f>COUNTIFS(参考資料３!BA8:BA16,"○",参考資料３!$C$8:$C$16,"12藤井寺保健所")+COUNTIFS(参考資料３!BA8:BA16,"◎",参考資料３!$C$8:$C$16,"12藤井寺保健所")</f>
        <v>0</v>
      </c>
    </row>
    <row r="12" spans="2:33" s="96" customFormat="1" ht="26.4" customHeight="1" x14ac:dyDescent="0.2">
      <c r="B12" s="98" t="s">
        <v>21</v>
      </c>
      <c r="C12" s="102" t="s">
        <v>22</v>
      </c>
      <c r="D12" s="99">
        <f>COUNTIFS(参考資料３!X8:X16,"○",参考資料３!$C$8:$C$16,"13富田林保健所")+COUNTIFS(参考資料３!X8:X16,"◎",参考資料３!$C$8:$C$16,"13富田林保健所")</f>
        <v>1</v>
      </c>
      <c r="E12" s="152">
        <f>COUNTIFS(参考資料３!Y8:Y16,"○",参考資料３!$C$8:$C$16,"13富田林保健所")+COUNTIFS(参考資料３!Y8:Y16,"◎",参考資料３!$C$8:$C$16,"13富田林保健所")</f>
        <v>0</v>
      </c>
      <c r="F12" s="152">
        <f>COUNTIFS(参考資料３!Z8:Z16,"○",参考資料３!$C$8:$C$16,"13富田林保健所")+COUNTIFS(参考資料３!Z8:Z16,"◎",参考資料３!$C$8:$C$16,"13富田林保健所")</f>
        <v>0</v>
      </c>
      <c r="G12" s="152">
        <f>COUNTIFS(参考資料３!AA8:AA16,"○",参考資料３!$C$8:$C$16,"13富田林保健所")+COUNTIFS(参考資料３!AA8:AA16,"◎",参考資料３!$C$8:$C$16,"13富田林保健所")</f>
        <v>0</v>
      </c>
      <c r="H12" s="152">
        <f>COUNTIFS(参考資料３!AB8:AB16,"○",参考資料３!$C$8:$C$16,"13富田林保健所")+COUNTIFS(参考資料３!AB8:AB16,"◎",参考資料３!$C$8:$C$16,"13富田林保健所")</f>
        <v>0</v>
      </c>
      <c r="I12" s="153">
        <f>COUNTIFS(参考資料３!AC8:AC16,"○",参考資料３!$C$8:$C$16,"13富田林保健所")+COUNTIFS(参考資料３!AC8:AC16,"◎",参考資料３!$C$8:$C$16,"13富田林保健所")</f>
        <v>0</v>
      </c>
      <c r="J12" s="154">
        <f>COUNTIFS(参考資料３!AD8:AD16,"○",参考資料３!$C$8:$C$16,"13富田林保健所")+COUNTIFS(参考資料３!AD8:AD16,"◎",参考資料３!$C$8:$C$16,"13富田林保健所")</f>
        <v>0</v>
      </c>
      <c r="K12" s="152">
        <f>COUNTIFS(参考資料３!AE8:AE16,"○",参考資料３!$C$8:$C$16,"13富田林保健所")+COUNTIFS(参考資料３!AE8:AE16,"◎",参考資料３!$C$8:$C$16,"13富田林保健所")</f>
        <v>0</v>
      </c>
      <c r="L12" s="155">
        <f>COUNTIFS(参考資料３!AF8:AF16,"○",参考資料３!$C$8:$C$16,"13富田林保健所")+COUNTIFS(参考資料３!AF8:AF16,"◎",参考資料３!$C$8:$C$16,"13富田林保健所")</f>
        <v>0</v>
      </c>
      <c r="M12" s="156">
        <f>COUNTIFS(参考資料３!AG8:AG16,"○",参考資料３!$C$8:$C$16,"13富田林保健所")+COUNTIFS(参考資料３!AG8:AG16,"◎",参考資料３!$C$8:$C$16,"13富田林保健所")</f>
        <v>0</v>
      </c>
      <c r="N12" s="152">
        <f>COUNTIFS(参考資料３!AH8:AH16,"○",参考資料３!$C$8:$C$16,"13富田林保健所")+COUNTIFS(参考資料３!AH8:AH16,"◎",参考資料３!$C$8:$C$16,"13富田林保健所")</f>
        <v>0</v>
      </c>
      <c r="O12" s="152">
        <f>COUNTIFS(参考資料３!AI8:AI16,"○",参考資料３!$C$8:$C$16,"13富田林保健所")+COUNTIFS(参考資料３!AI8:AI16,"◎",参考資料３!$C$8:$C$16,"13富田林保健所")</f>
        <v>0</v>
      </c>
      <c r="P12" s="153">
        <f>COUNTIFS(参考資料３!AJ8:AJ16,"○",参考資料３!$C$8:$C$16,"13富田林保健所")+COUNTIFS(参考資料３!AJ8:AJ16,"◎",参考資料３!$C$8:$C$16,"13富田林保健所")</f>
        <v>0</v>
      </c>
      <c r="Q12" s="154">
        <f>COUNTIFS(参考資料３!AK8:AK16,"○",参考資料３!$C$8:$C$16,"13富田林保健所")+COUNTIFS(参考資料３!AK8:AK16,"◎",参考資料３!$C$8:$C$16,"13富田林保健所")</f>
        <v>0</v>
      </c>
      <c r="R12" s="152">
        <f>COUNTIFS(参考資料３!AL8:AL16,"○",参考資料３!$C$8:$C$16,"13富田林保健所")+COUNTIFS(参考資料３!AL8:AL16,"◎",参考資料３!$C$8:$C$16,"13富田林保健所")</f>
        <v>0</v>
      </c>
      <c r="S12" s="155">
        <f>COUNTIFS(参考資料３!AM8:AM16,"○",参考資料３!$C$8:$C$16,"13富田林保健所")+COUNTIFS(参考資料３!AM8:AM16,"◎",参考資料３!$C$8:$C$16,"13富田林保健所")</f>
        <v>0</v>
      </c>
      <c r="T12" s="156">
        <f>COUNTIFS(参考資料３!AN8:AN16,"○",参考資料３!$C$8:$C$16,"13富田林保健所")+COUNTIFS(参考資料３!AN8:AN16,"◎",参考資料３!$C$8:$C$16,"13富田林保健所")</f>
        <v>0</v>
      </c>
      <c r="U12" s="152">
        <f>COUNTIFS(参考資料３!AO8:AO16,"○",参考資料３!$C$8:$C$16,"13富田林保健所")+COUNTIFS(参考資料３!AO8:AO16,"◎",参考資料３!$C$8:$C$16,"13富田林保健所")</f>
        <v>0</v>
      </c>
      <c r="V12" s="152">
        <f>COUNTIFS(参考資料３!AP8:AP16,"○",参考資料３!$C$8:$C$16,"13富田林保健所")+COUNTIFS(参考資料３!AP8:AP16,"◎",参考資料３!$C$8:$C$16,"13富田林保健所")</f>
        <v>0</v>
      </c>
      <c r="W12" s="152">
        <f>COUNTIFS(参考資料３!AQ8:AQ16,"○",参考資料３!$C$8:$C$16,"13富田林保健所")+COUNTIFS(参考資料３!AQ8:AQ16,"◎",参考資料３!$C$8:$C$16,"13富田林保健所")</f>
        <v>0</v>
      </c>
      <c r="X12" s="152">
        <f>COUNTIFS(参考資料３!AR8:AR16,"○",参考資料３!$C$8:$C$16,"13富田林保健所")+COUNTIFS(参考資料３!AR8:AR16,"◎",参考資料３!$C$8:$C$16,"13富田林保健所")</f>
        <v>0</v>
      </c>
      <c r="Y12" s="152">
        <f>COUNTIFS(参考資料３!AS8:AS16,"○",参考資料３!$C$8:$C$16,"13富田林保健所")+COUNTIFS(参考資料３!AS8:AS16,"◎",参考資料３!$C$8:$C$16,"13富田林保健所")</f>
        <v>1</v>
      </c>
      <c r="Z12" s="152">
        <f>COUNTIFS(参考資料３!AT8:AT16,"○",参考資料３!$C$8:$C$16,"13富田林保健所")+COUNTIFS(参考資料３!AT8:AT16,"◎",参考資料３!$C$8:$C$16,"13富田林保健所")</f>
        <v>0</v>
      </c>
      <c r="AA12" s="152">
        <f>COUNTIFS(参考資料３!AU8:AU16,"○",参考資料３!$C$8:$C$16,"13富田林保健所")+COUNTIFS(参考資料３!AU8:AU16,"◎",参考資料３!$C$8:$C$16,"13富田林保健所")</f>
        <v>0</v>
      </c>
      <c r="AB12" s="152">
        <f>COUNTIFS(参考資料３!AV8:AV16,"○",参考資料３!$C$8:$C$16,"13富田林保健所")+COUNTIFS(参考資料３!AV8:AV16,"◎",参考資料３!$C$8:$C$16,"13富田林保健所")</f>
        <v>0</v>
      </c>
      <c r="AC12" s="152">
        <f>COUNTIFS(参考資料３!AW8:AW16,"○",参考資料３!$C$8:$C$16,"13富田林保健所")+COUNTIFS(参考資料３!AW8:AW16,"◎",参考資料３!$C$8:$C$16,"13富田林保健所")</f>
        <v>1</v>
      </c>
      <c r="AD12" s="153">
        <f>COUNTIFS(参考資料３!AX8:AX16,"○",参考資料３!$C$8:$C$16,"13富田林保健所")+COUNTIFS(参考資料３!AX8:AX16,"◎",参考資料３!$C$8:$C$16,"13富田林保健所")</f>
        <v>0</v>
      </c>
      <c r="AE12" s="154">
        <f>COUNTIFS(参考資料３!AY8:AY16,"○",参考資料３!$C$8:$C$16,"13富田林保健所")+COUNTIFS(参考資料３!AY8:AY16,"◎",参考資料３!$C$8:$C$16,"13富田林保健所")</f>
        <v>0</v>
      </c>
      <c r="AF12" s="152">
        <f>COUNTIFS(参考資料３!AZ8:AZ16,"○",参考資料３!$C$8:$C$16,"13富田林保健所")+COUNTIFS(参考資料３!AZ8:AZ16,"◎",参考資料３!$C$8:$C$16,"13富田林保健所")</f>
        <v>1</v>
      </c>
      <c r="AG12" s="155">
        <f>COUNTIFS(参考資料３!BA8:BA16,"○",参考資料３!$C$8:$C$16,"13富田林保健所")+COUNTIFS(参考資料３!BA8:BA16,"◎",参考資料３!$C$8:$C$16,"13富田林保健所")</f>
        <v>0</v>
      </c>
    </row>
    <row r="13" spans="2:33" s="96" customFormat="1" ht="26.4" customHeight="1" x14ac:dyDescent="0.2">
      <c r="B13" s="98" t="s">
        <v>23</v>
      </c>
      <c r="C13" s="102" t="s">
        <v>24</v>
      </c>
      <c r="D13" s="99">
        <f>COUNTIFS(参考資料３!X8:X16,"○",参考資料３!$C$8:$C$16,"15和泉保健所")+COUNTIFS(参考資料３!X8:X16,"◎",参考資料３!$C$8:$C$16,"15和泉保健所")</f>
        <v>1</v>
      </c>
      <c r="E13" s="152">
        <f>COUNTIFS(参考資料３!Y8:Y16,"○",参考資料３!$C$8:$C$16,"15和泉保健所")+COUNTIFS(参考資料３!Y8:Y16,"◎",参考資料３!$C$8:$C$16,"15和泉保健所")</f>
        <v>0</v>
      </c>
      <c r="F13" s="152">
        <f>COUNTIFS(参考資料３!Z8:Z16,"○",参考資料３!$C$8:$C$16,"15和泉保健所")+COUNTIFS(参考資料３!Z8:Z16,"◎",参考資料３!$C$8:$C$16,"15和泉保健所")</f>
        <v>0</v>
      </c>
      <c r="G13" s="152">
        <f>COUNTIFS(参考資料３!AA8:AA16,"○",参考資料３!$C$8:$C$16,"15和泉保健所")+COUNTIFS(参考資料３!AA8:AA16,"◎",参考資料３!$C$8:$C$16,"15和泉保健所")</f>
        <v>1</v>
      </c>
      <c r="H13" s="152">
        <f>COUNTIFS(参考資料３!AB8:AB16,"○",参考資料３!$C$8:$C$16,"15和泉保健所")+COUNTIFS(参考資料３!AB8:AB16,"◎",参考資料３!$C$8:$C$16,"15和泉保健所")</f>
        <v>1</v>
      </c>
      <c r="I13" s="153">
        <f>COUNTIFS(参考資料３!AC8:AC16,"○",参考資料３!$C$8:$C$16,"15和泉保健所")+COUNTIFS(参考資料３!AC8:AC16,"◎",参考資料３!$C$8:$C$16,"15和泉保健所")</f>
        <v>0</v>
      </c>
      <c r="J13" s="154">
        <f>COUNTIFS(参考資料３!AD8:AD16,"○",参考資料３!$C$8:$C$16,"15和泉保健所")+COUNTIFS(参考資料３!AD8:AD16,"◎",参考資料３!$C$8:$C$16,"15和泉保健所")</f>
        <v>0</v>
      </c>
      <c r="K13" s="152">
        <f>COUNTIFS(参考資料３!AE8:AE16,"○",参考資料３!$C$8:$C$16,"15和泉保健所")+COUNTIFS(参考資料３!AE8:AE16,"◎",参考資料３!$C$8:$C$16,"15和泉保健所")</f>
        <v>0</v>
      </c>
      <c r="L13" s="155">
        <f>COUNTIFS(参考資料３!AF8:AF16,"○",参考資料３!$C$8:$C$16,"15和泉保健所")+COUNTIFS(参考資料３!AF8:AF16,"◎",参考資料３!$C$8:$C$16,"15和泉保健所")</f>
        <v>0</v>
      </c>
      <c r="M13" s="156">
        <f>COUNTIFS(参考資料３!AG8:AG16,"○",参考資料３!$C$8:$C$16,"15和泉保健所")+COUNTIFS(参考資料３!AG8:AG16,"◎",参考資料３!$C$8:$C$16,"15和泉保健所")</f>
        <v>0</v>
      </c>
      <c r="N13" s="152">
        <f>COUNTIFS(参考資料３!AH8:AH16,"○",参考資料３!$C$8:$C$16,"15和泉保健所")+COUNTIFS(参考資料３!AH8:AH16,"◎",参考資料３!$C$8:$C$16,"15和泉保健所")</f>
        <v>0</v>
      </c>
      <c r="O13" s="152">
        <f>COUNTIFS(参考資料３!AI8:AI16,"○",参考資料３!$C$8:$C$16,"15和泉保健所")+COUNTIFS(参考資料３!AI8:AI16,"◎",参考資料３!$C$8:$C$16,"15和泉保健所")</f>
        <v>0</v>
      </c>
      <c r="P13" s="153">
        <f>COUNTIFS(参考資料３!AJ8:AJ16,"○",参考資料３!$C$8:$C$16,"15和泉保健所")+COUNTIFS(参考資料３!AJ8:AJ16,"◎",参考資料３!$C$8:$C$16,"15和泉保健所")</f>
        <v>1</v>
      </c>
      <c r="Q13" s="154">
        <f>COUNTIFS(参考資料３!AK8:AK16,"○",参考資料３!$C$8:$C$16,"15和泉保健所")+COUNTIFS(参考資料３!AK8:AK16,"◎",参考資料３!$C$8:$C$16,"15和泉保健所")</f>
        <v>1</v>
      </c>
      <c r="R13" s="152">
        <f>COUNTIFS(参考資料３!AL8:AL16,"○",参考資料３!$C$8:$C$16,"15和泉保健所")+COUNTIFS(参考資料３!AL8:AL16,"◎",参考資料３!$C$8:$C$16,"15和泉保健所")</f>
        <v>0</v>
      </c>
      <c r="S13" s="155">
        <f>COUNTIFS(参考資料３!AM8:AM16,"○",参考資料３!$C$8:$C$16,"15和泉保健所")+COUNTIFS(参考資料３!AM8:AM16,"◎",参考資料３!$C$8:$C$16,"15和泉保健所")</f>
        <v>0</v>
      </c>
      <c r="T13" s="156">
        <f>COUNTIFS(参考資料３!AN8:AN16,"○",参考資料３!$C$8:$C$16,"15和泉保健所")+COUNTIFS(参考資料３!AN8:AN16,"◎",参考資料３!$C$8:$C$16,"15和泉保健所")</f>
        <v>0</v>
      </c>
      <c r="U13" s="152">
        <f>COUNTIFS(参考資料３!AO8:AO16,"○",参考資料３!$C$8:$C$16,"15和泉保健所")+COUNTIFS(参考資料３!AO8:AO16,"◎",参考資料３!$C$8:$C$16,"15和泉保健所")</f>
        <v>1</v>
      </c>
      <c r="V13" s="152">
        <f>COUNTIFS(参考資料３!AP8:AP16,"○",参考資料３!$C$8:$C$16,"15和泉保健所")+COUNTIFS(参考資料３!AP8:AP16,"◎",参考資料３!$C$8:$C$16,"15和泉保健所")</f>
        <v>0</v>
      </c>
      <c r="W13" s="152">
        <f>COUNTIFS(参考資料３!AQ8:AQ16,"○",参考資料３!$C$8:$C$16,"15和泉保健所")+COUNTIFS(参考資料３!AQ8:AQ16,"◎",参考資料３!$C$8:$C$16,"15和泉保健所")</f>
        <v>0</v>
      </c>
      <c r="X13" s="152">
        <f>COUNTIFS(参考資料３!AR8:AR16,"○",参考資料３!$C$8:$C$16,"15和泉保健所")+COUNTIFS(参考資料３!AR8:AR16,"◎",参考資料３!$C$8:$C$16,"15和泉保健所")</f>
        <v>1</v>
      </c>
      <c r="Y13" s="152">
        <f>COUNTIFS(参考資料３!AS8:AS16,"○",参考資料３!$C$8:$C$16,"15和泉保健所")+COUNTIFS(参考資料３!AS8:AS16,"◎",参考資料３!$C$8:$C$16,"15和泉保健所")</f>
        <v>1</v>
      </c>
      <c r="Z13" s="152">
        <f>COUNTIFS(参考資料３!AT8:AT16,"○",参考資料３!$C$8:$C$16,"15和泉保健所")+COUNTIFS(参考資料３!AT8:AT16,"◎",参考資料３!$C$8:$C$16,"15和泉保健所")</f>
        <v>0</v>
      </c>
      <c r="AA13" s="152">
        <f>COUNTIFS(参考資料３!AU8:AU16,"○",参考資料３!$C$8:$C$16,"15和泉保健所")+COUNTIFS(参考資料３!AU8:AU16,"◎",参考資料３!$C$8:$C$16,"15和泉保健所")</f>
        <v>0</v>
      </c>
      <c r="AB13" s="152">
        <f>COUNTIFS(参考資料３!AV8:AV16,"○",参考資料３!$C$8:$C$16,"15和泉保健所")+COUNTIFS(参考資料３!AV8:AV16,"◎",参考資料３!$C$8:$C$16,"15和泉保健所")</f>
        <v>0</v>
      </c>
      <c r="AC13" s="152">
        <f>COUNTIFS(参考資料３!AW8:AW16,"○",参考資料３!$C$8:$C$16,"15和泉保健所")+COUNTIFS(参考資料３!AW8:AW16,"◎",参考資料３!$C$8:$C$16,"15和泉保健所")</f>
        <v>1</v>
      </c>
      <c r="AD13" s="153">
        <f>COUNTIFS(参考資料３!AX8:AX16,"○",参考資料３!$C$8:$C$16,"15和泉保健所")+COUNTIFS(参考資料３!AX8:AX16,"◎",参考資料３!$C$8:$C$16,"15和泉保健所")</f>
        <v>0</v>
      </c>
      <c r="AE13" s="154">
        <f>COUNTIFS(参考資料３!AY8:AY16,"○",参考資料３!$C$8:$C$16,"15和泉保健所")+COUNTIFS(参考資料３!AY8:AY16,"◎",参考資料３!$C$8:$C$16,"15和泉保健所")</f>
        <v>1</v>
      </c>
      <c r="AF13" s="152">
        <f>COUNTIFS(参考資料３!AZ8:AZ16,"○",参考資料３!$C$8:$C$16,"15和泉保健所")+COUNTIFS(参考資料３!AZ8:AZ16,"◎",参考資料３!$C$8:$C$16,"15和泉保健所")</f>
        <v>1</v>
      </c>
      <c r="AG13" s="155">
        <f>COUNTIFS(参考資料３!BA8:BA16,"○",参考資料３!$C$8:$C$16,"15和泉保健所")+COUNTIFS(参考資料３!BA8:BA16,"◎",参考資料３!$C$8:$C$16,"15和泉保健所")</f>
        <v>1</v>
      </c>
    </row>
    <row r="14" spans="2:33" s="96" customFormat="1" ht="26.4" customHeight="1" x14ac:dyDescent="0.2">
      <c r="B14" s="98" t="s">
        <v>23</v>
      </c>
      <c r="C14" s="102" t="s">
        <v>25</v>
      </c>
      <c r="D14" s="104">
        <f>COUNTIFS(参考資料３!X8:X16,"○",参考資料３!$C$8:$C$16,"16岸和田保健所")+COUNTIFS(参考資料３!X8:X16,"◎",参考資料３!$C$8:$C$16,"16岸和田保健所")</f>
        <v>0</v>
      </c>
      <c r="E14" s="152">
        <f>COUNTIFS(参考資料３!Y8:Y16,"○",参考資料３!$C$8:$C$16,"16岸和田保健所")+COUNTIFS(参考資料３!Y8:Y16,"◎",参考資料３!$C$8:$C$16,"16岸和田保健所")</f>
        <v>0</v>
      </c>
      <c r="F14" s="152">
        <f>COUNTIFS(参考資料３!Z8:Z16,"○",参考資料３!$C$8:$C$16,"16岸和田保健所")+COUNTIFS(参考資料３!Z8:Z16,"◎",参考資料３!$C$8:$C$16,"16岸和田保健所")</f>
        <v>0</v>
      </c>
      <c r="G14" s="152">
        <f>COUNTIFS(参考資料３!AA8:AA16,"○",参考資料３!$C$8:$C$16,"16岸和田保健所")+COUNTIFS(参考資料３!AA8:AA16,"◎",参考資料３!$C$8:$C$16,"16岸和田保健所")</f>
        <v>0</v>
      </c>
      <c r="H14" s="152">
        <f>COUNTIFS(参考資料３!AB8:AB16,"○",参考資料３!$C$8:$C$16,"16岸和田保健所")+COUNTIFS(参考資料３!AB8:AB16,"◎",参考資料３!$C$8:$C$16,"16岸和田保健所")</f>
        <v>1</v>
      </c>
      <c r="I14" s="153">
        <f>COUNTIFS(参考資料３!AC8:AC16,"○",参考資料３!$C$8:$C$16,"16岸和田保健所")+COUNTIFS(参考資料３!AC8:AC16,"◎",参考資料３!$C$8:$C$16,"16岸和田保健所")</f>
        <v>0</v>
      </c>
      <c r="J14" s="154">
        <f>COUNTIFS(参考資料３!AD8:AD16,"○",参考資料３!$C$8:$C$16,"16岸和田保健所")+COUNTIFS(参考資料３!AD8:AD16,"◎",参考資料３!$C$8:$C$16,"16岸和田保健所")</f>
        <v>0</v>
      </c>
      <c r="K14" s="152">
        <f>COUNTIFS(参考資料３!AE8:AE16,"○",参考資料３!$C$8:$C$16,"16岸和田保健所")+COUNTIFS(参考資料３!AE8:AE16,"◎",参考資料３!$C$8:$C$16,"16岸和田保健所")</f>
        <v>0</v>
      </c>
      <c r="L14" s="155">
        <f>COUNTIFS(参考資料３!AF8:AF16,"○",参考資料３!$C$8:$C$16,"16岸和田保健所")+COUNTIFS(参考資料３!AF8:AF16,"◎",参考資料３!$C$8:$C$16,"16岸和田保健所")</f>
        <v>0</v>
      </c>
      <c r="M14" s="156">
        <f>COUNTIFS(参考資料３!AG8:AG16,"○",参考資料３!$C$8:$C$16,"16岸和田保健所")+COUNTIFS(参考資料３!AG8:AG16,"◎",参考資料３!$C$8:$C$16,"16岸和田保健所")</f>
        <v>0</v>
      </c>
      <c r="N14" s="152">
        <f>COUNTIFS(参考資料３!AH8:AH16,"○",参考資料３!$C$8:$C$16,"16岸和田保健所")+COUNTIFS(参考資料３!AH8:AH16,"◎",参考資料３!$C$8:$C$16,"16岸和田保健所")</f>
        <v>0</v>
      </c>
      <c r="O14" s="152">
        <f>COUNTIFS(参考資料３!AI8:AI16,"○",参考資料３!$C$8:$C$16,"16岸和田保健所")+COUNTIFS(参考資料３!AI8:AI16,"◎",参考資料３!$C$8:$C$16,"16岸和田保健所")</f>
        <v>0</v>
      </c>
      <c r="P14" s="153">
        <f>COUNTIFS(参考資料３!AJ8:AJ16,"○",参考資料３!$C$8:$C$16,"16岸和田保健所")+COUNTIFS(参考資料３!AJ8:AJ16,"◎",参考資料３!$C$8:$C$16,"16岸和田保健所")</f>
        <v>0</v>
      </c>
      <c r="Q14" s="154">
        <f>COUNTIFS(参考資料３!AK8:AK16,"○",参考資料３!$C$8:$C$16,"16岸和田保健所")+COUNTIFS(参考資料３!AK8:AK16,"◎",参考資料３!$C$8:$C$16,"16岸和田保健所")</f>
        <v>1</v>
      </c>
      <c r="R14" s="152">
        <f>COUNTIFS(参考資料３!AL8:AL16,"○",参考資料３!$C$8:$C$16,"16岸和田保健所")+COUNTIFS(参考資料３!AL8:AL16,"◎",参考資料３!$C$8:$C$16,"16岸和田保健所")</f>
        <v>0</v>
      </c>
      <c r="S14" s="155">
        <f>COUNTIFS(参考資料３!AM8:AM16,"○",参考資料３!$C$8:$C$16,"16岸和田保健所")+COUNTIFS(参考資料３!AM8:AM16,"◎",参考資料３!$C$8:$C$16,"16岸和田保健所")</f>
        <v>1</v>
      </c>
      <c r="T14" s="156">
        <f>COUNTIFS(参考資料３!AN8:AN16,"○",参考資料３!$C$8:$C$16,"16岸和田保健所")+COUNTIFS(参考資料３!AN8:AN16,"◎",参考資料３!$C$8:$C$16,"16岸和田保健所")</f>
        <v>0</v>
      </c>
      <c r="U14" s="152">
        <f>COUNTIFS(参考資料３!AO8:AO16,"○",参考資料３!$C$8:$C$16,"16岸和田保健所")+COUNTIFS(参考資料３!AO8:AO16,"◎",参考資料３!$C$8:$C$16,"16岸和田保健所")</f>
        <v>0</v>
      </c>
      <c r="V14" s="152">
        <f>COUNTIFS(参考資料３!AP8:AP16,"○",参考資料３!$C$8:$C$16,"16岸和田保健所")+COUNTIFS(参考資料３!AP8:AP16,"◎",参考資料３!$C$8:$C$16,"16岸和田保健所")</f>
        <v>1</v>
      </c>
      <c r="W14" s="152">
        <f>COUNTIFS(参考資料３!AQ8:AQ16,"○",参考資料３!$C$8:$C$16,"16岸和田保健所")+COUNTIFS(参考資料３!AQ8:AQ16,"◎",参考資料３!$C$8:$C$16,"16岸和田保健所")</f>
        <v>0</v>
      </c>
      <c r="X14" s="152">
        <f>COUNTIFS(参考資料３!AR8:AR16,"○",参考資料３!$C$8:$C$16,"16岸和田保健所")+COUNTIFS(参考資料３!AR8:AR16,"◎",参考資料３!$C$8:$C$16,"16岸和田保健所")</f>
        <v>0</v>
      </c>
      <c r="Y14" s="152">
        <f>COUNTIFS(参考資料３!AS8:AS16,"○",参考資料３!$C$8:$C$16,"16岸和田保健所")+COUNTIFS(参考資料３!AS8:AS16,"◎",参考資料３!$C$8:$C$16,"16岸和田保健所")</f>
        <v>1</v>
      </c>
      <c r="Z14" s="152">
        <f>COUNTIFS(参考資料３!AT8:AT16,"○",参考資料３!$C$8:$C$16,"16岸和田保健所")+COUNTIFS(参考資料３!AT8:AT16,"◎",参考資料３!$C$8:$C$16,"16岸和田保健所")</f>
        <v>0</v>
      </c>
      <c r="AA14" s="152">
        <f>COUNTIFS(参考資料３!AU8:AU16,"○",参考資料３!$C$8:$C$16,"16岸和田保健所")+COUNTIFS(参考資料３!AU8:AU16,"◎",参考資料３!$C$8:$C$16,"16岸和田保健所")</f>
        <v>0</v>
      </c>
      <c r="AB14" s="152">
        <f>COUNTIFS(参考資料３!AV8:AV16,"○",参考資料３!$C$8:$C$16,"16岸和田保健所")+COUNTIFS(参考資料３!AV8:AV16,"◎",参考資料３!$C$8:$C$16,"16岸和田保健所")</f>
        <v>0</v>
      </c>
      <c r="AC14" s="152">
        <f>COUNTIFS(参考資料３!AW8:AW16,"○",参考資料３!$C$8:$C$16,"16岸和田保健所")+COUNTIFS(参考資料３!AW8:AW16,"◎",参考資料３!$C$8:$C$16,"16岸和田保健所")</f>
        <v>0</v>
      </c>
      <c r="AD14" s="153">
        <f>COUNTIFS(参考資料３!AX8:AX16,"○",参考資料３!$C$8:$C$16,"16岸和田保健所")+COUNTIFS(参考資料３!AX8:AX16,"◎",参考資料３!$C$8:$C$16,"16岸和田保健所")</f>
        <v>0</v>
      </c>
      <c r="AE14" s="154">
        <f>COUNTIFS(参考資料３!AY8:AY16,"○",参考資料３!$C$8:$C$16,"16岸和田保健所")+COUNTIFS(参考資料３!AY8:AY16,"◎",参考資料３!$C$8:$C$16,"16岸和田保健所")</f>
        <v>1</v>
      </c>
      <c r="AF14" s="152">
        <f>COUNTIFS(参考資料３!AZ8:AZ16,"○",参考資料３!$C$8:$C$16,"16岸和田保健所")+COUNTIFS(参考資料３!AZ8:AZ16,"◎",参考資料３!$C$8:$C$16,"16岸和田保健所")</f>
        <v>0</v>
      </c>
      <c r="AG14" s="155">
        <f>COUNTIFS(参考資料３!BA8:BA16,"○",参考資料３!$C$8:$C$16,"16岸和田保健所")+COUNTIFS(参考資料３!BA8:BA16,"◎",参考資料３!$C$8:$C$16,"16岸和田保健所")</f>
        <v>0</v>
      </c>
    </row>
    <row r="15" spans="2:33" s="96" customFormat="1" ht="26.4" customHeight="1" thickBot="1" x14ac:dyDescent="0.25">
      <c r="B15" s="98" t="s">
        <v>23</v>
      </c>
      <c r="C15" s="102" t="s">
        <v>26</v>
      </c>
      <c r="D15" s="135">
        <f>COUNTIFS(参考資料３!X8:X16,"○",参考資料３!$C$8:$C$16,"17泉佐野保健所")+COUNTIFS(参考資料３!X8:X16,"◎",参考資料３!$C$8:$C$16,"17泉佐野保健所")</f>
        <v>1</v>
      </c>
      <c r="E15" s="157">
        <f>COUNTIFS(参考資料３!Y8:Y16,"○",参考資料３!$C$8:$C$16,"17泉佐野保健所")+COUNTIFS(参考資料３!Y8:Y16,"◎",参考資料３!$C$8:$C$16,"17泉佐野保健所")</f>
        <v>0</v>
      </c>
      <c r="F15" s="157">
        <f>COUNTIFS(参考資料３!Z8:Z16,"○",参考資料３!$C$8:$C$16,"17泉佐野保健所")+COUNTIFS(参考資料３!Z8:Z16,"◎",参考資料３!$C$8:$C$16,"17泉佐野保健所")</f>
        <v>0</v>
      </c>
      <c r="G15" s="157">
        <f>COUNTIFS(参考資料３!AA8:AA16,"○",参考資料３!$C$8:$C$16,"17泉佐野保健所")+COUNTIFS(参考資料３!AA8:AA16,"◎",参考資料３!$C$8:$C$16,"17泉佐野保健所")</f>
        <v>0</v>
      </c>
      <c r="H15" s="157">
        <f>COUNTIFS(参考資料３!AB8:AB16,"○",参考資料３!$C$8:$C$16,"17泉佐野保健所")+COUNTIFS(参考資料３!AB8:AB16,"◎",参考資料３!$C$8:$C$16,"17泉佐野保健所")</f>
        <v>0</v>
      </c>
      <c r="I15" s="158">
        <f>COUNTIFS(参考資料３!AC8:AC16,"○",参考資料３!$C$8:$C$16,"17泉佐野保健所")+COUNTIFS(参考資料３!AC8:AC16,"◎",参考資料３!$C$8:$C$16,"17泉佐野保健所")</f>
        <v>0</v>
      </c>
      <c r="J15" s="159">
        <f>COUNTIFS(参考資料３!AD8:AD16,"○",参考資料３!$C$8:$C$16,"17泉佐野保健所")+COUNTIFS(参考資料３!AD8:AD16,"◎",参考資料３!$C$8:$C$16,"17泉佐野保健所")</f>
        <v>0</v>
      </c>
      <c r="K15" s="157">
        <f>COUNTIFS(参考資料３!AE8:AE16,"○",参考資料３!$C$8:$C$16,"17泉佐野保健所")+COUNTIFS(参考資料３!AE8:AE16,"◎",参考資料３!$C$8:$C$16,"17泉佐野保健所")</f>
        <v>0</v>
      </c>
      <c r="L15" s="160">
        <f>COUNTIFS(参考資料３!AF8:AF16,"○",参考資料３!$C$8:$C$16,"17泉佐野保健所")+COUNTIFS(参考資料３!AF8:AF16,"◎",参考資料３!$C$8:$C$16,"17泉佐野保健所")</f>
        <v>0</v>
      </c>
      <c r="M15" s="161">
        <f>COUNTIFS(参考資料３!AG8:AG16,"○",参考資料３!$C$8:$C$16,"17泉佐野保健所")+COUNTIFS(参考資料３!AG8:AG16,"◎",参考資料３!$C$8:$C$16,"17泉佐野保健所")</f>
        <v>0</v>
      </c>
      <c r="N15" s="157">
        <f>COUNTIFS(参考資料３!AH8:AH16,"○",参考資料３!$C$8:$C$16,"17泉佐野保健所")+COUNTIFS(参考資料３!AH8:AH16,"◎",参考資料３!$C$8:$C$16,"17泉佐野保健所")</f>
        <v>0</v>
      </c>
      <c r="O15" s="157">
        <f>COUNTIFS(参考資料３!AI8:AI16,"○",参考資料３!$C$8:$C$16,"17泉佐野保健所")+COUNTIFS(参考資料３!AI8:AI16,"◎",参考資料３!$C$8:$C$16,"17泉佐野保健所")</f>
        <v>0</v>
      </c>
      <c r="P15" s="158">
        <f>COUNTIFS(参考資料３!AJ8:AJ16,"○",参考資料３!$C$8:$C$16,"17泉佐野保健所")+COUNTIFS(参考資料３!AJ8:AJ16,"◎",参考資料３!$C$8:$C$16,"17泉佐野保健所")</f>
        <v>0</v>
      </c>
      <c r="Q15" s="159">
        <f>COUNTIFS(参考資料３!AK8:AK16,"○",参考資料３!$C$8:$C$16,"17泉佐野保健所")+COUNTIFS(参考資料３!AK8:AK16,"◎",参考資料３!$C$8:$C$16,"17泉佐野保健所")</f>
        <v>0</v>
      </c>
      <c r="R15" s="157">
        <f>COUNTIFS(参考資料３!AL8:AL16,"○",参考資料３!$C$8:$C$16,"17泉佐野保健所")+COUNTIFS(参考資料３!AL8:AL16,"◎",参考資料３!$C$8:$C$16,"17泉佐野保健所")</f>
        <v>0</v>
      </c>
      <c r="S15" s="160">
        <f>COUNTIFS(参考資料３!AM8:AM16,"○",参考資料３!$C$8:$C$16,"17泉佐野保健所")+COUNTIFS(参考資料３!AM8:AM16,"◎",参考資料３!$C$8:$C$16,"17泉佐野保健所")</f>
        <v>0</v>
      </c>
      <c r="T15" s="161">
        <f>COUNTIFS(参考資料３!AN8:AN16,"○",参考資料３!$C$8:$C$16,"17泉佐野保健所")+COUNTIFS(参考資料３!AN8:AN16,"◎",参考資料３!$C$8:$C$16,"17泉佐野保健所")</f>
        <v>0</v>
      </c>
      <c r="U15" s="157">
        <f>COUNTIFS(参考資料３!AO8:AO16,"○",参考資料３!$C$8:$C$16,"17泉佐野保健所")+COUNTIFS(参考資料３!AO8:AO16,"◎",参考資料３!$C$8:$C$16,"17泉佐野保健所")</f>
        <v>0</v>
      </c>
      <c r="V15" s="157">
        <f>COUNTIFS(参考資料３!AP8:AP16,"○",参考資料３!$C$8:$C$16,"17泉佐野保健所")+COUNTIFS(参考資料３!AP8:AP16,"◎",参考資料３!$C$8:$C$16,"17泉佐野保健所")</f>
        <v>0</v>
      </c>
      <c r="W15" s="157">
        <f>COUNTIFS(参考資料３!AQ8:AQ16,"○",参考資料３!$C$8:$C$16,"17泉佐野保健所")+COUNTIFS(参考資料３!AQ8:AQ16,"◎",参考資料３!$C$8:$C$16,"17泉佐野保健所")</f>
        <v>0</v>
      </c>
      <c r="X15" s="157">
        <f>COUNTIFS(参考資料３!AR8:AR16,"○",参考資料３!$C$8:$C$16,"17泉佐野保健所")+COUNTIFS(参考資料３!AR8:AR16,"◎",参考資料３!$C$8:$C$16,"17泉佐野保健所")</f>
        <v>0</v>
      </c>
      <c r="Y15" s="157">
        <f>COUNTIFS(参考資料３!AS8:AS16,"○",参考資料３!$C$8:$C$16,"17泉佐野保健所")+COUNTIFS(参考資料３!AS8:AS16,"◎",参考資料３!$C$8:$C$16,"17泉佐野保健所")</f>
        <v>1</v>
      </c>
      <c r="Z15" s="157">
        <f>COUNTIFS(参考資料３!AT8:AT16,"○",参考資料３!$C$8:$C$16,"17泉佐野保健所")+COUNTIFS(参考資料３!AT8:AT16,"◎",参考資料３!$C$8:$C$16,"17泉佐野保健所")</f>
        <v>0</v>
      </c>
      <c r="AA15" s="157">
        <f>COUNTIFS(参考資料３!AU8:AU16,"○",参考資料３!$C$8:$C$16,"17泉佐野保健所")+COUNTIFS(参考資料３!AU8:AU16,"◎",参考資料３!$C$8:$C$16,"17泉佐野保健所")</f>
        <v>1</v>
      </c>
      <c r="AB15" s="157">
        <f>COUNTIFS(参考資料３!AV8:AV16,"○",参考資料３!$C$8:$C$16,"17泉佐野保健所")+COUNTIFS(参考資料３!AV8:AV16,"◎",参考資料３!$C$8:$C$16,"17泉佐野保健所")</f>
        <v>0</v>
      </c>
      <c r="AC15" s="157">
        <f>COUNTIFS(参考資料３!AW8:AW16,"○",参考資料３!$C$8:$C$16,"17泉佐野保健所")+COUNTIFS(参考資料３!AW8:AW16,"◎",参考資料３!$C$8:$C$16,"17泉佐野保健所")</f>
        <v>1</v>
      </c>
      <c r="AD15" s="158">
        <f>COUNTIFS(参考資料３!AX8:AX16,"○",参考資料３!$C$8:$C$16,"17泉佐野保健所")+COUNTIFS(参考資料３!AX8:AX16,"◎",参考資料３!$C$8:$C$16,"17泉佐野保健所")</f>
        <v>0</v>
      </c>
      <c r="AE15" s="159">
        <f>COUNTIFS(参考資料３!AY8:AY16,"○",参考資料３!$C$8:$C$16,"17泉佐野保健所")+COUNTIFS(参考資料３!AY8:AY16,"◎",参考資料３!$C$8:$C$16,"17泉佐野保健所")</f>
        <v>0</v>
      </c>
      <c r="AF15" s="157">
        <f>COUNTIFS(参考資料３!AZ8:AZ16,"○",参考資料３!$C$8:$C$16,"17泉佐野保健所")+COUNTIFS(参考資料３!AZ8:AZ16,"◎",参考資料３!$C$8:$C$16,"17泉佐野保健所")</f>
        <v>1</v>
      </c>
      <c r="AG15" s="160">
        <f>COUNTIFS(参考資料３!BA8:BA16,"○",参考資料３!$C$8:$C$16,"17泉佐野保健所")+COUNTIFS(参考資料３!BA8:BA16,"◎",参考資料３!$C$8:$C$16,"17泉佐野保健所")</f>
        <v>0</v>
      </c>
    </row>
    <row r="16" spans="2:33" s="146" customFormat="1" ht="26.4" customHeight="1" thickBot="1" x14ac:dyDescent="0.25">
      <c r="B16" s="289" t="s">
        <v>135</v>
      </c>
      <c r="C16" s="290"/>
      <c r="D16" s="126">
        <f t="shared" ref="D16:AG16" si="0">SUM(D7:D15)</f>
        <v>7</v>
      </c>
      <c r="E16" s="141">
        <f t="shared" si="0"/>
        <v>3</v>
      </c>
      <c r="F16" s="141">
        <f t="shared" si="0"/>
        <v>2</v>
      </c>
      <c r="G16" s="141">
        <f t="shared" si="0"/>
        <v>3</v>
      </c>
      <c r="H16" s="141">
        <f t="shared" si="0"/>
        <v>5</v>
      </c>
      <c r="I16" s="142">
        <f t="shared" si="0"/>
        <v>0</v>
      </c>
      <c r="J16" s="143">
        <f t="shared" si="0"/>
        <v>3</v>
      </c>
      <c r="K16" s="141">
        <f t="shared" si="0"/>
        <v>2</v>
      </c>
      <c r="L16" s="144">
        <f t="shared" si="0"/>
        <v>0</v>
      </c>
      <c r="M16" s="145">
        <f t="shared" si="0"/>
        <v>1</v>
      </c>
      <c r="N16" s="141">
        <f t="shared" si="0"/>
        <v>1</v>
      </c>
      <c r="O16" s="141">
        <f t="shared" si="0"/>
        <v>0</v>
      </c>
      <c r="P16" s="142">
        <f t="shared" si="0"/>
        <v>2</v>
      </c>
      <c r="Q16" s="143">
        <f t="shared" si="0"/>
        <v>5</v>
      </c>
      <c r="R16" s="141">
        <f t="shared" si="0"/>
        <v>0</v>
      </c>
      <c r="S16" s="144">
        <f t="shared" si="0"/>
        <v>2</v>
      </c>
      <c r="T16" s="145">
        <f t="shared" si="0"/>
        <v>2</v>
      </c>
      <c r="U16" s="141">
        <f t="shared" si="0"/>
        <v>3</v>
      </c>
      <c r="V16" s="141">
        <f t="shared" si="0"/>
        <v>4</v>
      </c>
      <c r="W16" s="141">
        <f t="shared" si="0"/>
        <v>2</v>
      </c>
      <c r="X16" s="141">
        <f t="shared" si="0"/>
        <v>3</v>
      </c>
      <c r="Y16" s="141">
        <f t="shared" si="0"/>
        <v>9</v>
      </c>
      <c r="Z16" s="141">
        <f t="shared" si="0"/>
        <v>2</v>
      </c>
      <c r="AA16" s="141">
        <f t="shared" si="0"/>
        <v>4</v>
      </c>
      <c r="AB16" s="141">
        <f t="shared" si="0"/>
        <v>1</v>
      </c>
      <c r="AC16" s="141">
        <f t="shared" si="0"/>
        <v>8</v>
      </c>
      <c r="AD16" s="142">
        <f t="shared" si="0"/>
        <v>2</v>
      </c>
      <c r="AE16" s="143">
        <f t="shared" si="0"/>
        <v>3</v>
      </c>
      <c r="AF16" s="141">
        <f t="shared" si="0"/>
        <v>6</v>
      </c>
      <c r="AG16" s="144">
        <f t="shared" si="0"/>
        <v>2</v>
      </c>
    </row>
  </sheetData>
  <mergeCells count="11">
    <mergeCell ref="D5:I5"/>
    <mergeCell ref="J5:L5"/>
    <mergeCell ref="M5:P5"/>
    <mergeCell ref="Q5:S5"/>
    <mergeCell ref="B16:C16"/>
    <mergeCell ref="B3:B6"/>
    <mergeCell ref="C3:C6"/>
    <mergeCell ref="D3:AG3"/>
    <mergeCell ref="D4:S4"/>
    <mergeCell ref="T4:AD5"/>
    <mergeCell ref="AE4:AG5"/>
  </mergeCells>
  <phoneticPr fontId="2"/>
  <conditionalFormatting sqref="D7:AG15">
    <cfRule type="colorScale" priority="2">
      <colorScale>
        <cfvo type="min"/>
        <cfvo type="max"/>
        <color rgb="FFFCFCFF"/>
        <color rgb="FFF8696B"/>
      </colorScale>
    </cfRule>
  </conditionalFormatting>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 Ｒ６健康づくり関連（事業実績） (集計)</vt:lpstr>
      <vt:lpstr>参考資料３</vt:lpstr>
      <vt:lpstr>まとめ1</vt:lpstr>
      <vt:lpstr>まとめ2</vt:lpstr>
      <vt:lpstr>参考資料３!Print_Area</vt:lpstr>
      <vt:lpstr>'様式1 Ｒ６健康づくり関連（事業実績） (集計)'!Print_Area</vt:lpstr>
      <vt:lpstr>参考資料３!Print_Titles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川上　紗弥</cp:lastModifiedBy>
  <cp:lastPrinted>2025-03-19T00:25:13Z</cp:lastPrinted>
  <dcterms:created xsi:type="dcterms:W3CDTF">2008-07-14T04:19:44Z</dcterms:created>
  <dcterms:modified xsi:type="dcterms:W3CDTF">2025-04-01T06:50:40Z</dcterms:modified>
</cp:coreProperties>
</file>