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64sv0fs002\NET_DATA\04_【財政】\03 決算\26 財政状況資料集\財政状況資料集【H24～】\R6（R5決算）\07_チェック後資料集\"/>
    </mc:Choice>
  </mc:AlternateContent>
  <xr:revisionPtr revIDLastSave="0" documentId="13_ncr:1_{0DF978E7-60B8-49DE-8F1B-96411DCAF705}" xr6:coauthVersionLast="47" xr6:coauthVersionMax="47" xr10:uidLastSave="{00000000-0000-0000-0000-000000000000}"/>
  <bookViews>
    <workbookView xWindow="-108" yWindow="-108" windowWidth="23256" windowHeight="14160" tabRatio="92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W34" i="10"/>
  <c r="BW35" i="10" s="1"/>
  <c r="BW36" i="10" s="1"/>
  <c r="BW37" i="10" s="1"/>
  <c r="BW38" i="10" s="1"/>
  <c r="BW39" i="10" s="1"/>
  <c r="BW40" i="10" s="1"/>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<sst xmlns="http://schemas.openxmlformats.org/spreadsheetml/2006/main" count="1087" uniqueCount="557">
  <si>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</si>
  <si>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</si>
  <si>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</si>
  <si>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</si>
  <si>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</si>
  <si>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</si>
  <si>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</si>
  <si>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</si>
  <si>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</si>
  <si>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</si>
  <si>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</si>
  <si>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</si>
  <si>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</si>
  <si>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</si>
  <si>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</si>
  <si>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</si>
  <si>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</si>
  <si>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</si>
  <si>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</si>
  <si>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</si>
  <si>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</si>
  <si>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</si>
  <si>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</si>
  <si>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</si>
  <si>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</si>
  <si>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</si>
  <si>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</si>
  <si>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</si>
  <si>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</si>
  <si>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</si>
  <si>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</si>
  <si>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</si>
  <si>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</si>
  <si>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</si>
  <si>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</si>
  <si>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</si>
  <si>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</si>
  <si>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</si>
  <si>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</si>
  <si>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</si>
  <si>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</si>
  <si>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</si>
  <si>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</si>
  <si>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</si>
  <si>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</si>
  <si>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</si>
  <si>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</si>
  <si>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</si>
  <si>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</si>
  <si>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</si>
  <si>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</si>
  <si>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</si>
  <si>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</si>
  <si>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</si>
  <si>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</si>
  <si>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</si>
  <si>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</si>
  <si>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</si>
  <si>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</si>
  <si>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</si>
  <si>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</si>
  <si>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</si>
  <si>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</si>
  <si>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</si>
  <si>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</si>
  <si>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</si>
  <si>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</si>
  <si>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</si>
  <si>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</si>
  <si>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</si>
  <si>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</si>
  <si>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</si>
  <si>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</si>
  <si>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</si>
  <si>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</si>
  <si>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</si>
  <si>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</si>
  <si>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</si>
  <si>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</si>
  <si>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</si>
  <si>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</si>
  <si>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</si>
  <si>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</si>
  <si>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</si>
  <si>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</si>
  <si>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</si>
  <si>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</si>
  <si>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</si>
  <si>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</si>
  <si>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</si>
  <si>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</si>
  <si>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</si>
  <si>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</si>
  <si>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</si>
  <si>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阪南市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</si>
  <si>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</si>
  <si>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</si>
  <si>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</si>
  <si>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</si>
  <si>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</si>
  <si>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</si>
  <si>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</si>
  <si>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</si>
  <si>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</si>
  <si>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</si>
  <si>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</si>
  <si>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</si>
  <si>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</si>
  <si>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</si>
  <si>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</si>
  <si>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</si>
  <si>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</si>
  <si>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</si>
  <si>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</si>
  <si>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</si>
  <si>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</si>
  <si>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</si>
  <si>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</si>
  <si>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</si>
  <si>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</si>
  <si>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</si>
  <si>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</si>
  <si>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</si>
  <si>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</si>
  <si>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</si>
  <si>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</si>
  <si>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</si>
  <si>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</si>
  <si>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</si>
  <si>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</si>
  <si>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</si>
  <si>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</si>
  <si>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</si>
  <si>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</si>
  <si>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</si>
  <si>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</si>
  <si>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</si>
  <si>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</si>
  <si>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</si>
  <si>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</si>
  <si>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</si>
  <si>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</si>
  <si>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</si>
  <si>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</si>
  <si>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</si>
  <si>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</si>
  <si>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</si>
  <si>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</si>
  <si>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</si>
  <si>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</si>
  <si>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</si>
  <si>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</si>
  <si>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</si>
  <si>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</si>
  <si>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</si>
  <si>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</si>
  <si>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</si>
  <si>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</si>
  <si>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</si>
  <si>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</si>
  <si>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</si>
  <si>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</si>
  <si>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</si>
  <si>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</si>
  <si>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</si>
  <si>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</si>
  <si>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</si>
  <si>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</si>
  <si>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</si>
  <si>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</si>
  <si>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</si>
  <si>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</si>
  <si>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</si>
  <si>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</si>
  <si>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</si>
  <si>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</si>
  <si>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</si>
  <si>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</si>
  <si>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</si>
  <si>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</si>
  <si>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</si>
  <si>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</si>
  <si>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</si>
  <si>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</si>
  <si>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</si>
  <si>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</si>
  <si>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</si>
  <si>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</si>
  <si>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</si>
  <si>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</si>
  <si>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</si>
  <si>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</si>
  <si>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</si>
  <si>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</si>
  <si>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</si>
  <si>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</si>
  <si>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</si>
  <si>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</si>
  <si>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</si>
  <si>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</si>
  <si>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</si>
  <si>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</si>
  <si>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</si>
  <si>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大阪府阪南市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</si>
  <si>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</si>
  <si>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</si>
  <si>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</si>
  <si>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</si>
  <si>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</si>
  <si>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</si>
  <si>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</si>
  <si>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</si>
  <si>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</si>
  <si>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</si>
  <si>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</si>
  <si>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</si>
  <si>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</si>
  <si>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</si>
  <si>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</si>
  <si>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</si>
  <si>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</si>
  <si>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</si>
  <si>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</si>
  <si>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</si>
  <si>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</si>
  <si>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</si>
  <si>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</si>
  <si>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</si>
  <si>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</si>
  <si>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</si>
  <si>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</si>
  <si>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</si>
  <si>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</si>
  <si>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</si>
  <si>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</si>
  <si>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</si>
  <si>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</si>
  <si>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</si>
  <si>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</si>
  <si>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</si>
  <si>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</si>
  <si>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</si>
  <si>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</si>
  <si>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</si>
  <si>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</si>
  <si>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</si>
  <si>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</si>
  <si>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</si>
  <si>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</si>
  <si>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</si>
  <si>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</si>
  <si>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</si>
  <si>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</si>
  <si>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</si>
  <si>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</si>
  <si>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</si>
  <si>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</si>
  <si>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</si>
  <si>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</si>
  <si>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</si>
  <si>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</si>
  <si>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</si>
  <si>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</si>
  <si>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</si>
  <si>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</si>
  <si>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</si>
  <si>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</si>
  <si>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</si>
  <si>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</si>
  <si>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</si>
  <si>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</si>
  <si>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</si>
  <si>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</si>
  <si>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</si>
  <si>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</si>
  <si>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</si>
  <si>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</si>
  <si>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</si>
  <si>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</si>
  <si>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</si>
  <si>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</si>
  <si>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</si>
  <si>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</si>
  <si>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</si>
  <si>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</si>
  <si>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</si>
  <si>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</si>
  <si>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</si>
  <si>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</si>
  <si>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</si>
  <si>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</si>
  <si>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</si>
  <si>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</si>
  <si>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</si>
  <si>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</si>
  <si>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</si>
  <si>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</si>
  <si>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</si>
  <si>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</si>
  <si>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</si>
  <si>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</si>
  <si>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</si>
  <si>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</si>
  <si>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</si>
  <si>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</si>
  <si>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</si>
  <si>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</si>
  <si>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</si>
  <si>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</si>
  <si>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</si>
  <si>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</si>
  <si>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</si>
  <si>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</si>
  <si>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</si>
  <si>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</si>
  <si>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</si>
  <si>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</si>
  <si>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</si>
  <si>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</si>
  <si>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</si>
  <si>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</si>
  <si>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</si>
  <si>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</si>
  <si>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</si>
  <si>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</si>
  <si>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</si>
  <si>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</si>
  <si>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</si>
  <si>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</si>
  <si>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</si>
  <si>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</si>
  <si>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</si>
  <si>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</si>
  <si>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</si>
  <si>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</si>
  <si>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</si>
  <si>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</si>
  <si>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</si>
  <si>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</si>
  <si>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</si>
  <si>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</si>
  <si>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</si>
  <si>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</si>
  <si>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</si>
  <si>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</si>
  <si>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</si>
  <si>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</si>
  <si>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</si>
  <si>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</si>
  <si>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</si>
  <si>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</si>
  <si>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</si>
  <si>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</si>
  <si>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</si>
  <si>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大阪府阪南市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</si>
  <si>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</si>
  <si>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</si>
  <si>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</si>
  <si>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</si>
  <si>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</si>
  <si>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</si>
  <si>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</si>
  <si>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</si>
  <si>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</si>
  <si>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</si>
  <si>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</si>
  <si>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</si>
  <si>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</si>
  <si>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</si>
  <si>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</si>
  <si>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</si>
  <si>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</si>
  <si>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</si>
  <si>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</si>
  <si>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</si>
  <si>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</si>
  <si>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</si>
  <si>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</si>
  <si>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</si>
  <si>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</si>
  <si>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</si>
  <si>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</si>
  <si>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</si>
  <si>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</si>
  <si>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</si>
  <si>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</si>
  <si>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</si>
  <si>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</si>
  <si>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</si>
  <si>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</si>
  <si>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</si>
  <si>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</si>
  <si>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</si>
  <si>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</si>
  <si>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</si>
  <si>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</si>
  <si>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</si>
  <si>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</si>
  <si>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</si>
  <si>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</si>
  <si>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</si>
  <si>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</si>
  <si>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</si>
  <si>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</si>
  <si>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</si>
  <si>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</si>
  <si>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</si>
  <si>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</si>
  <si>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</si>
  <si>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</si>
  <si>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</si>
  <si>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</si>
  <si>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</si>
  <si>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</si>
  <si>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</si>
  <si>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</si>
  <si>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</si>
  <si>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</si>
  <si>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</si>
  <si>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</si>
  <si>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</si>
  <si>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</si>
  <si>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</si>
  <si>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</si>
  <si>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</si>
  <si>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</si>
  <si>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</si>
  <si>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</si>
  <si>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</si>
  <si>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</si>
  <si>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</si>
  <si>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</si>
  <si>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</si>
  <si>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</si>
  <si>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</si>
  <si>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</si>
  <si>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</si>
  <si>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</si>
  <si>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</si>
  <si>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</si>
  <si>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</si>
  <si>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</si>
  <si>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</si>
  <si>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</si>
  <si>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</si>
  <si>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</si>
  <si>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</si>
  <si>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</si>
  <si>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</si>
  <si>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</si>
  <si>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</si>
  <si>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</si>
  <si>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</si>
  <si>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</si>
  <si>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</si>
  <si>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</si>
  <si>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</si>
  <si>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</si>
  <si>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</si>
  <si>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</si>
  <si>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</si>
  <si>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</si>
  <si>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</si>
  <si>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</si>
  <si>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</si>
  <si>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</si>
  <si>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</si>
  <si>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</si>
  <si>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</si>
  <si>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</si>
  <si>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</si>
  <si>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</si>
  <si>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</si>
  <si>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</si>
  <si>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</si>
  <si>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</si>
  <si>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</si>
  <si>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</si>
  <si>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</si>
  <si>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</si>
  <si>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</si>
  <si>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</si>
  <si>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</si>
  <si>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</si>
  <si>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</si>
  <si>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</si>
  <si>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</si>
  <si>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</si>
  <si>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</si>
  <si>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</si>
  <si>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</si>
  <si>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</si>
  <si>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</si>
  <si>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</si>
  <si>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</si>
  <si>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</si>
  <si>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</si>
  <si>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</si>
  <si>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</si>
  <si>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</si>
  <si>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</si>
  <si>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</si>
  <si>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</si>
  <si>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</si>
  <si>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</si>
  <si>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</si>
  <si>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</si>
  <si>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</si>
  <si>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</si>
  <si>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</si>
  <si>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</si>
  <si>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</si>
  <si>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</si>
  <si>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</si>
  <si>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</si>
  <si>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</si>
  <si>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</si>
  <si>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</si>
  <si>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</si>
  <si>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</si>
  <si>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</si>
  <si>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</si>
  <si>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</si>
  <si>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</si>
  <si>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</si>
  <si>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</si>
  <si>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</si>
  <si>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</si>
  <si>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</si>
  <si>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1.84</t>
  </si>
  <si>
    <t>一般会計</t>
  </si>
  <si>
    <t>病院事業会計</t>
  </si>
  <si>
    <t>国民健康保険特別会計</t>
  </si>
  <si>
    <t>介護保険特別会計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</si>
  <si>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</si>
  <si>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</si>
  <si>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</si>
  <si>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</si>
  <si>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</si>
  <si>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</si>
  <si>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</si>
  <si>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</si>
  <si>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</si>
  <si>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泉南清掃事務組合（一般会計）</t>
    <rPh sb="0" eb="2">
      <t>センナン</t>
    </rPh>
    <rPh sb="2" eb="4">
      <t>セイソウ</t>
    </rPh>
    <rPh sb="4" eb="6">
      <t>ジム</t>
    </rPh>
    <rPh sb="6" eb="8">
      <t>クミアイ</t>
    </rPh>
    <rPh sb="9" eb="11">
      <t>イッパン</t>
    </rPh>
    <rPh sb="11" eb="13">
      <t>カイケイ</t>
    </rPh>
    <phoneticPr fontId="10"/>
  </si>
  <si>
    <t>泉州南消防組合（一般会計）</t>
    <rPh sb="0" eb="2">
      <t>センシュウ</t>
    </rPh>
    <rPh sb="2" eb="3">
      <t>ミナミ</t>
    </rPh>
    <rPh sb="3" eb="5">
      <t>ショウボウ</t>
    </rPh>
    <rPh sb="5" eb="7">
      <t>クミアイ</t>
    </rPh>
    <rPh sb="8" eb="10">
      <t>イッパン</t>
    </rPh>
    <rPh sb="10" eb="12">
      <t>カイケイ</t>
    </rPh>
    <phoneticPr fontId="10"/>
  </si>
  <si>
    <t>大阪府後期高齢者医療広域連合（一般会計）</t>
    <rPh sb="0" eb="3">
      <t>オオサカフ</t>
    </rPh>
    <rPh sb="3" eb="5">
      <t>コウキ</t>
    </rPh>
    <rPh sb="5" eb="8">
      <t>コウレイシャ</t>
    </rPh>
    <rPh sb="8" eb="10">
      <t>イリョウ</t>
    </rPh>
    <rPh sb="10" eb="12">
      <t>コウイキ</t>
    </rPh>
    <rPh sb="12" eb="14">
      <t>レンゴウ</t>
    </rPh>
    <rPh sb="15" eb="17">
      <t>イッパン</t>
    </rPh>
    <rPh sb="17" eb="19">
      <t>カイケイ</t>
    </rPh>
    <phoneticPr fontId="10"/>
  </si>
  <si>
    <t>大阪府後期高齢者医療広域連合（後期高齢者医療特別会計）</t>
    <rPh sb="0" eb="3">
      <t>オオサカフ</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</si>
  <si>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大阪広域水道企業団
水道事業会計（水道用水供給事業）</t>
    <rPh sb="0" eb="2">
      <t>オオサカ</t>
    </rPh>
    <rPh sb="2" eb="9">
      <t>コウイキスイドウキギョウダン</t>
    </rPh>
    <rPh sb="10" eb="12">
      <t>スイドウ</t>
    </rPh>
    <rPh sb="12" eb="14">
      <t>ジギョウ</t>
    </rPh>
    <rPh sb="14" eb="16">
      <t>カイケイ</t>
    </rPh>
    <rPh sb="17" eb="19">
      <t>スイドウ</t>
    </rPh>
    <rPh sb="19" eb="21">
      <t>ヨウスイ</t>
    </rPh>
    <rPh sb="21" eb="23">
      <t>キョウキュウ</t>
    </rPh>
    <rPh sb="23" eb="25">
      <t>ジギョウ</t>
    </rPh>
    <phoneticPr fontId="10"/>
  </si>
  <si>
    <t>大阪広域水道企業団（工業用水道事業会計）</t>
    <rPh sb="0" eb="2">
      <t>オオサカ</t>
    </rPh>
    <rPh sb="2" eb="9">
      <t>コウイキスイドウキギョウダン</t>
    </rPh>
    <rPh sb="10" eb="13">
      <t>コウギョウヨウ</t>
    </rPh>
    <rPh sb="13" eb="15">
      <t>スイドウ</t>
    </rPh>
    <rPh sb="15" eb="17">
      <t>ジギョウ</t>
    </rPh>
    <rPh sb="17" eb="19">
      <t>カイケイ</t>
    </rPh>
    <phoneticPr fontId="10"/>
  </si>
  <si>
    <t>大阪広域水道企業団
水道事業会計（阪南水道事業会計）</t>
    <rPh sb="23" eb="25">
      <t>カイケイ</t>
    </rPh>
    <phoneticPr fontId="10"/>
  </si>
  <si>
    <t>-</t>
    <phoneticPr fontId="2"/>
  </si>
  <si>
    <t>ふるさとまちづくり応援基金</t>
    <phoneticPr fontId="10"/>
  </si>
  <si>
    <t>‐</t>
    <phoneticPr fontId="10"/>
  </si>
  <si>
    <t>公共公益施設整備基金</t>
    <phoneticPr fontId="5"/>
  </si>
  <si>
    <t>SDGｓまちづくり基金</t>
    <phoneticPr fontId="10"/>
  </si>
  <si>
    <t>森林環境譲与税基金</t>
    <phoneticPr fontId="2"/>
  </si>
  <si>
    <t>教育施設整備基金</t>
    <rPh sb="0" eb="2">
      <t>キョウイク</t>
    </rPh>
    <rPh sb="2" eb="4">
      <t>シセツ</t>
    </rPh>
    <rPh sb="4" eb="6">
      <t>セイビ</t>
    </rPh>
    <rPh sb="6" eb="8">
      <t>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</si>
</sst>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Border="1" applyAlignment="1" applyProtection="1">
      <alignment horizontal="right" vertical="center" shrinkToFit="1"/>
      <protection locked="0"/>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90B3-4B71-BF4D-A277698E53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10309</c:v>
                </c:pt>
                <c:pt idx="1">
                  <c:v>10816</c:v>
                </c:pt>
                <c:pt idx="2">
                  <c:v>16830</c:v>
                </c:pt>
                <c:pt idx="3">
                  <c:v>7144</c:v>
                </c:pt>
                <c:pt idx="4">
                  <c:v>14060</c:v>
                </c:pt>
              </c:numCache>
            </c:numRef>
          </c:val>
          <c:smooth val="0"/>
          <c:extLst>
            <c:ext xmlns:c16="http://schemas.microsoft.com/office/drawing/2014/chart" uri="{C3380CC4-5D6E-409C-BE32-E72D297353CC}">
              <c16:uniqueId val="{00000001-90B3-4B71-BF4D-A277698E53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2.4300000000000002</c:v>
                </c:pt>
                <c:pt idx="1">
                  <c:v>3.3</c:v>
                </c:pt>
                <c:pt idx="2">
                  <c:v>3.61</c:v>
                </c:pt>
                <c:pt idx="3">
                  <c:v>2.4300000000000002</c:v>
                </c:pt>
                <c:pt idx="4">
                  <c:v>2.82</c:v>
                </c:pt>
              </c:numCache>
            </c:numRef>
          </c:val>
          <c:extLst>
            <c:ext xmlns:c16="http://schemas.microsoft.com/office/drawing/2014/chart" uri="{C3380CC4-5D6E-409C-BE32-E72D297353CC}">
              <c16:uniqueId val="{00000000-83D4-475C-A37E-21290A5B09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6.52</c:v>
                </c:pt>
                <c:pt idx="1">
                  <c:v>6.33</c:v>
                </c:pt>
                <c:pt idx="2">
                  <c:v>8.52</c:v>
                </c:pt>
                <c:pt idx="3">
                  <c:v>11.94</c:v>
                </c:pt>
                <c:pt idx="4">
                  <c:v>14.37</c:v>
                </c:pt>
              </c:numCache>
            </c:numRef>
          </c:val>
          <c:extLst>
            <c:ext xmlns:c16="http://schemas.microsoft.com/office/drawing/2014/chart" uri="{C3380CC4-5D6E-409C-BE32-E72D297353CC}">
              <c16:uniqueId val="{00000001-83D4-475C-A37E-21290A5B09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-1.84</c:v>
                </c:pt>
                <c:pt idx="1">
                  <c:v>0.89</c:v>
                </c:pt>
                <c:pt idx="2">
                  <c:v>2.75</c:v>
                </c:pt>
                <c:pt idx="3">
                  <c:v>2.2000000000000002</c:v>
                </c:pt>
                <c:pt idx="4">
                  <c:v>2.7</c:v>
                </c:pt>
              </c:numCache>
            </c:numRef>
          </c:val>
          <c:smooth val="0"/>
          <c:extLst>
            <c:ext xmlns:c16="http://schemas.microsoft.com/office/drawing/2014/chart" uri="{C3380CC4-5D6E-409C-BE32-E72D297353CC}">
              <c16:uniqueId val="{00000002-83D4-475C-A37E-21290A5B09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DE-492C-B57E-F935E6DA48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DE-492C-B57E-F935E6DA48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DE-492C-B57E-F935E6DA48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DE-492C-B57E-F935E6DA483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0.22</c:v>
                </c:pt>
                <c:pt idx="2">
                  <c:v>#N/A</c:v>
                </c:pt>
                <c:pt idx="3">
                  <c:v>0.24</c:v>
                </c:pt>
                <c:pt idx="4">
                  <c:v>#N/A</c:v>
                </c:pt>
                <c:pt idx="5">
                  <c:v>0.27</c:v>
                </c:pt>
                <c:pt idx="6">
                  <c:v>#N/A</c:v>
                </c:pt>
                <c:pt idx="7">
                  <c:v>0.34</c:v>
                </c:pt>
                <c:pt idx="8">
                  <c:v>#N/A</c:v>
                </c:pt>
                <c:pt idx="9">
                  <c:v>0.26</c:v>
                </c:pt>
              </c:numCache>
            </c:numRef>
          </c:val>
          <c:extLst>
            <c:ext xmlns:c16="http://schemas.microsoft.com/office/drawing/2014/chart" uri="{C3380CC4-5D6E-409C-BE32-E72D297353CC}">
              <c16:uniqueId val="{00000004-45DE-492C-B57E-F935E6DA483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0.66</c:v>
                </c:pt>
                <c:pt idx="2">
                  <c:v>#N/A</c:v>
                </c:pt>
                <c:pt idx="3">
                  <c:v>0.87</c:v>
                </c:pt>
                <c:pt idx="4">
                  <c:v>#N/A</c:v>
                </c:pt>
                <c:pt idx="5">
                  <c:v>0.73</c:v>
                </c:pt>
                <c:pt idx="6">
                  <c:v>#N/A</c:v>
                </c:pt>
                <c:pt idx="7">
                  <c:v>0.55000000000000004</c:v>
                </c:pt>
                <c:pt idx="8">
                  <c:v>#N/A</c:v>
                </c:pt>
                <c:pt idx="9">
                  <c:v>0.41</c:v>
                </c:pt>
              </c:numCache>
            </c:numRef>
          </c:val>
          <c:extLst>
            <c:ext xmlns:c16="http://schemas.microsoft.com/office/drawing/2014/chart" uri="{C3380CC4-5D6E-409C-BE32-E72D297353CC}">
              <c16:uniqueId val="{00000005-45DE-492C-B57E-F935E6DA483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1.68</c:v>
                </c:pt>
                <c:pt idx="2">
                  <c:v>#N/A</c:v>
                </c:pt>
                <c:pt idx="3">
                  <c:v>2.04</c:v>
                </c:pt>
                <c:pt idx="4">
                  <c:v>#N/A</c:v>
                </c:pt>
                <c:pt idx="5">
                  <c:v>2.12</c:v>
                </c:pt>
                <c:pt idx="6">
                  <c:v>#N/A</c:v>
                </c:pt>
                <c:pt idx="7">
                  <c:v>1.87</c:v>
                </c:pt>
                <c:pt idx="8">
                  <c:v>#N/A</c:v>
                </c:pt>
                <c:pt idx="9">
                  <c:v>1.01</c:v>
                </c:pt>
              </c:numCache>
            </c:numRef>
          </c:val>
          <c:extLst>
            <c:ext xmlns:c16="http://schemas.microsoft.com/office/drawing/2014/chart" uri="{C3380CC4-5D6E-409C-BE32-E72D297353CC}">
              <c16:uniqueId val="{00000006-45DE-492C-B57E-F935E6DA483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0.11</c:v>
                </c:pt>
                <c:pt idx="2">
                  <c:v>#N/A</c:v>
                </c:pt>
                <c:pt idx="3">
                  <c:v>0.34</c:v>
                </c:pt>
                <c:pt idx="4">
                  <c:v>#N/A</c:v>
                </c:pt>
                <c:pt idx="5">
                  <c:v>0.95</c:v>
                </c:pt>
                <c:pt idx="6">
                  <c:v>#N/A</c:v>
                </c:pt>
                <c:pt idx="7">
                  <c:v>1.35</c:v>
                </c:pt>
                <c:pt idx="8">
                  <c:v>#N/A</c:v>
                </c:pt>
                <c:pt idx="9">
                  <c:v>1.24</c:v>
                </c:pt>
              </c:numCache>
            </c:numRef>
          </c:val>
          <c:extLst>
            <c:ext xmlns:c16="http://schemas.microsoft.com/office/drawing/2014/chart" uri="{C3380CC4-5D6E-409C-BE32-E72D297353CC}">
              <c16:uniqueId val="{00000007-45DE-492C-B57E-F935E6DA483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1.57</c:v>
                </c:pt>
                <c:pt idx="2">
                  <c:v>#N/A</c:v>
                </c:pt>
                <c:pt idx="3">
                  <c:v>1.51</c:v>
                </c:pt>
                <c:pt idx="4">
                  <c:v>#N/A</c:v>
                </c:pt>
                <c:pt idx="5">
                  <c:v>1.45</c:v>
                </c:pt>
                <c:pt idx="6">
                  <c:v>#N/A</c:v>
                </c:pt>
                <c:pt idx="7">
                  <c:v>1.44</c:v>
                </c:pt>
                <c:pt idx="8">
                  <c:v>#N/A</c:v>
                </c:pt>
                <c:pt idx="9">
                  <c:v>1.47</c:v>
                </c:pt>
              </c:numCache>
            </c:numRef>
          </c:val>
          <c:extLst>
            <c:ext xmlns:c16="http://schemas.microsoft.com/office/drawing/2014/chart" uri="{C3380CC4-5D6E-409C-BE32-E72D297353CC}">
              <c16:uniqueId val="{00000008-45DE-492C-B57E-F935E6DA48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2.4300000000000002</c:v>
                </c:pt>
                <c:pt idx="2">
                  <c:v>#N/A</c:v>
                </c:pt>
                <c:pt idx="3">
                  <c:v>3.29</c:v>
                </c:pt>
                <c:pt idx="4">
                  <c:v>#N/A</c:v>
                </c:pt>
                <c:pt idx="5">
                  <c:v>3.61</c:v>
                </c:pt>
                <c:pt idx="6">
                  <c:v>#N/A</c:v>
                </c:pt>
                <c:pt idx="7">
                  <c:v>2.4300000000000002</c:v>
                </c:pt>
                <c:pt idx="8">
                  <c:v>#N/A</c:v>
                </c:pt>
                <c:pt idx="9">
                  <c:v>2.82</c:v>
                </c:pt>
              </c:numCache>
            </c:numRef>
          </c:val>
          <c:extLst>
            <c:ext xmlns:c16="http://schemas.microsoft.com/office/drawing/2014/chart" uri="{C3380CC4-5D6E-409C-BE32-E72D297353CC}">
              <c16:uniqueId val="{00000009-45DE-492C-B57E-F935E6DA48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1680</c:v>
                </c:pt>
                <c:pt idx="5">
                  <c:v>1599</c:v>
                </c:pt>
                <c:pt idx="8">
                  <c:v>1533</c:v>
                </c:pt>
                <c:pt idx="11">
                  <c:v>1459</c:v>
                </c:pt>
                <c:pt idx="14">
                  <c:v>1554</c:v>
                </c:pt>
              </c:numCache>
            </c:numRef>
          </c:val>
          <c:extLst>
            <c:ext xmlns:c16="http://schemas.microsoft.com/office/drawing/2014/chart" uri="{C3380CC4-5D6E-409C-BE32-E72D297353CC}">
              <c16:uniqueId val="{00000000-07D5-46AE-83F3-FEF741ACA6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D5-46AE-83F3-FEF741ACA6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D5-46AE-83F3-FEF741ACA6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200</c:v>
                </c:pt>
                <c:pt idx="3">
                  <c:v>192</c:v>
                </c:pt>
                <c:pt idx="6">
                  <c:v>192</c:v>
                </c:pt>
                <c:pt idx="9">
                  <c:v>183</c:v>
                </c:pt>
                <c:pt idx="12">
                  <c:v>163</c:v>
                </c:pt>
              </c:numCache>
            </c:numRef>
          </c:val>
          <c:extLst>
            <c:ext xmlns:c16="http://schemas.microsoft.com/office/drawing/2014/chart" uri="{C3380CC4-5D6E-409C-BE32-E72D297353CC}">
              <c16:uniqueId val="{00000003-07D5-46AE-83F3-FEF741ACA6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470</c:v>
                </c:pt>
                <c:pt idx="3">
                  <c:v>446</c:v>
                </c:pt>
                <c:pt idx="6">
                  <c:v>447</c:v>
                </c:pt>
                <c:pt idx="9">
                  <c:v>434</c:v>
                </c:pt>
                <c:pt idx="12">
                  <c:v>435</c:v>
                </c:pt>
              </c:numCache>
            </c:numRef>
          </c:val>
          <c:extLst>
            <c:ext xmlns:c16="http://schemas.microsoft.com/office/drawing/2014/chart" uri="{C3380CC4-5D6E-409C-BE32-E72D297353CC}">
              <c16:uniqueId val="{00000004-07D5-46AE-83F3-FEF741ACA6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D5-46AE-83F3-FEF741ACA6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D5-46AE-83F3-FEF741ACA6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1860</c:v>
                </c:pt>
                <c:pt idx="3">
                  <c:v>1670</c:v>
                </c:pt>
                <c:pt idx="6">
                  <c:v>1541</c:v>
                </c:pt>
                <c:pt idx="9">
                  <c:v>1410</c:v>
                </c:pt>
                <c:pt idx="12">
                  <c:v>1405</c:v>
                </c:pt>
              </c:numCache>
            </c:numRef>
          </c:val>
          <c:extLst>
            <c:ext xmlns:c16="http://schemas.microsoft.com/office/drawing/2014/chart" uri="{C3380CC4-5D6E-409C-BE32-E72D297353CC}">
              <c16:uniqueId val="{00000007-07D5-46AE-83F3-FEF741ACA6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850</c:v>
                </c:pt>
                <c:pt idx="2">
                  <c:v>#N/A</c:v>
                </c:pt>
                <c:pt idx="3">
                  <c:v>#N/A</c:v>
                </c:pt>
                <c:pt idx="4">
                  <c:v>709</c:v>
                </c:pt>
                <c:pt idx="5">
                  <c:v>#N/A</c:v>
                </c:pt>
                <c:pt idx="6">
                  <c:v>#N/A</c:v>
                </c:pt>
                <c:pt idx="7">
                  <c:v>647</c:v>
                </c:pt>
                <c:pt idx="8">
                  <c:v>#N/A</c:v>
                </c:pt>
                <c:pt idx="9">
                  <c:v>#N/A</c:v>
                </c:pt>
                <c:pt idx="10">
                  <c:v>568</c:v>
                </c:pt>
                <c:pt idx="11">
                  <c:v>#N/A</c:v>
                </c:pt>
                <c:pt idx="12">
                  <c:v>#N/A</c:v>
                </c:pt>
                <c:pt idx="13">
                  <c:v>449</c:v>
                </c:pt>
                <c:pt idx="14">
                  <c:v>#N/A</c:v>
                </c:pt>
              </c:numCache>
            </c:numRef>
          </c:val>
          <c:smooth val="0"/>
          <c:extLst>
            <c:ext xmlns:c16="http://schemas.microsoft.com/office/drawing/2014/chart" uri="{C3380CC4-5D6E-409C-BE32-E72D297353CC}">
              <c16:uniqueId val="{00000008-07D5-46AE-83F3-FEF741ACA6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14849</c:v>
                </c:pt>
                <c:pt idx="5">
                  <c:v>14304</c:v>
                </c:pt>
                <c:pt idx="8">
                  <c:v>13643</c:v>
                </c:pt>
                <c:pt idx="11">
                  <c:v>12827</c:v>
                </c:pt>
                <c:pt idx="14">
                  <c:v>12111</c:v>
                </c:pt>
              </c:numCache>
            </c:numRef>
          </c:val>
          <c:extLst>
            <c:ext xmlns:c16="http://schemas.microsoft.com/office/drawing/2014/chart" uri="{C3380CC4-5D6E-409C-BE32-E72D297353CC}">
              <c16:uniqueId val="{00000000-44C6-4B2B-81DC-2370DF12F5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3137</c:v>
                </c:pt>
                <c:pt idx="5">
                  <c:v>2675</c:v>
                </c:pt>
                <c:pt idx="8">
                  <c:v>2201</c:v>
                </c:pt>
                <c:pt idx="11">
                  <c:v>2164</c:v>
                </c:pt>
                <c:pt idx="14">
                  <c:v>2394</c:v>
                </c:pt>
              </c:numCache>
            </c:numRef>
          </c:val>
          <c:extLst>
            <c:ext xmlns:c16="http://schemas.microsoft.com/office/drawing/2014/chart" uri="{C3380CC4-5D6E-409C-BE32-E72D297353CC}">
              <c16:uniqueId val="{00000001-44C6-4B2B-81DC-2370DF12F5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2525</c:v>
                </c:pt>
                <c:pt idx="5">
                  <c:v>3285</c:v>
                </c:pt>
                <c:pt idx="8">
                  <c:v>4254</c:v>
                </c:pt>
                <c:pt idx="11">
                  <c:v>5418</c:v>
                </c:pt>
                <c:pt idx="14">
                  <c:v>5668</c:v>
                </c:pt>
              </c:numCache>
            </c:numRef>
          </c:val>
          <c:extLst>
            <c:ext xmlns:c16="http://schemas.microsoft.com/office/drawing/2014/chart" uri="{C3380CC4-5D6E-409C-BE32-E72D297353CC}">
              <c16:uniqueId val="{00000002-44C6-4B2B-81DC-2370DF12F5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4C6-4B2B-81DC-2370DF12F5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4C6-4B2B-81DC-2370DF12F5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4C6-4B2B-81DC-2370DF12F5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3297</c:v>
                </c:pt>
                <c:pt idx="3">
                  <c:v>3290</c:v>
                </c:pt>
                <c:pt idx="6">
                  <c:v>3219</c:v>
                </c:pt>
                <c:pt idx="9">
                  <c:v>3122</c:v>
                </c:pt>
                <c:pt idx="12">
                  <c:v>3125</c:v>
                </c:pt>
              </c:numCache>
            </c:numRef>
          </c:val>
          <c:extLst>
            <c:ext xmlns:c16="http://schemas.microsoft.com/office/drawing/2014/chart" uri="{C3380CC4-5D6E-409C-BE32-E72D297353CC}">
              <c16:uniqueId val="{00000006-44C6-4B2B-81DC-2370DF12F5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1043</c:v>
                </c:pt>
                <c:pt idx="3">
                  <c:v>903</c:v>
                </c:pt>
                <c:pt idx="6">
                  <c:v>748</c:v>
                </c:pt>
                <c:pt idx="9">
                  <c:v>635</c:v>
                </c:pt>
                <c:pt idx="12">
                  <c:v>604</c:v>
                </c:pt>
              </c:numCache>
            </c:numRef>
          </c:val>
          <c:extLst>
            <c:ext xmlns:c16="http://schemas.microsoft.com/office/drawing/2014/chart" uri="{C3380CC4-5D6E-409C-BE32-E72D297353CC}">
              <c16:uniqueId val="{00000007-44C6-4B2B-81DC-2370DF12F5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6617</c:v>
                </c:pt>
                <c:pt idx="3">
                  <c:v>5617</c:v>
                </c:pt>
                <c:pt idx="6">
                  <c:v>4961</c:v>
                </c:pt>
                <c:pt idx="9">
                  <c:v>4671</c:v>
                </c:pt>
                <c:pt idx="12">
                  <c:v>4491</c:v>
                </c:pt>
              </c:numCache>
            </c:numRef>
          </c:val>
          <c:extLst>
            <c:ext xmlns:c16="http://schemas.microsoft.com/office/drawing/2014/chart" uri="{C3380CC4-5D6E-409C-BE32-E72D297353CC}">
              <c16:uniqueId val="{00000008-44C6-4B2B-81DC-2370DF12F5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4C6-4B2B-81DC-2370DF12F5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16884</c:v>
                </c:pt>
                <c:pt idx="3">
                  <c:v>16357</c:v>
                </c:pt>
                <c:pt idx="6">
                  <c:v>15693</c:v>
                </c:pt>
                <c:pt idx="9">
                  <c:v>14729</c:v>
                </c:pt>
                <c:pt idx="12">
                  <c:v>14022</c:v>
                </c:pt>
              </c:numCache>
            </c:numRef>
          </c:val>
          <c:extLst>
            <c:ext xmlns:c16="http://schemas.microsoft.com/office/drawing/2014/chart" uri="{C3380CC4-5D6E-409C-BE32-E72D297353CC}">
              <c16:uniqueId val="{0000000A-44C6-4B2B-81DC-2370DF12F5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7331</c:v>
                </c:pt>
                <c:pt idx="2">
                  <c:v>#N/A</c:v>
                </c:pt>
                <c:pt idx="3">
                  <c:v>#N/A</c:v>
                </c:pt>
                <c:pt idx="4">
                  <c:v>5902</c:v>
                </c:pt>
                <c:pt idx="5">
                  <c:v>#N/A</c:v>
                </c:pt>
                <c:pt idx="6">
                  <c:v>#N/A</c:v>
                </c:pt>
                <c:pt idx="7">
                  <c:v>4523</c:v>
                </c:pt>
                <c:pt idx="8">
                  <c:v>#N/A</c:v>
                </c:pt>
                <c:pt idx="9">
                  <c:v>#N/A</c:v>
                </c:pt>
                <c:pt idx="10">
                  <c:v>2747</c:v>
                </c:pt>
                <c:pt idx="11">
                  <c:v>#N/A</c:v>
                </c:pt>
                <c:pt idx="12">
                  <c:v>#N/A</c:v>
                </c:pt>
                <c:pt idx="13">
                  <c:v>2068</c:v>
                </c:pt>
                <c:pt idx="14">
                  <c:v>#N/A</c:v>
                </c:pt>
              </c:numCache>
            </c:numRef>
          </c:val>
          <c:smooth val="0"/>
          <c:extLst>
            <c:ext xmlns:c16="http://schemas.microsoft.com/office/drawing/2014/chart" uri="{C3380CC4-5D6E-409C-BE32-E72D297353CC}">
              <c16:uniqueId val="{0000000B-44C6-4B2B-81DC-2370DF12F5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990</c:v>
                </c:pt>
                <c:pt idx="1">
                  <c:v>1383</c:v>
                </c:pt>
                <c:pt idx="2">
                  <c:v>1651</c:v>
                </c:pt>
              </c:numCache>
            </c:numRef>
          </c:val>
          <c:extLst>
            <c:ext xmlns:c16="http://schemas.microsoft.com/office/drawing/2014/chart" uri="{C3380CC4-5D6E-409C-BE32-E72D297353CC}">
              <c16:uniqueId val="{00000000-A380-4504-8817-906044EC8B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216</c:v>
                </c:pt>
                <c:pt idx="1">
                  <c:v>216</c:v>
                </c:pt>
                <c:pt idx="2">
                  <c:v>272</c:v>
                </c:pt>
              </c:numCache>
            </c:numRef>
          </c:val>
          <c:extLst>
            <c:ext xmlns:c16="http://schemas.microsoft.com/office/drawing/2014/chart" uri="{C3380CC4-5D6E-409C-BE32-E72D297353CC}">
              <c16:uniqueId val="{00000001-A380-4504-8817-906044EC8B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1943</c:v>
                </c:pt>
                <c:pt idx="1">
                  <c:v>2594</c:v>
                </c:pt>
                <c:pt idx="2">
                  <c:v>2470</c:v>
                </c:pt>
              </c:numCache>
            </c:numRef>
          </c:val>
          <c:extLst>
            <c:ext xmlns:c16="http://schemas.microsoft.com/office/drawing/2014/chart" uri="{C3380CC4-5D6E-409C-BE32-E72D297353CC}">
              <c16:uniqueId val="{00000002-A380-4504-8817-906044EC8B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50,788
50,201
36.17
20,016,699
19,692,608
323,949
11,483,754
14,021,857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tx1"/>
              </a:solidFill>
              <a:effectLst/>
              <a:latin typeface="+mn-lt"/>
              <a:ea typeface="+mn-ea"/>
              <a:cs typeface="+mn-cs"/>
            </a:rPr>
            <a:t>　</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人口の減少や全国平均を上回る高齢化率</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34.89</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7</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月末）に加えて、関西国際空港の近くにあるものの、準工業地域などの用途地域が少なく、法人市民税も少ないため、財政基盤が弱く、類似団体内平均値を大きく下回っている。　</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　今後は、令和</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9</a:t>
          </a:r>
          <a:r>
            <a:rPr kumimoji="1" lang="ja-JP" altLang="ja-JP" sz="1300" b="0" i="0" baseline="0">
              <a:solidFill>
                <a:schemeClr val="tx1"/>
              </a:solidFill>
              <a:effectLst/>
              <a:latin typeface="ＭＳ Ｐゴシック" panose="020B0600070205080204" pitchFamily="50" charset="-128"/>
              <a:ea typeface="ＭＳ Ｐゴシック" panose="020B0600070205080204" pitchFamily="50" charset="-128"/>
              <a:cs typeface="+mn-cs"/>
            </a:rPr>
            <a:t>月に策定した「阪南市行財政構造改革プラン改訂版」の取組を行うことで、歳入の確保など財政力指数の増加に努める。</a:t>
          </a:r>
          <a:endParaRPr lang="ja-JP" altLang="ja-JP" sz="1300">
            <a:solidFill>
              <a:schemeClr val="tx1"/>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a:t>
          </a:r>
          <a:r>
            <a:rPr kumimoji="1" lang="en-US" altLang="ja-JP" sz="1300">
              <a:solidFill>
                <a:schemeClr val="tx1"/>
              </a:solidFill>
              <a:latin typeface="ＭＳ Ｐゴシック" panose="020B0600070205080204" pitchFamily="50" charset="-128"/>
              <a:ea typeface="ＭＳ Ｐゴシック" panose="020B0600070205080204" pitchFamily="50" charset="-128"/>
            </a:rPr>
            <a:t>94.9</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％となっている。悪化した要因として、経常的経費である扶助費や物件費の増加によるものが考えられる。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全国平均を上回る高齢化率に伴う特別会計への繰出金などにより類似団体内平均値をやや上回っている。今後も「阪南市行財政構造改革プラン改訂版」の取組を着実に実行していくことで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7435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126492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743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22606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5639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22606</xdr:rowOff>
    </xdr:from>
    <xdr:to>
      <xdr:col>11</xdr:col>
      <xdr:colOff>31750</xdr:colOff>
      <xdr:row>63</xdr:row>
      <xdr:rowOff>148082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82395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109474</xdr:rowOff>
    </xdr:from>
    <xdr:to>
      <xdr:col>23</xdr:col>
      <xdr:colOff>184150</xdr:colOff>
      <xdr:row>63</xdr:row>
      <xdr:rowOff>39624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81551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75692</xdr:rowOff>
    </xdr:from>
    <xdr:to>
      <xdr:col>15</xdr:col>
      <xdr:colOff>133350</xdr:colOff>
      <xdr:row>63</xdr:row>
      <xdr:rowOff>5842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162069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143256</xdr:rowOff>
    </xdr:from>
    <xdr:to>
      <xdr:col>11</xdr:col>
      <xdr:colOff>82550</xdr:colOff>
      <xdr:row>63</xdr:row>
      <xdr:rowOff>73406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97282</xdr:rowOff>
    </xdr:from>
    <xdr:to>
      <xdr:col>7</xdr:col>
      <xdr:colOff>31750</xdr:colOff>
      <xdr:row>64</xdr:row>
      <xdr:rowOff>27432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12209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[116,487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人口一人当たりの金額が類似団体内平均値を下回っている。物件費はこれまで進めてきた施設管理・運営の指定管理者制度導入によるものであり、人件費は定年退職の延長によるものである。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年度からの主な減少要因としては、物件費について、新型コロナウイルスワクチン接種対策事業規模の縮小によるものである。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今後も、「阪南市行財政構造改革プラン改訂版」に基づき、総人件費の適正化や事務事業の見直しなどに取り組む。</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152783</xdr:rowOff>
    </xdr:from>
    <xdr:to>
      <xdr:col>23</xdr:col>
      <xdr:colOff>133350</xdr:colOff>
      <xdr:row>82</xdr:row>
      <xdr:rowOff>40123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040233"/>
          <a:ext cx="838200" cy="5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34167</xdr:rowOff>
    </xdr:from>
    <xdr:to>
      <xdr:col>19</xdr:col>
      <xdr:colOff>133350</xdr:colOff>
      <xdr:row>82</xdr:row>
      <xdr:rowOff>40123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93067"/>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119135</xdr:rowOff>
    </xdr:from>
    <xdr:to>
      <xdr:col>15</xdr:col>
      <xdr:colOff>82550</xdr:colOff>
      <xdr:row>82</xdr:row>
      <xdr:rowOff>34167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06585"/>
          <a:ext cx="889000" cy="8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168873</xdr:rowOff>
    </xdr:from>
    <xdr:to>
      <xdr:col>11</xdr:col>
      <xdr:colOff>31750</xdr:colOff>
      <xdr:row>81</xdr:row>
      <xdr:rowOff>119135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84873"/>
          <a:ext cx="889000" cy="12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101983</xdr:rowOff>
    </xdr:from>
    <xdr:to>
      <xdr:col>23</xdr:col>
      <xdr:colOff>184150</xdr:colOff>
      <xdr:row>82</xdr:row>
      <xdr:rowOff>32133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118510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160773</xdr:rowOff>
    </xdr:from>
    <xdr:to>
      <xdr:col>19</xdr:col>
      <xdr:colOff>184150</xdr:colOff>
      <xdr:row>82</xdr:row>
      <xdr:rowOff>90923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4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101100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1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154817</xdr:rowOff>
    </xdr:from>
    <xdr:to>
      <xdr:col>15</xdr:col>
      <xdr:colOff>133350</xdr:colOff>
      <xdr:row>82</xdr:row>
      <xdr:rowOff>84967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4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95144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1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68335</xdr:rowOff>
    </xdr:from>
    <xdr:to>
      <xdr:col>11</xdr:col>
      <xdr:colOff>82550</xdr:colOff>
      <xdr:row>81</xdr:row>
      <xdr:rowOff>169935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5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8662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2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118073</xdr:rowOff>
    </xdr:from>
    <xdr:to>
      <xdr:col>7</xdr:col>
      <xdr:colOff>31750</xdr:colOff>
      <xdr:row>81</xdr:row>
      <xdr:rowOff>48223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3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58400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0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国家公務員に準拠した給与制度としつつ、平成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月から管理職員の給料を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月から管理職員の給料を</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5.5</a:t>
          </a:r>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31</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月から非管理職員の給料を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2.3</a:t>
          </a:r>
          <a:r>
            <a:rPr kumimoji="1" lang="ja-JP" altLang="en-US" sz="1300">
              <a:solidFill>
                <a:schemeClr val="tx1"/>
              </a:solidFill>
              <a:latin typeface="ＭＳ Ｐゴシック" panose="020B0600070205080204" pitchFamily="50" charset="-128"/>
              <a:ea typeface="ＭＳ Ｐゴシック" panose="020B0600070205080204" pitchFamily="50" charset="-128"/>
            </a:rPr>
            <a:t>％減額し、人件費抑制に努めている。令和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月から非管理職員の給料減額は終了したが、改めて管理職員の給料の減額率を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2.5</a:t>
          </a:r>
          <a:r>
            <a:rPr kumimoji="1" lang="ja-JP" altLang="en-US" sz="1300">
              <a:solidFill>
                <a:schemeClr val="tx1"/>
              </a:solidFill>
              <a:latin typeface="ＭＳ Ｐゴシック" panose="020B0600070205080204" pitchFamily="50" charset="-128"/>
              <a:ea typeface="ＭＳ Ｐゴシック" panose="020B0600070205080204" pitchFamily="50" charset="-128"/>
            </a:rPr>
            <a:t>％～</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％で設定し直し、人件費抑制に努めた結果、給与水準は国の水準及び類似団体内平均値を下回る状況となった。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142875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8435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83609</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142509"/>
          <a:ext cx="889000" cy="34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123825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1425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123825</xdr:rowOff>
    </xdr:from>
    <xdr:to>
      <xdr:col>68</xdr:col>
      <xdr:colOff>152400</xdr:colOff>
      <xdr:row>83</xdr:row>
      <xdr:rowOff>93134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1827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32809</xdr:rowOff>
    </xdr:from>
    <xdr:to>
      <xdr:col>73</xdr:col>
      <xdr:colOff>44450</xdr:colOff>
      <xdr:row>82</xdr:row>
      <xdr:rowOff>134409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144586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73025</xdr:rowOff>
    </xdr:from>
    <xdr:to>
      <xdr:col>68</xdr:col>
      <xdr:colOff>203200</xdr:colOff>
      <xdr:row>83</xdr:row>
      <xdr:rowOff>3175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13352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「定員管理計画」に基づく行政運営体制の見直しや人材育成の推進などにより、類似団体内平均値を下回っている。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また、同計画に基づき、職員数を令和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月</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日現在の</a:t>
          </a:r>
          <a:r>
            <a:rPr kumimoji="1" lang="en-US" altLang="ja-JP" sz="1300">
              <a:solidFill>
                <a:schemeClr val="tx1"/>
              </a:solidFill>
              <a:latin typeface="ＭＳ Ｐゴシック" panose="020B0600070205080204" pitchFamily="50" charset="-128"/>
              <a:ea typeface="ＭＳ Ｐゴシック" panose="020B0600070205080204" pitchFamily="50" charset="-128"/>
            </a:rPr>
            <a:t>376</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人から、令和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8</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361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人まで、令和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13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年度頃には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340</a:t>
          </a:r>
          <a:r>
            <a:rPr kumimoji="1" lang="ja-JP" altLang="en-US" sz="1300">
              <a:solidFill>
                <a:schemeClr val="tx1"/>
              </a:solidFill>
              <a:latin typeface="ＭＳ Ｐゴシック" panose="020B0600070205080204" pitchFamily="50" charset="-128"/>
              <a:ea typeface="ＭＳ Ｐゴシック" panose="020B0600070205080204" pitchFamily="50" charset="-128"/>
            </a:rPr>
            <a:t>人程度まで減らすことを目標に設定しているが、職員の年齢構成の平準化や、市民サービスの持続性、人材育成の視点等を考慮して対応していく。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166158</xdr:rowOff>
    </xdr:from>
    <xdr:to>
      <xdr:col>81</xdr:col>
      <xdr:colOff>44450</xdr:colOff>
      <xdr:row>61</xdr:row>
      <xdr:rowOff>2752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5315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61</xdr:row>
      <xdr:rowOff>26881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5315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8784</xdr:rowOff>
    </xdr:from>
    <xdr:to>
      <xdr:col>72</xdr:col>
      <xdr:colOff>203200</xdr:colOff>
      <xdr:row>61</xdr:row>
      <xdr:rowOff>26881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6723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138006</xdr:rowOff>
    </xdr:from>
    <xdr:to>
      <xdr:col>68</xdr:col>
      <xdr:colOff>152400</xdr:colOff>
      <xdr:row>61</xdr:row>
      <xdr:rowOff>8784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25006"/>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123402</xdr:rowOff>
    </xdr:from>
    <xdr:to>
      <xdr:col>81</xdr:col>
      <xdr:colOff>95250</xdr:colOff>
      <xdr:row>61</xdr:row>
      <xdr:rowOff>53552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139929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5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115358</xdr:rowOff>
    </xdr:from>
    <xdr:to>
      <xdr:col>77</xdr:col>
      <xdr:colOff>95250</xdr:colOff>
      <xdr:row>61</xdr:row>
      <xdr:rowOff>45508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55685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71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147531</xdr:rowOff>
    </xdr:from>
    <xdr:to>
      <xdr:col>73</xdr:col>
      <xdr:colOff>44450</xdr:colOff>
      <xdr:row>61</xdr:row>
      <xdr:rowOff>77681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87858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129434</xdr:rowOff>
    </xdr:from>
    <xdr:to>
      <xdr:col>68</xdr:col>
      <xdr:colOff>203200</xdr:colOff>
      <xdr:row>61</xdr:row>
      <xdr:rowOff>59584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69761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87206</xdr:rowOff>
    </xdr:from>
    <xdr:to>
      <xdr:col>64</xdr:col>
      <xdr:colOff>152400</xdr:colOff>
      <xdr:row>61</xdr:row>
      <xdr:rowOff>17356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27533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市内小学校の大規模改造耐震事業などの償還が終了したことに伴い、類似団体内平均値より下回った。しかし、今後は、学校給食センター改修事業など大きな事業が控えているので、今後も、住民ニーズや緊急性の高いものなどを的確に把握し、より効果的、効率的な事業を行い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52070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0913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148590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8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148590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41</xdr:row>
      <xdr:rowOff>148590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100330</xdr:rowOff>
    </xdr:from>
    <xdr:to>
      <xdr:col>81</xdr:col>
      <xdr:colOff>95250</xdr:colOff>
      <xdr:row>41</xdr:row>
      <xdr:rowOff>30480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116857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年度は特段大きな事業に対する地方債発行がなかったため、令和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地方債残高が減少したことにより将来負担比率は改善した。しかし、類似団体内平均値を上回っており、今後は、学校給食センターの大規模改修や老朽化施設の改修など地方債発行を行う事業が見込まれるため、将来負担比率の上昇が考えられることから、地方債発行金額や、年間の公債費を鑑み、各年度の事業実施を行い、財政の健全化に努め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145022</xdr:rowOff>
    </xdr:from>
    <xdr:to>
      <xdr:col>81</xdr:col>
      <xdr:colOff>44450</xdr:colOff>
      <xdr:row>15</xdr:row>
      <xdr:rowOff>44813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45322"/>
          <a:ext cx="838200" cy="7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44813</xdr:rowOff>
    </xdr:from>
    <xdr:to>
      <xdr:col>77</xdr:col>
      <xdr:colOff>44450</xdr:colOff>
      <xdr:row>16</xdr:row>
      <xdr:rowOff>72148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616563"/>
          <a:ext cx="889000" cy="19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72148</xdr:rowOff>
    </xdr:from>
    <xdr:to>
      <xdr:col>72</xdr:col>
      <xdr:colOff>203200</xdr:colOff>
      <xdr:row>17</xdr:row>
      <xdr:rowOff>79950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815348"/>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162258</xdr:rowOff>
    </xdr:from>
    <xdr:to>
      <xdr:col>73</xdr:col>
      <xdr:colOff>44450</xdr:colOff>
      <xdr:row>14</xdr:row>
      <xdr:rowOff>92408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79950</xdr:rowOff>
    </xdr:from>
    <xdr:to>
      <xdr:col>68</xdr:col>
      <xdr:colOff>152400</xdr:colOff>
      <xdr:row>18</xdr:row>
      <xdr:rowOff>102688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994600"/>
          <a:ext cx="889000" cy="19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96520</xdr:rowOff>
    </xdr:from>
    <xdr:to>
      <xdr:col>68</xdr:col>
      <xdr:colOff>203200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66299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46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165463</xdr:rowOff>
    </xdr:from>
    <xdr:to>
      <xdr:col>77</xdr:col>
      <xdr:colOff>95250</xdr:colOff>
      <xdr:row>15</xdr:row>
      <xdr:rowOff>95613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6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80390</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52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21348</xdr:rowOff>
    </xdr:from>
    <xdr:to>
      <xdr:col>73</xdr:col>
      <xdr:colOff>44450</xdr:colOff>
      <xdr:row>16</xdr:row>
      <xdr:rowOff>122948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76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107725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29150</xdr:rowOff>
    </xdr:from>
    <xdr:to>
      <xdr:col>68</xdr:col>
      <xdr:colOff>203200</xdr:colOff>
      <xdr:row>17</xdr:row>
      <xdr:rowOff>130750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4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115527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51888</xdr:rowOff>
    </xdr:from>
    <xdr:to>
      <xdr:col>64</xdr:col>
      <xdr:colOff>152400</xdr:colOff>
      <xdr:row>18</xdr:row>
      <xdr:rowOff>153488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3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138266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50,788
50,201
36.17
20,016,699
19,692,608
323,949
11,483,754
14,021,857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管理職職員等の給与カットを引き続き行うとともに、定年退職の延長に伴う退職金の減少により、令和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0.8</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ポイント良化した。しかし、施設にかかる職員数が多いことから類似団体内平均値を上回っている。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今後も「阪南市行財政構造改革プラン改訂版」に基づき、人口減少等を踏まえた職員定数の適正化を図る。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36</xdr:row>
      <xdr:rowOff>162923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2828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162923</xdr:rowOff>
    </xdr:from>
    <xdr:to>
      <xdr:col>19</xdr:col>
      <xdr:colOff>187325</xdr:colOff>
      <xdr:row>37</xdr:row>
      <xdr:rowOff>56787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335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156392</xdr:rowOff>
    </xdr:from>
    <xdr:to>
      <xdr:col>15</xdr:col>
      <xdr:colOff>98425</xdr:colOff>
      <xdr:row>37</xdr:row>
      <xdr:rowOff>56787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328592"/>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25763</xdr:rowOff>
    </xdr:from>
    <xdr:to>
      <xdr:col>11</xdr:col>
      <xdr:colOff>9525</xdr:colOff>
      <xdr:row>36</xdr:row>
      <xdr:rowOff>156392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796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112123</xdr:rowOff>
    </xdr:from>
    <xdr:to>
      <xdr:col>20</xdr:col>
      <xdr:colOff>38100</xdr:colOff>
      <xdr:row>37</xdr:row>
      <xdr:rowOff>42273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27050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70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5987</xdr:rowOff>
    </xdr:from>
    <xdr:to>
      <xdr:col>15</xdr:col>
      <xdr:colOff>149225</xdr:colOff>
      <xdr:row>37</xdr:row>
      <xdr:rowOff>107587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92364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105592</xdr:rowOff>
    </xdr:from>
    <xdr:to>
      <xdr:col>11</xdr:col>
      <xdr:colOff>60325</xdr:colOff>
      <xdr:row>37</xdr:row>
      <xdr:rowOff>35742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20519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146413</xdr:rowOff>
    </xdr:from>
    <xdr:to>
      <xdr:col>6</xdr:col>
      <xdr:colOff>171450</xdr:colOff>
      <xdr:row>36</xdr:row>
      <xdr:rowOff>76563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61340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33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0.9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ポイント悪化したが、特定財源の充当が良かったこともあり類似団体内平均値よりも</a:t>
          </a:r>
          <a:r>
            <a:rPr kumimoji="1" lang="en-US" altLang="ja-JP" sz="1300">
              <a:solidFill>
                <a:schemeClr val="tx1"/>
              </a:solidFill>
              <a:latin typeface="ＭＳ Ｐゴシック" panose="020B0600070205080204" pitchFamily="50" charset="-128"/>
              <a:ea typeface="ＭＳ Ｐゴシック" panose="020B0600070205080204" pitchFamily="50" charset="-128"/>
            </a:rPr>
            <a:t>3.4</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ポイント下回る結果となった。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今後も、「阪南市行財政構造改革プラン改訂版」に基づき、事務事業の見直しの中で物件費の抑制に努める一方、より効率的な事業実施と市民サービスの向上に取り組む。</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136144</xdr:rowOff>
    </xdr:from>
    <xdr:to>
      <xdr:col>82</xdr:col>
      <xdr:colOff>107950</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3644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90424</xdr:rowOff>
    </xdr:from>
    <xdr:to>
      <xdr:col>78</xdr:col>
      <xdr:colOff>69850</xdr:colOff>
      <xdr:row>14</xdr:row>
      <xdr:rowOff>136144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90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90424</xdr:rowOff>
    </xdr:from>
    <xdr:to>
      <xdr:col>73</xdr:col>
      <xdr:colOff>180975</xdr:colOff>
      <xdr:row>14</xdr:row>
      <xdr:rowOff>145288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907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145288</xdr:rowOff>
    </xdr:from>
    <xdr:to>
      <xdr:col>69</xdr:col>
      <xdr:colOff>92075</xdr:colOff>
      <xdr:row>16</xdr:row>
      <xdr:rowOff>67564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4558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85344</xdr:rowOff>
    </xdr:from>
    <xdr:to>
      <xdr:col>78</xdr:col>
      <xdr:colOff>120650</xdr:colOff>
      <xdr:row>15</xdr:row>
      <xdr:rowOff>15494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8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25671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54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39624</xdr:rowOff>
    </xdr:from>
    <xdr:to>
      <xdr:col>74</xdr:col>
      <xdr:colOff>31750</xdr:colOff>
      <xdr:row>14</xdr:row>
      <xdr:rowOff>141224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151401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94488</xdr:rowOff>
    </xdr:from>
    <xdr:to>
      <xdr:col>69</xdr:col>
      <xdr:colOff>142875</xdr:colOff>
      <xdr:row>15</xdr:row>
      <xdr:rowOff>24638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34815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6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xdr:rowOff>
    </xdr:from>
    <xdr:to>
      <xdr:col>65</xdr:col>
      <xdr:colOff>53975</xdr:colOff>
      <xdr:row>16</xdr:row>
      <xdr:rowOff>118364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128541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本市は専門職員によるケースワーカーを設置し生活保護費をはじめとする扶助費の抑制に努めてきたため、類似団体内平均値を下回っている。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本市の高齢化率が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34.89</a:t>
          </a:r>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年</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月末）と高いことや、障がい者施策による社会福祉費の伸びが依然として大きいことから、今後も増額が懸念されるため、引き続き専門職員による対応など適切に行っていく。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77470</xdr:rowOff>
    </xdr:from>
    <xdr:to>
      <xdr:col>24</xdr:col>
      <xdr:colOff>25400</xdr:colOff>
      <xdr:row>55</xdr:row>
      <xdr:rowOff>168910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072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77470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69850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138430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996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26670</xdr:rowOff>
    </xdr:from>
    <xdr:to>
      <xdr:col>20</xdr:col>
      <xdr:colOff>38100</xdr:colOff>
      <xdr:row>55</xdr:row>
      <xdr:rowOff>128270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その他に係る経常収支比率が類似団体内平均値を上回っているのは、繰出金の増加が主な要因である。高齢化に伴う介護保険特別会計・後期高齢者医療特別会計に対する繰出金が年々増加している影響が大き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今後は重度化予防や介護予防の推進、大阪府後期高齢者医療広域連合会と連携し、医療費適正化の施策の検討・実施に取り組み、一般会計からの繰出金の抑制に努める。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129722</xdr:rowOff>
    </xdr:from>
    <xdr:to>
      <xdr:col>82</xdr:col>
      <xdr:colOff>107950</xdr:colOff>
      <xdr:row>60</xdr:row>
      <xdr:rowOff>56243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452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129722</xdr:rowOff>
    </xdr:from>
    <xdr:to>
      <xdr:col>78</xdr:col>
      <xdr:colOff>69850</xdr:colOff>
      <xdr:row>59</xdr:row>
      <xdr:rowOff>129722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452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129722</xdr:rowOff>
    </xdr:from>
    <xdr:to>
      <xdr:col>73</xdr:col>
      <xdr:colOff>180975</xdr:colOff>
      <xdr:row>59</xdr:row>
      <xdr:rowOff>162378</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245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162378</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779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5443</xdr:rowOff>
    </xdr:from>
    <xdr:to>
      <xdr:col>82</xdr:col>
      <xdr:colOff>158750</xdr:colOff>
      <xdr:row>60</xdr:row>
      <xdr:rowOff>107043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2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85470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0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78922</xdr:rowOff>
    </xdr:from>
    <xdr:to>
      <xdr:col>74</xdr:col>
      <xdr:colOff>31750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165299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111578</xdr:rowOff>
    </xdr:from>
    <xdr:to>
      <xdr:col>69</xdr:col>
      <xdr:colOff>142875</xdr:colOff>
      <xdr:row>60</xdr:row>
      <xdr:rowOff>41728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26505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補助費等の経常収支比率が類似団体内平均値と比較して高いのは、一部事務組合で行っているごみ処理業務、消防業務、病院事業及び下水道事業に対する補助費（繰出金）によるところが大きい。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年度と比べ同率となっているが、ごみ処理場の改修など大きな事業が控えており補助費等の増加が見込まれることから、「阪南市行財政構造改革プラン改訂版」に基づき補助費等の抑制に努める。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710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39370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710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39370</xdr:rowOff>
    </xdr:from>
    <xdr:to>
      <xdr:col>73</xdr:col>
      <xdr:colOff>180975</xdr:colOff>
      <xdr:row>39</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72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39370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1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144780</xdr:rowOff>
    </xdr:from>
    <xdr:to>
      <xdr:col>82</xdr:col>
      <xdr:colOff>158750</xdr:colOff>
      <xdr:row>39</xdr:row>
      <xdr:rowOff>74930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116857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160020</xdr:rowOff>
    </xdr:from>
    <xdr:to>
      <xdr:col>74</xdr:col>
      <xdr:colOff>31750</xdr:colOff>
      <xdr:row>39</xdr:row>
      <xdr:rowOff>90170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74947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160020</xdr:rowOff>
    </xdr:from>
    <xdr:to>
      <xdr:col>69</xdr:col>
      <xdr:colOff>142875</xdr:colOff>
      <xdr:row>39</xdr:row>
      <xdr:rowOff>90170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74947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市内小学校の大規模改造耐震事業などの償還が終了したことに伴い、公債費に係る経常収支比率は類似団体平均を</a:t>
          </a:r>
          <a:r>
            <a:rPr kumimoji="1" lang="en-US" altLang="ja-JP" sz="1300">
              <a:solidFill>
                <a:schemeClr val="tx1"/>
              </a:solidFill>
              <a:latin typeface="ＭＳ Ｐゴシック" panose="020B0600070205080204" pitchFamily="50" charset="-128"/>
              <a:ea typeface="ＭＳ Ｐゴシック" panose="020B0600070205080204" pitchFamily="50" charset="-128"/>
            </a:rPr>
            <a:t>1.9</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ポイント下回った。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今後は、学校給食センター改修事業等の大きな事業が控えているため、公債費を見据えた事業実施のより一層の適正化を図ることにより、将来にわたって持続可能な財政運営の確立に取り組む。</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xdr:rowOff>
    </xdr:from>
    <xdr:to>
      <xdr:col>24</xdr:col>
      <xdr:colOff>25400</xdr:colOff>
      <xdr:row>76</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35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xdr:rowOff>
    </xdr:from>
    <xdr:to>
      <xdr:col>19</xdr:col>
      <xdr:colOff>187325</xdr:colOff>
      <xdr:row>76</xdr:row>
      <xdr:rowOff>88900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35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88900</xdr:rowOff>
    </xdr:from>
    <xdr:to>
      <xdr:col>15</xdr:col>
      <xdr:colOff>98425</xdr:colOff>
      <xdr:row>77</xdr:row>
      <xdr:rowOff>39370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1191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69850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241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125730</xdr:rowOff>
    </xdr:from>
    <xdr:to>
      <xdr:col>20</xdr:col>
      <xdr:colOff>38100</xdr:colOff>
      <xdr:row>76</xdr:row>
      <xdr:rowOff>55880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66057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100347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「公債費以外」の経常収支比率の主なものは、人件費が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25.5</a:t>
          </a:r>
          <a:r>
            <a:rPr kumimoji="1" lang="ja-JP" altLang="en-US" sz="1300">
              <a:solidFill>
                <a:schemeClr val="tx1"/>
              </a:solidFill>
              <a:latin typeface="ＭＳ Ｐゴシック" panose="020B0600070205080204" pitchFamily="50" charset="-128"/>
              <a:ea typeface="ＭＳ Ｐゴシック" panose="020B0600070205080204" pitchFamily="50" charset="-128"/>
            </a:rPr>
            <a:t>％、繰出金が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17.4</a:t>
          </a:r>
          <a:r>
            <a:rPr kumimoji="1" lang="ja-JP" altLang="en-US" sz="1300">
              <a:solidFill>
                <a:schemeClr val="tx1"/>
              </a:solidFill>
              <a:latin typeface="ＭＳ Ｐゴシック" panose="020B0600070205080204" pitchFamily="50" charset="-128"/>
              <a:ea typeface="ＭＳ Ｐゴシック" panose="020B0600070205080204" pitchFamily="50" charset="-128"/>
            </a:rPr>
            <a:t>％、物件費が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13.5</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％、補助費等が</a:t>
          </a:r>
          <a:r>
            <a:rPr kumimoji="1" lang="en-US" altLang="ja-JP" sz="1300">
              <a:solidFill>
                <a:schemeClr val="tx1"/>
              </a:solidFill>
              <a:latin typeface="ＭＳ Ｐゴシック" panose="020B0600070205080204" pitchFamily="50" charset="-128"/>
              <a:ea typeface="ＭＳ Ｐゴシック" panose="020B0600070205080204" pitchFamily="50" charset="-128"/>
            </a:rPr>
            <a:t>13.9</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％となっている。類似団体内平均値を上回っているのは、高齢化に伴う特別会計への繰出金や一部事務組合等に対する補助費等の影響が大きい。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今後も「阪南市行財政構造改革プラン改訂版」に基づき、特別会計の健全な運営等による繰出金や補助費等の抑制により、経常経費の抑制を図る。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104139</xdr:rowOff>
    </xdr:from>
    <xdr:to>
      <xdr:col>82</xdr:col>
      <xdr:colOff>107950</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305789"/>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104139</xdr:rowOff>
    </xdr:from>
    <xdr:to>
      <xdr:col>78</xdr:col>
      <xdr:colOff>69850</xdr:colOff>
      <xdr:row>77</xdr:row>
      <xdr:rowOff>138430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305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77</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28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78</xdr:row>
      <xdr:rowOff>81280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286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53339</xdr:rowOff>
    </xdr:from>
    <xdr:to>
      <xdr:col>78</xdr:col>
      <xdr:colOff>120650</xdr:colOff>
      <xdr:row>77</xdr:row>
      <xdr:rowOff>154939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139716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103099</xdr:rowOff>
    </xdr:from>
    <xdr:to>
      <xdr:col>29</xdr:col>
      <xdr:colOff>127000</xdr:colOff>
      <xdr:row>16</xdr:row>
      <xdr:rowOff>119189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93924"/>
          <a:ext cx="647700" cy="1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105982</xdr:rowOff>
    </xdr:from>
    <xdr:to>
      <xdr:col>26</xdr:col>
      <xdr:colOff>50800</xdr:colOff>
      <xdr:row>16</xdr:row>
      <xdr:rowOff>119189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896807"/>
          <a:ext cx="698500" cy="13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105982</xdr:rowOff>
    </xdr:from>
    <xdr:to>
      <xdr:col>22</xdr:col>
      <xdr:colOff>114300</xdr:colOff>
      <xdr:row>16</xdr:row>
      <xdr:rowOff>146152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96807"/>
          <a:ext cx="698500" cy="40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146152</xdr:rowOff>
    </xdr:from>
    <xdr:to>
      <xdr:col>18</xdr:col>
      <xdr:colOff>177800</xdr:colOff>
      <xdr:row>16</xdr:row>
      <xdr:rowOff>149784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36977"/>
          <a:ext cx="698500" cy="3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52299</xdr:rowOff>
    </xdr:from>
    <xdr:to>
      <xdr:col>29</xdr:col>
      <xdr:colOff>177800</xdr:colOff>
      <xdr:row>16</xdr:row>
      <xdr:rowOff>153899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43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68826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8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68389</xdr:rowOff>
    </xdr:from>
    <xdr:to>
      <xdr:col>26</xdr:col>
      <xdr:colOff>101600</xdr:colOff>
      <xdr:row>16</xdr:row>
      <xdr:rowOff>169989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5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8716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2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55182</xdr:rowOff>
    </xdr:from>
    <xdr:to>
      <xdr:col>22</xdr:col>
      <xdr:colOff>165100</xdr:colOff>
      <xdr:row>16</xdr:row>
      <xdr:rowOff>156782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46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166959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1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95352</xdr:rowOff>
    </xdr:from>
    <xdr:to>
      <xdr:col>19</xdr:col>
      <xdr:colOff>38100</xdr:colOff>
      <xdr:row>17</xdr:row>
      <xdr:rowOff>25502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86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35679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5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98984</xdr:rowOff>
    </xdr:from>
    <xdr:to>
      <xdr:col>15</xdr:col>
      <xdr:colOff>101600</xdr:colOff>
      <xdr:row>17</xdr:row>
      <xdr:rowOff>29134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9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39311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314354</xdr:rowOff>
    </xdr:from>
    <xdr:to>
      <xdr:col>29</xdr:col>
      <xdr:colOff>127000</xdr:colOff>
      <xdr:row>36</xdr:row>
      <xdr:rowOff>42385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24704"/>
          <a:ext cx="647700" cy="70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270169</xdr:rowOff>
    </xdr:from>
    <xdr:to>
      <xdr:col>26</xdr:col>
      <xdr:colOff>50800</xdr:colOff>
      <xdr:row>35</xdr:row>
      <xdr:rowOff>314354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80519"/>
          <a:ext cx="698500" cy="4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237806</xdr:rowOff>
    </xdr:from>
    <xdr:to>
      <xdr:col>22</xdr:col>
      <xdr:colOff>114300</xdr:colOff>
      <xdr:row>35</xdr:row>
      <xdr:rowOff>270169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48156"/>
          <a:ext cx="698500" cy="32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159134</xdr:rowOff>
    </xdr:from>
    <xdr:to>
      <xdr:col>18</xdr:col>
      <xdr:colOff>177800</xdr:colOff>
      <xdr:row>35</xdr:row>
      <xdr:rowOff>237806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69484"/>
          <a:ext cx="698500" cy="7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334485</xdr:rowOff>
    </xdr:from>
    <xdr:to>
      <xdr:col>29</xdr:col>
      <xdr:colOff>177800</xdr:colOff>
      <xdr:row>36</xdr:row>
      <xdr:rowOff>93185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4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306562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1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263554</xdr:rowOff>
    </xdr:from>
    <xdr:to>
      <xdr:col>26</xdr:col>
      <xdr:colOff>101600</xdr:colOff>
      <xdr:row>36</xdr:row>
      <xdr:rowOff>22254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73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7031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6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219369</xdr:rowOff>
    </xdr:from>
    <xdr:to>
      <xdr:col>22</xdr:col>
      <xdr:colOff>165100</xdr:colOff>
      <xdr:row>35</xdr:row>
      <xdr:rowOff>320969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331146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187006</xdr:rowOff>
    </xdr:from>
    <xdr:to>
      <xdr:col>19</xdr:col>
      <xdr:colOff>38100</xdr:colOff>
      <xdr:row>35</xdr:row>
      <xdr:rowOff>288606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97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298783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56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108334</xdr:rowOff>
    </xdr:from>
    <xdr:to>
      <xdr:col>15</xdr:col>
      <xdr:colOff>101600</xdr:colOff>
      <xdr:row>35</xdr:row>
      <xdr:rowOff>209934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1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220111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8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50,788
50,201
36.17
20,016,699
19,692,608
323,949
11,483,754
14,021,857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2673</xdr:rowOff>
    </xdr:from>
    <xdr:to>
      <xdr:col>24</xdr:col>
      <xdr:colOff>63500</xdr:colOff>
      <xdr:row>36</xdr:row>
      <xdr:rowOff>32239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4873"/>
          <a:ext cx="838200" cy="29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159569</xdr:rowOff>
    </xdr:from>
    <xdr:to>
      <xdr:col>19</xdr:col>
      <xdr:colOff>177800</xdr:colOff>
      <xdr:row>36</xdr:row>
      <xdr:rowOff>2673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60319"/>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159569</xdr:rowOff>
    </xdr:from>
    <xdr:to>
      <xdr:col>15</xdr:col>
      <xdr:colOff>50800</xdr:colOff>
      <xdr:row>36</xdr:row>
      <xdr:rowOff>65691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60319"/>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65691</xdr:rowOff>
    </xdr:from>
    <xdr:to>
      <xdr:col>10</xdr:col>
      <xdr:colOff>114300</xdr:colOff>
      <xdr:row>37</xdr:row>
      <xdr:rowOff>71825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37891"/>
          <a:ext cx="889000" cy="17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152889</xdr:rowOff>
    </xdr:from>
    <xdr:to>
      <xdr:col>24</xdr:col>
      <xdr:colOff>114300</xdr:colOff>
      <xdr:row>36</xdr:row>
      <xdr:rowOff>83039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4316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123323</xdr:rowOff>
    </xdr:from>
    <xdr:to>
      <xdr:col>20</xdr:col>
      <xdr:colOff>38100</xdr:colOff>
      <xdr:row>36</xdr:row>
      <xdr:rowOff>53473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70000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108769</xdr:rowOff>
    </xdr:from>
    <xdr:to>
      <xdr:col>15</xdr:col>
      <xdr:colOff>101600</xdr:colOff>
      <xdr:row>36</xdr:row>
      <xdr:rowOff>38919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55446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8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14891</xdr:rowOff>
    </xdr:from>
    <xdr:to>
      <xdr:col>10</xdr:col>
      <xdr:colOff>165100</xdr:colOff>
      <xdr:row>36</xdr:row>
      <xdr:rowOff>116491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133018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6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21025</xdr:rowOff>
    </xdr:from>
    <xdr:to>
      <xdr:col>6</xdr:col>
      <xdr:colOff>38100</xdr:colOff>
      <xdr:row>37</xdr:row>
      <xdr:rowOff>122625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113752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5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28232</xdr:rowOff>
    </xdr:from>
    <xdr:to>
      <xdr:col>24</xdr:col>
      <xdr:colOff>63500</xdr:colOff>
      <xdr:row>57</xdr:row>
      <xdr:rowOff>118885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0882"/>
          <a:ext cx="838200" cy="9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28232</xdr:rowOff>
    </xdr:from>
    <xdr:to>
      <xdr:col>19</xdr:col>
      <xdr:colOff>177800</xdr:colOff>
      <xdr:row>57</xdr:row>
      <xdr:rowOff>49949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08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49949</xdr:rowOff>
    </xdr:from>
    <xdr:to>
      <xdr:col>15</xdr:col>
      <xdr:colOff>50800</xdr:colOff>
      <xdr:row>57</xdr:row>
      <xdr:rowOff>132017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22599"/>
          <a:ext cx="889000" cy="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132017</xdr:rowOff>
    </xdr:from>
    <xdr:to>
      <xdr:col>10</xdr:col>
      <xdr:colOff>114300</xdr:colOff>
      <xdr:row>58</xdr:row>
      <xdr:rowOff>13881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4667"/>
          <a:ext cx="889000" cy="5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68085</xdr:rowOff>
    </xdr:from>
    <xdr:to>
      <xdr:col>24</xdr:col>
      <xdr:colOff>114300</xdr:colOff>
      <xdr:row>57</xdr:row>
      <xdr:rowOff>169685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154462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148882</xdr:rowOff>
    </xdr:from>
    <xdr:to>
      <xdr:col>20</xdr:col>
      <xdr:colOff>38100</xdr:colOff>
      <xdr:row>57</xdr:row>
      <xdr:rowOff>79032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70159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170599</xdr:rowOff>
    </xdr:from>
    <xdr:to>
      <xdr:col>15</xdr:col>
      <xdr:colOff>101600</xdr:colOff>
      <xdr:row>57</xdr:row>
      <xdr:rowOff>100749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91876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81217</xdr:rowOff>
    </xdr:from>
    <xdr:to>
      <xdr:col>10</xdr:col>
      <xdr:colOff>165100</xdr:colOff>
      <xdr:row>58</xdr:row>
      <xdr:rowOff>11367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134531</xdr:rowOff>
    </xdr:from>
    <xdr:to>
      <xdr:col>6</xdr:col>
      <xdr:colOff>38100</xdr:colOff>
      <xdr:row>58</xdr:row>
      <xdr:rowOff>64681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55808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15799</xdr:rowOff>
    </xdr:from>
    <xdr:to>
      <xdr:col>24</xdr:col>
      <xdr:colOff>63500</xdr:colOff>
      <xdr:row>79</xdr:row>
      <xdr:rowOff>15990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56034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15799</xdr:rowOff>
    </xdr:from>
    <xdr:to>
      <xdr:col>19</xdr:col>
      <xdr:colOff>177800</xdr:colOff>
      <xdr:row>79</xdr:row>
      <xdr:rowOff>16484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60349"/>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11951</xdr:rowOff>
    </xdr:from>
    <xdr:to>
      <xdr:col>15</xdr:col>
      <xdr:colOff>50800</xdr:colOff>
      <xdr:row>79</xdr:row>
      <xdr:rowOff>16484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56501"/>
          <a:ext cx="889000" cy="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1739</xdr:rowOff>
    </xdr:from>
    <xdr:to>
      <xdr:col>10</xdr:col>
      <xdr:colOff>114300</xdr:colOff>
      <xdr:row>79</xdr:row>
      <xdr:rowOff>11951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46289"/>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136640</xdr:rowOff>
    </xdr:from>
    <xdr:to>
      <xdr:col>24</xdr:col>
      <xdr:colOff>114300</xdr:colOff>
      <xdr:row>79</xdr:row>
      <xdr:rowOff>66790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51567</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24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136449</xdr:rowOff>
    </xdr:from>
    <xdr:to>
      <xdr:col>20</xdr:col>
      <xdr:colOff>38100</xdr:colOff>
      <xdr:row>79</xdr:row>
      <xdr:rowOff>66599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0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57726</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02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137134</xdr:rowOff>
    </xdr:from>
    <xdr:to>
      <xdr:col>15</xdr:col>
      <xdr:colOff>101600</xdr:colOff>
      <xdr:row>79</xdr:row>
      <xdr:rowOff>67284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58411</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132601</xdr:rowOff>
    </xdr:from>
    <xdr:to>
      <xdr:col>10</xdr:col>
      <xdr:colOff>165100</xdr:colOff>
      <xdr:row>79</xdr:row>
      <xdr:rowOff>62751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0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53878</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598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122389</xdr:rowOff>
    </xdr:from>
    <xdr:to>
      <xdr:col>6</xdr:col>
      <xdr:colOff>38100</xdr:colOff>
      <xdr:row>79</xdr:row>
      <xdr:rowOff>52539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9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43666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8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73743</xdr:rowOff>
    </xdr:from>
    <xdr:to>
      <xdr:col>24</xdr:col>
      <xdr:colOff>63500</xdr:colOff>
      <xdr:row>96</xdr:row>
      <xdr:rowOff>164367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532943"/>
          <a:ext cx="838200" cy="9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72665</xdr:rowOff>
    </xdr:from>
    <xdr:to>
      <xdr:col>19</xdr:col>
      <xdr:colOff>177800</xdr:colOff>
      <xdr:row>96</xdr:row>
      <xdr:rowOff>164367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31865"/>
          <a:ext cx="889000" cy="9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72665</xdr:rowOff>
    </xdr:from>
    <xdr:to>
      <xdr:col>15</xdr:col>
      <xdr:colOff>50800</xdr:colOff>
      <xdr:row>97</xdr:row>
      <xdr:rowOff>138785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1865"/>
          <a:ext cx="889000" cy="23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138785</xdr:rowOff>
    </xdr:from>
    <xdr:to>
      <xdr:col>10</xdr:col>
      <xdr:colOff>114300</xdr:colOff>
      <xdr:row>97</xdr:row>
      <xdr:rowOff>169472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69435"/>
          <a:ext cx="889000" cy="3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22943</xdr:rowOff>
    </xdr:from>
    <xdr:to>
      <xdr:col>24</xdr:col>
      <xdr:colOff>114300</xdr:colOff>
      <xdr:row>96</xdr:row>
      <xdr:rowOff>124543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8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1370</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113567</xdr:rowOff>
    </xdr:from>
    <xdr:to>
      <xdr:col>20</xdr:col>
      <xdr:colOff>38100</xdr:colOff>
      <xdr:row>97</xdr:row>
      <xdr:rowOff>43717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34844</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6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21865</xdr:rowOff>
    </xdr:from>
    <xdr:to>
      <xdr:col>15</xdr:col>
      <xdr:colOff>101600</xdr:colOff>
      <xdr:row>96</xdr:row>
      <xdr:rowOff>123465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114592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87985</xdr:rowOff>
    </xdr:from>
    <xdr:to>
      <xdr:col>10</xdr:col>
      <xdr:colOff>165100</xdr:colOff>
      <xdr:row>98</xdr:row>
      <xdr:rowOff>18135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9262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118672</xdr:rowOff>
    </xdr:from>
    <xdr:to>
      <xdr:col>6</xdr:col>
      <xdr:colOff>38100</xdr:colOff>
      <xdr:row>98</xdr:row>
      <xdr:rowOff>48822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4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39949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4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140866</xdr:rowOff>
    </xdr:from>
    <xdr:to>
      <xdr:col>55</xdr:col>
      <xdr:colOff>0</xdr:colOff>
      <xdr:row>37</xdr:row>
      <xdr:rowOff>6777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13066"/>
          <a:ext cx="838200" cy="3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140866</xdr:rowOff>
    </xdr:from>
    <xdr:to>
      <xdr:col>50</xdr:col>
      <xdr:colOff>114300</xdr:colOff>
      <xdr:row>37</xdr:row>
      <xdr:rowOff>28631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13066"/>
          <a:ext cx="889000" cy="5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110485</xdr:rowOff>
    </xdr:from>
    <xdr:to>
      <xdr:col>45</xdr:col>
      <xdr:colOff>177800</xdr:colOff>
      <xdr:row>37</xdr:row>
      <xdr:rowOff>28631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96885"/>
          <a:ext cx="889000" cy="77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110485</xdr:rowOff>
    </xdr:from>
    <xdr:to>
      <xdr:col>41</xdr:col>
      <xdr:colOff>50800</xdr:colOff>
      <xdr:row>37</xdr:row>
      <xdr:rowOff>50051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96885"/>
          <a:ext cx="889000" cy="79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127427</xdr:rowOff>
    </xdr:from>
    <xdr:to>
      <xdr:col>55</xdr:col>
      <xdr:colOff>50800</xdr:colOff>
      <xdr:row>37</xdr:row>
      <xdr:rowOff>57577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105854</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90066</xdr:rowOff>
    </xdr:from>
    <xdr:to>
      <xdr:col>50</xdr:col>
      <xdr:colOff>165100</xdr:colOff>
      <xdr:row>37</xdr:row>
      <xdr:rowOff>20216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6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11343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5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149281</xdr:rowOff>
    </xdr:from>
    <xdr:to>
      <xdr:col>46</xdr:col>
      <xdr:colOff>38100</xdr:colOff>
      <xdr:row>37</xdr:row>
      <xdr:rowOff>79431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2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70558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1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59685</xdr:rowOff>
    </xdr:from>
    <xdr:to>
      <xdr:col>41</xdr:col>
      <xdr:colOff>101600</xdr:colOff>
      <xdr:row>32</xdr:row>
      <xdr:rowOff>161285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4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152412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3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170701</xdr:rowOff>
    </xdr:from>
    <xdr:to>
      <xdr:col>36</xdr:col>
      <xdr:colOff>165100</xdr:colOff>
      <xdr:row>37</xdr:row>
      <xdr:rowOff>100851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4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117378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11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37338</xdr:rowOff>
    </xdr:from>
    <xdr:to>
      <xdr:col>55</xdr:col>
      <xdr:colOff>0</xdr:colOff>
      <xdr:row>58</xdr:row>
      <xdr:rowOff>125171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981438"/>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2159</xdr:rowOff>
    </xdr:from>
    <xdr:to>
      <xdr:col>50</xdr:col>
      <xdr:colOff>114300</xdr:colOff>
      <xdr:row>58</xdr:row>
      <xdr:rowOff>125171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946259"/>
          <a:ext cx="889000" cy="12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2159</xdr:rowOff>
    </xdr:from>
    <xdr:to>
      <xdr:col>45</xdr:col>
      <xdr:colOff>177800</xdr:colOff>
      <xdr:row>58</xdr:row>
      <xdr:rowOff>78537</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946259"/>
          <a:ext cx="889000" cy="7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78537</xdr:rowOff>
    </xdr:from>
    <xdr:to>
      <xdr:col>41</xdr:col>
      <xdr:colOff>50800</xdr:colOff>
      <xdr:row>58</xdr:row>
      <xdr:rowOff>84975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10022637"/>
          <a:ext cx="889000" cy="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157988</xdr:rowOff>
    </xdr:from>
    <xdr:to>
      <xdr:col>55</xdr:col>
      <xdr:colOff>50800</xdr:colOff>
      <xdr:row>58</xdr:row>
      <xdr:rowOff>88138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3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72915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45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74371</xdr:rowOff>
    </xdr:from>
    <xdr:to>
      <xdr:col>50</xdr:col>
      <xdr:colOff>165100</xdr:colOff>
      <xdr:row>59</xdr:row>
      <xdr:rowOff>4521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1001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167098</xdr:rowOff>
    </xdr:from>
    <xdr:ext cx="469744"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04428" y="1011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122809</xdr:rowOff>
    </xdr:from>
    <xdr:to>
      <xdr:col>46</xdr:col>
      <xdr:colOff>38100</xdr:colOff>
      <xdr:row>58</xdr:row>
      <xdr:rowOff>52959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44086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9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27737</xdr:rowOff>
    </xdr:from>
    <xdr:to>
      <xdr:col>41</xdr:col>
      <xdr:colOff>101600</xdr:colOff>
      <xdr:row>58</xdr:row>
      <xdr:rowOff>129337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97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120464</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06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34175</xdr:rowOff>
    </xdr:from>
    <xdr:to>
      <xdr:col>36</xdr:col>
      <xdr:colOff>165100</xdr:colOff>
      <xdr:row>58</xdr:row>
      <xdr:rowOff>135775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126902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12179</xdr:rowOff>
    </xdr:from>
    <xdr:to>
      <xdr:col>55</xdr:col>
      <xdr:colOff>0</xdr:colOff>
      <xdr:row>79</xdr:row>
      <xdr:rowOff>18295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6729"/>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7569</xdr:rowOff>
    </xdr:from>
    <xdr:to>
      <xdr:col>50</xdr:col>
      <xdr:colOff>114300</xdr:colOff>
      <xdr:row>79</xdr:row>
      <xdr:rowOff>18295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52119"/>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167760</xdr:rowOff>
    </xdr:from>
    <xdr:to>
      <xdr:col>45</xdr:col>
      <xdr:colOff>177800</xdr:colOff>
      <xdr:row>79</xdr:row>
      <xdr:rowOff>7569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40860"/>
          <a:ext cx="889000" cy="1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70738</xdr:rowOff>
    </xdr:from>
    <xdr:to>
      <xdr:col>41</xdr:col>
      <xdr:colOff>50800</xdr:colOff>
      <xdr:row>78</xdr:row>
      <xdr:rowOff>167760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43838"/>
          <a:ext cx="889000" cy="9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132829</xdr:rowOff>
    </xdr:from>
    <xdr:to>
      <xdr:col>55</xdr:col>
      <xdr:colOff>50800</xdr:colOff>
      <xdr:row>79</xdr:row>
      <xdr:rowOff>62979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47756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138945</xdr:rowOff>
    </xdr:from>
    <xdr:to>
      <xdr:col>50</xdr:col>
      <xdr:colOff>165100</xdr:colOff>
      <xdr:row>79</xdr:row>
      <xdr:rowOff>69095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60222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128219</xdr:rowOff>
    </xdr:from>
    <xdr:to>
      <xdr:col>46</xdr:col>
      <xdr:colOff>38100</xdr:colOff>
      <xdr:row>79</xdr:row>
      <xdr:rowOff>58369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0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49496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94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116960</xdr:rowOff>
    </xdr:from>
    <xdr:to>
      <xdr:col>41</xdr:col>
      <xdr:colOff>101600</xdr:colOff>
      <xdr:row>79</xdr:row>
      <xdr:rowOff>47110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38237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8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19938</xdr:rowOff>
    </xdr:from>
    <xdr:to>
      <xdr:col>36</xdr:col>
      <xdr:colOff>165100</xdr:colOff>
      <xdr:row>78</xdr:row>
      <xdr:rowOff>121538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112665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8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72165</xdr:rowOff>
    </xdr:from>
    <xdr:to>
      <xdr:col>55</xdr:col>
      <xdr:colOff>0</xdr:colOff>
      <xdr:row>99</xdr:row>
      <xdr:rowOff>15047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874265"/>
          <a:ext cx="838200" cy="114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162494</xdr:rowOff>
    </xdr:from>
    <xdr:to>
      <xdr:col>50</xdr:col>
      <xdr:colOff>114300</xdr:colOff>
      <xdr:row>99</xdr:row>
      <xdr:rowOff>15047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96459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139095</xdr:rowOff>
    </xdr:from>
    <xdr:to>
      <xdr:col>45</xdr:col>
      <xdr:colOff>177800</xdr:colOff>
      <xdr:row>98</xdr:row>
      <xdr:rowOff>162494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41195"/>
          <a:ext cx="8890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139095</xdr:rowOff>
    </xdr:from>
    <xdr:to>
      <xdr:col>41</xdr:col>
      <xdr:colOff>50800</xdr:colOff>
      <xdr:row>99</xdr:row>
      <xdr:rowOff>57584</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941195"/>
          <a:ext cx="889000" cy="8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21365</xdr:rowOff>
    </xdr:from>
    <xdr:to>
      <xdr:col>55</xdr:col>
      <xdr:colOff>50800</xdr:colOff>
      <xdr:row>98</xdr:row>
      <xdr:rowOff>122965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171242</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0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135697</xdr:rowOff>
    </xdr:from>
    <xdr:to>
      <xdr:col>50</xdr:col>
      <xdr:colOff>165100</xdr:colOff>
      <xdr:row>99</xdr:row>
      <xdr:rowOff>65847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9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56974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04428" y="1703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111694</xdr:rowOff>
    </xdr:from>
    <xdr:to>
      <xdr:col>46</xdr:col>
      <xdr:colOff>38100</xdr:colOff>
      <xdr:row>99</xdr:row>
      <xdr:rowOff>41844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1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32971</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0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88295</xdr:rowOff>
    </xdr:from>
    <xdr:to>
      <xdr:col>41</xdr:col>
      <xdr:colOff>101600</xdr:colOff>
      <xdr:row>99</xdr:row>
      <xdr:rowOff>18445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9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9572</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698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6784</xdr:rowOff>
    </xdr:from>
    <xdr:to>
      <xdr:col>36</xdr:col>
      <xdr:colOff>165100</xdr:colOff>
      <xdr:row>99</xdr:row>
      <xdr:rowOff>108384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8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99511</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707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96541</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11641"/>
          <a:ext cx="889000" cy="4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45741</xdr:rowOff>
    </xdr:from>
    <xdr:to>
      <xdr:col>67</xdr:col>
      <xdr:colOff>101600</xdr:colOff>
      <xdr:row>38</xdr:row>
      <xdr:rowOff>147341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6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138468</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653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36106</xdr:rowOff>
    </xdr:from>
    <xdr:to>
      <xdr:col>85</xdr:col>
      <xdr:colOff>127000</xdr:colOff>
      <xdr:row>77</xdr:row>
      <xdr:rowOff>40145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3775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13018</xdr:rowOff>
    </xdr:from>
    <xdr:to>
      <xdr:col>81</xdr:col>
      <xdr:colOff>50800</xdr:colOff>
      <xdr:row>77</xdr:row>
      <xdr:rowOff>40145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1466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159232</xdr:rowOff>
    </xdr:from>
    <xdr:to>
      <xdr:col>76</xdr:col>
      <xdr:colOff>114300</xdr:colOff>
      <xdr:row>77</xdr:row>
      <xdr:rowOff>13018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18943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120092</xdr:rowOff>
    </xdr:from>
    <xdr:to>
      <xdr:col>71</xdr:col>
      <xdr:colOff>177800</xdr:colOff>
      <xdr:row>76</xdr:row>
      <xdr:rowOff>159232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50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156756</xdr:rowOff>
    </xdr:from>
    <xdr:to>
      <xdr:col>85</xdr:col>
      <xdr:colOff>177800</xdr:colOff>
      <xdr:row>77</xdr:row>
      <xdr:rowOff>86906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8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135183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160795</xdr:rowOff>
    </xdr:from>
    <xdr:to>
      <xdr:col>81</xdr:col>
      <xdr:colOff>101600</xdr:colOff>
      <xdr:row>77</xdr:row>
      <xdr:rowOff>90945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82072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133668</xdr:rowOff>
    </xdr:from>
    <xdr:to>
      <xdr:col>76</xdr:col>
      <xdr:colOff>165100</xdr:colOff>
      <xdr:row>77</xdr:row>
      <xdr:rowOff>63818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54945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108432</xdr:rowOff>
    </xdr:from>
    <xdr:to>
      <xdr:col>72</xdr:col>
      <xdr:colOff>38100</xdr:colOff>
      <xdr:row>77</xdr:row>
      <xdr:rowOff>38582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3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29709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3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69292</xdr:rowOff>
    </xdr:from>
    <xdr:to>
      <xdr:col>67</xdr:col>
      <xdr:colOff>101600</xdr:colOff>
      <xdr:row>76</xdr:row>
      <xdr:rowOff>170892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0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162019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19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40140</xdr:rowOff>
    </xdr:from>
    <xdr:to>
      <xdr:col>85</xdr:col>
      <xdr:colOff>127000</xdr:colOff>
      <xdr:row>98</xdr:row>
      <xdr:rowOff>17052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70790"/>
          <a:ext cx="838200" cy="1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40140</xdr:rowOff>
    </xdr:from>
    <xdr:to>
      <xdr:col>81</xdr:col>
      <xdr:colOff>50800</xdr:colOff>
      <xdr:row>97</xdr:row>
      <xdr:rowOff>93056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70790"/>
          <a:ext cx="889000" cy="5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93056</xdr:rowOff>
    </xdr:from>
    <xdr:to>
      <xdr:col>76</xdr:col>
      <xdr:colOff>114300</xdr:colOff>
      <xdr:row>97</xdr:row>
      <xdr:rowOff>137340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23706"/>
          <a:ext cx="889000" cy="4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137340</xdr:rowOff>
    </xdr:from>
    <xdr:to>
      <xdr:col>71</xdr:col>
      <xdr:colOff>177800</xdr:colOff>
      <xdr:row>98</xdr:row>
      <xdr:rowOff>92078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67990"/>
          <a:ext cx="889000" cy="12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137702</xdr:rowOff>
    </xdr:from>
    <xdr:to>
      <xdr:col>85</xdr:col>
      <xdr:colOff>177800</xdr:colOff>
      <xdr:row>98</xdr:row>
      <xdr:rowOff>67852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160790</xdr:rowOff>
    </xdr:from>
    <xdr:to>
      <xdr:col>81</xdr:col>
      <xdr:colOff>101600</xdr:colOff>
      <xdr:row>97</xdr:row>
      <xdr:rowOff>90940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107467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42256</xdr:rowOff>
    </xdr:from>
    <xdr:to>
      <xdr:col>76</xdr:col>
      <xdr:colOff>165100</xdr:colOff>
      <xdr:row>97</xdr:row>
      <xdr:rowOff>143856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7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160383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4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86540</xdr:rowOff>
    </xdr:from>
    <xdr:to>
      <xdr:col>72</xdr:col>
      <xdr:colOff>38100</xdr:colOff>
      <xdr:row>98</xdr:row>
      <xdr:rowOff>16690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33217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9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41278</xdr:rowOff>
    </xdr:from>
    <xdr:to>
      <xdr:col>67</xdr:col>
      <xdr:colOff>101600</xdr:colOff>
      <xdr:row>98</xdr:row>
      <xdr:rowOff>142878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4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134005</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3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144907</xdr:rowOff>
    </xdr:from>
    <xdr:to>
      <xdr:col>116</xdr:col>
      <xdr:colOff>63500</xdr:colOff>
      <xdr:row>37</xdr:row>
      <xdr:rowOff>7620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317107"/>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99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7620</xdr:rowOff>
    </xdr:from>
    <xdr:to>
      <xdr:col>111</xdr:col>
      <xdr:colOff>177800</xdr:colOff>
      <xdr:row>37</xdr:row>
      <xdr:rowOff>13335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0434300" y="63512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97426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61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46482</xdr:rowOff>
    </xdr:from>
    <xdr:to>
      <xdr:col>107</xdr:col>
      <xdr:colOff>50800</xdr:colOff>
      <xdr:row>37</xdr:row>
      <xdr:rowOff>13335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218682"/>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46482</xdr:rowOff>
    </xdr:from>
    <xdr:to>
      <xdr:col>102</xdr:col>
      <xdr:colOff>114300</xdr:colOff>
      <xdr:row>37</xdr:row>
      <xdr:rowOff>36576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218682"/>
          <a:ext cx="889000" cy="1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94107</xdr:rowOff>
    </xdr:from>
    <xdr:to>
      <xdr:col>116</xdr:col>
      <xdr:colOff>114300</xdr:colOff>
      <xdr:row>37</xdr:row>
      <xdr:rowOff>24257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2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116984</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11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128270</xdr:rowOff>
    </xdr:from>
    <xdr:to>
      <xdr:col>112</xdr:col>
      <xdr:colOff>38100</xdr:colOff>
      <xdr:row>37</xdr:row>
      <xdr:rowOff>58420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74947</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133985</xdr:rowOff>
    </xdr:from>
    <xdr:to>
      <xdr:col>107</xdr:col>
      <xdr:colOff>101600</xdr:colOff>
      <xdr:row>37</xdr:row>
      <xdr:rowOff>64135</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30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80662</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167132</xdr:rowOff>
    </xdr:from>
    <xdr:to>
      <xdr:col>102</xdr:col>
      <xdr:colOff>165100</xdr:colOff>
      <xdr:row>36</xdr:row>
      <xdr:rowOff>97282</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16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113809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59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157226</xdr:rowOff>
    </xdr:from>
    <xdr:to>
      <xdr:col>98</xdr:col>
      <xdr:colOff>38100</xdr:colOff>
      <xdr:row>37</xdr:row>
      <xdr:rowOff>87376</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32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103903</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137316</xdr:rowOff>
    </xdr:from>
    <xdr:to>
      <xdr:col>116</xdr:col>
      <xdr:colOff>63500</xdr:colOff>
      <xdr:row>74</xdr:row>
      <xdr:rowOff>54497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53166"/>
          <a:ext cx="838200" cy="8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54497</xdr:rowOff>
    </xdr:from>
    <xdr:to>
      <xdr:col>111</xdr:col>
      <xdr:colOff>177800</xdr:colOff>
      <xdr:row>74</xdr:row>
      <xdr:rowOff>83138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741797"/>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83138</xdr:rowOff>
    </xdr:from>
    <xdr:to>
      <xdr:col>107</xdr:col>
      <xdr:colOff>50800</xdr:colOff>
      <xdr:row>74</xdr:row>
      <xdr:rowOff>103124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770438"/>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103124</xdr:rowOff>
    </xdr:from>
    <xdr:to>
      <xdr:col>102</xdr:col>
      <xdr:colOff>114300</xdr:colOff>
      <xdr:row>75</xdr:row>
      <xdr:rowOff>3095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790424"/>
          <a:ext cx="889000" cy="7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86516</xdr:rowOff>
    </xdr:from>
    <xdr:to>
      <xdr:col>116</xdr:col>
      <xdr:colOff>114300</xdr:colOff>
      <xdr:row>74</xdr:row>
      <xdr:rowOff>16666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6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109393</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5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3697</xdr:rowOff>
    </xdr:from>
    <xdr:to>
      <xdr:col>112</xdr:col>
      <xdr:colOff>38100</xdr:colOff>
      <xdr:row>74</xdr:row>
      <xdr:rowOff>105297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121824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4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32338</xdr:rowOff>
    </xdr:from>
    <xdr:to>
      <xdr:col>107</xdr:col>
      <xdr:colOff>101600</xdr:colOff>
      <xdr:row>74</xdr:row>
      <xdr:rowOff>133938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150465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4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52324</xdr:rowOff>
    </xdr:from>
    <xdr:to>
      <xdr:col>102</xdr:col>
      <xdr:colOff>165100</xdr:colOff>
      <xdr:row>74</xdr:row>
      <xdr:rowOff>153924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73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170451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5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123745</xdr:rowOff>
    </xdr:from>
    <xdr:to>
      <xdr:col>98</xdr:col>
      <xdr:colOff>38100</xdr:colOff>
      <xdr:row>75</xdr:row>
      <xdr:rowOff>53895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1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70422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58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387,742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円となっており、類似団体内平均値の</a:t>
          </a:r>
          <a:r>
            <a:rPr kumimoji="1" lang="en-US" altLang="ja-JP" sz="1300">
              <a:solidFill>
                <a:schemeClr val="tx1"/>
              </a:solidFill>
              <a:latin typeface="ＭＳ Ｐゴシック" panose="020B0600070205080204" pitchFamily="50" charset="-128"/>
              <a:ea typeface="ＭＳ Ｐゴシック" panose="020B0600070205080204" pitchFamily="50" charset="-128"/>
            </a:rPr>
            <a:t>459,645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円と比較して</a:t>
          </a:r>
          <a:r>
            <a:rPr kumimoji="1" lang="en-US" altLang="ja-JP" sz="1300">
              <a:solidFill>
                <a:schemeClr val="tx1"/>
              </a:solidFill>
              <a:latin typeface="ＭＳ Ｐゴシック" panose="020B0600070205080204" pitchFamily="50" charset="-128"/>
              <a:ea typeface="ＭＳ Ｐゴシック" panose="020B0600070205080204" pitchFamily="50" charset="-128"/>
            </a:rPr>
            <a:t>71,903</a:t>
          </a:r>
          <a:r>
            <a:rPr kumimoji="1" lang="ja-JP" altLang="en-US" sz="1300">
              <a:solidFill>
                <a:schemeClr val="tx1"/>
              </a:solidFill>
              <a:latin typeface="ＭＳ Ｐゴシック" panose="020B0600070205080204" pitchFamily="50" charset="-128"/>
              <a:ea typeface="ＭＳ Ｐゴシック" panose="020B0600070205080204" pitchFamily="50" charset="-128"/>
            </a:rPr>
            <a:t>円低くなっている。項目別でも全体的に類似団体内平均値より低くなっているが、類似団体内平均値を大きく上回っているのが、繰出金である。繰出金については、全国平均を上回る高齢化に伴う、介護保険特別会計や後期高齢者医療特別会計に対する繰出金が増加しているため、高い状況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また、人件費も類似団体内平均値を上回っているが、定年退職の延長による退職金の減少に伴い、令和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a:t>
          </a:r>
          <a:r>
            <a:rPr kumimoji="1" lang="en-US" altLang="ja-JP" sz="1300">
              <a:solidFill>
                <a:schemeClr val="tx1"/>
              </a:solidFill>
              <a:latin typeface="ＭＳ Ｐゴシック" panose="020B0600070205080204" pitchFamily="50" charset="-128"/>
              <a:ea typeface="ＭＳ Ｐゴシック" panose="020B0600070205080204" pitchFamily="50" charset="-128"/>
            </a:rPr>
            <a:t>1,552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円減の</a:t>
          </a:r>
          <a:r>
            <a:rPr kumimoji="1" lang="en-US" altLang="ja-JP" sz="1300">
              <a:solidFill>
                <a:schemeClr val="tx1"/>
              </a:solidFill>
              <a:latin typeface="ＭＳ Ｐゴシック" panose="020B0600070205080204" pitchFamily="50" charset="-128"/>
              <a:ea typeface="ＭＳ Ｐゴシック" panose="020B0600070205080204" pitchFamily="50" charset="-128"/>
            </a:rPr>
            <a:t>67,641</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円となっている。今後も「阪南市行財政構造改革プラン改訂版」に基づき、人口減少等を踏まえた職員定数の適正化を図る。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大阪府阪南市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50,788
50,201
36.17
20,016,699
19,692,608
323,949
11,483,754
14,021,857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153416</xdr:rowOff>
    </xdr:from>
    <xdr:to>
      <xdr:col>24</xdr:col>
      <xdr:colOff>63500</xdr:colOff>
      <xdr:row>34</xdr:row>
      <xdr:rowOff>25400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1126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25400</xdr:rowOff>
    </xdr:from>
    <xdr:to>
      <xdr:col>19</xdr:col>
      <xdr:colOff>177800</xdr:colOff>
      <xdr:row>34</xdr:row>
      <xdr:rowOff>56490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54700"/>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53746</xdr:rowOff>
    </xdr:from>
    <xdr:to>
      <xdr:col>15</xdr:col>
      <xdr:colOff>50800</xdr:colOff>
      <xdr:row>34</xdr:row>
      <xdr:rowOff>56490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8304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53746</xdr:rowOff>
    </xdr:from>
    <xdr:to>
      <xdr:col>10</xdr:col>
      <xdr:colOff>114300</xdr:colOff>
      <xdr:row>34</xdr:row>
      <xdr:rowOff>145643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83046"/>
          <a:ext cx="889000" cy="9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102616</xdr:rowOff>
    </xdr:from>
    <xdr:to>
      <xdr:col>24</xdr:col>
      <xdr:colOff>114300</xdr:colOff>
      <xdr:row>34</xdr:row>
      <xdr:rowOff>32766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125493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146050</xdr:rowOff>
    </xdr:from>
    <xdr:to>
      <xdr:col>20</xdr:col>
      <xdr:colOff>38100</xdr:colOff>
      <xdr:row>34</xdr:row>
      <xdr:rowOff>76200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92727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5690</xdr:rowOff>
    </xdr:from>
    <xdr:to>
      <xdr:col>15</xdr:col>
      <xdr:colOff>101600</xdr:colOff>
      <xdr:row>34</xdr:row>
      <xdr:rowOff>107290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3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123817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2946</xdr:rowOff>
    </xdr:from>
    <xdr:to>
      <xdr:col>10</xdr:col>
      <xdr:colOff>165100</xdr:colOff>
      <xdr:row>34</xdr:row>
      <xdr:rowOff>104546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121073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0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94843</xdr:rowOff>
    </xdr:from>
    <xdr:to>
      <xdr:col>6</xdr:col>
      <xdr:colOff>38100</xdr:colOff>
      <xdr:row>35</xdr:row>
      <xdr:rowOff>24993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41520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27640</xdr:rowOff>
    </xdr:from>
    <xdr:to>
      <xdr:col>24</xdr:col>
      <xdr:colOff>63500</xdr:colOff>
      <xdr:row>56</xdr:row>
      <xdr:rowOff>168709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28840"/>
          <a:ext cx="838200" cy="14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27640</xdr:rowOff>
    </xdr:from>
    <xdr:to>
      <xdr:col>19</xdr:col>
      <xdr:colOff>177800</xdr:colOff>
      <xdr:row>56</xdr:row>
      <xdr:rowOff>55027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28840"/>
          <a:ext cx="889000" cy="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46637</xdr:rowOff>
    </xdr:from>
    <xdr:to>
      <xdr:col>15</xdr:col>
      <xdr:colOff>50800</xdr:colOff>
      <xdr:row>56</xdr:row>
      <xdr:rowOff>55027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62037"/>
          <a:ext cx="889000" cy="69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46637</xdr:rowOff>
    </xdr:from>
    <xdr:to>
      <xdr:col>10</xdr:col>
      <xdr:colOff>114300</xdr:colOff>
      <xdr:row>57</xdr:row>
      <xdr:rowOff>106241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62037"/>
          <a:ext cx="889000" cy="9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117909</xdr:rowOff>
    </xdr:from>
    <xdr:to>
      <xdr:col>24</xdr:col>
      <xdr:colOff>114300</xdr:colOff>
      <xdr:row>57</xdr:row>
      <xdr:rowOff>48059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1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96336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9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148290</xdr:rowOff>
    </xdr:from>
    <xdr:to>
      <xdr:col>20</xdr:col>
      <xdr:colOff>38100</xdr:colOff>
      <xdr:row>56</xdr:row>
      <xdr:rowOff>78440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7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94967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35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4227</xdr:rowOff>
    </xdr:from>
    <xdr:to>
      <xdr:col>15</xdr:col>
      <xdr:colOff>101600</xdr:colOff>
      <xdr:row>56</xdr:row>
      <xdr:rowOff>105827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96954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6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167287</xdr:rowOff>
    </xdr:from>
    <xdr:to>
      <xdr:col>10</xdr:col>
      <xdr:colOff>165100</xdr:colOff>
      <xdr:row>52</xdr:row>
      <xdr:rowOff>97437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113964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68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55441</xdr:rowOff>
    </xdr:from>
    <xdr:to>
      <xdr:col>6</xdr:col>
      <xdr:colOff>38100</xdr:colOff>
      <xdr:row>57</xdr:row>
      <xdr:rowOff>157041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2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148168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62537</xdr:rowOff>
    </xdr:from>
    <xdr:to>
      <xdr:col>24</xdr:col>
      <xdr:colOff>63500</xdr:colOff>
      <xdr:row>76</xdr:row>
      <xdr:rowOff>123022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2737"/>
          <a:ext cx="838200" cy="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55575</xdr:rowOff>
    </xdr:from>
    <xdr:to>
      <xdr:col>19</xdr:col>
      <xdr:colOff>177800</xdr:colOff>
      <xdr:row>76</xdr:row>
      <xdr:rowOff>123022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85775"/>
          <a:ext cx="889000" cy="6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55575</xdr:rowOff>
    </xdr:from>
    <xdr:to>
      <xdr:col>15</xdr:col>
      <xdr:colOff>50800</xdr:colOff>
      <xdr:row>77</xdr:row>
      <xdr:rowOff>125346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5775"/>
          <a:ext cx="889000" cy="2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125346</xdr:rowOff>
    </xdr:from>
    <xdr:to>
      <xdr:col>10</xdr:col>
      <xdr:colOff>114300</xdr:colOff>
      <xdr:row>78</xdr:row>
      <xdr:rowOff>21713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26996"/>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11737</xdr:rowOff>
    </xdr:from>
    <xdr:to>
      <xdr:col>24</xdr:col>
      <xdr:colOff>114300</xdr:colOff>
      <xdr:row>76</xdr:row>
      <xdr:rowOff>113337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161614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72222</xdr:rowOff>
    </xdr:from>
    <xdr:to>
      <xdr:col>20</xdr:col>
      <xdr:colOff>38100</xdr:colOff>
      <xdr:row>77</xdr:row>
      <xdr:rowOff>2372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164949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9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4775</xdr:rowOff>
    </xdr:from>
    <xdr:to>
      <xdr:col>15</xdr:col>
      <xdr:colOff>101600</xdr:colOff>
      <xdr:row>76</xdr:row>
      <xdr:rowOff>106375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97502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27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74546</xdr:rowOff>
    </xdr:from>
    <xdr:to>
      <xdr:col>10</xdr:col>
      <xdr:colOff>165100</xdr:colOff>
      <xdr:row>78</xdr:row>
      <xdr:rowOff>4696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167273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6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142363</xdr:rowOff>
    </xdr:from>
    <xdr:to>
      <xdr:col>6</xdr:col>
      <xdr:colOff>38100</xdr:colOff>
      <xdr:row>78</xdr:row>
      <xdr:rowOff>72513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4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63640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3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130611</xdr:rowOff>
    </xdr:from>
    <xdr:to>
      <xdr:col>24</xdr:col>
      <xdr:colOff>63500</xdr:colOff>
      <xdr:row>99</xdr:row>
      <xdr:rowOff>7024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932711"/>
          <a:ext cx="838200" cy="4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130611</xdr:rowOff>
    </xdr:from>
    <xdr:to>
      <xdr:col>19</xdr:col>
      <xdr:colOff>177800</xdr:colOff>
      <xdr:row>98</xdr:row>
      <xdr:rowOff>130741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932711"/>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130741</xdr:rowOff>
    </xdr:from>
    <xdr:to>
      <xdr:col>15</xdr:col>
      <xdr:colOff>50800</xdr:colOff>
      <xdr:row>99</xdr:row>
      <xdr:rowOff>51352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32841"/>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51352</xdr:rowOff>
    </xdr:from>
    <xdr:to>
      <xdr:col>10</xdr:col>
      <xdr:colOff>114300</xdr:colOff>
      <xdr:row>99</xdr:row>
      <xdr:rowOff>89571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4902"/>
          <a:ext cx="889000" cy="3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127674</xdr:rowOff>
    </xdr:from>
    <xdr:to>
      <xdr:col>24</xdr:col>
      <xdr:colOff>114300</xdr:colOff>
      <xdr:row>99</xdr:row>
      <xdr:rowOff>57824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9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106101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79811</xdr:rowOff>
    </xdr:from>
    <xdr:to>
      <xdr:col>20</xdr:col>
      <xdr:colOff>38100</xdr:colOff>
      <xdr:row>99</xdr:row>
      <xdr:rowOff>9961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8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7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79941</xdr:rowOff>
    </xdr:from>
    <xdr:to>
      <xdr:col>15</xdr:col>
      <xdr:colOff>101600</xdr:colOff>
      <xdr:row>99</xdr:row>
      <xdr:rowOff>10091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88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1218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9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552</xdr:rowOff>
    </xdr:from>
    <xdr:to>
      <xdr:col>10</xdr:col>
      <xdr:colOff>165100</xdr:colOff>
      <xdr:row>99</xdr:row>
      <xdr:rowOff>102152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93279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38771</xdr:rowOff>
    </xdr:from>
    <xdr:to>
      <xdr:col>6</xdr:col>
      <xdr:colOff>38100</xdr:colOff>
      <xdr:row>99</xdr:row>
      <xdr:rowOff>140371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1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131498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151457</xdr:rowOff>
    </xdr:from>
    <xdr:to>
      <xdr:col>55</xdr:col>
      <xdr:colOff>0</xdr:colOff>
      <xdr:row>38</xdr:row>
      <xdr:rowOff>3520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95107"/>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8217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523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3520</xdr:rowOff>
    </xdr:from>
    <xdr:to>
      <xdr:col>50</xdr:col>
      <xdr:colOff>114300</xdr:colOff>
      <xdr:row>38</xdr:row>
      <xdr:rowOff>32585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518620"/>
          <a:ext cx="8890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32585</xdr:rowOff>
    </xdr:from>
    <xdr:to>
      <xdr:col>45</xdr:col>
      <xdr:colOff>177800</xdr:colOff>
      <xdr:row>38</xdr:row>
      <xdr:rowOff>33238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547685"/>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33238</xdr:rowOff>
    </xdr:from>
    <xdr:to>
      <xdr:col>41</xdr:col>
      <xdr:colOff>50800</xdr:colOff>
      <xdr:row>38</xdr:row>
      <xdr:rowOff>40749</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548338"/>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109128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109128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624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44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123534</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95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124170</xdr:rowOff>
    </xdr:from>
    <xdr:to>
      <xdr:col>50</xdr:col>
      <xdr:colOff>165100</xdr:colOff>
      <xdr:row>38</xdr:row>
      <xdr:rowOff>54319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4678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70847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2430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153234</xdr:rowOff>
    </xdr:from>
    <xdr:to>
      <xdr:col>46</xdr:col>
      <xdr:colOff>38100</xdr:colOff>
      <xdr:row>38</xdr:row>
      <xdr:rowOff>83384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99911</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272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153888</xdr:rowOff>
    </xdr:from>
    <xdr:to>
      <xdr:col>41</xdr:col>
      <xdr:colOff>101600</xdr:colOff>
      <xdr:row>38</xdr:row>
      <xdr:rowOff>84038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9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100565</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27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161399</xdr:rowOff>
    </xdr:from>
    <xdr:to>
      <xdr:col>36</xdr:col>
      <xdr:colOff>165100</xdr:colOff>
      <xdr:row>38</xdr:row>
      <xdr:rowOff>91549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0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108076</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28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123813</xdr:rowOff>
    </xdr:from>
    <xdr:to>
      <xdr:col>55</xdr:col>
      <xdr:colOff>0</xdr:colOff>
      <xdr:row>58</xdr:row>
      <xdr:rowOff>136385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067913"/>
          <a:ext cx="8382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123813</xdr:rowOff>
    </xdr:from>
    <xdr:to>
      <xdr:col>50</xdr:col>
      <xdr:colOff>114300</xdr:colOff>
      <xdr:row>58</xdr:row>
      <xdr:rowOff>135395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067913"/>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135395</xdr:rowOff>
    </xdr:from>
    <xdr:to>
      <xdr:col>45</xdr:col>
      <xdr:colOff>177800</xdr:colOff>
      <xdr:row>58</xdr:row>
      <xdr:rowOff>147244</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079495"/>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137261</xdr:rowOff>
    </xdr:from>
    <xdr:to>
      <xdr:col>41</xdr:col>
      <xdr:colOff>50800</xdr:colOff>
      <xdr:row>58</xdr:row>
      <xdr:rowOff>147244</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081361"/>
          <a:ext cx="8890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85585</xdr:rowOff>
    </xdr:from>
    <xdr:to>
      <xdr:col>55</xdr:col>
      <xdr:colOff>50800</xdr:colOff>
      <xdr:row>59</xdr:row>
      <xdr:rowOff>15735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02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512</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94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73013</xdr:rowOff>
    </xdr:from>
    <xdr:to>
      <xdr:col>50</xdr:col>
      <xdr:colOff>165100</xdr:colOff>
      <xdr:row>59</xdr:row>
      <xdr:rowOff>3163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165740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84595</xdr:rowOff>
    </xdr:from>
    <xdr:to>
      <xdr:col>46</xdr:col>
      <xdr:colOff>38100</xdr:colOff>
      <xdr:row>59</xdr:row>
      <xdr:rowOff>14745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0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5872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96444</xdr:rowOff>
    </xdr:from>
    <xdr:to>
      <xdr:col>41</xdr:col>
      <xdr:colOff>101600</xdr:colOff>
      <xdr:row>59</xdr:row>
      <xdr:rowOff>26594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0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17721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3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86461</xdr:rowOff>
    </xdr:from>
    <xdr:to>
      <xdr:col>36</xdr:col>
      <xdr:colOff>165100</xdr:colOff>
      <xdr:row>59</xdr:row>
      <xdr:rowOff>16611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03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7738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12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125363</xdr:rowOff>
    </xdr:from>
    <xdr:to>
      <xdr:col>55</xdr:col>
      <xdr:colOff>0</xdr:colOff>
      <xdr:row>79</xdr:row>
      <xdr:rowOff>31114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98463"/>
          <a:ext cx="838200" cy="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125363</xdr:rowOff>
    </xdr:from>
    <xdr:to>
      <xdr:col>50</xdr:col>
      <xdr:colOff>114300</xdr:colOff>
      <xdr:row>78</xdr:row>
      <xdr:rowOff>162789</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98463"/>
          <a:ext cx="889000" cy="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140517</xdr:rowOff>
    </xdr:from>
    <xdr:to>
      <xdr:col>45</xdr:col>
      <xdr:colOff>177800</xdr:colOff>
      <xdr:row>78</xdr:row>
      <xdr:rowOff>162789</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513617"/>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140517</xdr:rowOff>
    </xdr:from>
    <xdr:to>
      <xdr:col>41</xdr:col>
      <xdr:colOff>50800</xdr:colOff>
      <xdr:row>79</xdr:row>
      <xdr:rowOff>42219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513617"/>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151764</xdr:rowOff>
    </xdr:from>
    <xdr:to>
      <xdr:col>55</xdr:col>
      <xdr:colOff>50800</xdr:colOff>
      <xdr:row>79</xdr:row>
      <xdr:rowOff>81914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52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66691</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43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74563</xdr:rowOff>
    </xdr:from>
    <xdr:to>
      <xdr:col>50</xdr:col>
      <xdr:colOff>165100</xdr:colOff>
      <xdr:row>79</xdr:row>
      <xdr:rowOff>4713</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4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167290</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4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111989</xdr:rowOff>
    </xdr:from>
    <xdr:to>
      <xdr:col>46</xdr:col>
      <xdr:colOff>38100</xdr:colOff>
      <xdr:row>79</xdr:row>
      <xdr:rowOff>42139</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8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33266</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7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89717</xdr:rowOff>
    </xdr:from>
    <xdr:to>
      <xdr:col>41</xdr:col>
      <xdr:colOff>101600</xdr:colOff>
      <xdr:row>79</xdr:row>
      <xdr:rowOff>19867</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10994</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5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162869</xdr:rowOff>
    </xdr:from>
    <xdr:to>
      <xdr:col>36</xdr:col>
      <xdr:colOff>165100</xdr:colOff>
      <xdr:row>79</xdr:row>
      <xdr:rowOff>93019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3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84146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2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96289</xdr:rowOff>
    </xdr:from>
    <xdr:to>
      <xdr:col>55</xdr:col>
      <xdr:colOff>0</xdr:colOff>
      <xdr:row>98</xdr:row>
      <xdr:rowOff>137277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6898389"/>
          <a:ext cx="838200" cy="4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107376</xdr:rowOff>
    </xdr:from>
    <xdr:to>
      <xdr:col>50</xdr:col>
      <xdr:colOff>114300</xdr:colOff>
      <xdr:row>98</xdr:row>
      <xdr:rowOff>137277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8750300" y="16909476"/>
          <a:ext cx="889000" cy="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107376</xdr:rowOff>
    </xdr:from>
    <xdr:to>
      <xdr:col>45</xdr:col>
      <xdr:colOff>177800</xdr:colOff>
      <xdr:row>98</xdr:row>
      <xdr:rowOff>135837</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909476"/>
          <a:ext cx="8890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135837</xdr:rowOff>
    </xdr:from>
    <xdr:to>
      <xdr:col>41</xdr:col>
      <xdr:colOff>50800</xdr:colOff>
      <xdr:row>98</xdr:row>
      <xdr:rowOff>163771</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937937"/>
          <a:ext cx="889000" cy="2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45489</xdr:rowOff>
    </xdr:from>
    <xdr:to>
      <xdr:col>55</xdr:col>
      <xdr:colOff>50800</xdr:colOff>
      <xdr:row>98</xdr:row>
      <xdr:rowOff>147089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8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131866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76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86477</xdr:rowOff>
    </xdr:from>
    <xdr:to>
      <xdr:col>50</xdr:col>
      <xdr:colOff>165100</xdr:colOff>
      <xdr:row>99</xdr:row>
      <xdr:rowOff>16627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88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7754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98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56576</xdr:rowOff>
    </xdr:from>
    <xdr:to>
      <xdr:col>46</xdr:col>
      <xdr:colOff>38100</xdr:colOff>
      <xdr:row>98</xdr:row>
      <xdr:rowOff>158176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85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149303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95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85037</xdr:rowOff>
    </xdr:from>
    <xdr:to>
      <xdr:col>41</xdr:col>
      <xdr:colOff>101600</xdr:colOff>
      <xdr:row>99</xdr:row>
      <xdr:rowOff>15187</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8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6314</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9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112971</xdr:rowOff>
    </xdr:from>
    <xdr:to>
      <xdr:col>36</xdr:col>
      <xdr:colOff>165100</xdr:colOff>
      <xdr:row>99</xdr:row>
      <xdr:rowOff>43121</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9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34248</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7007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148996</xdr:rowOff>
    </xdr:from>
    <xdr:to>
      <xdr:col>85</xdr:col>
      <xdr:colOff>127000</xdr:colOff>
      <xdr:row>38</xdr:row>
      <xdr:rowOff>48451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492646"/>
          <a:ext cx="838200" cy="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45631</xdr:rowOff>
    </xdr:from>
    <xdr:to>
      <xdr:col>81</xdr:col>
      <xdr:colOff>50800</xdr:colOff>
      <xdr:row>38</xdr:row>
      <xdr:rowOff>48451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560731"/>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45631</xdr:rowOff>
    </xdr:from>
    <xdr:to>
      <xdr:col>76</xdr:col>
      <xdr:colOff>114300</xdr:colOff>
      <xdr:row>38</xdr:row>
      <xdr:rowOff>53327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56073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53327</xdr:rowOff>
    </xdr:from>
    <xdr:to>
      <xdr:col>71</xdr:col>
      <xdr:colOff>177800</xdr:colOff>
      <xdr:row>38</xdr:row>
      <xdr:rowOff>60947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56842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98196</xdr:rowOff>
    </xdr:from>
    <xdr:to>
      <xdr:col>85</xdr:col>
      <xdr:colOff>177800</xdr:colOff>
      <xdr:row>38</xdr:row>
      <xdr:rowOff>28346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4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121073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2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169101</xdr:rowOff>
    </xdr:from>
    <xdr:to>
      <xdr:col>81</xdr:col>
      <xdr:colOff>101600</xdr:colOff>
      <xdr:row>38</xdr:row>
      <xdr:rowOff>99251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51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90378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60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166281</xdr:rowOff>
    </xdr:from>
    <xdr:to>
      <xdr:col>76</xdr:col>
      <xdr:colOff>165100</xdr:colOff>
      <xdr:row>38</xdr:row>
      <xdr:rowOff>96431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87558</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60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2527</xdr:rowOff>
    </xdr:from>
    <xdr:to>
      <xdr:col>72</xdr:col>
      <xdr:colOff>38100</xdr:colOff>
      <xdr:row>38</xdr:row>
      <xdr:rowOff>104127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51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95254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61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10147</xdr:rowOff>
    </xdr:from>
    <xdr:to>
      <xdr:col>67</xdr:col>
      <xdr:colOff>101600</xdr:colOff>
      <xdr:row>38</xdr:row>
      <xdr:rowOff>111747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2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102874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93931</xdr:rowOff>
    </xdr:from>
    <xdr:to>
      <xdr:col>85</xdr:col>
      <xdr:colOff>127000</xdr:colOff>
      <xdr:row>57</xdr:row>
      <xdr:rowOff>156535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866581"/>
          <a:ext cx="838200" cy="6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156535</xdr:rowOff>
    </xdr:from>
    <xdr:to>
      <xdr:col>81</xdr:col>
      <xdr:colOff>50800</xdr:colOff>
      <xdr:row>57</xdr:row>
      <xdr:rowOff>166087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929185"/>
          <a:ext cx="889000" cy="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118881</xdr:rowOff>
    </xdr:from>
    <xdr:to>
      <xdr:col>76</xdr:col>
      <xdr:colOff>114300</xdr:colOff>
      <xdr:row>57</xdr:row>
      <xdr:rowOff>166087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891531"/>
          <a:ext cx="889000" cy="4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118881</xdr:rowOff>
    </xdr:from>
    <xdr:to>
      <xdr:col>71</xdr:col>
      <xdr:colOff>177800</xdr:colOff>
      <xdr:row>58</xdr:row>
      <xdr:rowOff>9937</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891531"/>
          <a:ext cx="889000" cy="6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43131</xdr:rowOff>
    </xdr:from>
    <xdr:to>
      <xdr:col>85</xdr:col>
      <xdr:colOff>177800</xdr:colOff>
      <xdr:row>57</xdr:row>
      <xdr:rowOff>144731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81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21558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105735</xdr:rowOff>
    </xdr:from>
    <xdr:to>
      <xdr:col>81</xdr:col>
      <xdr:colOff>101600</xdr:colOff>
      <xdr:row>58</xdr:row>
      <xdr:rowOff>35885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8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27012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9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115287</xdr:rowOff>
    </xdr:from>
    <xdr:to>
      <xdr:col>76</xdr:col>
      <xdr:colOff>165100</xdr:colOff>
      <xdr:row>58</xdr:row>
      <xdr:rowOff>45437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36564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68081</xdr:rowOff>
    </xdr:from>
    <xdr:to>
      <xdr:col>72</xdr:col>
      <xdr:colOff>38100</xdr:colOff>
      <xdr:row>57</xdr:row>
      <xdr:rowOff>169681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84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160808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93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130587</xdr:rowOff>
    </xdr:from>
    <xdr:to>
      <xdr:col>67</xdr:col>
      <xdr:colOff>101600</xdr:colOff>
      <xdr:row>58</xdr:row>
      <xdr:rowOff>60737</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90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51864</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96540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469640"/>
          <a:ext cx="889000" cy="4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45740</xdr:rowOff>
    </xdr:from>
    <xdr:to>
      <xdr:col>67</xdr:col>
      <xdr:colOff>101600</xdr:colOff>
      <xdr:row>78</xdr:row>
      <xdr:rowOff>147340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138467</xdr:rowOff>
    </xdr:from>
    <xdr:ext cx="378565"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25017" y="13511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36106</xdr:rowOff>
    </xdr:from>
    <xdr:to>
      <xdr:col>85</xdr:col>
      <xdr:colOff>127000</xdr:colOff>
      <xdr:row>97</xdr:row>
      <xdr:rowOff>40145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6675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13018</xdr:rowOff>
    </xdr:from>
    <xdr:to>
      <xdr:col>81</xdr:col>
      <xdr:colOff>50800</xdr:colOff>
      <xdr:row>97</xdr:row>
      <xdr:rowOff>40145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43668"/>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159232</xdr:rowOff>
    </xdr:from>
    <xdr:to>
      <xdr:col>76</xdr:col>
      <xdr:colOff>114300</xdr:colOff>
      <xdr:row>97</xdr:row>
      <xdr:rowOff>13018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18432"/>
          <a:ext cx="8890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120092</xdr:rowOff>
    </xdr:from>
    <xdr:to>
      <xdr:col>71</xdr:col>
      <xdr:colOff>177800</xdr:colOff>
      <xdr:row>96</xdr:row>
      <xdr:rowOff>159232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579292"/>
          <a:ext cx="889000" cy="3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156756</xdr:rowOff>
    </xdr:from>
    <xdr:to>
      <xdr:col>85</xdr:col>
      <xdr:colOff>177800</xdr:colOff>
      <xdr:row>97</xdr:row>
      <xdr:rowOff>86906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1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135183</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9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160795</xdr:rowOff>
    </xdr:from>
    <xdr:to>
      <xdr:col>81</xdr:col>
      <xdr:colOff>101600</xdr:colOff>
      <xdr:row>97</xdr:row>
      <xdr:rowOff>90945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82072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1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133668</xdr:rowOff>
    </xdr:from>
    <xdr:to>
      <xdr:col>76</xdr:col>
      <xdr:colOff>165100</xdr:colOff>
      <xdr:row>97</xdr:row>
      <xdr:rowOff>63818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9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54945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8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108432</xdr:rowOff>
    </xdr:from>
    <xdr:to>
      <xdr:col>72</xdr:col>
      <xdr:colOff>38100</xdr:colOff>
      <xdr:row>97</xdr:row>
      <xdr:rowOff>38582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29709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6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69292</xdr:rowOff>
    </xdr:from>
    <xdr:to>
      <xdr:col>67</xdr:col>
      <xdr:colOff>101600</xdr:colOff>
      <xdr:row>96</xdr:row>
      <xdr:rowOff>170892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162019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2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消防費が住民一人当たり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16,256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円となっており、類似団体平均に比べ高くなっている。これは、無線局整備事業や緊急自動車購入事業の実施等によるものである。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教育費の住民一人当たりのコストは類似団体内平均値より低く推移しているが、令和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年度と比べ増加した。これは、鳥取東中学校トイレ改修事業の実施等によるものである。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年度は普通交付税が臨時経済対策費等で増加したことや、地方消費税交付金が増加したことにより、実質単年度収支が黒字となり、令和</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年度に引き続き財政調整基金残高の取崩しを回避した。今後も「阪南市行財政構造改革プラン改訂版」に基づき、市税などの自主財源の確保などの取組を着実に実施することにより持続可能な財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連結実質赤字比率については、平成</a:t>
          </a:r>
          <a:r>
            <a:rPr kumimoji="1" lang="en-US" altLang="ja-JP" sz="1400">
              <a:solidFill>
                <a:schemeClr val="tx1"/>
              </a:solidFill>
              <a:latin typeface="ＭＳ ゴシック" pitchFamily="49" charset="-128"/>
              <a:ea typeface="ＭＳ ゴシック" pitchFamily="49" charset="-128"/>
            </a:rPr>
            <a:t>29</a:t>
          </a:r>
          <a:r>
            <a:rPr kumimoji="1" lang="ja-JP" altLang="en-US" sz="1400">
              <a:solidFill>
                <a:schemeClr val="tx1"/>
              </a:solidFill>
              <a:latin typeface="ＭＳ ゴシック" pitchFamily="49" charset="-128"/>
              <a:ea typeface="ＭＳ ゴシック" pitchFamily="49" charset="-128"/>
            </a:rPr>
            <a:t>年度より一般会計を含めた全会計が黒字の状況であるが、一般会計からの繰出金による影響が大きい。</a:t>
          </a:r>
        </a:p>
        <a:p>
          <a:r>
            <a:rPr kumimoji="1" lang="ja-JP" altLang="en-US" sz="1400">
              <a:solidFill>
                <a:schemeClr val="tx1"/>
              </a:solidFill>
              <a:latin typeface="ＭＳ ゴシック" pitchFamily="49" charset="-128"/>
              <a:ea typeface="ＭＳ ゴシック" pitchFamily="49" charset="-128"/>
            </a:rPr>
            <a:t>　下水道事業会計については、令和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年度における普及率が</a:t>
          </a:r>
          <a:r>
            <a:rPr kumimoji="1" lang="en-US" altLang="ja-JP" sz="1400">
              <a:solidFill>
                <a:schemeClr val="tx1"/>
              </a:solidFill>
              <a:latin typeface="ＭＳ ゴシック" pitchFamily="49" charset="-128"/>
              <a:ea typeface="ＭＳ ゴシック" pitchFamily="49" charset="-128"/>
            </a:rPr>
            <a:t>55.2%</a:t>
          </a:r>
          <a:r>
            <a:rPr kumimoji="1" lang="ja-JP" altLang="en-US" sz="1400">
              <a:solidFill>
                <a:schemeClr val="tx1"/>
              </a:solidFill>
              <a:latin typeface="ＭＳ ゴシック" pitchFamily="49" charset="-128"/>
              <a:ea typeface="ＭＳ ゴシック" pitchFamily="49" charset="-128"/>
            </a:rPr>
            <a:t>で全国平均の</a:t>
          </a:r>
          <a:r>
            <a:rPr kumimoji="1" lang="en-US" altLang="ja-JP" sz="1400">
              <a:solidFill>
                <a:schemeClr val="tx1"/>
              </a:solidFill>
              <a:latin typeface="ＭＳ ゴシック" pitchFamily="49" charset="-128"/>
              <a:ea typeface="ＭＳ ゴシック" pitchFamily="49" charset="-128"/>
            </a:rPr>
            <a:t>81.4%</a:t>
          </a:r>
          <a:r>
            <a:rPr kumimoji="1" lang="ja-JP" altLang="en-US" sz="1400">
              <a:solidFill>
                <a:schemeClr val="tx1"/>
              </a:solidFill>
              <a:latin typeface="ＭＳ ゴシック" pitchFamily="49" charset="-128"/>
              <a:ea typeface="ＭＳ ゴシック" pitchFamily="49" charset="-128"/>
            </a:rPr>
            <a:t>や大阪府内他自治体より低い水準であるが、管渠等の施設の整備や老朽化による更新に多額の費用が生じると見込まれるため、収支均衡に注視が必要である。</a:t>
          </a:r>
        </a:p>
        <a:p>
          <a:r>
            <a:rPr kumimoji="1" lang="ja-JP" altLang="en-US" sz="1400">
              <a:solidFill>
                <a:schemeClr val="tx1"/>
              </a:solidFill>
              <a:latin typeface="ＭＳ ゴシック" pitchFamily="49" charset="-128"/>
              <a:ea typeface="ＭＳ ゴシック" pitchFamily="49" charset="-128"/>
            </a:rPr>
            <a:t>　今後も収納率の向上や事業の効率化等に取り組み、各会計の経営の健全化に努める。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年度は令和</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年度よりも減少した。要因として、市内小学校の大規模改造耐震事業などの償還が終了したためである。</a:t>
          </a:r>
        </a:p>
        <a:p>
          <a:r>
            <a:rPr kumimoji="1" lang="ja-JP" altLang="en-US" sz="1400">
              <a:solidFill>
                <a:schemeClr val="tx1"/>
              </a:solidFill>
              <a:latin typeface="ＭＳ ゴシック" pitchFamily="49" charset="-128"/>
              <a:ea typeface="ＭＳ ゴシック" pitchFamily="49" charset="-128"/>
            </a:rPr>
            <a:t>　阪南市は昭和</a:t>
          </a:r>
          <a:r>
            <a:rPr kumimoji="1" lang="en-US" altLang="ja-JP" sz="1400">
              <a:solidFill>
                <a:schemeClr val="tx1"/>
              </a:solidFill>
              <a:latin typeface="ＭＳ ゴシック" pitchFamily="49" charset="-128"/>
              <a:ea typeface="ＭＳ ゴシック" pitchFamily="49" charset="-128"/>
            </a:rPr>
            <a:t>40</a:t>
          </a:r>
          <a:r>
            <a:rPr kumimoji="1" lang="ja-JP" altLang="en-US" sz="1400">
              <a:solidFill>
                <a:schemeClr val="tx1"/>
              </a:solidFill>
              <a:latin typeface="ＭＳ ゴシック" pitchFamily="49" charset="-128"/>
              <a:ea typeface="ＭＳ ゴシック" pitchFamily="49" charset="-128"/>
            </a:rPr>
            <a:t>年代～</a:t>
          </a:r>
          <a:r>
            <a:rPr kumimoji="1" lang="en-US" altLang="ja-JP" sz="1400">
              <a:solidFill>
                <a:schemeClr val="tx1"/>
              </a:solidFill>
              <a:latin typeface="ＭＳ ゴシック" pitchFamily="49" charset="-128"/>
              <a:ea typeface="ＭＳ ゴシック" pitchFamily="49" charset="-128"/>
            </a:rPr>
            <a:t>50</a:t>
          </a:r>
          <a:r>
            <a:rPr kumimoji="1" lang="ja-JP" altLang="en-US" sz="1400">
              <a:solidFill>
                <a:schemeClr val="tx1"/>
              </a:solidFill>
              <a:latin typeface="ＭＳ ゴシック" pitchFamily="49" charset="-128"/>
              <a:ea typeface="ＭＳ ゴシック" pitchFamily="49" charset="-128"/>
            </a:rPr>
            <a:t>年代に建てられた公共施設が多く、築</a:t>
          </a:r>
          <a:r>
            <a:rPr kumimoji="1" lang="en-US" altLang="ja-JP" sz="1400">
              <a:solidFill>
                <a:schemeClr val="tx1"/>
              </a:solidFill>
              <a:latin typeface="ＭＳ ゴシック" pitchFamily="49" charset="-128"/>
              <a:ea typeface="ＭＳ ゴシック" pitchFamily="49" charset="-128"/>
            </a:rPr>
            <a:t>30</a:t>
          </a:r>
          <a:r>
            <a:rPr kumimoji="1" lang="ja-JP" altLang="en-US" sz="1400">
              <a:solidFill>
                <a:schemeClr val="tx1"/>
              </a:solidFill>
              <a:latin typeface="ＭＳ ゴシック" pitchFamily="49" charset="-128"/>
              <a:ea typeface="ＭＳ ゴシック" pitchFamily="49" charset="-128"/>
            </a:rPr>
            <a:t>年以上経過した施設が全体の</a:t>
          </a:r>
          <a:r>
            <a:rPr kumimoji="1" lang="en-US" altLang="ja-JP" sz="1400">
              <a:solidFill>
                <a:schemeClr val="tx1"/>
              </a:solidFill>
              <a:latin typeface="ＭＳ ゴシック" pitchFamily="49" charset="-128"/>
              <a:ea typeface="ＭＳ ゴシック" pitchFamily="49" charset="-128"/>
            </a:rPr>
            <a:t>75</a:t>
          </a:r>
          <a:r>
            <a:rPr kumimoji="1" lang="ja-JP" altLang="en-US" sz="1400">
              <a:solidFill>
                <a:schemeClr val="tx1"/>
              </a:solidFill>
              <a:latin typeface="ＭＳ ゴシック" pitchFamily="49" charset="-128"/>
              <a:ea typeface="ＭＳ ゴシック" pitchFamily="49" charset="-128"/>
            </a:rPr>
            <a:t>％以上あることから、施設の老朽化対策等に係る普通建設事業の増加が見込まれる。「阪南市行財政構造改革プラン改訂版」及び「阪南市公共施設等総合管理計画改訂版」に基づき、普通建設事業を行っていく際には、事業の選択と集中により、公債費の縮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大阪府阪南市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一般会計等に係る地方債の現在高は、臨時財政対策債が約</a:t>
          </a:r>
          <a:r>
            <a:rPr kumimoji="1" lang="en-US" altLang="ja-JP" sz="1400">
              <a:solidFill>
                <a:schemeClr val="tx1"/>
              </a:solidFill>
              <a:latin typeface="ＭＳ ゴシック" pitchFamily="49" charset="-128"/>
              <a:ea typeface="ＭＳ ゴシック" pitchFamily="49" charset="-128"/>
            </a:rPr>
            <a:t>52.5</a:t>
          </a:r>
          <a:r>
            <a:rPr kumimoji="1" lang="ja-JP" altLang="en-US" sz="1400">
              <a:solidFill>
                <a:schemeClr val="tx1"/>
              </a:solidFill>
              <a:latin typeface="ＭＳ ゴシック" pitchFamily="49" charset="-128"/>
              <a:ea typeface="ＭＳ ゴシック" pitchFamily="49" charset="-128"/>
            </a:rPr>
            <a:t>％を占めている。</a:t>
          </a:r>
        </a:p>
        <a:p>
          <a:r>
            <a:rPr kumimoji="1" lang="ja-JP" altLang="en-US" sz="1400">
              <a:solidFill>
                <a:schemeClr val="tx1"/>
              </a:solidFill>
              <a:latin typeface="ＭＳ ゴシック" pitchFamily="49" charset="-128"/>
              <a:ea typeface="ＭＳ ゴシック" pitchFamily="49" charset="-128"/>
            </a:rPr>
            <a:t>　公営企業債等繰入見込額は、下水道事業会計において、投資的事業等を計画的に行うことにより起債を抑制してきたことに加え、病院事業会計での起債の発行を近年行っていないことから、減少している。</a:t>
          </a:r>
        </a:p>
        <a:p>
          <a:r>
            <a:rPr kumimoji="1" lang="ja-JP" altLang="en-US" sz="1400">
              <a:solidFill>
                <a:schemeClr val="tx1"/>
              </a:solidFill>
              <a:latin typeface="ＭＳ ゴシック" pitchFamily="49" charset="-128"/>
              <a:ea typeface="ＭＳ ゴシック" pitchFamily="49" charset="-128"/>
            </a:rPr>
            <a:t>　退職手当負担見込額は、職員定員管理計画に基づき定員管理を行っており、大幅な増減はない。</a:t>
          </a:r>
        </a:p>
        <a:p>
          <a:r>
            <a:rPr kumimoji="1" lang="ja-JP" altLang="en-US" sz="1400">
              <a:solidFill>
                <a:schemeClr val="tx1"/>
              </a:solidFill>
              <a:latin typeface="ＭＳ ゴシック" pitchFamily="49" charset="-128"/>
              <a:ea typeface="ＭＳ ゴシック" pitchFamily="49" charset="-128"/>
            </a:rPr>
            <a:t>　充当可能基金は、尾崎石田線道路改良事業に係る一般財源部分の財源として積立てたことなどにより増加した。今後は「行財政構造改革プラン改訂版」に基づき、持続可能な財政運営に努める。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大阪府阪南市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普通建設事業にかかる基金の取崩し、ふるさとまちづくり応援基金を寄付者の意向を反映した</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事業への取崩しを行ったが、後年度に控えている普通建設事業の一般財源分の積立を行ったことにより、全体として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阪南市行財政構造改革プラン改訂版」に基づき、自主財源の確保など歳入の増加、事務事業の見直しなど歳出の抑制に努め、財政調整基金に頼らない持続可能な行財政運営の確立に努める。また、ふるさとまちづくり応援寄附金の増加による基金の増加をめざす。</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公共公益施設整備基金：開発行為等に伴う公共公益施設の整備資金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ふるさとまちづくり応援基金：阪南市のまちづくりを応援する個人又は法人その他の団体から広く寄附金を募ることにより、その寄附金を財源として、　寄附者の意向を反映した個性豊かな魅力あるまちづくりに資する。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教育施設整備基金：教育施設の整備に要する資金</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SDG</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ｓまちづくり基金：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SDG</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ｓの理念を踏まえ、子どもから高齢者まで全ての市民が、住み慣れた地域で安心して暮らせるまちづくりを推進する施策の経費に充てる。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森林環境譲与税基金：森林の整備及びその促進に関する施策に要する資金</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公共公益施設整備基金は、道路改修事業などの財源として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百万円充当した一方で、後年度の公共施設の改修事業の財源として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百万円積み立てたため、基金残高が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また、教育施設整備基金は、学校給食センター改修事業などの財源として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百万円充当した一方で、後年度の教育施設の改修事業の財源として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百万円積み立てたため、基金残高が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阪南市行財政構造改革プラン改訂版」に掲げる取組項目で得た効果額の一部を老朽化した施設の改修財源とするために、基金に積立てる。ふるさとまちづくり応援基金はふるさとまちづくり応援寄附の増加による基金の増加をめざす。</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普通交付税が臨時経済対策費等で増加したことや、地方消費税交付金が増加したことによる歳入の増加や、歳出の抑制に努めた結果、財政調整基金残高は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災害などの緊急対応等のために、一定の基金残高を確保することや、財政非常事態宣言の早期解除に向け、「阪南市行財政構造改革プラン改訂版」に掲げる取組項目を実施することで基金に頼らない持続可能な行財政運営の確立に努め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年度及び令和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か年の臨時財政対策債元利償還金の一部が普通交付税により交付されたことに伴い、減債基金残高は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地方債の償還を踏まえ、財政状況を鑑みながら積み立てに努める。</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9" customWidth="1"/>
    <col min="12" max="12" width="2.21875" style="179" customWidth="1"/>
    <col min="13" max="17" width="2.33203125" style="179" customWidth="1"/>
    <col min="18" max="119" width="2.109375" style="179" customWidth="1"/>
    <col min="120" max="16384" width="0" style="179"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0"/>
      <c r="DK1" s="180"/>
      <c r="DL1" s="180"/>
      <c r="DM1" s="180"/>
      <c r="DN1" s="180"/>
      <c r="DO1" s="180"/>
    </row>
    <row r="2" spans="1:119" ht="24" thickBot="1" x14ac:dyDescent="0.25">
      <c r="B2" s="181" t="s">
        <v>77</v>
      </c>
      <c r="C2" s="181"/>
      <c r="D2" s="182"/>
    </row>
    <row r="3" spans="1:119" ht="18.75" customHeight="1" thickBot="1" x14ac:dyDescent="0.25">
      <c r="A3" s="180"/>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0"/>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20016699</v>
      </c>
      <c r="BO4" s="371"/>
      <c r="BP4" s="371"/>
      <c r="BQ4" s="371"/>
      <c r="BR4" s="371"/>
      <c r="BS4" s="371"/>
      <c r="BT4" s="371"/>
      <c r="BU4" s="372"/>
      <c r="BV4" s="370">
        <v>20875889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2.8</v>
      </c>
      <c r="CU4" s="377"/>
      <c r="CV4" s="377"/>
      <c r="CW4" s="377"/>
      <c r="CX4" s="377"/>
      <c r="CY4" s="377"/>
      <c r="CZ4" s="377"/>
      <c r="DA4" s="378"/>
      <c r="DB4" s="376">
        <v>2.4</v>
      </c>
      <c r="DC4" s="377"/>
      <c r="DD4" s="377"/>
      <c r="DE4" s="377"/>
      <c r="DF4" s="377"/>
      <c r="DG4" s="377"/>
      <c r="DH4" s="377"/>
      <c r="DI4" s="378"/>
    </row>
    <row r="5" spans="1:119" ht="18.75" customHeight="1" x14ac:dyDescent="0.2">
      <c r="A5" s="180"/>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19692608</v>
      </c>
      <c r="BO5" s="408"/>
      <c r="BP5" s="408"/>
      <c r="BQ5" s="408"/>
      <c r="BR5" s="408"/>
      <c r="BS5" s="408"/>
      <c r="BT5" s="408"/>
      <c r="BU5" s="409"/>
      <c r="BV5" s="407">
        <v>20581311</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94.9</v>
      </c>
      <c r="CU5" s="405"/>
      <c r="CV5" s="405"/>
      <c r="CW5" s="405"/>
      <c r="CX5" s="405"/>
      <c r="CY5" s="405"/>
      <c r="CZ5" s="405"/>
      <c r="DA5" s="406"/>
      <c r="DB5" s="404">
        <v>92.5</v>
      </c>
      <c r="DC5" s="405"/>
      <c r="DD5" s="405"/>
      <c r="DE5" s="405"/>
      <c r="DF5" s="405"/>
      <c r="DG5" s="405"/>
      <c r="DH5" s="405"/>
      <c r="DI5" s="406"/>
    </row>
    <row r="6" spans="1:119" ht="18.75" customHeight="1" x14ac:dyDescent="0.2">
      <c r="A6" s="180"/>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324091</v>
      </c>
      <c r="BO6" s="408"/>
      <c r="BP6" s="408"/>
      <c r="BQ6" s="408"/>
      <c r="BR6" s="408"/>
      <c r="BS6" s="408"/>
      <c r="BT6" s="408"/>
      <c r="BU6" s="409"/>
      <c r="BV6" s="407">
        <v>294578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95.5</v>
      </c>
      <c r="CU6" s="445"/>
      <c r="CV6" s="445"/>
      <c r="CW6" s="445"/>
      <c r="CX6" s="445"/>
      <c r="CY6" s="445"/>
      <c r="CZ6" s="445"/>
      <c r="DA6" s="446"/>
      <c r="DB6" s="444">
        <v>94</v>
      </c>
      <c r="DC6" s="445"/>
      <c r="DD6" s="445"/>
      <c r="DE6" s="445"/>
      <c r="DF6" s="445"/>
      <c r="DG6" s="445"/>
      <c r="DH6" s="445"/>
      <c r="DI6" s="446"/>
    </row>
    <row r="7" spans="1:119" ht="18.75" customHeight="1" x14ac:dyDescent="0.2">
      <c r="A7" s="180"/>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142</v>
      </c>
      <c r="BO7" s="408"/>
      <c r="BP7" s="408"/>
      <c r="BQ7" s="408"/>
      <c r="BR7" s="408"/>
      <c r="BS7" s="408"/>
      <c r="BT7" s="408"/>
      <c r="BU7" s="409"/>
      <c r="BV7" s="407">
        <v>12602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11483754</v>
      </c>
      <c r="CU7" s="408"/>
      <c r="CV7" s="408"/>
      <c r="CW7" s="408"/>
      <c r="CX7" s="408"/>
      <c r="CY7" s="408"/>
      <c r="CZ7" s="408"/>
      <c r="DA7" s="409"/>
      <c r="DB7" s="407">
        <v>11582366</v>
      </c>
      <c r="DC7" s="408"/>
      <c r="DD7" s="408"/>
      <c r="DE7" s="408"/>
      <c r="DF7" s="408"/>
      <c r="DG7" s="408"/>
      <c r="DH7" s="408"/>
      <c r="DI7" s="409"/>
    </row>
    <row r="8" spans="1:119" ht="18.75" customHeight="1" thickBot="1" x14ac:dyDescent="0.25">
      <c r="A8" s="180"/>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104</v>
      </c>
      <c r="AV8" s="440"/>
      <c r="AW8" s="440"/>
      <c r="AX8" s="440"/>
      <c r="AY8" s="441" t="s">
        <v>105</v>
      </c>
      <c r="AZ8" s="442"/>
      <c r="BA8" s="442"/>
      <c r="BB8" s="442"/>
      <c r="BC8" s="442"/>
      <c r="BD8" s="442"/>
      <c r="BE8" s="442"/>
      <c r="BF8" s="442"/>
      <c r="BG8" s="442"/>
      <c r="BH8" s="442"/>
      <c r="BI8" s="442"/>
      <c r="BJ8" s="442"/>
      <c r="BK8" s="442"/>
      <c r="BL8" s="442"/>
      <c r="BM8" s="443"/>
      <c r="BN8" s="407">
        <v>323949</v>
      </c>
      <c r="BO8" s="408"/>
      <c r="BP8" s="408"/>
      <c r="BQ8" s="408"/>
      <c r="BR8" s="408"/>
      <c r="BS8" s="408"/>
      <c r="BT8" s="408"/>
      <c r="BU8" s="409"/>
      <c r="BV8" s="407">
        <v>281976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0.52</v>
      </c>
      <c r="DC8" s="448"/>
      <c r="DD8" s="448"/>
      <c r="DE8" s="448"/>
      <c r="DF8" s="448"/>
      <c r="DG8" s="448"/>
      <c r="DH8" s="448"/>
      <c r="DI8" s="449"/>
    </row>
    <row r="9" spans="1:119" ht="18.75" customHeight="1" thickBot="1" x14ac:dyDescent="0.25">
      <c r="A9" s="180"/>
      <c r="B9" s="401" t="s">
        <v>107</v>
      </c>
      <c r="C9" s="402"/>
      <c r="D9" s="402"/>
      <c r="E9" s="402"/>
      <c r="F9" s="402"/>
      <c r="G9" s="402"/>
      <c r="H9" s="402"/>
      <c r="I9" s="402"/>
      <c r="J9" s="402"/>
      <c r="K9" s="450"/>
      <c r="L9" s="451" t="s">
        <v>108</v>
      </c>
      <c r="M9" s="452"/>
      <c r="N9" s="452"/>
      <c r="O9" s="452"/>
      <c r="P9" s="452"/>
      <c r="Q9" s="453"/>
      <c r="R9" s="454">
        <v>51254</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41973</v>
      </c>
      <c r="BO9" s="408"/>
      <c r="BP9" s="408"/>
      <c r="BQ9" s="408"/>
      <c r="BR9" s="408"/>
      <c r="BS9" s="408"/>
      <c r="BT9" s="408"/>
      <c r="BU9" s="409"/>
      <c r="BV9" s="407">
        <v>-137562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10.3</v>
      </c>
      <c r="CU9" s="405"/>
      <c r="CV9" s="405"/>
      <c r="CW9" s="405"/>
      <c r="CX9" s="405"/>
      <c r="CY9" s="405"/>
      <c r="CZ9" s="405"/>
      <c r="DA9" s="406"/>
      <c r="DB9" s="404">
        <v>10.199999999999999</v>
      </c>
      <c r="DC9" s="405"/>
      <c r="DD9" s="405"/>
      <c r="DE9" s="405"/>
      <c r="DF9" s="405"/>
      <c r="DG9" s="405"/>
      <c r="DH9" s="405"/>
      <c r="DI9" s="406"/>
    </row>
    <row r="10" spans="1:119" ht="18.75" customHeight="1" thickBot="1" x14ac:dyDescent="0.25">
      <c r="A10" s="180"/>
      <c r="B10" s="401"/>
      <c r="C10" s="402"/>
      <c r="D10" s="402"/>
      <c r="E10" s="402"/>
      <c r="F10" s="402"/>
      <c r="G10" s="402"/>
      <c r="H10" s="402"/>
      <c r="I10" s="402"/>
      <c r="J10" s="402"/>
      <c r="K10" s="450"/>
      <c r="L10" s="457" t="s">
        <v>113</v>
      </c>
      <c r="M10" s="437"/>
      <c r="N10" s="437"/>
      <c r="O10" s="437"/>
      <c r="P10" s="437"/>
      <c r="Q10" s="438"/>
      <c r="R10" s="458">
        <v>54276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267702</v>
      </c>
      <c r="BO10" s="408"/>
      <c r="BP10" s="408"/>
      <c r="BQ10" s="408"/>
      <c r="BR10" s="408"/>
      <c r="BS10" s="408"/>
      <c r="BT10" s="408"/>
      <c r="BU10" s="409"/>
      <c r="BV10" s="407">
        <v>392885</v>
      </c>
      <c r="BW10" s="408"/>
      <c r="BX10" s="408"/>
      <c r="BY10" s="408"/>
      <c r="BZ10" s="408"/>
      <c r="CA10" s="408"/>
      <c r="CB10" s="408"/>
      <c r="CC10" s="409"/>
      <c r="CD10" s="183" t="s">
        <v>116</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row>
    <row r="11" spans="1:119" ht="18.75" customHeight="1" thickBot="1" x14ac:dyDescent="0.25">
      <c r="A11" s="180"/>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0"/>
      <c r="B12" s="467" t="s">
        <v>123</v>
      </c>
      <c r="C12" s="468"/>
      <c r="D12" s="468"/>
      <c r="E12" s="468"/>
      <c r="F12" s="468"/>
      <c r="G12" s="468"/>
      <c r="H12" s="468"/>
      <c r="I12" s="468"/>
      <c r="J12" s="468"/>
      <c r="K12" s="469"/>
      <c r="L12" s="476" t="s">
        <v>124</v>
      </c>
      <c r="M12" s="477"/>
      <c r="N12" s="477"/>
      <c r="O12" s="477"/>
      <c r="P12" s="477"/>
      <c r="Q12" s="478"/>
      <c r="R12" s="479">
        <v>50788</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0"/>
      <c r="B13" s="470"/>
      <c r="C13" s="471"/>
      <c r="D13" s="471"/>
      <c r="E13" s="471"/>
      <c r="F13" s="471"/>
      <c r="G13" s="471"/>
      <c r="H13" s="471"/>
      <c r="I13" s="471"/>
      <c r="J13" s="471"/>
      <c r="K13" s="472"/>
      <c r="L13" s="189"/>
      <c r="M13" s="498" t="s">
        <v>130</v>
      </c>
      <c r="N13" s="499"/>
      <c r="O13" s="499"/>
      <c r="P13" s="499"/>
      <c r="Q13" s="500"/>
      <c r="R13" s="491">
        <v>50201</v>
      </c>
      <c r="S13" s="492"/>
      <c r="T13" s="492"/>
      <c r="U13" s="492"/>
      <c r="V13" s="493"/>
      <c r="W13" s="423" t="s">
        <v>131</v>
      </c>
      <c r="X13" s="424"/>
      <c r="Y13" s="424"/>
      <c r="Z13" s="424"/>
      <c r="AA13" s="424"/>
      <c r="AB13" s="414"/>
      <c r="AC13" s="458">
        <v>287</v>
      </c>
      <c r="AD13" s="459"/>
      <c r="AE13" s="459"/>
      <c r="AF13" s="459"/>
      <c r="AG13" s="501"/>
      <c r="AH13" s="458">
        <v>362</v>
      </c>
      <c r="AI13" s="459"/>
      <c r="AJ13" s="459"/>
      <c r="AK13" s="459"/>
      <c r="AL13" s="460"/>
      <c r="AM13" s="436" t="s">
        <v>132</v>
      </c>
      <c r="AN13" s="437"/>
      <c r="AO13" s="437"/>
      <c r="AP13" s="437"/>
      <c r="AQ13" s="437"/>
      <c r="AR13" s="437"/>
      <c r="AS13" s="437"/>
      <c r="AT13" s="438"/>
      <c r="AU13" s="439" t="s">
        <v>104</v>
      </c>
      <c r="AV13" s="440"/>
      <c r="AW13" s="440"/>
      <c r="AX13" s="440"/>
      <c r="AY13" s="441" t="s">
        <v>133</v>
      </c>
      <c r="AZ13" s="442"/>
      <c r="BA13" s="442"/>
      <c r="BB13" s="442"/>
      <c r="BC13" s="442"/>
      <c r="BD13" s="442"/>
      <c r="BE13" s="442"/>
      <c r="BF13" s="442"/>
      <c r="BG13" s="442"/>
      <c r="BH13" s="442"/>
      <c r="BI13" s="442"/>
      <c r="BJ13" s="442"/>
      <c r="BK13" s="442"/>
      <c r="BL13" s="442"/>
      <c r="BM13" s="443"/>
      <c r="BN13" s="407">
        <v>309675</v>
      </c>
      <c r="BO13" s="408"/>
      <c r="BP13" s="408"/>
      <c r="BQ13" s="408"/>
      <c r="BR13" s="408"/>
      <c r="BS13" s="408"/>
      <c r="BT13" s="408"/>
      <c r="BU13" s="409"/>
      <c r="BV13" s="407">
        <v>255323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5.3</v>
      </c>
      <c r="CU13" s="405"/>
      <c r="CV13" s="405"/>
      <c r="CW13" s="405"/>
      <c r="CX13" s="405"/>
      <c r="CY13" s="405"/>
      <c r="CZ13" s="405"/>
      <c r="DA13" s="406"/>
      <c r="DB13" s="404">
        <v>6.2</v>
      </c>
      <c r="DC13" s="405"/>
      <c r="DD13" s="405"/>
      <c r="DE13" s="405"/>
      <c r="DF13" s="405"/>
      <c r="DG13" s="405"/>
      <c r="DH13" s="405"/>
      <c r="DI13" s="406"/>
    </row>
    <row r="14" spans="1:119" ht="18.75" customHeight="1" thickBot="1" x14ac:dyDescent="0.25">
      <c r="A14" s="180"/>
      <c r="B14" s="470"/>
      <c r="C14" s="471"/>
      <c r="D14" s="471"/>
      <c r="E14" s="471"/>
      <c r="F14" s="471"/>
      <c r="G14" s="471"/>
      <c r="H14" s="471"/>
      <c r="I14" s="471"/>
      <c r="J14" s="471"/>
      <c r="K14" s="472"/>
      <c r="L14" s="488" t="s">
        <v>135</v>
      </c>
      <c r="M14" s="489"/>
      <c r="N14" s="489"/>
      <c r="O14" s="489"/>
      <c r="P14" s="489"/>
      <c r="Q14" s="490"/>
      <c r="R14" s="491">
        <v>51579</v>
      </c>
      <c r="S14" s="492"/>
      <c r="T14" s="492"/>
      <c r="U14" s="492"/>
      <c r="V14" s="493"/>
      <c r="W14" s="397"/>
      <c r="X14" s="398"/>
      <c r="Y14" s="398"/>
      <c r="Z14" s="398"/>
      <c r="AA14" s="398"/>
      <c r="AB14" s="387"/>
      <c r="AC14" s="494">
        <v>1.5</v>
      </c>
      <c r="AD14" s="495"/>
      <c r="AE14" s="495"/>
      <c r="AF14" s="495"/>
      <c r="AG14" s="496"/>
      <c r="AH14" s="494">
        <v>1.7</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20.2</v>
      </c>
      <c r="CU14" s="506"/>
      <c r="CV14" s="506"/>
      <c r="CW14" s="506"/>
      <c r="CX14" s="506"/>
      <c r="CY14" s="506"/>
      <c r="CZ14" s="506"/>
      <c r="DA14" s="507"/>
      <c r="DB14" s="505">
        <v>26.4</v>
      </c>
      <c r="DC14" s="506"/>
      <c r="DD14" s="506"/>
      <c r="DE14" s="506"/>
      <c r="DF14" s="506"/>
      <c r="DG14" s="506"/>
      <c r="DH14" s="506"/>
      <c r="DI14" s="507"/>
    </row>
    <row r="15" spans="1:119" ht="18.75" customHeight="1" x14ac:dyDescent="0.2">
      <c r="A15" s="180"/>
      <c r="B15" s="470"/>
      <c r="C15" s="471"/>
      <c r="D15" s="471"/>
      <c r="E15" s="471"/>
      <c r="F15" s="471"/>
      <c r="G15" s="471"/>
      <c r="H15" s="471"/>
      <c r="I15" s="471"/>
      <c r="J15" s="471"/>
      <c r="K15" s="472"/>
      <c r="L15" s="189"/>
      <c r="M15" s="498" t="s">
        <v>130</v>
      </c>
      <c r="N15" s="499"/>
      <c r="O15" s="499"/>
      <c r="P15" s="499"/>
      <c r="Q15" s="500"/>
      <c r="R15" s="491">
        <v>51111</v>
      </c>
      <c r="S15" s="492"/>
      <c r="T15" s="492"/>
      <c r="U15" s="492"/>
      <c r="V15" s="493"/>
      <c r="W15" s="423" t="s">
        <v>137</v>
      </c>
      <c r="X15" s="424"/>
      <c r="Y15" s="424"/>
      <c r="Z15" s="424"/>
      <c r="AA15" s="424"/>
      <c r="AB15" s="414"/>
      <c r="AC15" s="458">
        <v>4507</v>
      </c>
      <c r="AD15" s="459"/>
      <c r="AE15" s="459"/>
      <c r="AF15" s="459"/>
      <c r="AG15" s="501"/>
      <c r="AH15" s="458">
        <v>5111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5209638</v>
      </c>
      <c r="BO15" s="371"/>
      <c r="BP15" s="371"/>
      <c r="BQ15" s="371"/>
      <c r="BR15" s="371"/>
      <c r="BS15" s="371"/>
      <c r="BT15" s="371"/>
      <c r="BU15" s="372"/>
      <c r="BV15" s="370">
        <v>5092761</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0"/>
      <c r="CU15" s="191"/>
      <c r="CV15" s="191"/>
      <c r="CW15" s="191"/>
      <c r="CX15" s="191"/>
      <c r="CY15" s="191"/>
      <c r="CZ15" s="191"/>
      <c r="DA15" s="192"/>
      <c r="DB15" s="190"/>
      <c r="DC15" s="191"/>
      <c r="DD15" s="191"/>
      <c r="DE15" s="191"/>
      <c r="DF15" s="191"/>
      <c r="DG15" s="191"/>
      <c r="DH15" s="191"/>
      <c r="DI15" s="192"/>
    </row>
    <row r="16" spans="1:119" ht="18.75" customHeight="1" x14ac:dyDescent="0.2">
      <c r="A16" s="180"/>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22.8</v>
      </c>
      <c r="AD16" s="495"/>
      <c r="AE16" s="495"/>
      <c r="AF16" s="495"/>
      <c r="AG16" s="496"/>
      <c r="AH16" s="494">
        <v>23.5</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10082631</v>
      </c>
      <c r="BO16" s="408"/>
      <c r="BP16" s="408"/>
      <c r="BQ16" s="408"/>
      <c r="BR16" s="408"/>
      <c r="BS16" s="408"/>
      <c r="BT16" s="408"/>
      <c r="BU16" s="409"/>
      <c r="BV16" s="407">
        <v>9944175</v>
      </c>
      <c r="BW16" s="408"/>
      <c r="BX16" s="408"/>
      <c r="BY16" s="408"/>
      <c r="BZ16" s="408"/>
      <c r="CA16" s="408"/>
      <c r="CB16" s="408"/>
      <c r="CC16" s="409"/>
      <c r="CD16" s="193"/>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0"/>
      <c r="B17" s="473"/>
      <c r="C17" s="474"/>
      <c r="D17" s="474"/>
      <c r="E17" s="474"/>
      <c r="F17" s="474"/>
      <c r="G17" s="474"/>
      <c r="H17" s="474"/>
      <c r="I17" s="474"/>
      <c r="J17" s="474"/>
      <c r="K17" s="475"/>
      <c r="L17" s="194"/>
      <c r="M17" s="518" t="s">
        <v>143</v>
      </c>
      <c r="N17" s="519"/>
      <c r="O17" s="519"/>
      <c r="P17" s="519"/>
      <c r="Q17" s="520"/>
      <c r="R17" s="513" t="s">
        <v>144</v>
      </c>
      <c r="S17" s="514"/>
      <c r="T17" s="514"/>
      <c r="U17" s="514"/>
      <c r="V17" s="515"/>
      <c r="W17" s="423" t="s">
        <v>145</v>
      </c>
      <c r="X17" s="424"/>
      <c r="Y17" s="424"/>
      <c r="Z17" s="424"/>
      <c r="AA17" s="424"/>
      <c r="AB17" s="414"/>
      <c r="AC17" s="458">
        <v>14933</v>
      </c>
      <c r="AD17" s="459"/>
      <c r="AE17" s="459"/>
      <c r="AF17" s="459"/>
      <c r="AG17" s="501"/>
      <c r="AH17" s="458">
        <v>16319</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6526259</v>
      </c>
      <c r="BO17" s="408"/>
      <c r="BP17" s="408"/>
      <c r="BQ17" s="408"/>
      <c r="BR17" s="408"/>
      <c r="BS17" s="408"/>
      <c r="BT17" s="408"/>
      <c r="BU17" s="409"/>
      <c r="BV17" s="407">
        <v>6374539</v>
      </c>
      <c r="BW17" s="408"/>
      <c r="BX17" s="408"/>
      <c r="BY17" s="408"/>
      <c r="BZ17" s="408"/>
      <c r="CA17" s="408"/>
      <c r="CB17" s="408"/>
      <c r="CC17" s="409"/>
      <c r="CD17" s="193"/>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0"/>
      <c r="B18" s="529" t="s">
        <v>147</v>
      </c>
      <c r="C18" s="450"/>
      <c r="D18" s="450"/>
      <c r="E18" s="530"/>
      <c r="F18" s="530"/>
      <c r="G18" s="530"/>
      <c r="H18" s="530"/>
      <c r="I18" s="530"/>
      <c r="J18" s="530"/>
      <c r="K18" s="530"/>
      <c r="L18" s="531">
        <v>36.17</v>
      </c>
      <c r="M18" s="531"/>
      <c r="N18" s="531"/>
      <c r="O18" s="531"/>
      <c r="P18" s="531"/>
      <c r="Q18" s="531"/>
      <c r="R18" s="532"/>
      <c r="S18" s="532"/>
      <c r="T18" s="532"/>
      <c r="U18" s="532"/>
      <c r="V18" s="533"/>
      <c r="W18" s="425"/>
      <c r="X18" s="426"/>
      <c r="Y18" s="426"/>
      <c r="Z18" s="426"/>
      <c r="AA18" s="426"/>
      <c r="AB18" s="417"/>
      <c r="AC18" s="534">
        <v>75.7</v>
      </c>
      <c r="AD18" s="535"/>
      <c r="AE18" s="535"/>
      <c r="AF18" s="535"/>
      <c r="AG18" s="536"/>
      <c r="AH18" s="534">
        <v>74.900000000000006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11024152</v>
      </c>
      <c r="BO18" s="408"/>
      <c r="BP18" s="408"/>
      <c r="BQ18" s="408"/>
      <c r="BR18" s="408"/>
      <c r="BS18" s="408"/>
      <c r="BT18" s="408"/>
      <c r="BU18" s="409"/>
      <c r="BV18" s="407">
        <v>10930862</v>
      </c>
      <c r="BW18" s="408"/>
      <c r="BX18" s="408"/>
      <c r="BY18" s="408"/>
      <c r="BZ18" s="408"/>
      <c r="CA18" s="408"/>
      <c r="CB18" s="408"/>
      <c r="CC18" s="409"/>
      <c r="CD18" s="193"/>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0"/>
      <c r="B19" s="529" t="s">
        <v>149</v>
      </c>
      <c r="C19" s="450"/>
      <c r="D19" s="450"/>
      <c r="E19" s="530"/>
      <c r="F19" s="530"/>
      <c r="G19" s="530"/>
      <c r="H19" s="530"/>
      <c r="I19" s="530"/>
      <c r="J19" s="530"/>
      <c r="K19" s="530"/>
      <c r="L19" s="538">
        <v>1417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13674529</v>
      </c>
      <c r="BO19" s="408"/>
      <c r="BP19" s="408"/>
      <c r="BQ19" s="408"/>
      <c r="BR19" s="408"/>
      <c r="BS19" s="408"/>
      <c r="BT19" s="408"/>
      <c r="BU19" s="409"/>
      <c r="BV19" s="407">
        <v>13764551</v>
      </c>
      <c r="BW19" s="408"/>
      <c r="BX19" s="408"/>
      <c r="BY19" s="408"/>
      <c r="BZ19" s="408"/>
      <c r="CA19" s="408"/>
      <c r="CB19" s="408"/>
      <c r="CC19" s="409"/>
      <c r="CD19" s="193"/>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0"/>
      <c r="B20" s="529" t="s">
        <v>151</v>
      </c>
      <c r="C20" s="450"/>
      <c r="D20" s="450"/>
      <c r="E20" s="530"/>
      <c r="F20" s="530"/>
      <c r="G20" s="530"/>
      <c r="H20" s="530"/>
      <c r="I20" s="530"/>
      <c r="J20" s="530"/>
      <c r="K20" s="530"/>
      <c r="L20" s="538">
        <v>20774</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3"/>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0"/>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3"/>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0"/>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14021857</v>
      </c>
      <c r="BO22" s="371"/>
      <c r="BP22" s="371"/>
      <c r="BQ22" s="371"/>
      <c r="BR22" s="371"/>
      <c r="BS22" s="371"/>
      <c r="BT22" s="371"/>
      <c r="BU22" s="372"/>
      <c r="BV22" s="370">
        <v>14728951</v>
      </c>
      <c r="BW22" s="371"/>
      <c r="BX22" s="371"/>
      <c r="BY22" s="371"/>
      <c r="BZ22" s="371"/>
      <c r="CA22" s="371"/>
      <c r="CB22" s="371"/>
      <c r="CC22" s="372"/>
      <c r="CD22" s="193"/>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0"/>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11348171</v>
      </c>
      <c r="BO23" s="408"/>
      <c r="BP23" s="408"/>
      <c r="BQ23" s="408"/>
      <c r="BR23" s="408"/>
      <c r="BS23" s="408"/>
      <c r="BT23" s="408"/>
      <c r="BU23" s="409"/>
      <c r="BV23" s="407">
        <v>11919771</v>
      </c>
      <c r="BW23" s="408"/>
      <c r="BX23" s="408"/>
      <c r="BY23" s="408"/>
      <c r="BZ23" s="408"/>
      <c r="CA23" s="408"/>
      <c r="CB23" s="408"/>
      <c r="CC23" s="409"/>
      <c r="CD23" s="193"/>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0"/>
      <c r="B24" s="578"/>
      <c r="C24" s="554"/>
      <c r="D24" s="555"/>
      <c r="E24" s="457" t="s">
        <v>161</v>
      </c>
      <c r="F24" s="437"/>
      <c r="G24" s="437"/>
      <c r="H24" s="437"/>
      <c r="I24" s="437"/>
      <c r="J24" s="437"/>
      <c r="K24" s="438"/>
      <c r="L24" s="458">
        <v>1</v>
      </c>
      <c r="M24" s="459"/>
      <c r="N24" s="459"/>
      <c r="O24" s="459"/>
      <c r="P24" s="501"/>
      <c r="Q24" s="458">
        <v>6375</v>
      </c>
      <c r="R24" s="459"/>
      <c r="S24" s="459"/>
      <c r="T24" s="459"/>
      <c r="U24" s="459"/>
      <c r="V24" s="501"/>
      <c r="W24" s="553"/>
      <c r="X24" s="554"/>
      <c r="Y24" s="555"/>
      <c r="Z24" s="457" t="s">
        <v>162</v>
      </c>
      <c r="AA24" s="437"/>
      <c r="AB24" s="437"/>
      <c r="AC24" s="437"/>
      <c r="AD24" s="437"/>
      <c r="AE24" s="437"/>
      <c r="AF24" s="437"/>
      <c r="AG24" s="438"/>
      <c r="AH24" s="458">
        <v>304</v>
      </c>
      <c r="AI24" s="459"/>
      <c r="AJ24" s="459"/>
      <c r="AK24" s="459"/>
      <c r="AL24" s="501"/>
      <c r="AM24" s="458">
        <v>1004112</v>
      </c>
      <c r="AN24" s="459"/>
      <c r="AO24" s="459"/>
      <c r="AP24" s="459"/>
      <c r="AQ24" s="459"/>
      <c r="AR24" s="501"/>
      <c r="AS24" s="458">
        <v>3303</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6667611</v>
      </c>
      <c r="BO24" s="408"/>
      <c r="BP24" s="408"/>
      <c r="BQ24" s="408"/>
      <c r="BR24" s="408"/>
      <c r="BS24" s="408"/>
      <c r="BT24" s="408"/>
      <c r="BU24" s="409"/>
      <c r="BV24" s="407">
        <v>6722297</v>
      </c>
      <c r="BW24" s="408"/>
      <c r="BX24" s="408"/>
      <c r="BY24" s="408"/>
      <c r="BZ24" s="408"/>
      <c r="CA24" s="408"/>
      <c r="CB24" s="408"/>
      <c r="CC24" s="409"/>
      <c r="CD24" s="193"/>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0"/>
      <c r="B25" s="578"/>
      <c r="C25" s="554"/>
      <c r="D25" s="555"/>
      <c r="E25" s="457" t="s">
        <v>164</v>
      </c>
      <c r="F25" s="437"/>
      <c r="G25" s="437"/>
      <c r="H25" s="437"/>
      <c r="I25" s="437"/>
      <c r="J25" s="437"/>
      <c r="K25" s="438"/>
      <c r="L25" s="458">
        <v>1</v>
      </c>
      <c r="M25" s="459"/>
      <c r="N25" s="459"/>
      <c r="O25" s="459"/>
      <c r="P25" s="501"/>
      <c r="Q25" s="458">
        <v>6372</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4722989</v>
      </c>
      <c r="BO25" s="371"/>
      <c r="BP25" s="371"/>
      <c r="BQ25" s="371"/>
      <c r="BR25" s="371"/>
      <c r="BS25" s="371"/>
      <c r="BT25" s="371"/>
      <c r="BU25" s="372"/>
      <c r="BV25" s="370">
        <v>4415375</v>
      </c>
      <c r="BW25" s="371"/>
      <c r="BX25" s="371"/>
      <c r="BY25" s="371"/>
      <c r="BZ25" s="371"/>
      <c r="CA25" s="371"/>
      <c r="CB25" s="371"/>
      <c r="CC25" s="372"/>
      <c r="CD25" s="193"/>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0"/>
      <c r="B26" s="578"/>
      <c r="C26" s="554"/>
      <c r="D26" s="555"/>
      <c r="E26" s="457" t="s">
        <v>167</v>
      </c>
      <c r="F26" s="437"/>
      <c r="G26" s="437"/>
      <c r="H26" s="437"/>
      <c r="I26" s="437"/>
      <c r="J26" s="437"/>
      <c r="K26" s="438"/>
      <c r="L26" s="458">
        <v>1</v>
      </c>
      <c r="M26" s="459"/>
      <c r="N26" s="459"/>
      <c r="O26" s="459"/>
      <c r="P26" s="501"/>
      <c r="Q26" s="458">
        <v>5753</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3"/>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0"/>
      <c r="B27" s="578"/>
      <c r="C27" s="554"/>
      <c r="D27" s="555"/>
      <c r="E27" s="457" t="s">
        <v>170</v>
      </c>
      <c r="F27" s="437"/>
      <c r="G27" s="437"/>
      <c r="H27" s="437"/>
      <c r="I27" s="437"/>
      <c r="J27" s="437"/>
      <c r="K27" s="438"/>
      <c r="L27" s="458">
        <v>1</v>
      </c>
      <c r="M27" s="459"/>
      <c r="N27" s="459"/>
      <c r="O27" s="459"/>
      <c r="P27" s="501"/>
      <c r="Q27" s="458">
        <v>5300</v>
      </c>
      <c r="R27" s="459"/>
      <c r="S27" s="459"/>
      <c r="T27" s="459"/>
      <c r="U27" s="459"/>
      <c r="V27" s="501"/>
      <c r="W27" s="553"/>
      <c r="X27" s="554"/>
      <c r="Y27" s="555"/>
      <c r="Z27" s="457" t="s">
        <v>171</v>
      </c>
      <c r="AA27" s="437"/>
      <c r="AB27" s="437"/>
      <c r="AC27" s="437"/>
      <c r="AD27" s="437"/>
      <c r="AE27" s="437"/>
      <c r="AF27" s="437"/>
      <c r="AG27" s="438"/>
      <c r="AH27" s="458">
        <v>18</v>
      </c>
      <c r="AI27" s="459"/>
      <c r="AJ27" s="459"/>
      <c r="AK27" s="459"/>
      <c r="AL27" s="501"/>
      <c r="AM27" s="458">
        <v>63583</v>
      </c>
      <c r="AN27" s="459"/>
      <c r="AO27" s="459"/>
      <c r="AP27" s="459"/>
      <c r="AQ27" s="459"/>
      <c r="AR27" s="501"/>
      <c r="AS27" s="458">
        <v>3532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5"/>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0"/>
      <c r="B28" s="578"/>
      <c r="C28" s="554"/>
      <c r="D28" s="555"/>
      <c r="E28" s="457" t="s">
        <v>173</v>
      </c>
      <c r="F28" s="437"/>
      <c r="G28" s="437"/>
      <c r="H28" s="437"/>
      <c r="I28" s="437"/>
      <c r="J28" s="437"/>
      <c r="K28" s="438"/>
      <c r="L28" s="458">
        <v>1</v>
      </c>
      <c r="M28" s="459"/>
      <c r="N28" s="459"/>
      <c r="O28" s="459"/>
      <c r="P28" s="501"/>
      <c r="Q28" s="458">
        <v>4800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1650735</v>
      </c>
      <c r="BO28" s="371"/>
      <c r="BP28" s="371"/>
      <c r="BQ28" s="371"/>
      <c r="BR28" s="371"/>
      <c r="BS28" s="371"/>
      <c r="BT28" s="371"/>
      <c r="BU28" s="372"/>
      <c r="BV28" s="370">
        <v>1383033</v>
      </c>
      <c r="BW28" s="371"/>
      <c r="BX28" s="371"/>
      <c r="BY28" s="371"/>
      <c r="BZ28" s="371"/>
      <c r="CA28" s="371"/>
      <c r="CB28" s="371"/>
      <c r="CC28" s="372"/>
      <c r="CD28" s="193"/>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0"/>
      <c r="B29" s="578"/>
      <c r="C29" s="554"/>
      <c r="D29" s="555"/>
      <c r="E29" s="457" t="s">
        <v>176</v>
      </c>
      <c r="F29" s="437"/>
      <c r="G29" s="437"/>
      <c r="H29" s="437"/>
      <c r="I29" s="437"/>
      <c r="J29" s="437"/>
      <c r="K29" s="438"/>
      <c r="L29" s="458">
        <v>12</v>
      </c>
      <c r="M29" s="459"/>
      <c r="N29" s="459"/>
      <c r="O29" s="459"/>
      <c r="P29" s="501"/>
      <c r="Q29" s="458">
        <v>4600</v>
      </c>
      <c r="R29" s="459"/>
      <c r="S29" s="459"/>
      <c r="T29" s="459"/>
      <c r="U29" s="459"/>
      <c r="V29" s="501"/>
      <c r="W29" s="556"/>
      <c r="X29" s="557"/>
      <c r="Y29" s="558"/>
      <c r="Z29" s="457" t="s">
        <v>177</v>
      </c>
      <c r="AA29" s="437"/>
      <c r="AB29" s="437"/>
      <c r="AC29" s="437"/>
      <c r="AD29" s="437"/>
      <c r="AE29" s="437"/>
      <c r="AF29" s="437"/>
      <c r="AG29" s="438"/>
      <c r="AH29" s="458">
        <v>322</v>
      </c>
      <c r="AI29" s="459"/>
      <c r="AJ29" s="459"/>
      <c r="AK29" s="459"/>
      <c r="AL29" s="501"/>
      <c r="AM29" s="458">
        <v>1067695</v>
      </c>
      <c r="AN29" s="459"/>
      <c r="AO29" s="459"/>
      <c r="AP29" s="459"/>
      <c r="AQ29" s="459"/>
      <c r="AR29" s="501"/>
      <c r="AS29" s="458">
        <v>3316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272260</v>
      </c>
      <c r="BO29" s="408"/>
      <c r="BP29" s="408"/>
      <c r="BQ29" s="408"/>
      <c r="BR29" s="408"/>
      <c r="BS29" s="408"/>
      <c r="BT29" s="408"/>
      <c r="BU29" s="409"/>
      <c r="BV29" s="407">
        <v>216198</v>
      </c>
      <c r="BW29" s="408"/>
      <c r="BX29" s="408"/>
      <c r="BY29" s="408"/>
      <c r="BZ29" s="408"/>
      <c r="CA29" s="408"/>
      <c r="CB29" s="408"/>
      <c r="CC29" s="409"/>
      <c r="CD29" s="195"/>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0"/>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97.7</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2470264</v>
      </c>
      <c r="BO30" s="527"/>
      <c r="BP30" s="527"/>
      <c r="BQ30" s="527"/>
      <c r="BR30" s="527"/>
      <c r="BS30" s="527"/>
      <c r="BT30" s="527"/>
      <c r="BU30" s="528"/>
      <c r="BV30" s="526">
        <v>2594304</v>
      </c>
      <c r="BW30" s="527"/>
      <c r="BX30" s="527"/>
      <c r="BY30" s="527"/>
      <c r="BZ30" s="527"/>
      <c r="CA30" s="527"/>
      <c r="CB30" s="527"/>
      <c r="CC30" s="528"/>
      <c r="CD30" s="196"/>
      <c r="CE30" s="197"/>
      <c r="CF30" s="197"/>
      <c r="CG30" s="197"/>
      <c r="CH30" s="197"/>
      <c r="CI30" s="197"/>
      <c r="CJ30" s="197"/>
      <c r="CK30" s="197"/>
      <c r="CL30" s="197"/>
      <c r="CM30" s="197"/>
      <c r="CN30" s="197"/>
      <c r="CO30" s="197"/>
      <c r="CP30" s="197"/>
      <c r="CQ30" s="197"/>
      <c r="CR30" s="197"/>
      <c r="CS30" s="198"/>
      <c r="CT30" s="199"/>
      <c r="CU30" s="200"/>
      <c r="CV30" s="200"/>
      <c r="CW30" s="200"/>
      <c r="CX30" s="200"/>
      <c r="CY30" s="200"/>
      <c r="CZ30" s="200"/>
      <c r="DA30" s="201"/>
      <c r="DB30" s="199"/>
      <c r="DC30" s="200"/>
      <c r="DD30" s="200"/>
      <c r="DE30" s="200"/>
      <c r="DF30" s="200"/>
      <c r="DG30" s="200"/>
      <c r="DH30" s="200"/>
      <c r="DI30" s="201"/>
    </row>
    <row r="31" spans="1:113" ht="13.5" customHeight="1" x14ac:dyDescent="0.2">
      <c r="A31" s="180"/>
      <c r="B31" s="202"/>
      <c r="DI31" s="203"/>
    </row>
    <row r="32" spans="1:113" ht="13.5" customHeight="1" x14ac:dyDescent="0.2">
      <c r="A32" s="180"/>
      <c r="B32" s="204"/>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3"/>
    </row>
    <row r="33" spans="1:113" ht="13.5" customHeight="1" x14ac:dyDescent="0.2">
      <c r="A33" s="180"/>
      <c r="B33" s="204"/>
      <c r="C33" s="431" t="s">
        <v>186</v>
      </c>
      <c r="D33" s="431"/>
      <c r="E33" s="396" t="s">
        <v>187</v>
      </c>
      <c r="F33" s="396"/>
      <c r="G33" s="396"/>
      <c r="H33" s="396"/>
      <c r="I33" s="396"/>
      <c r="J33" s="396"/>
      <c r="K33" s="396"/>
      <c r="L33" s="396"/>
      <c r="M33" s="396"/>
      <c r="N33" s="396"/>
      <c r="O33" s="396"/>
      <c r="P33" s="396"/>
      <c r="Q33" s="396"/>
      <c r="R33" s="396"/>
      <c r="S33" s="396"/>
      <c r="T33" s="205"/>
      <c r="U33" s="431" t="s">
        <v>186</v>
      </c>
      <c r="V33" s="431"/>
      <c r="W33" s="396" t="s">
        <v>187</v>
      </c>
      <c r="X33" s="396"/>
      <c r="Y33" s="396"/>
      <c r="Z33" s="396"/>
      <c r="AA33" s="396"/>
      <c r="AB33" s="396"/>
      <c r="AC33" s="396"/>
      <c r="AD33" s="396"/>
      <c r="AE33" s="396"/>
      <c r="AF33" s="396"/>
      <c r="AG33" s="396"/>
      <c r="AH33" s="396"/>
      <c r="AI33" s="396"/>
      <c r="AJ33" s="396"/>
      <c r="AK33" s="396"/>
      <c r="AL33" s="205"/>
      <c r="AM33" s="431" t="s">
        <v>186</v>
      </c>
      <c r="AN33" s="431"/>
      <c r="AO33" s="396" t="s">
        <v>187</v>
      </c>
      <c r="AP33" s="396"/>
      <c r="AQ33" s="396"/>
      <c r="AR33" s="396"/>
      <c r="AS33" s="396"/>
      <c r="AT33" s="396"/>
      <c r="AU33" s="396"/>
      <c r="AV33" s="396"/>
      <c r="AW33" s="396"/>
      <c r="AX33" s="396"/>
      <c r="AY33" s="396"/>
      <c r="AZ33" s="396"/>
      <c r="BA33" s="396"/>
      <c r="BB33" s="396"/>
      <c r="BC33" s="396"/>
      <c r="BD33" s="206"/>
      <c r="BE33" s="396" t="s">
        <v>188</v>
      </c>
      <c r="BF33" s="396"/>
      <c r="BG33" s="396" t="s">
        <v>189</v>
      </c>
      <c r="BH33" s="396"/>
      <c r="BI33" s="396"/>
      <c r="BJ33" s="396"/>
      <c r="BK33" s="396"/>
      <c r="BL33" s="396"/>
      <c r="BM33" s="396"/>
      <c r="BN33" s="396"/>
      <c r="BO33" s="396"/>
      <c r="BP33" s="396"/>
      <c r="BQ33" s="396"/>
      <c r="BR33" s="396"/>
      <c r="BS33" s="396"/>
      <c r="BT33" s="396"/>
      <c r="BU33" s="396"/>
      <c r="BV33" s="206"/>
      <c r="BW33" s="431" t="s">
        <v>188</v>
      </c>
      <c r="BX33" s="431"/>
      <c r="BY33" s="396" t="s">
        <v>190</v>
      </c>
      <c r="BZ33" s="396"/>
      <c r="CA33" s="396"/>
      <c r="CB33" s="396"/>
      <c r="CC33" s="396"/>
      <c r="CD33" s="396"/>
      <c r="CE33" s="396"/>
      <c r="CF33" s="396"/>
      <c r="CG33" s="396"/>
      <c r="CH33" s="396"/>
      <c r="CI33" s="396"/>
      <c r="CJ33" s="396"/>
      <c r="CK33" s="396"/>
      <c r="CL33" s="396"/>
      <c r="CM33" s="396"/>
      <c r="CN33" s="205"/>
      <c r="CO33" s="431" t="s">
        <v>186</v>
      </c>
      <c r="CP33" s="431"/>
      <c r="CQ33" s="396" t="s">
        <v>191</v>
      </c>
      <c r="CR33" s="396"/>
      <c r="CS33" s="396"/>
      <c r="CT33" s="396"/>
      <c r="CU33" s="396"/>
      <c r="CV33" s="396"/>
      <c r="CW33" s="396"/>
      <c r="CX33" s="396"/>
      <c r="CY33" s="396"/>
      <c r="CZ33" s="396"/>
      <c r="DA33" s="396"/>
      <c r="DB33" s="396"/>
      <c r="DC33" s="396"/>
      <c r="DD33" s="396"/>
      <c r="DE33" s="396"/>
      <c r="DF33" s="205"/>
      <c r="DG33" s="596" t="s">
        <v>192</v>
      </c>
      <c r="DH33" s="596"/>
      <c r="DI33" s="207"/>
    </row>
    <row r="34" spans="1:113" ht="32.25" customHeight="1" x14ac:dyDescent="0.2">
      <c r="A34" s="180"/>
      <c r="B34" s="204"/>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0"/>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0"/>
      <c r="AM34" s="597">
        <f>IF(AO34="","",MAX(C34:D43,U34:V43)+1)</f>
        <v>5</v>
      </c>
      <c r="AN34" s="597"/>
      <c r="AO34" s="598" t="str">
        <f>IF('各会計、関係団体の財政状況及び健全化判断比率'!B31="","",'各会計、関係団体の財政状況及び健全化判断比率'!B31)</f>
        <v>病院事業会計</v>
      </c>
      <c r="AP34" s="598"/>
      <c r="AQ34" s="598"/>
      <c r="AR34" s="598"/>
      <c r="AS34" s="598"/>
      <c r="AT34" s="598"/>
      <c r="AU34" s="598"/>
      <c r="AV34" s="598"/>
      <c r="AW34" s="598"/>
      <c r="AX34" s="598"/>
      <c r="AY34" s="598"/>
      <c r="AZ34" s="598"/>
      <c r="BA34" s="598"/>
      <c r="BB34" s="598"/>
      <c r="BC34" s="598"/>
      <c r="BD34" s="180"/>
      <c r="BE34" s="597" t="str">
        <f>IF(BG34="","",MAX(C34:D43,U34:V43,AM34:AN43)+1)</f>
        <v/>
      </c>
      <c r="BF34" s="597"/>
      <c r="BG34" s="598"/>
      <c r="BH34" s="598"/>
      <c r="BI34" s="598"/>
      <c r="BJ34" s="598"/>
      <c r="BK34" s="598"/>
      <c r="BL34" s="598"/>
      <c r="BM34" s="598"/>
      <c r="BN34" s="598"/>
      <c r="BO34" s="598"/>
      <c r="BP34" s="598"/>
      <c r="BQ34" s="598"/>
      <c r="BR34" s="598"/>
      <c r="BS34" s="598"/>
      <c r="BT34" s="598"/>
      <c r="BU34" s="598"/>
      <c r="BV34" s="180"/>
      <c r="BW34" s="597">
        <f>IF(BY34="","",MAX(C34:D43,U34:V43,AM34:AN43,BE34:BF43)+1)</f>
        <v>7</v>
      </c>
      <c r="BX34" s="597"/>
      <c r="BY34" s="598" t="str">
        <f>IF('各会計、関係団体の財政状況及び健全化判断比率'!B68="","",'各会計、関係団体の財政状況及び健全化判断比率'!B68)</f>
        <v>泉南清掃事務組合（一般会計）</v>
      </c>
      <c r="BZ34" s="598"/>
      <c r="CA34" s="598"/>
      <c r="CB34" s="598"/>
      <c r="CC34" s="598"/>
      <c r="CD34" s="598"/>
      <c r="CE34" s="598"/>
      <c r="CF34" s="598"/>
      <c r="CG34" s="598"/>
      <c r="CH34" s="598"/>
      <c r="CI34" s="598"/>
      <c r="CJ34" s="598"/>
      <c r="CK34" s="598"/>
      <c r="CL34" s="598"/>
      <c r="CM34" s="598"/>
      <c r="CN34" s="180"/>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7"/>
    </row>
    <row r="35" spans="1:113" ht="32.25" customHeight="1" x14ac:dyDescent="0.2">
      <c r="A35" s="180"/>
      <c r="B35" s="204"/>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0"/>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0"/>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0"/>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0"/>
      <c r="BW35" s="597">
        <f t="shared" ref="BW35:BW43" si="2">IF(BY35="","",BW34+1)</f>
        <v>8</v>
      </c>
      <c r="BX35" s="597"/>
      <c r="BY35" s="598" t="str">
        <f>IF('各会計、関係団体の財政状況及び健全化判断比率'!B69="","",'各会計、関係団体の財政状況及び健全化判断比率'!B69)</f>
        <v>泉州南消防組合（一般会計）</v>
      </c>
      <c r="BZ35" s="598"/>
      <c r="CA35" s="598"/>
      <c r="CB35" s="598"/>
      <c r="CC35" s="598"/>
      <c r="CD35" s="598"/>
      <c r="CE35" s="598"/>
      <c r="CF35" s="598"/>
      <c r="CG35" s="598"/>
      <c r="CH35" s="598"/>
      <c r="CI35" s="598"/>
      <c r="CJ35" s="598"/>
      <c r="CK35" s="598"/>
      <c r="CL35" s="598"/>
      <c r="CM35" s="598"/>
      <c r="CN35" s="180"/>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7"/>
    </row>
    <row r="36" spans="1:113" ht="32.25" customHeight="1" x14ac:dyDescent="0.2">
      <c r="A36" s="180"/>
      <c r="B36" s="204"/>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0"/>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0"/>
      <c r="AM36" s="597" t="str">
        <f t="shared" si="0"/>
        <v/>
      </c>
      <c r="AN36" s="597"/>
      <c r="AO36" s="598"/>
      <c r="AP36" s="598"/>
      <c r="AQ36" s="598"/>
      <c r="AR36" s="598"/>
      <c r="AS36" s="598"/>
      <c r="AT36" s="598"/>
      <c r="AU36" s="598"/>
      <c r="AV36" s="598"/>
      <c r="AW36" s="598"/>
      <c r="AX36" s="598"/>
      <c r="AY36" s="598"/>
      <c r="AZ36" s="598"/>
      <c r="BA36" s="598"/>
      <c r="BB36" s="598"/>
      <c r="BC36" s="598"/>
      <c r="BD36" s="180"/>
      <c r="BE36" s="597" t="str">
        <f t="shared" si="1"/>
        <v/>
      </c>
      <c r="BF36" s="597"/>
      <c r="BG36" s="598"/>
      <c r="BH36" s="598"/>
      <c r="BI36" s="598"/>
      <c r="BJ36" s="598"/>
      <c r="BK36" s="598"/>
      <c r="BL36" s="598"/>
      <c r="BM36" s="598"/>
      <c r="BN36" s="598"/>
      <c r="BO36" s="598"/>
      <c r="BP36" s="598"/>
      <c r="BQ36" s="598"/>
      <c r="BR36" s="598"/>
      <c r="BS36" s="598"/>
      <c r="BT36" s="598"/>
      <c r="BU36" s="598"/>
      <c r="BV36" s="180"/>
      <c r="BW36" s="597">
        <f t="shared" si="2"/>
        <v>9</v>
      </c>
      <c r="BX36" s="597"/>
      <c r="BY36" s="598" t="str">
        <f>IF('各会計、関係団体の財政状況及び健全化判断比率'!B70="","",'各会計、関係団体の財政状況及び健全化判断比率'!B70)</f>
        <v>大阪府後期高齢者医療広域連合（一般会計）</v>
      </c>
      <c r="BZ36" s="598"/>
      <c r="CA36" s="598"/>
      <c r="CB36" s="598"/>
      <c r="CC36" s="598"/>
      <c r="CD36" s="598"/>
      <c r="CE36" s="598"/>
      <c r="CF36" s="598"/>
      <c r="CG36" s="598"/>
      <c r="CH36" s="598"/>
      <c r="CI36" s="598"/>
      <c r="CJ36" s="598"/>
      <c r="CK36" s="598"/>
      <c r="CL36" s="598"/>
      <c r="CM36" s="598"/>
      <c r="CN36" s="180"/>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7"/>
    </row>
    <row r="37" spans="1:113" ht="32.25" customHeight="1" x14ac:dyDescent="0.2">
      <c r="A37" s="180"/>
      <c r="B37" s="204"/>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0"/>
      <c r="U37" s="597" t="str">
        <f t="shared" si="4"/>
        <v/>
      </c>
      <c r="V37" s="597"/>
      <c r="W37" s="598"/>
      <c r="X37" s="598"/>
      <c r="Y37" s="598"/>
      <c r="Z37" s="598"/>
      <c r="AA37" s="598"/>
      <c r="AB37" s="598"/>
      <c r="AC37" s="598"/>
      <c r="AD37" s="598"/>
      <c r="AE37" s="598"/>
      <c r="AF37" s="598"/>
      <c r="AG37" s="598"/>
      <c r="AH37" s="598"/>
      <c r="AI37" s="598"/>
      <c r="AJ37" s="598"/>
      <c r="AK37" s="598"/>
      <c r="AL37" s="180"/>
      <c r="AM37" s="597" t="str">
        <f t="shared" si="0"/>
        <v/>
      </c>
      <c r="AN37" s="597"/>
      <c r="AO37" s="598"/>
      <c r="AP37" s="598"/>
      <c r="AQ37" s="598"/>
      <c r="AR37" s="598"/>
      <c r="AS37" s="598"/>
      <c r="AT37" s="598"/>
      <c r="AU37" s="598"/>
      <c r="AV37" s="598"/>
      <c r="AW37" s="598"/>
      <c r="AX37" s="598"/>
      <c r="AY37" s="598"/>
      <c r="AZ37" s="598"/>
      <c r="BA37" s="598"/>
      <c r="BB37" s="598"/>
      <c r="BC37" s="598"/>
      <c r="BD37" s="180"/>
      <c r="BE37" s="597" t="str">
        <f t="shared" si="1"/>
        <v/>
      </c>
      <c r="BF37" s="597"/>
      <c r="BG37" s="598"/>
      <c r="BH37" s="598"/>
      <c r="BI37" s="598"/>
      <c r="BJ37" s="598"/>
      <c r="BK37" s="598"/>
      <c r="BL37" s="598"/>
      <c r="BM37" s="598"/>
      <c r="BN37" s="598"/>
      <c r="BO37" s="598"/>
      <c r="BP37" s="598"/>
      <c r="BQ37" s="598"/>
      <c r="BR37" s="598"/>
      <c r="BS37" s="598"/>
      <c r="BT37" s="598"/>
      <c r="BU37" s="598"/>
      <c r="BV37" s="180"/>
      <c r="BW37" s="597">
        <f t="shared" si="2"/>
        <v>10</v>
      </c>
      <c r="BX37" s="597"/>
      <c r="BY37" s="598" t="str">
        <f>IF('各会計、関係団体の財政状況及び健全化判断比率'!B71="","",'各会計、関係団体の財政状況及び健全化判断比率'!B71)</f>
        <v>大阪府後期高齢者医療広域連合（後期高齢者医療特別会計）</v>
      </c>
      <c r="BZ37" s="598"/>
      <c r="CA37" s="598"/>
      <c r="CB37" s="598"/>
      <c r="CC37" s="598"/>
      <c r="CD37" s="598"/>
      <c r="CE37" s="598"/>
      <c r="CF37" s="598"/>
      <c r="CG37" s="598"/>
      <c r="CH37" s="598"/>
      <c r="CI37" s="598"/>
      <c r="CJ37" s="598"/>
      <c r="CK37" s="598"/>
      <c r="CL37" s="598"/>
      <c r="CM37" s="598"/>
      <c r="CN37" s="180"/>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7"/>
    </row>
    <row r="38" spans="1:113" ht="32.25" customHeight="1" x14ac:dyDescent="0.2">
      <c r="A38" s="180"/>
      <c r="B38" s="204"/>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0"/>
      <c r="U38" s="597" t="str">
        <f t="shared" si="4"/>
        <v/>
      </c>
      <c r="V38" s="597"/>
      <c r="W38" s="598"/>
      <c r="X38" s="598"/>
      <c r="Y38" s="598"/>
      <c r="Z38" s="598"/>
      <c r="AA38" s="598"/>
      <c r="AB38" s="598"/>
      <c r="AC38" s="598"/>
      <c r="AD38" s="598"/>
      <c r="AE38" s="598"/>
      <c r="AF38" s="598"/>
      <c r="AG38" s="598"/>
      <c r="AH38" s="598"/>
      <c r="AI38" s="598"/>
      <c r="AJ38" s="598"/>
      <c r="AK38" s="598"/>
      <c r="AL38" s="180"/>
      <c r="AM38" s="597" t="str">
        <f t="shared" si="0"/>
        <v/>
      </c>
      <c r="AN38" s="597"/>
      <c r="AO38" s="598"/>
      <c r="AP38" s="598"/>
      <c r="AQ38" s="598"/>
      <c r="AR38" s="598"/>
      <c r="AS38" s="598"/>
      <c r="AT38" s="598"/>
      <c r="AU38" s="598"/>
      <c r="AV38" s="598"/>
      <c r="AW38" s="598"/>
      <c r="AX38" s="598"/>
      <c r="AY38" s="598"/>
      <c r="AZ38" s="598"/>
      <c r="BA38" s="598"/>
      <c r="BB38" s="598"/>
      <c r="BC38" s="598"/>
      <c r="BD38" s="180"/>
      <c r="BE38" s="597" t="str">
        <f t="shared" si="1"/>
        <v/>
      </c>
      <c r="BF38" s="597"/>
      <c r="BG38" s="598"/>
      <c r="BH38" s="598"/>
      <c r="BI38" s="598"/>
      <c r="BJ38" s="598"/>
      <c r="BK38" s="598"/>
      <c r="BL38" s="598"/>
      <c r="BM38" s="598"/>
      <c r="BN38" s="598"/>
      <c r="BO38" s="598"/>
      <c r="BP38" s="598"/>
      <c r="BQ38" s="598"/>
      <c r="BR38" s="598"/>
      <c r="BS38" s="598"/>
      <c r="BT38" s="598"/>
      <c r="BU38" s="598"/>
      <c r="BV38" s="180"/>
      <c r="BW38" s="597">
        <f t="shared" si="2"/>
        <v>11</v>
      </c>
      <c r="BX38" s="597"/>
      <c r="BY38" s="598" t="str">
        <f>IF('各会計、関係団体の財政状況及び健全化判断比率'!B72="","",'各会計、関係団体の財政状況及び健全化判断比率'!B72)</f>
        <v>大阪広域水道企業団
水道事業会計（水道用水供給事業）</v>
      </c>
      <c r="BZ38" s="598"/>
      <c r="CA38" s="598"/>
      <c r="CB38" s="598"/>
      <c r="CC38" s="598"/>
      <c r="CD38" s="598"/>
      <c r="CE38" s="598"/>
      <c r="CF38" s="598"/>
      <c r="CG38" s="598"/>
      <c r="CH38" s="598"/>
      <c r="CI38" s="598"/>
      <c r="CJ38" s="598"/>
      <c r="CK38" s="598"/>
      <c r="CL38" s="598"/>
      <c r="CM38" s="598"/>
      <c r="CN38" s="180"/>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7"/>
    </row>
    <row r="39" spans="1:113" ht="32.25" customHeight="1" x14ac:dyDescent="0.2">
      <c r="A39" s="180"/>
      <c r="B39" s="204"/>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0"/>
      <c r="U39" s="597" t="str">
        <f t="shared" si="4"/>
        <v/>
      </c>
      <c r="V39" s="597"/>
      <c r="W39" s="598"/>
      <c r="X39" s="598"/>
      <c r="Y39" s="598"/>
      <c r="Z39" s="598"/>
      <c r="AA39" s="598"/>
      <c r="AB39" s="598"/>
      <c r="AC39" s="598"/>
      <c r="AD39" s="598"/>
      <c r="AE39" s="598"/>
      <c r="AF39" s="598"/>
      <c r="AG39" s="598"/>
      <c r="AH39" s="598"/>
      <c r="AI39" s="598"/>
      <c r="AJ39" s="598"/>
      <c r="AK39" s="598"/>
      <c r="AL39" s="180"/>
      <c r="AM39" s="597" t="str">
        <f t="shared" si="0"/>
        <v/>
      </c>
      <c r="AN39" s="597"/>
      <c r="AO39" s="598"/>
      <c r="AP39" s="598"/>
      <c r="AQ39" s="598"/>
      <c r="AR39" s="598"/>
      <c r="AS39" s="598"/>
      <c r="AT39" s="598"/>
      <c r="AU39" s="598"/>
      <c r="AV39" s="598"/>
      <c r="AW39" s="598"/>
      <c r="AX39" s="598"/>
      <c r="AY39" s="598"/>
      <c r="AZ39" s="598"/>
      <c r="BA39" s="598"/>
      <c r="BB39" s="598"/>
      <c r="BC39" s="598"/>
      <c r="BD39" s="180"/>
      <c r="BE39" s="597" t="str">
        <f t="shared" si="1"/>
        <v/>
      </c>
      <c r="BF39" s="597"/>
      <c r="BG39" s="598"/>
      <c r="BH39" s="598"/>
      <c r="BI39" s="598"/>
      <c r="BJ39" s="598"/>
      <c r="BK39" s="598"/>
      <c r="BL39" s="598"/>
      <c r="BM39" s="598"/>
      <c r="BN39" s="598"/>
      <c r="BO39" s="598"/>
      <c r="BP39" s="598"/>
      <c r="BQ39" s="598"/>
      <c r="BR39" s="598"/>
      <c r="BS39" s="598"/>
      <c r="BT39" s="598"/>
      <c r="BU39" s="598"/>
      <c r="BV39" s="180"/>
      <c r="BW39" s="597">
        <f t="shared" si="2"/>
        <v>12</v>
      </c>
      <c r="BX39" s="597"/>
      <c r="BY39" s="598" t="str">
        <f>IF('各会計、関係団体の財政状況及び健全化判断比率'!B73="","",'各会計、関係団体の財政状況及び健全化判断比率'!B73)</f>
        <v>大阪広域水道企業団（工業用水道事業会計）</v>
      </c>
      <c r="BZ39" s="598"/>
      <c r="CA39" s="598"/>
      <c r="CB39" s="598"/>
      <c r="CC39" s="598"/>
      <c r="CD39" s="598"/>
      <c r="CE39" s="598"/>
      <c r="CF39" s="598"/>
      <c r="CG39" s="598"/>
      <c r="CH39" s="598"/>
      <c r="CI39" s="598"/>
      <c r="CJ39" s="598"/>
      <c r="CK39" s="598"/>
      <c r="CL39" s="598"/>
      <c r="CM39" s="598"/>
      <c r="CN39" s="180"/>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7"/>
    </row>
    <row r="40" spans="1:113" ht="32.25" customHeight="1" x14ac:dyDescent="0.2">
      <c r="A40" s="180"/>
      <c r="B40" s="204"/>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0"/>
      <c r="U40" s="597" t="str">
        <f t="shared" si="4"/>
        <v/>
      </c>
      <c r="V40" s="597"/>
      <c r="W40" s="598"/>
      <c r="X40" s="598"/>
      <c r="Y40" s="598"/>
      <c r="Z40" s="598"/>
      <c r="AA40" s="598"/>
      <c r="AB40" s="598"/>
      <c r="AC40" s="598"/>
      <c r="AD40" s="598"/>
      <c r="AE40" s="598"/>
      <c r="AF40" s="598"/>
      <c r="AG40" s="598"/>
      <c r="AH40" s="598"/>
      <c r="AI40" s="598"/>
      <c r="AJ40" s="598"/>
      <c r="AK40" s="598"/>
      <c r="AL40" s="180"/>
      <c r="AM40" s="597" t="str">
        <f t="shared" si="0"/>
        <v/>
      </c>
      <c r="AN40" s="597"/>
      <c r="AO40" s="598"/>
      <c r="AP40" s="598"/>
      <c r="AQ40" s="598"/>
      <c r="AR40" s="598"/>
      <c r="AS40" s="598"/>
      <c r="AT40" s="598"/>
      <c r="AU40" s="598"/>
      <c r="AV40" s="598"/>
      <c r="AW40" s="598"/>
      <c r="AX40" s="598"/>
      <c r="AY40" s="598"/>
      <c r="AZ40" s="598"/>
      <c r="BA40" s="598"/>
      <c r="BB40" s="598"/>
      <c r="BC40" s="598"/>
      <c r="BD40" s="180"/>
      <c r="BE40" s="597" t="str">
        <f t="shared" si="1"/>
        <v/>
      </c>
      <c r="BF40" s="597"/>
      <c r="BG40" s="598"/>
      <c r="BH40" s="598"/>
      <c r="BI40" s="598"/>
      <c r="BJ40" s="598"/>
      <c r="BK40" s="598"/>
      <c r="BL40" s="598"/>
      <c r="BM40" s="598"/>
      <c r="BN40" s="598"/>
      <c r="BO40" s="598"/>
      <c r="BP40" s="598"/>
      <c r="BQ40" s="598"/>
      <c r="BR40" s="598"/>
      <c r="BS40" s="598"/>
      <c r="BT40" s="598"/>
      <c r="BU40" s="598"/>
      <c r="BV40" s="180"/>
      <c r="BW40" s="597">
        <f t="shared" si="2"/>
        <v>13</v>
      </c>
      <c r="BX40" s="597"/>
      <c r="BY40" s="598" t="str">
        <f>IF('各会計、関係団体の財政状況及び健全化判断比率'!B74="","",'各会計、関係団体の財政状況及び健全化判断比率'!B74)</f>
        <v>大阪広域水道企業団
水道事業会計（阪南水道事業会計）</v>
      </c>
      <c r="BZ40" s="598"/>
      <c r="CA40" s="598"/>
      <c r="CB40" s="598"/>
      <c r="CC40" s="598"/>
      <c r="CD40" s="598"/>
      <c r="CE40" s="598"/>
      <c r="CF40" s="598"/>
      <c r="CG40" s="598"/>
      <c r="CH40" s="598"/>
      <c r="CI40" s="598"/>
      <c r="CJ40" s="598"/>
      <c r="CK40" s="598"/>
      <c r="CL40" s="598"/>
      <c r="CM40" s="598"/>
      <c r="CN40" s="180"/>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7"/>
    </row>
    <row r="41" spans="1:113" ht="32.25" customHeight="1" x14ac:dyDescent="0.2">
      <c r="A41" s="180"/>
      <c r="B41" s="204"/>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0"/>
      <c r="U41" s="597" t="str">
        <f t="shared" si="4"/>
        <v/>
      </c>
      <c r="V41" s="597"/>
      <c r="W41" s="598"/>
      <c r="X41" s="598"/>
      <c r="Y41" s="598"/>
      <c r="Z41" s="598"/>
      <c r="AA41" s="598"/>
      <c r="AB41" s="598"/>
      <c r="AC41" s="598"/>
      <c r="AD41" s="598"/>
      <c r="AE41" s="598"/>
      <c r="AF41" s="598"/>
      <c r="AG41" s="598"/>
      <c r="AH41" s="598"/>
      <c r="AI41" s="598"/>
      <c r="AJ41" s="598"/>
      <c r="AK41" s="598"/>
      <c r="AL41" s="180"/>
      <c r="AM41" s="597" t="str">
        <f t="shared" si="0"/>
        <v/>
      </c>
      <c r="AN41" s="597"/>
      <c r="AO41" s="598"/>
      <c r="AP41" s="598"/>
      <c r="AQ41" s="598"/>
      <c r="AR41" s="598"/>
      <c r="AS41" s="598"/>
      <c r="AT41" s="598"/>
      <c r="AU41" s="598"/>
      <c r="AV41" s="598"/>
      <c r="AW41" s="598"/>
      <c r="AX41" s="598"/>
      <c r="AY41" s="598"/>
      <c r="AZ41" s="598"/>
      <c r="BA41" s="598"/>
      <c r="BB41" s="598"/>
      <c r="BC41" s="598"/>
      <c r="BD41" s="180"/>
      <c r="BE41" s="597" t="str">
        <f t="shared" si="1"/>
        <v/>
      </c>
      <c r="BF41" s="597"/>
      <c r="BG41" s="598"/>
      <c r="BH41" s="598"/>
      <c r="BI41" s="598"/>
      <c r="BJ41" s="598"/>
      <c r="BK41" s="598"/>
      <c r="BL41" s="598"/>
      <c r="BM41" s="598"/>
      <c r="BN41" s="598"/>
      <c r="BO41" s="598"/>
      <c r="BP41" s="598"/>
      <c r="BQ41" s="598"/>
      <c r="BR41" s="598"/>
      <c r="BS41" s="598"/>
      <c r="BT41" s="598"/>
      <c r="BU41" s="598"/>
      <c r="BV41" s="180"/>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0"/>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7"/>
    </row>
    <row r="42" spans="1:113" ht="32.25" customHeight="1" x14ac:dyDescent="0.2">
      <c r="B42" s="204"/>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0"/>
      <c r="U42" s="597" t="str">
        <f t="shared" si="4"/>
        <v/>
      </c>
      <c r="V42" s="597"/>
      <c r="W42" s="598"/>
      <c r="X42" s="598"/>
      <c r="Y42" s="598"/>
      <c r="Z42" s="598"/>
      <c r="AA42" s="598"/>
      <c r="AB42" s="598"/>
      <c r="AC42" s="598"/>
      <c r="AD42" s="598"/>
      <c r="AE42" s="598"/>
      <c r="AF42" s="598"/>
      <c r="AG42" s="598"/>
      <c r="AH42" s="598"/>
      <c r="AI42" s="598"/>
      <c r="AJ42" s="598"/>
      <c r="AK42" s="598"/>
      <c r="AL42" s="180"/>
      <c r="AM42" s="597" t="str">
        <f t="shared" si="0"/>
        <v/>
      </c>
      <c r="AN42" s="597"/>
      <c r="AO42" s="598"/>
      <c r="AP42" s="598"/>
      <c r="AQ42" s="598"/>
      <c r="AR42" s="598"/>
      <c r="AS42" s="598"/>
      <c r="AT42" s="598"/>
      <c r="AU42" s="598"/>
      <c r="AV42" s="598"/>
      <c r="AW42" s="598"/>
      <c r="AX42" s="598"/>
      <c r="AY42" s="598"/>
      <c r="AZ42" s="598"/>
      <c r="BA42" s="598"/>
      <c r="BB42" s="598"/>
      <c r="BC42" s="598"/>
      <c r="BD42" s="180"/>
      <c r="BE42" s="597" t="str">
        <f t="shared" si="1"/>
        <v/>
      </c>
      <c r="BF42" s="597"/>
      <c r="BG42" s="598"/>
      <c r="BH42" s="598"/>
      <c r="BI42" s="598"/>
      <c r="BJ42" s="598"/>
      <c r="BK42" s="598"/>
      <c r="BL42" s="598"/>
      <c r="BM42" s="598"/>
      <c r="BN42" s="598"/>
      <c r="BO42" s="598"/>
      <c r="BP42" s="598"/>
      <c r="BQ42" s="598"/>
      <c r="BR42" s="598"/>
      <c r="BS42" s="598"/>
      <c r="BT42" s="598"/>
      <c r="BU42" s="598"/>
      <c r="BV42" s="180"/>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0"/>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7"/>
    </row>
    <row r="43" spans="1:113" ht="32.25" customHeight="1" x14ac:dyDescent="0.2">
      <c r="B43" s="204"/>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0"/>
      <c r="U43" s="597" t="str">
        <f t="shared" si="4"/>
        <v/>
      </c>
      <c r="V43" s="597"/>
      <c r="W43" s="598"/>
      <c r="X43" s="598"/>
      <c r="Y43" s="598"/>
      <c r="Z43" s="598"/>
      <c r="AA43" s="598"/>
      <c r="AB43" s="598"/>
      <c r="AC43" s="598"/>
      <c r="AD43" s="598"/>
      <c r="AE43" s="598"/>
      <c r="AF43" s="598"/>
      <c r="AG43" s="598"/>
      <c r="AH43" s="598"/>
      <c r="AI43" s="598"/>
      <c r="AJ43" s="598"/>
      <c r="AK43" s="598"/>
      <c r="AL43" s="180"/>
      <c r="AM43" s="597" t="str">
        <f t="shared" si="0"/>
        <v/>
      </c>
      <c r="AN43" s="597"/>
      <c r="AO43" s="598"/>
      <c r="AP43" s="598"/>
      <c r="AQ43" s="598"/>
      <c r="AR43" s="598"/>
      <c r="AS43" s="598"/>
      <c r="AT43" s="598"/>
      <c r="AU43" s="598"/>
      <c r="AV43" s="598"/>
      <c r="AW43" s="598"/>
      <c r="AX43" s="598"/>
      <c r="AY43" s="598"/>
      <c r="AZ43" s="598"/>
      <c r="BA43" s="598"/>
      <c r="BB43" s="598"/>
      <c r="BC43" s="598"/>
      <c r="BD43" s="180"/>
      <c r="BE43" s="597" t="str">
        <f t="shared" si="1"/>
        <v/>
      </c>
      <c r="BF43" s="597"/>
      <c r="BG43" s="598"/>
      <c r="BH43" s="598"/>
      <c r="BI43" s="598"/>
      <c r="BJ43" s="598"/>
      <c r="BK43" s="598"/>
      <c r="BL43" s="598"/>
      <c r="BM43" s="598"/>
      <c r="BN43" s="598"/>
      <c r="BO43" s="598"/>
      <c r="BP43" s="598"/>
      <c r="BQ43" s="598"/>
      <c r="BR43" s="598"/>
      <c r="BS43" s="598"/>
      <c r="BT43" s="598"/>
      <c r="BU43" s="598"/>
      <c r="BV43" s="180"/>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0"/>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7"/>
    </row>
    <row r="44" spans="1:113" ht="13.5" customHeight="1" thickBot="1" x14ac:dyDescent="0.25">
      <c r="B44" s="208"/>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09"/>
      <c r="BR44" s="209"/>
      <c r="BS44" s="209"/>
      <c r="BT44" s="209"/>
      <c r="BU44" s="209"/>
      <c r="BV44" s="209"/>
      <c r="BW44" s="209"/>
      <c r="BX44" s="209"/>
      <c r="BY44" s="209"/>
      <c r="BZ44" s="209"/>
      <c r="CA44" s="209"/>
      <c r="CB44" s="209"/>
      <c r="CC44" s="209"/>
      <c r="CD44" s="209"/>
      <c r="CE44" s="209"/>
      <c r="CF44" s="209"/>
      <c r="CG44" s="209"/>
      <c r="CH44" s="209"/>
      <c r="CI44" s="209"/>
      <c r="CJ44" s="209"/>
      <c r="CK44" s="209"/>
      <c r="CL44" s="209"/>
      <c r="CM44" s="209"/>
      <c r="CN44" s="209"/>
      <c r="CO44" s="209"/>
      <c r="CP44" s="209"/>
      <c r="CQ44" s="209"/>
      <c r="CR44" s="209"/>
      <c r="CS44" s="209"/>
      <c r="CT44" s="209"/>
      <c r="CU44" s="209"/>
      <c r="CV44" s="209"/>
      <c r="CW44" s="209"/>
      <c r="CX44" s="209"/>
      <c r="CY44" s="209"/>
      <c r="CZ44" s="209"/>
      <c r="DA44" s="209"/>
      <c r="DB44" s="209"/>
      <c r="DC44" s="209"/>
      <c r="DD44" s="209"/>
      <c r="DE44" s="209"/>
      <c r="DF44" s="209"/>
      <c r="DG44" s="209"/>
      <c r="DH44" s="209"/>
      <c r="DI44" s="210"/>
    </row>
    <row r="45" spans="1:113" x14ac:dyDescent="0.2"/>
    <row r="46" spans="1:113" x14ac:dyDescent="0.2">
      <c r="B46" s="179"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wAYRv14+zt6la9+uYuo9eV0JLRm4Xc/dmey8q4ENClTM4+fcuRMgupyxJldD7N4KA2RddngkaX8urOsNxcPhzQ==" saltValue="RB7MIZPgdExY9RCM7H3i+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3" customWidth="1"/>
    <col min="2" max="2" width="2.33203125" style="213" customWidth="1"/>
    <col min="3" max="16" width="2.6640625" style="213" customWidth="1"/>
    <col min="17" max="17" width="2.33203125" style="213" customWidth="1"/>
    <col min="18" max="95" width="1.6640625" style="213" customWidth="1"/>
    <col min="96" max="133" width="1.6640625" style="225" customWidth="1"/>
    <col min="134" max="143" width="1.6640625" style="213" customWidth="1"/>
    <col min="144" max="16384" width="0" style="213" hidden="1"/>
  </cols>
  <sheetData>
    <row r="1" spans="2:143" ht="22.5" customHeight="1" thickBot="1" x14ac:dyDescent="0.25">
      <c r="B1" s="211"/>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602" t="s">
        <v>202</v>
      </c>
      <c r="DI1" s="603"/>
      <c r="DJ1" s="603"/>
      <c r="DK1" s="603"/>
      <c r="DL1" s="603"/>
      <c r="DM1" s="603"/>
      <c r="DN1" s="604"/>
      <c r="DO1" s="213"/>
      <c r="DP1" s="602" t="s">
        <v>203</v>
      </c>
      <c r="DQ1" s="603"/>
      <c r="DR1" s="603"/>
      <c r="DS1" s="603"/>
      <c r="DT1" s="603"/>
      <c r="DU1" s="603"/>
      <c r="DV1" s="603"/>
      <c r="DW1" s="603"/>
      <c r="DX1" s="603"/>
      <c r="DY1" s="603"/>
      <c r="DZ1" s="603"/>
      <c r="EA1" s="603"/>
      <c r="EB1" s="603"/>
      <c r="EC1" s="604"/>
      <c r="ED1" s="212"/>
      <c r="EE1" s="212"/>
      <c r="EF1" s="212"/>
      <c r="EG1" s="212"/>
      <c r="EH1" s="212"/>
      <c r="EI1" s="212"/>
      <c r="EJ1" s="212"/>
      <c r="EK1" s="212"/>
      <c r="EL1" s="212"/>
      <c r="EM1" s="212"/>
    </row>
    <row r="2" spans="2:143" ht="22.5" customHeight="1" x14ac:dyDescent="0.2">
      <c r="B2" s="214" t="s">
        <v>204</v>
      </c>
      <c r="R2" s="215"/>
      <c r="S2" s="215"/>
      <c r="T2" s="215"/>
      <c r="U2" s="215"/>
      <c r="V2" s="215"/>
      <c r="W2" s="215"/>
      <c r="X2" s="215"/>
      <c r="Y2" s="215"/>
      <c r="Z2" s="215"/>
      <c r="AA2" s="215"/>
      <c r="AB2" s="215"/>
      <c r="AC2" s="215"/>
      <c r="AE2" s="216"/>
      <c r="AF2" s="216"/>
      <c r="AG2" s="216"/>
      <c r="AH2" s="216"/>
      <c r="AI2" s="216"/>
      <c r="AJ2" s="215"/>
      <c r="AK2" s="215"/>
      <c r="AL2" s="215"/>
      <c r="AM2" s="215"/>
      <c r="AN2" s="215"/>
      <c r="AO2" s="215"/>
      <c r="AP2" s="215"/>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212"/>
      <c r="DK2" s="212"/>
      <c r="DL2" s="212"/>
      <c r="DM2" s="212"/>
      <c r="DN2" s="212"/>
      <c r="DO2" s="212"/>
      <c r="DP2" s="212"/>
      <c r="DQ2" s="212"/>
      <c r="DR2" s="212"/>
      <c r="DS2" s="212"/>
      <c r="DT2" s="212"/>
      <c r="DU2" s="212"/>
      <c r="DV2" s="212"/>
      <c r="DW2" s="212"/>
      <c r="DX2" s="212"/>
      <c r="DY2" s="212"/>
      <c r="DZ2" s="212"/>
      <c r="EA2" s="212"/>
      <c r="EB2" s="212"/>
      <c r="EC2" s="212"/>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5495014</v>
      </c>
      <c r="S5" s="613"/>
      <c r="T5" s="613"/>
      <c r="U5" s="613"/>
      <c r="V5" s="613"/>
      <c r="W5" s="613"/>
      <c r="X5" s="613"/>
      <c r="Y5" s="614"/>
      <c r="Z5" s="615">
        <v>27.5</v>
      </c>
      <c r="AA5" s="615"/>
      <c r="AB5" s="615"/>
      <c r="AC5" s="615"/>
      <c r="AD5" s="616">
        <v>5092934</v>
      </c>
      <c r="AE5" s="616"/>
      <c r="AF5" s="616"/>
      <c r="AG5" s="616"/>
      <c r="AH5" s="616"/>
      <c r="AI5" s="616"/>
      <c r="AJ5" s="616"/>
      <c r="AK5" s="616"/>
      <c r="AL5" s="617">
        <v>44.1</v>
      </c>
      <c r="AM5" s="618"/>
      <c r="AN5" s="618"/>
      <c r="AO5" s="619"/>
      <c r="AP5" s="609" t="s">
        <v>216</v>
      </c>
      <c r="AQ5" s="610"/>
      <c r="AR5" s="610"/>
      <c r="AS5" s="610"/>
      <c r="AT5" s="610"/>
      <c r="AU5" s="610"/>
      <c r="AV5" s="610"/>
      <c r="AW5" s="610"/>
      <c r="AX5" s="610"/>
      <c r="AY5" s="610"/>
      <c r="AZ5" s="610"/>
      <c r="BA5" s="610"/>
      <c r="BB5" s="610"/>
      <c r="BC5" s="610"/>
      <c r="BD5" s="610"/>
      <c r="BE5" s="610"/>
      <c r="BF5" s="611"/>
      <c r="BG5" s="623">
        <v>5092934</v>
      </c>
      <c r="BH5" s="624"/>
      <c r="BI5" s="624"/>
      <c r="BJ5" s="624"/>
      <c r="BK5" s="624"/>
      <c r="BL5" s="624"/>
      <c r="BM5" s="624"/>
      <c r="BN5" s="625"/>
      <c r="BO5" s="626">
        <v>92.7</v>
      </c>
      <c r="BP5" s="626"/>
      <c r="BQ5" s="626"/>
      <c r="BR5" s="626"/>
      <c r="BS5" s="627">
        <v>37651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116340</v>
      </c>
      <c r="S6" s="624"/>
      <c r="T6" s="624"/>
      <c r="U6" s="624"/>
      <c r="V6" s="624"/>
      <c r="W6" s="624"/>
      <c r="X6" s="624"/>
      <c r="Y6" s="625"/>
      <c r="Z6" s="626">
        <v>0.6</v>
      </c>
      <c r="AA6" s="626"/>
      <c r="AB6" s="626"/>
      <c r="AC6" s="626"/>
      <c r="AD6" s="627">
        <v>116340</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5092934</v>
      </c>
      <c r="BH6" s="624"/>
      <c r="BI6" s="624"/>
      <c r="BJ6" s="624"/>
      <c r="BK6" s="624"/>
      <c r="BL6" s="624"/>
      <c r="BM6" s="624"/>
      <c r="BN6" s="625"/>
      <c r="BO6" s="626">
        <v>92.7</v>
      </c>
      <c r="BP6" s="626"/>
      <c r="BQ6" s="626"/>
      <c r="BR6" s="626"/>
      <c r="BS6" s="627">
        <v>37651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195264</v>
      </c>
      <c r="CS6" s="624"/>
      <c r="CT6" s="624"/>
      <c r="CU6" s="624"/>
      <c r="CV6" s="624"/>
      <c r="CW6" s="624"/>
      <c r="CX6" s="624"/>
      <c r="CY6" s="625"/>
      <c r="CZ6" s="617">
        <v>1</v>
      </c>
      <c r="DA6" s="618"/>
      <c r="DB6" s="618"/>
      <c r="DC6" s="634"/>
      <c r="DD6" s="632" t="s">
        <v>122</v>
      </c>
      <c r="DE6" s="624"/>
      <c r="DF6" s="624"/>
      <c r="DG6" s="624"/>
      <c r="DH6" s="624"/>
      <c r="DI6" s="624"/>
      <c r="DJ6" s="624"/>
      <c r="DK6" s="624"/>
      <c r="DL6" s="624"/>
      <c r="DM6" s="624"/>
      <c r="DN6" s="624"/>
      <c r="DO6" s="624"/>
      <c r="DP6" s="625"/>
      <c r="DQ6" s="632">
        <v>195218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5580</v>
      </c>
      <c r="S7" s="624"/>
      <c r="T7" s="624"/>
      <c r="U7" s="624"/>
      <c r="V7" s="624"/>
      <c r="W7" s="624"/>
      <c r="X7" s="624"/>
      <c r="Y7" s="625"/>
      <c r="Z7" s="626">
        <v>0</v>
      </c>
      <c r="AA7" s="626"/>
      <c r="AB7" s="626"/>
      <c r="AC7" s="626"/>
      <c r="AD7" s="627">
        <v>5580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2584187</v>
      </c>
      <c r="BH7" s="624"/>
      <c r="BI7" s="624"/>
      <c r="BJ7" s="624"/>
      <c r="BK7" s="624"/>
      <c r="BL7" s="624"/>
      <c r="BM7" s="624"/>
      <c r="BN7" s="625"/>
      <c r="BO7" s="626">
        <v>47</v>
      </c>
      <c r="BP7" s="626"/>
      <c r="BQ7" s="626"/>
      <c r="BR7" s="626"/>
      <c r="BS7" s="627">
        <v>37651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2599980</v>
      </c>
      <c r="CS7" s="624"/>
      <c r="CT7" s="624"/>
      <c r="CU7" s="624"/>
      <c r="CV7" s="624"/>
      <c r="CW7" s="624"/>
      <c r="CX7" s="624"/>
      <c r="CY7" s="625"/>
      <c r="CZ7" s="626">
        <v>13.2</v>
      </c>
      <c r="DA7" s="626"/>
      <c r="DB7" s="626"/>
      <c r="DC7" s="626"/>
      <c r="DD7" s="632">
        <v>41424</v>
      </c>
      <c r="DE7" s="624"/>
      <c r="DF7" s="624"/>
      <c r="DG7" s="624"/>
      <c r="DH7" s="624"/>
      <c r="DI7" s="624"/>
      <c r="DJ7" s="624"/>
      <c r="DK7" s="624"/>
      <c r="DL7" s="624"/>
      <c r="DM7" s="624"/>
      <c r="DN7" s="624"/>
      <c r="DO7" s="624"/>
      <c r="DP7" s="625"/>
      <c r="DQ7" s="632">
        <v>2022143</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55682</v>
      </c>
      <c r="S8" s="624"/>
      <c r="T8" s="624"/>
      <c r="U8" s="624"/>
      <c r="V8" s="624"/>
      <c r="W8" s="624"/>
      <c r="X8" s="624"/>
      <c r="Y8" s="625"/>
      <c r="Z8" s="626">
        <v>0.3</v>
      </c>
      <c r="AA8" s="626"/>
      <c r="AB8" s="626"/>
      <c r="AC8" s="626"/>
      <c r="AD8" s="627">
        <v>55682</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87064</v>
      </c>
      <c r="BH8" s="624"/>
      <c r="BI8" s="624"/>
      <c r="BJ8" s="624"/>
      <c r="BK8" s="624"/>
      <c r="BL8" s="624"/>
      <c r="BM8" s="624"/>
      <c r="BN8" s="625"/>
      <c r="BO8" s="626">
        <v>1.6</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9248553</v>
      </c>
      <c r="CS8" s="624"/>
      <c r="CT8" s="624"/>
      <c r="CU8" s="624"/>
      <c r="CV8" s="624"/>
      <c r="CW8" s="624"/>
      <c r="CX8" s="624"/>
      <c r="CY8" s="625"/>
      <c r="CZ8" s="626">
        <v>47</v>
      </c>
      <c r="DA8" s="626"/>
      <c r="DB8" s="626"/>
      <c r="DC8" s="626"/>
      <c r="DD8" s="632">
        <v>31045</v>
      </c>
      <c r="DE8" s="624"/>
      <c r="DF8" s="624"/>
      <c r="DG8" s="624"/>
      <c r="DH8" s="624"/>
      <c r="DI8" s="624"/>
      <c r="DJ8" s="624"/>
      <c r="DK8" s="624"/>
      <c r="DL8" s="624"/>
      <c r="DM8" s="624"/>
      <c r="DN8" s="624"/>
      <c r="DO8" s="624"/>
      <c r="DP8" s="625"/>
      <c r="DQ8" s="632">
        <v>4991088</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59752</v>
      </c>
      <c r="S9" s="624"/>
      <c r="T9" s="624"/>
      <c r="U9" s="624"/>
      <c r="V9" s="624"/>
      <c r="W9" s="624"/>
      <c r="X9" s="624"/>
      <c r="Y9" s="625"/>
      <c r="Z9" s="626">
        <v>0.3</v>
      </c>
      <c r="AA9" s="626"/>
      <c r="AB9" s="626"/>
      <c r="AC9" s="626"/>
      <c r="AD9" s="627">
        <v>59752</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2305691</v>
      </c>
      <c r="BH9" s="624"/>
      <c r="BI9" s="624"/>
      <c r="BJ9" s="624"/>
      <c r="BK9" s="624"/>
      <c r="BL9" s="624"/>
      <c r="BM9" s="624"/>
      <c r="BN9" s="625"/>
      <c r="BO9" s="626">
        <v>42</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1952168</v>
      </c>
      <c r="CS9" s="624"/>
      <c r="CT9" s="624"/>
      <c r="CU9" s="624"/>
      <c r="CV9" s="624"/>
      <c r="CW9" s="624"/>
      <c r="CX9" s="624"/>
      <c r="CY9" s="625"/>
      <c r="CZ9" s="626">
        <v>9.9</v>
      </c>
      <c r="DA9" s="626"/>
      <c r="DB9" s="626"/>
      <c r="DC9" s="626"/>
      <c r="DD9" s="632">
        <v>15762</v>
      </c>
      <c r="DE9" s="624"/>
      <c r="DF9" s="624"/>
      <c r="DG9" s="624"/>
      <c r="DH9" s="624"/>
      <c r="DI9" s="624"/>
      <c r="DJ9" s="624"/>
      <c r="DK9" s="624"/>
      <c r="DL9" s="624"/>
      <c r="DM9" s="624"/>
      <c r="DN9" s="624"/>
      <c r="DO9" s="624"/>
      <c r="DP9" s="625"/>
      <c r="DQ9" s="632">
        <v>1644141</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78401</v>
      </c>
      <c r="BH10" s="624"/>
      <c r="BI10" s="624"/>
      <c r="BJ10" s="624"/>
      <c r="BK10" s="624"/>
      <c r="BL10" s="624"/>
      <c r="BM10" s="624"/>
      <c r="BN10" s="625"/>
      <c r="BO10" s="626">
        <v>1.4</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45157</v>
      </c>
      <c r="CS10" s="624"/>
      <c r="CT10" s="624"/>
      <c r="CU10" s="624"/>
      <c r="CV10" s="624"/>
      <c r="CW10" s="624"/>
      <c r="CX10" s="624"/>
      <c r="CY10" s="625"/>
      <c r="CZ10" s="626">
        <v>0.2</v>
      </c>
      <c r="DA10" s="626"/>
      <c r="DB10" s="626"/>
      <c r="DC10" s="626"/>
      <c r="DD10" s="632" t="s">
        <v>122</v>
      </c>
      <c r="DE10" s="624"/>
      <c r="DF10" s="624"/>
      <c r="DG10" s="624"/>
      <c r="DH10" s="624"/>
      <c r="DI10" s="624"/>
      <c r="DJ10" s="624"/>
      <c r="DK10" s="624"/>
      <c r="DL10" s="624"/>
      <c r="DM10" s="624"/>
      <c r="DN10" s="624"/>
      <c r="DO10" s="624"/>
      <c r="DP10" s="625"/>
      <c r="DQ10" s="632">
        <v>44088</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1103219</v>
      </c>
      <c r="S11" s="624"/>
      <c r="T11" s="624"/>
      <c r="U11" s="624"/>
      <c r="V11" s="624"/>
      <c r="W11" s="624"/>
      <c r="X11" s="624"/>
      <c r="Y11" s="625"/>
      <c r="Z11" s="628">
        <v>5.5</v>
      </c>
      <c r="AA11" s="629"/>
      <c r="AB11" s="629"/>
      <c r="AC11" s="635"/>
      <c r="AD11" s="632">
        <v>1103219</v>
      </c>
      <c r="AE11" s="624"/>
      <c r="AF11" s="624"/>
      <c r="AG11" s="624"/>
      <c r="AH11" s="624"/>
      <c r="AI11" s="624"/>
      <c r="AJ11" s="624"/>
      <c r="AK11" s="625"/>
      <c r="AL11" s="628">
        <v>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113031</v>
      </c>
      <c r="BH11" s="624"/>
      <c r="BI11" s="624"/>
      <c r="BJ11" s="624"/>
      <c r="BK11" s="624"/>
      <c r="BL11" s="624"/>
      <c r="BM11" s="624"/>
      <c r="BN11" s="625"/>
      <c r="BO11" s="626">
        <v>2.1</v>
      </c>
      <c r="BP11" s="626"/>
      <c r="BQ11" s="626"/>
      <c r="BR11" s="626"/>
      <c r="BS11" s="627">
        <v>37651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106003</v>
      </c>
      <c r="CS11" s="624"/>
      <c r="CT11" s="624"/>
      <c r="CU11" s="624"/>
      <c r="CV11" s="624"/>
      <c r="CW11" s="624"/>
      <c r="CX11" s="624"/>
      <c r="CY11" s="625"/>
      <c r="CZ11" s="626">
        <v>0.5</v>
      </c>
      <c r="DA11" s="626"/>
      <c r="DB11" s="626"/>
      <c r="DC11" s="626"/>
      <c r="DD11" s="632">
        <v>2613</v>
      </c>
      <c r="DE11" s="624"/>
      <c r="DF11" s="624"/>
      <c r="DG11" s="624"/>
      <c r="DH11" s="624"/>
      <c r="DI11" s="624"/>
      <c r="DJ11" s="624"/>
      <c r="DK11" s="624"/>
      <c r="DL11" s="624"/>
      <c r="DM11" s="624"/>
      <c r="DN11" s="624"/>
      <c r="DO11" s="624"/>
      <c r="DP11" s="625"/>
      <c r="DQ11" s="632">
        <v>96565</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937</v>
      </c>
      <c r="S12" s="624"/>
      <c r="T12" s="624"/>
      <c r="U12" s="624"/>
      <c r="V12" s="624"/>
      <c r="W12" s="624"/>
      <c r="X12" s="624"/>
      <c r="Y12" s="625"/>
      <c r="Z12" s="626">
        <v>0</v>
      </c>
      <c r="AA12" s="626"/>
      <c r="AB12" s="626"/>
      <c r="AC12" s="626"/>
      <c r="AD12" s="627">
        <v>937</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2064675</v>
      </c>
      <c r="BH12" s="624"/>
      <c r="BI12" s="624"/>
      <c r="BJ12" s="624"/>
      <c r="BK12" s="624"/>
      <c r="BL12" s="624"/>
      <c r="BM12" s="624"/>
      <c r="BN12" s="625"/>
      <c r="BO12" s="626">
        <v>37.6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105370</v>
      </c>
      <c r="CS12" s="624"/>
      <c r="CT12" s="624"/>
      <c r="CU12" s="624"/>
      <c r="CV12" s="624"/>
      <c r="CW12" s="624"/>
      <c r="CX12" s="624"/>
      <c r="CY12" s="625"/>
      <c r="CZ12" s="626">
        <v>0.5</v>
      </c>
      <c r="DA12" s="626"/>
      <c r="DB12" s="626"/>
      <c r="DC12" s="626"/>
      <c r="DD12" s="632" t="s">
        <v>122</v>
      </c>
      <c r="DE12" s="624"/>
      <c r="DF12" s="624"/>
      <c r="DG12" s="624"/>
      <c r="DH12" s="624"/>
      <c r="DI12" s="624"/>
      <c r="DJ12" s="624"/>
      <c r="DK12" s="624"/>
      <c r="DL12" s="624"/>
      <c r="DM12" s="624"/>
      <c r="DN12" s="624"/>
      <c r="DO12" s="624"/>
      <c r="DP12" s="625"/>
      <c r="DQ12" s="632">
        <v>57122</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2020441</v>
      </c>
      <c r="BH13" s="624"/>
      <c r="BI13" s="624"/>
      <c r="BJ13" s="624"/>
      <c r="BK13" s="624"/>
      <c r="BL13" s="624"/>
      <c r="BM13" s="624"/>
      <c r="BN13" s="625"/>
      <c r="BO13" s="626">
        <v>36.799999999999997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1112189</v>
      </c>
      <c r="CS13" s="624"/>
      <c r="CT13" s="624"/>
      <c r="CU13" s="624"/>
      <c r="CV13" s="624"/>
      <c r="CW13" s="624"/>
      <c r="CX13" s="624"/>
      <c r="CY13" s="625"/>
      <c r="CZ13" s="626">
        <v>5.6</v>
      </c>
      <c r="DA13" s="626"/>
      <c r="DB13" s="626"/>
      <c r="DC13" s="626"/>
      <c r="DD13" s="632">
        <v>262991</v>
      </c>
      <c r="DE13" s="624"/>
      <c r="DF13" s="624"/>
      <c r="DG13" s="624"/>
      <c r="DH13" s="624"/>
      <c r="DI13" s="624"/>
      <c r="DJ13" s="624"/>
      <c r="DK13" s="624"/>
      <c r="DL13" s="624"/>
      <c r="DM13" s="624"/>
      <c r="DN13" s="624"/>
      <c r="DO13" s="624"/>
      <c r="DP13" s="625"/>
      <c r="DQ13" s="632">
        <v>825637</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1391</v>
      </c>
      <c r="S14" s="624"/>
      <c r="T14" s="624"/>
      <c r="U14" s="624"/>
      <c r="V14" s="624"/>
      <c r="W14" s="624"/>
      <c r="X14" s="624"/>
      <c r="Y14" s="625"/>
      <c r="Z14" s="626">
        <v>0</v>
      </c>
      <c r="AA14" s="626"/>
      <c r="AB14" s="626"/>
      <c r="AC14" s="626"/>
      <c r="AD14" s="627">
        <v>1391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160590</v>
      </c>
      <c r="BH14" s="624"/>
      <c r="BI14" s="624"/>
      <c r="BJ14" s="624"/>
      <c r="BK14" s="624"/>
      <c r="BL14" s="624"/>
      <c r="BM14" s="624"/>
      <c r="BN14" s="625"/>
      <c r="BO14" s="626">
        <v>2.9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825615</v>
      </c>
      <c r="CS14" s="624"/>
      <c r="CT14" s="624"/>
      <c r="CU14" s="624"/>
      <c r="CV14" s="624"/>
      <c r="CW14" s="624"/>
      <c r="CX14" s="624"/>
      <c r="CY14" s="625"/>
      <c r="CZ14" s="626">
        <v>4.2</v>
      </c>
      <c r="DA14" s="626"/>
      <c r="DB14" s="626"/>
      <c r="DC14" s="626"/>
      <c r="DD14" s="632">
        <v>84135</v>
      </c>
      <c r="DE14" s="624"/>
      <c r="DF14" s="624"/>
      <c r="DG14" s="624"/>
      <c r="DH14" s="624"/>
      <c r="DI14" s="624"/>
      <c r="DJ14" s="624"/>
      <c r="DK14" s="624"/>
      <c r="DL14" s="624"/>
      <c r="DM14" s="624"/>
      <c r="DN14" s="624"/>
      <c r="DO14" s="624"/>
      <c r="DP14" s="625"/>
      <c r="DQ14" s="632">
        <v>681838</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283482</v>
      </c>
      <c r="BH15" s="624"/>
      <c r="BI15" s="624"/>
      <c r="BJ15" s="624"/>
      <c r="BK15" s="624"/>
      <c r="BL15" s="624"/>
      <c r="BM15" s="624"/>
      <c r="BN15" s="625"/>
      <c r="BO15" s="626">
        <v>5.2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2097687</v>
      </c>
      <c r="CS15" s="624"/>
      <c r="CT15" s="624"/>
      <c r="CU15" s="624"/>
      <c r="CV15" s="624"/>
      <c r="CW15" s="624"/>
      <c r="CX15" s="624"/>
      <c r="CY15" s="625"/>
      <c r="CZ15" s="626">
        <v>10.7</v>
      </c>
      <c r="DA15" s="626"/>
      <c r="DB15" s="626"/>
      <c r="DC15" s="626"/>
      <c r="DD15" s="632">
        <v>276105</v>
      </c>
      <c r="DE15" s="624"/>
      <c r="DF15" s="624"/>
      <c r="DG15" s="624"/>
      <c r="DH15" s="624"/>
      <c r="DI15" s="624"/>
      <c r="DJ15" s="624"/>
      <c r="DK15" s="624"/>
      <c r="DL15" s="624"/>
      <c r="DM15" s="624"/>
      <c r="DN15" s="624"/>
      <c r="DO15" s="624"/>
      <c r="DP15" s="625"/>
      <c r="DQ15" s="632">
        <v>1387976</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30568</v>
      </c>
      <c r="S16" s="624"/>
      <c r="T16" s="624"/>
      <c r="U16" s="624"/>
      <c r="V16" s="624"/>
      <c r="W16" s="624"/>
      <c r="X16" s="624"/>
      <c r="Y16" s="625"/>
      <c r="Z16" s="626">
        <v>0.2</v>
      </c>
      <c r="AA16" s="626"/>
      <c r="AB16" s="626"/>
      <c r="AC16" s="626"/>
      <c r="AD16" s="627">
        <v>30568</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89191</v>
      </c>
      <c r="S17" s="624"/>
      <c r="T17" s="624"/>
      <c r="U17" s="624"/>
      <c r="V17" s="624"/>
      <c r="W17" s="624"/>
      <c r="X17" s="624"/>
      <c r="Y17" s="625"/>
      <c r="Z17" s="626">
        <v>0.4</v>
      </c>
      <c r="AA17" s="626"/>
      <c r="AB17" s="626"/>
      <c r="AC17" s="626"/>
      <c r="AD17" s="627">
        <v>89191</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1404622</v>
      </c>
      <c r="CS17" s="624"/>
      <c r="CT17" s="624"/>
      <c r="CU17" s="624"/>
      <c r="CV17" s="624"/>
      <c r="CW17" s="624"/>
      <c r="CX17" s="624"/>
      <c r="CY17" s="625"/>
      <c r="CZ17" s="626">
        <v>7.1</v>
      </c>
      <c r="DA17" s="626"/>
      <c r="DB17" s="626"/>
      <c r="DC17" s="626"/>
      <c r="DD17" s="632" t="s">
        <v>122</v>
      </c>
      <c r="DE17" s="624"/>
      <c r="DF17" s="624"/>
      <c r="DG17" s="624"/>
      <c r="DH17" s="624"/>
      <c r="DI17" s="624"/>
      <c r="DJ17" s="624"/>
      <c r="DK17" s="624"/>
      <c r="DL17" s="624"/>
      <c r="DM17" s="624"/>
      <c r="DN17" s="624"/>
      <c r="DO17" s="624"/>
      <c r="DP17" s="625"/>
      <c r="DQ17" s="632">
        <v>1404622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36773</v>
      </c>
      <c r="S18" s="624"/>
      <c r="T18" s="624"/>
      <c r="U18" s="624"/>
      <c r="V18" s="624"/>
      <c r="W18" s="624"/>
      <c r="X18" s="624"/>
      <c r="Y18" s="625"/>
      <c r="Z18" s="626">
        <v>0.2</v>
      </c>
      <c r="AA18" s="626"/>
      <c r="AB18" s="626"/>
      <c r="AC18" s="626"/>
      <c r="AD18" s="627">
        <v>36773</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36773</v>
      </c>
      <c r="S19" s="624"/>
      <c r="T19" s="624"/>
      <c r="U19" s="624"/>
      <c r="V19" s="624"/>
      <c r="W19" s="624"/>
      <c r="X19" s="624"/>
      <c r="Y19" s="625"/>
      <c r="Z19" s="626">
        <v>0.2</v>
      </c>
      <c r="AA19" s="626"/>
      <c r="AB19" s="626"/>
      <c r="AC19" s="626"/>
      <c r="AD19" s="627">
        <v>36773</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402080</v>
      </c>
      <c r="BH19" s="624"/>
      <c r="BI19" s="624"/>
      <c r="BJ19" s="624"/>
      <c r="BK19" s="624"/>
      <c r="BL19" s="624"/>
      <c r="BM19" s="624"/>
      <c r="BN19" s="625"/>
      <c r="BO19" s="626">
        <v>7.3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402080</v>
      </c>
      <c r="BH20" s="624"/>
      <c r="BI20" s="624"/>
      <c r="BJ20" s="624"/>
      <c r="BK20" s="624"/>
      <c r="BL20" s="624"/>
      <c r="BM20" s="624"/>
      <c r="BN20" s="625"/>
      <c r="BO20" s="626">
        <v>7.3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19692608</v>
      </c>
      <c r="CS20" s="624"/>
      <c r="CT20" s="624"/>
      <c r="CU20" s="624"/>
      <c r="CV20" s="624"/>
      <c r="CW20" s="624"/>
      <c r="CX20" s="624"/>
      <c r="CY20" s="625"/>
      <c r="CZ20" s="626">
        <v>100</v>
      </c>
      <c r="DA20" s="626"/>
      <c r="DB20" s="626"/>
      <c r="DC20" s="626"/>
      <c r="DD20" s="632">
        <v>714075</v>
      </c>
      <c r="DE20" s="624"/>
      <c r="DF20" s="624"/>
      <c r="DG20" s="624"/>
      <c r="DH20" s="624"/>
      <c r="DI20" s="624"/>
      <c r="DJ20" s="624"/>
      <c r="DK20" s="624"/>
      <c r="DL20" s="624"/>
      <c r="DM20" s="624"/>
      <c r="DN20" s="624"/>
      <c r="DO20" s="624"/>
      <c r="DP20" s="625"/>
      <c r="DQ20" s="632">
        <v>13350438</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5181057</v>
      </c>
      <c r="S21" s="624"/>
      <c r="T21" s="624"/>
      <c r="U21" s="624"/>
      <c r="V21" s="624"/>
      <c r="W21" s="624"/>
      <c r="X21" s="624"/>
      <c r="Y21" s="625"/>
      <c r="Z21" s="626">
        <v>25.9</v>
      </c>
      <c r="AA21" s="626"/>
      <c r="AB21" s="626"/>
      <c r="AC21" s="626"/>
      <c r="AD21" s="627">
        <v>4872993</v>
      </c>
      <c r="AE21" s="627"/>
      <c r="AF21" s="627"/>
      <c r="AG21" s="627"/>
      <c r="AH21" s="627"/>
      <c r="AI21" s="627"/>
      <c r="AJ21" s="627"/>
      <c r="AK21" s="627"/>
      <c r="AL21" s="628">
        <v>42.2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4872993</v>
      </c>
      <c r="S22" s="624"/>
      <c r="T22" s="624"/>
      <c r="U22" s="624"/>
      <c r="V22" s="624"/>
      <c r="W22" s="624"/>
      <c r="X22" s="624"/>
      <c r="Y22" s="625"/>
      <c r="Z22" s="626">
        <v>24.3</v>
      </c>
      <c r="AA22" s="626"/>
      <c r="AB22" s="626"/>
      <c r="AC22" s="626"/>
      <c r="AD22" s="627">
        <v>4872993</v>
      </c>
      <c r="AE22" s="627"/>
      <c r="AF22" s="627"/>
      <c r="AG22" s="627"/>
      <c r="AH22" s="627"/>
      <c r="AI22" s="627"/>
      <c r="AJ22" s="627"/>
      <c r="AK22" s="627"/>
      <c r="AL22" s="628">
        <v>42.2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308064</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402080</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10404240</v>
      </c>
      <c r="CS24" s="613"/>
      <c r="CT24" s="613"/>
      <c r="CU24" s="613"/>
      <c r="CV24" s="613"/>
      <c r="CW24" s="613"/>
      <c r="CX24" s="613"/>
      <c r="CY24" s="614"/>
      <c r="CZ24" s="617">
        <v>52.8</v>
      </c>
      <c r="DA24" s="618"/>
      <c r="DB24" s="618"/>
      <c r="DC24" s="634"/>
      <c r="DD24" s="653">
        <v>6478400</v>
      </c>
      <c r="DE24" s="613"/>
      <c r="DF24" s="613"/>
      <c r="DG24" s="613"/>
      <c r="DH24" s="613"/>
      <c r="DI24" s="613"/>
      <c r="DJ24" s="613"/>
      <c r="DK24" s="614"/>
      <c r="DL24" s="653">
        <v>5740548</v>
      </c>
      <c r="DM24" s="613"/>
      <c r="DN24" s="613"/>
      <c r="DO24" s="613"/>
      <c r="DP24" s="613"/>
      <c r="DQ24" s="613"/>
      <c r="DR24" s="613"/>
      <c r="DS24" s="613"/>
      <c r="DT24" s="613"/>
      <c r="DU24" s="613"/>
      <c r="DV24" s="614"/>
      <c r="DW24" s="617">
        <v>49.4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12175504</v>
      </c>
      <c r="S25" s="624"/>
      <c r="T25" s="624"/>
      <c r="U25" s="624"/>
      <c r="V25" s="624"/>
      <c r="W25" s="624"/>
      <c r="X25" s="624"/>
      <c r="Y25" s="625"/>
      <c r="Z25" s="626">
        <v>60.8</v>
      </c>
      <c r="AA25" s="626"/>
      <c r="AB25" s="626"/>
      <c r="AC25" s="626"/>
      <c r="AD25" s="627">
        <v>11465360</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3435359</v>
      </c>
      <c r="CS25" s="656"/>
      <c r="CT25" s="656"/>
      <c r="CU25" s="656"/>
      <c r="CV25" s="656"/>
      <c r="CW25" s="656"/>
      <c r="CX25" s="656"/>
      <c r="CY25" s="657"/>
      <c r="CZ25" s="628">
        <v>17.399999999999999</v>
      </c>
      <c r="DA25" s="654"/>
      <c r="DB25" s="654"/>
      <c r="DC25" s="658"/>
      <c r="DD25" s="632">
        <v>3066211</v>
      </c>
      <c r="DE25" s="656"/>
      <c r="DF25" s="656"/>
      <c r="DG25" s="656"/>
      <c r="DH25" s="656"/>
      <c r="DI25" s="656"/>
      <c r="DJ25" s="656"/>
      <c r="DK25" s="657"/>
      <c r="DL25" s="632">
        <v>2966593</v>
      </c>
      <c r="DM25" s="656"/>
      <c r="DN25" s="656"/>
      <c r="DO25" s="656"/>
      <c r="DP25" s="656"/>
      <c r="DQ25" s="656"/>
      <c r="DR25" s="656"/>
      <c r="DS25" s="656"/>
      <c r="DT25" s="656"/>
      <c r="DU25" s="656"/>
      <c r="DV25" s="657"/>
      <c r="DW25" s="628">
        <v>25.5</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5655</v>
      </c>
      <c r="S26" s="624"/>
      <c r="T26" s="624"/>
      <c r="U26" s="624"/>
      <c r="V26" s="624"/>
      <c r="W26" s="624"/>
      <c r="X26" s="624"/>
      <c r="Y26" s="625"/>
      <c r="Z26" s="626">
        <v>0</v>
      </c>
      <c r="AA26" s="626"/>
      <c r="AB26" s="626"/>
      <c r="AC26" s="626"/>
      <c r="AD26" s="627">
        <v>5655</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2091902</v>
      </c>
      <c r="CS26" s="624"/>
      <c r="CT26" s="624"/>
      <c r="CU26" s="624"/>
      <c r="CV26" s="624"/>
      <c r="CW26" s="624"/>
      <c r="CX26" s="624"/>
      <c r="CY26" s="625"/>
      <c r="CZ26" s="628">
        <v>10.6</v>
      </c>
      <c r="DA26" s="654"/>
      <c r="DB26" s="654"/>
      <c r="DC26" s="658"/>
      <c r="DD26" s="632">
        <v>1908684</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2552</v>
      </c>
      <c r="S27" s="624"/>
      <c r="T27" s="624"/>
      <c r="U27" s="624"/>
      <c r="V27" s="624"/>
      <c r="W27" s="624"/>
      <c r="X27" s="624"/>
      <c r="Y27" s="625"/>
      <c r="Z27" s="626">
        <v>0</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5495014</v>
      </c>
      <c r="BH27" s="624"/>
      <c r="BI27" s="624"/>
      <c r="BJ27" s="624"/>
      <c r="BK27" s="624"/>
      <c r="BL27" s="624"/>
      <c r="BM27" s="624"/>
      <c r="BN27" s="625"/>
      <c r="BO27" s="626">
        <v>100</v>
      </c>
      <c r="BP27" s="626"/>
      <c r="BQ27" s="626"/>
      <c r="BR27" s="626"/>
      <c r="BS27" s="627">
        <v>37651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5564259</v>
      </c>
      <c r="CS27" s="656"/>
      <c r="CT27" s="656"/>
      <c r="CU27" s="656"/>
      <c r="CV27" s="656"/>
      <c r="CW27" s="656"/>
      <c r="CX27" s="656"/>
      <c r="CY27" s="657"/>
      <c r="CZ27" s="628">
        <v>28.3</v>
      </c>
      <c r="DA27" s="654"/>
      <c r="DB27" s="654"/>
      <c r="DC27" s="658"/>
      <c r="DD27" s="632">
        <v>2007567</v>
      </c>
      <c r="DE27" s="656"/>
      <c r="DF27" s="656"/>
      <c r="DG27" s="656"/>
      <c r="DH27" s="656"/>
      <c r="DI27" s="656"/>
      <c r="DJ27" s="656"/>
      <c r="DK27" s="657"/>
      <c r="DL27" s="632">
        <v>1369333</v>
      </c>
      <c r="DM27" s="656"/>
      <c r="DN27" s="656"/>
      <c r="DO27" s="656"/>
      <c r="DP27" s="656"/>
      <c r="DQ27" s="656"/>
      <c r="DR27" s="656"/>
      <c r="DS27" s="656"/>
      <c r="DT27" s="656"/>
      <c r="DU27" s="656"/>
      <c r="DV27" s="657"/>
      <c r="DW27" s="628">
        <v>11.8</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108018</v>
      </c>
      <c r="S28" s="624"/>
      <c r="T28" s="624"/>
      <c r="U28" s="624"/>
      <c r="V28" s="624"/>
      <c r="W28" s="624"/>
      <c r="X28" s="624"/>
      <c r="Y28" s="625"/>
      <c r="Z28" s="626">
        <v>0.5</v>
      </c>
      <c r="AA28" s="626"/>
      <c r="AB28" s="626"/>
      <c r="AC28" s="626"/>
      <c r="AD28" s="627">
        <v>66049</v>
      </c>
      <c r="AE28" s="627"/>
      <c r="AF28" s="627"/>
      <c r="AG28" s="627"/>
      <c r="AH28" s="627"/>
      <c r="AI28" s="627"/>
      <c r="AJ28" s="627"/>
      <c r="AK28" s="627"/>
      <c r="AL28" s="628">
        <v>0.6</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1404622</v>
      </c>
      <c r="CS28" s="624"/>
      <c r="CT28" s="624"/>
      <c r="CU28" s="624"/>
      <c r="CV28" s="624"/>
      <c r="CW28" s="624"/>
      <c r="CX28" s="624"/>
      <c r="CY28" s="625"/>
      <c r="CZ28" s="628">
        <v>7.1</v>
      </c>
      <c r="DA28" s="654"/>
      <c r="DB28" s="654"/>
      <c r="DC28" s="658"/>
      <c r="DD28" s="632">
        <v>1404622</v>
      </c>
      <c r="DE28" s="624"/>
      <c r="DF28" s="624"/>
      <c r="DG28" s="624"/>
      <c r="DH28" s="624"/>
      <c r="DI28" s="624"/>
      <c r="DJ28" s="624"/>
      <c r="DK28" s="625"/>
      <c r="DL28" s="632">
        <v>1404622</v>
      </c>
      <c r="DM28" s="624"/>
      <c r="DN28" s="624"/>
      <c r="DO28" s="624"/>
      <c r="DP28" s="624"/>
      <c r="DQ28" s="624"/>
      <c r="DR28" s="624"/>
      <c r="DS28" s="624"/>
      <c r="DT28" s="624"/>
      <c r="DU28" s="624"/>
      <c r="DV28" s="625"/>
      <c r="DW28" s="628">
        <v>12.1</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82230</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1404519</v>
      </c>
      <c r="CS29" s="656"/>
      <c r="CT29" s="656"/>
      <c r="CU29" s="656"/>
      <c r="CV29" s="656"/>
      <c r="CW29" s="656"/>
      <c r="CX29" s="656"/>
      <c r="CY29" s="657"/>
      <c r="CZ29" s="628">
        <v>7.1</v>
      </c>
      <c r="DA29" s="654"/>
      <c r="DB29" s="654"/>
      <c r="DC29" s="658"/>
      <c r="DD29" s="632">
        <v>1404519</v>
      </c>
      <c r="DE29" s="656"/>
      <c r="DF29" s="656"/>
      <c r="DG29" s="656"/>
      <c r="DH29" s="656"/>
      <c r="DI29" s="656"/>
      <c r="DJ29" s="656"/>
      <c r="DK29" s="657"/>
      <c r="DL29" s="632">
        <v>1404519</v>
      </c>
      <c r="DM29" s="656"/>
      <c r="DN29" s="656"/>
      <c r="DO29" s="656"/>
      <c r="DP29" s="656"/>
      <c r="DQ29" s="656"/>
      <c r="DR29" s="656"/>
      <c r="DS29" s="656"/>
      <c r="DT29" s="656"/>
      <c r="DU29" s="656"/>
      <c r="DV29" s="657"/>
      <c r="DW29" s="628">
        <v>12.1</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4014331</v>
      </c>
      <c r="S30" s="624"/>
      <c r="T30" s="624"/>
      <c r="U30" s="624"/>
      <c r="V30" s="624"/>
      <c r="W30" s="624"/>
      <c r="X30" s="624"/>
      <c r="Y30" s="625"/>
      <c r="Z30" s="626">
        <v>20.100000000000001</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1335896</v>
      </c>
      <c r="CS30" s="624"/>
      <c r="CT30" s="624"/>
      <c r="CU30" s="624"/>
      <c r="CV30" s="624"/>
      <c r="CW30" s="624"/>
      <c r="CX30" s="624"/>
      <c r="CY30" s="625"/>
      <c r="CZ30" s="628">
        <v>6.8</v>
      </c>
      <c r="DA30" s="654"/>
      <c r="DB30" s="654"/>
      <c r="DC30" s="658"/>
      <c r="DD30" s="632">
        <v>1335896</v>
      </c>
      <c r="DE30" s="624"/>
      <c r="DF30" s="624"/>
      <c r="DG30" s="624"/>
      <c r="DH30" s="624"/>
      <c r="DI30" s="624"/>
      <c r="DJ30" s="624"/>
      <c r="DK30" s="625"/>
      <c r="DL30" s="632">
        <v>1335896</v>
      </c>
      <c r="DM30" s="624"/>
      <c r="DN30" s="624"/>
      <c r="DO30" s="624"/>
      <c r="DP30" s="624"/>
      <c r="DQ30" s="624"/>
      <c r="DR30" s="624"/>
      <c r="DS30" s="624"/>
      <c r="DT30" s="624"/>
      <c r="DU30" s="624"/>
      <c r="DV30" s="625"/>
      <c r="DW30" s="628">
        <v>11.5</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7"/>
      <c r="AV31" s="217"/>
      <c r="AW31" s="217"/>
      <c r="AX31" s="609" t="s">
        <v>177</v>
      </c>
      <c r="AY31" s="610"/>
      <c r="AZ31" s="610"/>
      <c r="BA31" s="610"/>
      <c r="BB31" s="610"/>
      <c r="BC31" s="610"/>
      <c r="BD31" s="610"/>
      <c r="BE31" s="610"/>
      <c r="BF31" s="611"/>
      <c r="BG31" s="679">
        <v>99</v>
      </c>
      <c r="BH31" s="667"/>
      <c r="BI31" s="667"/>
      <c r="BJ31" s="667"/>
      <c r="BK31" s="667"/>
      <c r="BL31" s="667"/>
      <c r="BM31" s="618">
        <v>97.2</v>
      </c>
      <c r="BN31" s="667"/>
      <c r="BO31" s="667"/>
      <c r="BP31" s="667"/>
      <c r="BQ31" s="668"/>
      <c r="BR31" s="679">
        <v>99</v>
      </c>
      <c r="BS31" s="667"/>
      <c r="BT31" s="667"/>
      <c r="BU31" s="667"/>
      <c r="BV31" s="667"/>
      <c r="BW31" s="667"/>
      <c r="BX31" s="618">
        <v>97.2</v>
      </c>
      <c r="BY31" s="667"/>
      <c r="BZ31" s="667"/>
      <c r="CA31" s="667"/>
      <c r="CB31" s="668"/>
      <c r="CD31" s="661"/>
      <c r="CE31" s="662"/>
      <c r="CF31" s="620" t="s">
        <v>300</v>
      </c>
      <c r="CG31" s="621"/>
      <c r="CH31" s="621"/>
      <c r="CI31" s="621"/>
      <c r="CJ31" s="621"/>
      <c r="CK31" s="621"/>
      <c r="CL31" s="621"/>
      <c r="CM31" s="621"/>
      <c r="CN31" s="621"/>
      <c r="CO31" s="621"/>
      <c r="CP31" s="621"/>
      <c r="CQ31" s="622"/>
      <c r="CR31" s="623">
        <v>68623</v>
      </c>
      <c r="CS31" s="656"/>
      <c r="CT31" s="656"/>
      <c r="CU31" s="656"/>
      <c r="CV31" s="656"/>
      <c r="CW31" s="656"/>
      <c r="CX31" s="656"/>
      <c r="CY31" s="657"/>
      <c r="CZ31" s="628">
        <v>0.3</v>
      </c>
      <c r="DA31" s="654"/>
      <c r="DB31" s="654"/>
      <c r="DC31" s="658"/>
      <c r="DD31" s="632">
        <v>68623</v>
      </c>
      <c r="DE31" s="656"/>
      <c r="DF31" s="656"/>
      <c r="DG31" s="656"/>
      <c r="DH31" s="656"/>
      <c r="DI31" s="656"/>
      <c r="DJ31" s="656"/>
      <c r="DK31" s="657"/>
      <c r="DL31" s="632">
        <v>68623</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1673771</v>
      </c>
      <c r="S32" s="624"/>
      <c r="T32" s="624"/>
      <c r="U32" s="624"/>
      <c r="V32" s="624"/>
      <c r="W32" s="624"/>
      <c r="X32" s="624"/>
      <c r="Y32" s="625"/>
      <c r="Z32" s="626">
        <v>8.4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3" t="s">
        <v>302</v>
      </c>
      <c r="AX32" s="620" t="s">
        <v>303</v>
      </c>
      <c r="AY32" s="621"/>
      <c r="AZ32" s="621"/>
      <c r="BA32" s="621"/>
      <c r="BB32" s="621"/>
      <c r="BC32" s="621"/>
      <c r="BD32" s="621"/>
      <c r="BE32" s="621"/>
      <c r="BF32" s="622"/>
      <c r="BG32" s="680">
        <v>98.9</v>
      </c>
      <c r="BH32" s="656"/>
      <c r="BI32" s="656"/>
      <c r="BJ32" s="656"/>
      <c r="BK32" s="656"/>
      <c r="BL32" s="656"/>
      <c r="BM32" s="629">
        <v>96.9</v>
      </c>
      <c r="BN32" s="656"/>
      <c r="BO32" s="656"/>
      <c r="BP32" s="656"/>
      <c r="BQ32" s="678"/>
      <c r="BR32" s="680">
        <v>99</v>
      </c>
      <c r="BS32" s="656"/>
      <c r="BT32" s="656"/>
      <c r="BU32" s="656"/>
      <c r="BV32" s="656"/>
      <c r="BW32" s="656"/>
      <c r="BX32" s="629">
        <v>97.2</v>
      </c>
      <c r="BY32" s="656"/>
      <c r="BZ32" s="656"/>
      <c r="CA32" s="656"/>
      <c r="CB32" s="678"/>
      <c r="CD32" s="663"/>
      <c r="CE32" s="664"/>
      <c r="CF32" s="620" t="s">
        <v>304</v>
      </c>
      <c r="CG32" s="621"/>
      <c r="CH32" s="621"/>
      <c r="CI32" s="621"/>
      <c r="CJ32" s="621"/>
      <c r="CK32" s="621"/>
      <c r="CL32" s="621"/>
      <c r="CM32" s="621"/>
      <c r="CN32" s="621"/>
      <c r="CO32" s="621"/>
      <c r="CP32" s="621"/>
      <c r="CQ32" s="622"/>
      <c r="CR32" s="623">
        <v>103</v>
      </c>
      <c r="CS32" s="624"/>
      <c r="CT32" s="624"/>
      <c r="CU32" s="624"/>
      <c r="CV32" s="624"/>
      <c r="CW32" s="624"/>
      <c r="CX32" s="624"/>
      <c r="CY32" s="625"/>
      <c r="CZ32" s="628">
        <v>0</v>
      </c>
      <c r="DA32" s="654"/>
      <c r="DB32" s="654"/>
      <c r="DC32" s="658"/>
      <c r="DD32" s="632">
        <v>103</v>
      </c>
      <c r="DE32" s="624"/>
      <c r="DF32" s="624"/>
      <c r="DG32" s="624"/>
      <c r="DH32" s="624"/>
      <c r="DI32" s="624"/>
      <c r="DJ32" s="624"/>
      <c r="DK32" s="625"/>
      <c r="DL32" s="632">
        <v>103</v>
      </c>
      <c r="DM32" s="624"/>
      <c r="DN32" s="624"/>
      <c r="DO32" s="624"/>
      <c r="DP32" s="624"/>
      <c r="DQ32" s="624"/>
      <c r="DR32" s="624"/>
      <c r="DS32" s="624"/>
      <c r="DT32" s="624"/>
      <c r="DU32" s="624"/>
      <c r="DV32" s="625"/>
      <c r="DW32" s="628">
        <v>0</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124154</v>
      </c>
      <c r="S33" s="624"/>
      <c r="T33" s="624"/>
      <c r="U33" s="624"/>
      <c r="V33" s="624"/>
      <c r="W33" s="624"/>
      <c r="X33" s="624"/>
      <c r="Y33" s="625"/>
      <c r="Z33" s="626">
        <v>0.6</v>
      </c>
      <c r="AA33" s="626"/>
      <c r="AB33" s="626"/>
      <c r="AC33" s="626"/>
      <c r="AD33" s="627">
        <v>467</v>
      </c>
      <c r="AE33" s="627"/>
      <c r="AF33" s="627"/>
      <c r="AG33" s="627"/>
      <c r="AH33" s="627"/>
      <c r="AI33" s="627"/>
      <c r="AJ33" s="627"/>
      <c r="AK33" s="627"/>
      <c r="AL33" s="628">
        <v>0</v>
      </c>
      <c r="AM33" s="629"/>
      <c r="AN33" s="629"/>
      <c r="AO33" s="630"/>
      <c r="AP33" s="673"/>
      <c r="AQ33" s="674"/>
      <c r="AR33" s="674"/>
      <c r="AS33" s="674"/>
      <c r="AT33" s="677"/>
      <c r="AU33" s="218"/>
      <c r="AV33" s="218"/>
      <c r="AW33" s="218"/>
      <c r="AX33" s="644" t="s">
        <v>306</v>
      </c>
      <c r="AY33" s="645"/>
      <c r="AZ33" s="645"/>
      <c r="BA33" s="645"/>
      <c r="BB33" s="645"/>
      <c r="BC33" s="645"/>
      <c r="BD33" s="645"/>
      <c r="BE33" s="645"/>
      <c r="BF33" s="646"/>
      <c r="BG33" s="681">
        <v>99.1</v>
      </c>
      <c r="BH33" s="682"/>
      <c r="BI33" s="682"/>
      <c r="BJ33" s="682"/>
      <c r="BK33" s="682"/>
      <c r="BL33" s="682"/>
      <c r="BM33" s="683">
        <v>97.2</v>
      </c>
      <c r="BN33" s="682"/>
      <c r="BO33" s="682"/>
      <c r="BP33" s="682"/>
      <c r="BQ33" s="684"/>
      <c r="BR33" s="681">
        <v>99</v>
      </c>
      <c r="BS33" s="682"/>
      <c r="BT33" s="682"/>
      <c r="BU33" s="682"/>
      <c r="BV33" s="682"/>
      <c r="BW33" s="682"/>
      <c r="BX33" s="683">
        <v>97</v>
      </c>
      <c r="BY33" s="682"/>
      <c r="BZ33" s="682"/>
      <c r="CA33" s="682"/>
      <c r="CB33" s="684"/>
      <c r="CD33" s="620" t="s">
        <v>307</v>
      </c>
      <c r="CE33" s="621"/>
      <c r="CF33" s="621"/>
      <c r="CG33" s="621"/>
      <c r="CH33" s="621"/>
      <c r="CI33" s="621"/>
      <c r="CJ33" s="621"/>
      <c r="CK33" s="621"/>
      <c r="CL33" s="621"/>
      <c r="CM33" s="621"/>
      <c r="CN33" s="621"/>
      <c r="CO33" s="621"/>
      <c r="CP33" s="621"/>
      <c r="CQ33" s="622"/>
      <c r="CR33" s="623">
        <v>8574293</v>
      </c>
      <c r="CS33" s="656"/>
      <c r="CT33" s="656"/>
      <c r="CU33" s="656"/>
      <c r="CV33" s="656"/>
      <c r="CW33" s="656"/>
      <c r="CX33" s="656"/>
      <c r="CY33" s="657"/>
      <c r="CZ33" s="628">
        <v>43.5</v>
      </c>
      <c r="DA33" s="654"/>
      <c r="DB33" s="654"/>
      <c r="DC33" s="658"/>
      <c r="DD33" s="632">
        <v>6814880</v>
      </c>
      <c r="DE33" s="656"/>
      <c r="DF33" s="656"/>
      <c r="DG33" s="656"/>
      <c r="DH33" s="656"/>
      <c r="DI33" s="656"/>
      <c r="DJ33" s="656"/>
      <c r="DK33" s="657"/>
      <c r="DL33" s="632">
        <v>5283604</v>
      </c>
      <c r="DM33" s="656"/>
      <c r="DN33" s="656"/>
      <c r="DO33" s="656"/>
      <c r="DP33" s="656"/>
      <c r="DQ33" s="656"/>
      <c r="DR33" s="656"/>
      <c r="DS33" s="656"/>
      <c r="DT33" s="656"/>
      <c r="DU33" s="656"/>
      <c r="DV33" s="657"/>
      <c r="DW33" s="628">
        <v>45.5</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266752</v>
      </c>
      <c r="S34" s="624"/>
      <c r="T34" s="624"/>
      <c r="U34" s="624"/>
      <c r="V34" s="624"/>
      <c r="W34" s="624"/>
      <c r="X34" s="624"/>
      <c r="Y34" s="625"/>
      <c r="Z34" s="626">
        <v>1.3</v>
      </c>
      <c r="AA34" s="626"/>
      <c r="AB34" s="626"/>
      <c r="AC34" s="626"/>
      <c r="AD34" s="627" t="s">
        <v>122</v>
      </c>
      <c r="AE34" s="627"/>
      <c r="AF34" s="627"/>
      <c r="AG34" s="627"/>
      <c r="AH34" s="627"/>
      <c r="AI34" s="627"/>
      <c r="AJ34" s="627"/>
      <c r="AK34" s="627"/>
      <c r="AL34" s="628" t="s">
        <v>122</v>
      </c>
      <c r="AM34" s="629"/>
      <c r="AN34" s="629"/>
      <c r="AO34" s="630"/>
      <c r="AP34" s="219"/>
      <c r="AQ34" s="220"/>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20" t="s">
        <v>309</v>
      </c>
      <c r="CE34" s="621"/>
      <c r="CF34" s="621"/>
      <c r="CG34" s="621"/>
      <c r="CH34" s="621"/>
      <c r="CI34" s="621"/>
      <c r="CJ34" s="621"/>
      <c r="CK34" s="621"/>
      <c r="CL34" s="621"/>
      <c r="CM34" s="621"/>
      <c r="CN34" s="621"/>
      <c r="CO34" s="621"/>
      <c r="CP34" s="621"/>
      <c r="CQ34" s="622"/>
      <c r="CR34" s="623">
        <v>2597261</v>
      </c>
      <c r="CS34" s="624"/>
      <c r="CT34" s="624"/>
      <c r="CU34" s="624"/>
      <c r="CV34" s="624"/>
      <c r="CW34" s="624"/>
      <c r="CX34" s="624"/>
      <c r="CY34" s="625"/>
      <c r="CZ34" s="628">
        <v>13.2</v>
      </c>
      <c r="DA34" s="654"/>
      <c r="DB34" s="654"/>
      <c r="DC34" s="658"/>
      <c r="DD34" s="632">
        <v>1873246</v>
      </c>
      <c r="DE34" s="624"/>
      <c r="DF34" s="624"/>
      <c r="DG34" s="624"/>
      <c r="DH34" s="624"/>
      <c r="DI34" s="624"/>
      <c r="DJ34" s="624"/>
      <c r="DK34" s="625"/>
      <c r="DL34" s="632">
        <v>1564907</v>
      </c>
      <c r="DM34" s="624"/>
      <c r="DN34" s="624"/>
      <c r="DO34" s="624"/>
      <c r="DP34" s="624"/>
      <c r="DQ34" s="624"/>
      <c r="DR34" s="624"/>
      <c r="DS34" s="624"/>
      <c r="DT34" s="624"/>
      <c r="DU34" s="624"/>
      <c r="DV34" s="625"/>
      <c r="DW34" s="628">
        <v>13.5</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524247</v>
      </c>
      <c r="S35" s="624"/>
      <c r="T35" s="624"/>
      <c r="U35" s="624"/>
      <c r="V35" s="624"/>
      <c r="W35" s="624"/>
      <c r="X35" s="624"/>
      <c r="Y35" s="625"/>
      <c r="Z35" s="626">
        <v>2.6</v>
      </c>
      <c r="AA35" s="626"/>
      <c r="AB35" s="626"/>
      <c r="AC35" s="626"/>
      <c r="AD35" s="627" t="s">
        <v>122</v>
      </c>
      <c r="AE35" s="627"/>
      <c r="AF35" s="627"/>
      <c r="AG35" s="627"/>
      <c r="AH35" s="627"/>
      <c r="AI35" s="627"/>
      <c r="AJ35" s="627"/>
      <c r="AK35" s="627"/>
      <c r="AL35" s="628" t="s">
        <v>122</v>
      </c>
      <c r="AM35" s="629"/>
      <c r="AN35" s="629"/>
      <c r="AO35" s="630"/>
      <c r="AP35" s="221"/>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37960</v>
      </c>
      <c r="CS35" s="656"/>
      <c r="CT35" s="656"/>
      <c r="CU35" s="656"/>
      <c r="CV35" s="656"/>
      <c r="CW35" s="656"/>
      <c r="CX35" s="656"/>
      <c r="CY35" s="657"/>
      <c r="CZ35" s="628">
        <v>0.2</v>
      </c>
      <c r="DA35" s="654"/>
      <c r="DB35" s="654"/>
      <c r="DC35" s="658"/>
      <c r="DD35" s="632">
        <v>37960</v>
      </c>
      <c r="DE35" s="656"/>
      <c r="DF35" s="656"/>
      <c r="DG35" s="656"/>
      <c r="DH35" s="656"/>
      <c r="DI35" s="656"/>
      <c r="DJ35" s="656"/>
      <c r="DK35" s="657"/>
      <c r="DL35" s="632">
        <v>37885</v>
      </c>
      <c r="DM35" s="656"/>
      <c r="DN35" s="656"/>
      <c r="DO35" s="656"/>
      <c r="DP35" s="656"/>
      <c r="DQ35" s="656"/>
      <c r="DR35" s="656"/>
      <c r="DS35" s="656"/>
      <c r="DT35" s="656"/>
      <c r="DU35" s="656"/>
      <c r="DV35" s="657"/>
      <c r="DW35" s="628">
        <v>0.3</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294578</v>
      </c>
      <c r="S36" s="624"/>
      <c r="T36" s="624"/>
      <c r="U36" s="624"/>
      <c r="V36" s="624"/>
      <c r="W36" s="624"/>
      <c r="X36" s="624"/>
      <c r="Y36" s="625"/>
      <c r="Z36" s="626">
        <v>1.5</v>
      </c>
      <c r="AA36" s="626"/>
      <c r="AB36" s="626"/>
      <c r="AC36" s="626"/>
      <c r="AD36" s="627" t="s">
        <v>122</v>
      </c>
      <c r="AE36" s="627"/>
      <c r="AF36" s="627"/>
      <c r="AG36" s="627"/>
      <c r="AH36" s="627"/>
      <c r="AI36" s="627"/>
      <c r="AJ36" s="627"/>
      <c r="AK36" s="627"/>
      <c r="AL36" s="628" t="s">
        <v>122</v>
      </c>
      <c r="AM36" s="629"/>
      <c r="AN36" s="629"/>
      <c r="AO36" s="630"/>
      <c r="AP36" s="221"/>
      <c r="AQ36" s="689" t="s">
        <v>315</v>
      </c>
      <c r="AR36" s="690"/>
      <c r="AS36" s="690"/>
      <c r="AT36" s="690"/>
      <c r="AU36" s="690"/>
      <c r="AV36" s="690"/>
      <c r="AW36" s="690"/>
      <c r="AX36" s="690"/>
      <c r="AY36" s="691"/>
      <c r="AZ36" s="612">
        <v>3347359</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143246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2536560</v>
      </c>
      <c r="CS36" s="624"/>
      <c r="CT36" s="624"/>
      <c r="CU36" s="624"/>
      <c r="CV36" s="624"/>
      <c r="CW36" s="624"/>
      <c r="CX36" s="624"/>
      <c r="CY36" s="625"/>
      <c r="CZ36" s="628">
        <v>12.9</v>
      </c>
      <c r="DA36" s="654"/>
      <c r="DB36" s="654"/>
      <c r="DC36" s="658"/>
      <c r="DD36" s="632">
        <v>2282959</v>
      </c>
      <c r="DE36" s="624"/>
      <c r="DF36" s="624"/>
      <c r="DG36" s="624"/>
      <c r="DH36" s="624"/>
      <c r="DI36" s="624"/>
      <c r="DJ36" s="624"/>
      <c r="DK36" s="625"/>
      <c r="DL36" s="632">
        <v>1620299</v>
      </c>
      <c r="DM36" s="624"/>
      <c r="DN36" s="624"/>
      <c r="DO36" s="624"/>
      <c r="DP36" s="624"/>
      <c r="DQ36" s="624"/>
      <c r="DR36" s="624"/>
      <c r="DS36" s="624"/>
      <c r="DT36" s="624"/>
      <c r="DU36" s="624"/>
      <c r="DV36" s="625"/>
      <c r="DW36" s="628">
        <v>13.9</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116105</v>
      </c>
      <c r="S37" s="624"/>
      <c r="T37" s="624"/>
      <c r="U37" s="624"/>
      <c r="V37" s="624"/>
      <c r="W37" s="624"/>
      <c r="X37" s="624"/>
      <c r="Y37" s="625"/>
      <c r="Z37" s="626">
        <v>0.6</v>
      </c>
      <c r="AA37" s="626"/>
      <c r="AB37" s="626"/>
      <c r="AC37" s="626"/>
      <c r="AD37" s="627">
        <v>246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506500</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29797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1143202</v>
      </c>
      <c r="CS37" s="656"/>
      <c r="CT37" s="656"/>
      <c r="CU37" s="656"/>
      <c r="CV37" s="656"/>
      <c r="CW37" s="656"/>
      <c r="CX37" s="656"/>
      <c r="CY37" s="657"/>
      <c r="CZ37" s="628">
        <v>5.8</v>
      </c>
      <c r="DA37" s="654"/>
      <c r="DB37" s="654"/>
      <c r="DC37" s="658"/>
      <c r="DD37" s="632">
        <v>1082230</v>
      </c>
      <c r="DE37" s="656"/>
      <c r="DF37" s="656"/>
      <c r="DG37" s="656"/>
      <c r="DH37" s="656"/>
      <c r="DI37" s="656"/>
      <c r="DJ37" s="656"/>
      <c r="DK37" s="657"/>
      <c r="DL37" s="632">
        <v>929366</v>
      </c>
      <c r="DM37" s="656"/>
      <c r="DN37" s="656"/>
      <c r="DO37" s="656"/>
      <c r="DP37" s="656"/>
      <c r="DQ37" s="656"/>
      <c r="DR37" s="656"/>
      <c r="DS37" s="656"/>
      <c r="DT37" s="656"/>
      <c r="DU37" s="656"/>
      <c r="DV37" s="657"/>
      <c r="DW37" s="628">
        <v>8</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628802</v>
      </c>
      <c r="S38" s="624"/>
      <c r="T38" s="624"/>
      <c r="U38" s="624"/>
      <c r="V38" s="624"/>
      <c r="W38" s="624"/>
      <c r="X38" s="624"/>
      <c r="Y38" s="625"/>
      <c r="Z38" s="626">
        <v>3.1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285064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6857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2555795</v>
      </c>
      <c r="CS38" s="624"/>
      <c r="CT38" s="624"/>
      <c r="CU38" s="624"/>
      <c r="CV38" s="624"/>
      <c r="CW38" s="624"/>
      <c r="CX38" s="624"/>
      <c r="CY38" s="625"/>
      <c r="CZ38" s="628">
        <v>13</v>
      </c>
      <c r="DA38" s="654"/>
      <c r="DB38" s="654"/>
      <c r="DC38" s="658"/>
      <c r="DD38" s="632">
        <v>2020982</v>
      </c>
      <c r="DE38" s="624"/>
      <c r="DF38" s="624"/>
      <c r="DG38" s="624"/>
      <c r="DH38" s="624"/>
      <c r="DI38" s="624"/>
      <c r="DJ38" s="624"/>
      <c r="DK38" s="625"/>
      <c r="DL38" s="632">
        <v>2020915</v>
      </c>
      <c r="DM38" s="624"/>
      <c r="DN38" s="624"/>
      <c r="DO38" s="624"/>
      <c r="DP38" s="624"/>
      <c r="DQ38" s="624"/>
      <c r="DR38" s="624"/>
      <c r="DS38" s="624"/>
      <c r="DT38" s="624"/>
      <c r="DU38" s="624"/>
      <c r="DV38" s="625"/>
      <c r="DW38" s="628">
        <v>17.399999999999999</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10268</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681217</v>
      </c>
      <c r="CS39" s="656"/>
      <c r="CT39" s="656"/>
      <c r="CU39" s="656"/>
      <c r="CV39" s="656"/>
      <c r="CW39" s="656"/>
      <c r="CX39" s="656"/>
      <c r="CY39" s="657"/>
      <c r="CZ39" s="628">
        <v>3.5</v>
      </c>
      <c r="DA39" s="654"/>
      <c r="DB39" s="654"/>
      <c r="DC39" s="658"/>
      <c r="DD39" s="632">
        <v>434233</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84502</v>
      </c>
      <c r="S40" s="624"/>
      <c r="T40" s="624"/>
      <c r="U40" s="624"/>
      <c r="V40" s="624"/>
      <c r="W40" s="624"/>
      <c r="X40" s="624"/>
      <c r="Y40" s="625"/>
      <c r="Z40" s="626">
        <v>0.4</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78"/>
      <c r="BG40" s="671" t="s">
        <v>332</v>
      </c>
      <c r="BH40" s="672"/>
      <c r="BI40" s="672"/>
      <c r="BJ40" s="672"/>
      <c r="BK40" s="672"/>
      <c r="BL40" s="222"/>
      <c r="BM40" s="621" t="s">
        <v>333</v>
      </c>
      <c r="BN40" s="621"/>
      <c r="BO40" s="621"/>
      <c r="BP40" s="621"/>
      <c r="BQ40" s="621"/>
      <c r="BR40" s="621"/>
      <c r="BS40" s="621"/>
      <c r="BT40" s="621"/>
      <c r="BU40" s="622"/>
      <c r="BV40" s="623">
        <v>112</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165500</v>
      </c>
      <c r="CS40" s="624"/>
      <c r="CT40" s="624"/>
      <c r="CU40" s="624"/>
      <c r="CV40" s="624"/>
      <c r="CW40" s="624"/>
      <c r="CX40" s="624"/>
      <c r="CY40" s="625"/>
      <c r="CZ40" s="628">
        <v>0.8</v>
      </c>
      <c r="DA40" s="654"/>
      <c r="DB40" s="654"/>
      <c r="DC40" s="658"/>
      <c r="DD40" s="632">
        <v>165500</v>
      </c>
      <c r="DE40" s="624"/>
      <c r="DF40" s="624"/>
      <c r="DG40" s="624"/>
      <c r="DH40" s="624"/>
      <c r="DI40" s="624"/>
      <c r="DJ40" s="624"/>
      <c r="DK40" s="625"/>
      <c r="DL40" s="632">
        <v>39598</v>
      </c>
      <c r="DM40" s="624"/>
      <c r="DN40" s="624"/>
      <c r="DO40" s="624"/>
      <c r="DP40" s="624"/>
      <c r="DQ40" s="624"/>
      <c r="DR40" s="624"/>
      <c r="DS40" s="624"/>
      <c r="DT40" s="624"/>
      <c r="DU40" s="624"/>
      <c r="DV40" s="625"/>
      <c r="DW40" s="628">
        <v>0.3</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20016699</v>
      </c>
      <c r="S41" s="696"/>
      <c r="T41" s="696"/>
      <c r="U41" s="696"/>
      <c r="V41" s="696"/>
      <c r="W41" s="696"/>
      <c r="X41" s="696"/>
      <c r="Y41" s="700"/>
      <c r="Z41" s="701">
        <v>100</v>
      </c>
      <c r="AA41" s="701"/>
      <c r="AB41" s="701"/>
      <c r="AC41" s="701"/>
      <c r="AD41" s="702">
        <v>11537777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654042</v>
      </c>
      <c r="BA41" s="624"/>
      <c r="BB41" s="624"/>
      <c r="BC41" s="624"/>
      <c r="BD41" s="656"/>
      <c r="BE41" s="656"/>
      <c r="BF41" s="678"/>
      <c r="BG41" s="671"/>
      <c r="BH41" s="672"/>
      <c r="BI41" s="672"/>
      <c r="BJ41" s="672"/>
      <c r="BK41" s="672"/>
      <c r="BL41" s="222"/>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1901753</v>
      </c>
      <c r="BA42" s="696"/>
      <c r="BB42" s="696"/>
      <c r="BC42" s="696"/>
      <c r="BD42" s="682"/>
      <c r="BE42" s="682"/>
      <c r="BF42" s="684"/>
      <c r="BG42" s="673"/>
      <c r="BH42" s="674"/>
      <c r="BI42" s="674"/>
      <c r="BJ42" s="674"/>
      <c r="BK42" s="674"/>
      <c r="BL42" s="223"/>
      <c r="BM42" s="645" t="s">
        <v>340</v>
      </c>
      <c r="BN42" s="645"/>
      <c r="BO42" s="645"/>
      <c r="BP42" s="645"/>
      <c r="BQ42" s="645"/>
      <c r="BR42" s="645"/>
      <c r="BS42" s="645"/>
      <c r="BT42" s="645"/>
      <c r="BU42" s="646"/>
      <c r="BV42" s="695">
        <v>428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714075</v>
      </c>
      <c r="CS42" s="656"/>
      <c r="CT42" s="656"/>
      <c r="CU42" s="656"/>
      <c r="CV42" s="656"/>
      <c r="CW42" s="656"/>
      <c r="CX42" s="656"/>
      <c r="CY42" s="657"/>
      <c r="CZ42" s="628">
        <v>3.6</v>
      </c>
      <c r="DA42" s="654"/>
      <c r="DB42" s="654"/>
      <c r="DC42" s="658"/>
      <c r="DD42" s="632">
        <v>57158</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3" t="s">
        <v>342</v>
      </c>
      <c r="CD43" s="620" t="s">
        <v>343</v>
      </c>
      <c r="CE43" s="621"/>
      <c r="CF43" s="621"/>
      <c r="CG43" s="621"/>
      <c r="CH43" s="621"/>
      <c r="CI43" s="621"/>
      <c r="CJ43" s="621"/>
      <c r="CK43" s="621"/>
      <c r="CL43" s="621"/>
      <c r="CM43" s="621"/>
      <c r="CN43" s="621"/>
      <c r="CO43" s="621"/>
      <c r="CP43" s="621"/>
      <c r="CQ43" s="622"/>
      <c r="CR43" s="623">
        <v>33880</v>
      </c>
      <c r="CS43" s="656"/>
      <c r="CT43" s="656"/>
      <c r="CU43" s="656"/>
      <c r="CV43" s="656"/>
      <c r="CW43" s="656"/>
      <c r="CX43" s="656"/>
      <c r="CY43" s="657"/>
      <c r="CZ43" s="628">
        <v>0.2</v>
      </c>
      <c r="DA43" s="654"/>
      <c r="DB43" s="654"/>
      <c r="DC43" s="658"/>
      <c r="DD43" s="632">
        <v>28115</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714075</v>
      </c>
      <c r="CS44" s="624"/>
      <c r="CT44" s="624"/>
      <c r="CU44" s="624"/>
      <c r="CV44" s="624"/>
      <c r="CW44" s="624"/>
      <c r="CX44" s="624"/>
      <c r="CY44" s="625"/>
      <c r="CZ44" s="628">
        <v>3.6</v>
      </c>
      <c r="DA44" s="629"/>
      <c r="DB44" s="629"/>
      <c r="DC44" s="635"/>
      <c r="DD44" s="632">
        <v>57158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97805</v>
      </c>
      <c r="CS45" s="656"/>
      <c r="CT45" s="656"/>
      <c r="CU45" s="656"/>
      <c r="CV45" s="656"/>
      <c r="CW45" s="656"/>
      <c r="CX45" s="656"/>
      <c r="CY45" s="657"/>
      <c r="CZ45" s="628">
        <v>0.5</v>
      </c>
      <c r="DA45" s="654"/>
      <c r="DB45" s="654"/>
      <c r="DC45" s="658"/>
      <c r="DD45" s="632">
        <v>5389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4"/>
      <c r="CD46" s="661"/>
      <c r="CE46" s="662"/>
      <c r="CF46" s="620" t="s">
        <v>348</v>
      </c>
      <c r="CG46" s="621"/>
      <c r="CH46" s="621"/>
      <c r="CI46" s="621"/>
      <c r="CJ46" s="621"/>
      <c r="CK46" s="621"/>
      <c r="CL46" s="621"/>
      <c r="CM46" s="621"/>
      <c r="CN46" s="621"/>
      <c r="CO46" s="621"/>
      <c r="CP46" s="621"/>
      <c r="CQ46" s="622"/>
      <c r="CR46" s="623">
        <v>610335</v>
      </c>
      <c r="CS46" s="624"/>
      <c r="CT46" s="624"/>
      <c r="CU46" s="624"/>
      <c r="CV46" s="624"/>
      <c r="CW46" s="624"/>
      <c r="CX46" s="624"/>
      <c r="CY46" s="625"/>
      <c r="CZ46" s="628">
        <v>3.1</v>
      </c>
      <c r="DA46" s="629"/>
      <c r="DB46" s="629"/>
      <c r="DC46" s="635"/>
      <c r="DD46" s="632">
        <v>51734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4"/>
      <c r="CD47" s="661"/>
      <c r="CE47" s="662"/>
      <c r="CF47" s="620" t="s">
        <v>349</v>
      </c>
      <c r="CG47" s="621"/>
      <c r="CH47" s="621"/>
      <c r="CI47" s="621"/>
      <c r="CJ47" s="621"/>
      <c r="CK47" s="621"/>
      <c r="CL47" s="621"/>
      <c r="CM47" s="621"/>
      <c r="CN47" s="621"/>
      <c r="CO47" s="621"/>
      <c r="CP47" s="621"/>
      <c r="CQ47" s="622"/>
      <c r="CR47" s="623" t="s">
        <v>122</v>
      </c>
      <c r="CS47" s="656"/>
      <c r="CT47" s="656"/>
      <c r="CU47" s="656"/>
      <c r="CV47" s="656"/>
      <c r="CW47" s="656"/>
      <c r="CX47" s="656"/>
      <c r="CY47" s="657"/>
      <c r="CZ47" s="628" t="s">
        <v>122</v>
      </c>
      <c r="DA47" s="654"/>
      <c r="DB47" s="654"/>
      <c r="DC47" s="658"/>
      <c r="DD47" s="632" t="s">
        <v>122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4"/>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4"/>
      <c r="CD49" s="644" t="s">
        <v>351</v>
      </c>
      <c r="CE49" s="645"/>
      <c r="CF49" s="645"/>
      <c r="CG49" s="645"/>
      <c r="CH49" s="645"/>
      <c r="CI49" s="645"/>
      <c r="CJ49" s="645"/>
      <c r="CK49" s="645"/>
      <c r="CL49" s="645"/>
      <c r="CM49" s="645"/>
      <c r="CN49" s="645"/>
      <c r="CO49" s="645"/>
      <c r="CP49" s="645"/>
      <c r="CQ49" s="646"/>
      <c r="CR49" s="695">
        <v>19692608</v>
      </c>
      <c r="CS49" s="682"/>
      <c r="CT49" s="682"/>
      <c r="CU49" s="682"/>
      <c r="CV49" s="682"/>
      <c r="CW49" s="682"/>
      <c r="CX49" s="682"/>
      <c r="CY49" s="711"/>
      <c r="CZ49" s="703">
        <v>100</v>
      </c>
      <c r="DA49" s="712"/>
      <c r="DB49" s="712"/>
      <c r="DC49" s="713"/>
      <c r="DD49" s="714">
        <v>13350438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C534++DwM9of0ABBH998vbDNRbTwFjbd9BvZbGvb42jXs5rbSIvgUxjDnBPVn7t7qbUr4Gu7Ia+ihfno6tXUA==" saltValue="XjMndoD4zdd80oYAVW1Mm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722" t="s">
        <v>353</v>
      </c>
      <c r="DK2" s="723"/>
      <c r="DL2" s="723"/>
      <c r="DM2" s="723"/>
      <c r="DN2" s="723"/>
      <c r="DO2" s="724"/>
      <c r="DP2" s="227"/>
      <c r="DQ2" s="722" t="s">
        <v>354</v>
      </c>
      <c r="DR2" s="723"/>
      <c r="DS2" s="723"/>
      <c r="DT2" s="723"/>
      <c r="DU2" s="723"/>
      <c r="DV2" s="723"/>
      <c r="DW2" s="723"/>
      <c r="DX2" s="723"/>
      <c r="DY2" s="723"/>
      <c r="DZ2" s="724"/>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1"/>
      <c r="BA4" s="231"/>
      <c r="BB4" s="231"/>
      <c r="BC4" s="231"/>
      <c r="BD4" s="231"/>
      <c r="BE4" s="232"/>
      <c r="BF4" s="232"/>
      <c r="BG4" s="232"/>
      <c r="BH4" s="232"/>
      <c r="BI4" s="232"/>
      <c r="BJ4" s="232"/>
      <c r="BK4" s="232"/>
      <c r="BL4" s="232"/>
      <c r="BM4" s="232"/>
      <c r="BN4" s="232"/>
      <c r="BO4" s="232"/>
      <c r="BP4" s="232"/>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3"/>
    </row>
    <row r="5" spans="1:131" s="234"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1"/>
      <c r="BA5" s="231"/>
      <c r="BB5" s="231"/>
      <c r="BC5" s="231"/>
      <c r="BD5" s="231"/>
      <c r="BE5" s="232"/>
      <c r="BF5" s="232"/>
      <c r="BG5" s="232"/>
      <c r="BH5" s="232"/>
      <c r="BI5" s="232"/>
      <c r="BJ5" s="232"/>
      <c r="BK5" s="232"/>
      <c r="BL5" s="232"/>
      <c r="BM5" s="232"/>
      <c r="BN5" s="232"/>
      <c r="BO5" s="232"/>
      <c r="BP5" s="232"/>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3"/>
    </row>
    <row r="6" spans="1:131" s="234"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1"/>
      <c r="BA6" s="231"/>
      <c r="BB6" s="231"/>
      <c r="BC6" s="231"/>
      <c r="BD6" s="231"/>
      <c r="BE6" s="232"/>
      <c r="BF6" s="232"/>
      <c r="BG6" s="232"/>
      <c r="BH6" s="232"/>
      <c r="BI6" s="232"/>
      <c r="BJ6" s="232"/>
      <c r="BK6" s="232"/>
      <c r="BL6" s="232"/>
      <c r="BM6" s="232"/>
      <c r="BN6" s="232"/>
      <c r="BO6" s="232"/>
      <c r="BP6" s="232"/>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3"/>
    </row>
    <row r="7" spans="1:131" s="234" customFormat="1" ht="26.25" customHeight="1" thickTop="1" x14ac:dyDescent="0.2">
      <c r="A7" s="235">
        <v>1</v>
      </c>
      <c r="B7" s="749" t="s">
        <v>374</v>
      </c>
      <c r="C7" s="750"/>
      <c r="D7" s="750"/>
      <c r="E7" s="750"/>
      <c r="F7" s="750"/>
      <c r="G7" s="750"/>
      <c r="H7" s="750"/>
      <c r="I7" s="750"/>
      <c r="J7" s="750"/>
      <c r="K7" s="750"/>
      <c r="L7" s="750"/>
      <c r="M7" s="750"/>
      <c r="N7" s="750"/>
      <c r="O7" s="750"/>
      <c r="P7" s="751"/>
      <c r="Q7" s="752">
        <v>20026</v>
      </c>
      <c r="R7" s="753"/>
      <c r="S7" s="753"/>
      <c r="T7" s="753"/>
      <c r="U7" s="753"/>
      <c r="V7" s="753">
        <v>19702</v>
      </c>
      <c r="W7" s="753"/>
      <c r="X7" s="753"/>
      <c r="Y7" s="753"/>
      <c r="Z7" s="753"/>
      <c r="AA7" s="753">
        <v>324</v>
      </c>
      <c r="AB7" s="753"/>
      <c r="AC7" s="753"/>
      <c r="AD7" s="753"/>
      <c r="AE7" s="754"/>
      <c r="AF7" s="755">
        <v>324</v>
      </c>
      <c r="AG7" s="756"/>
      <c r="AH7" s="756"/>
      <c r="AI7" s="756"/>
      <c r="AJ7" s="757"/>
      <c r="AK7" s="758">
        <v>524</v>
      </c>
      <c r="AL7" s="759"/>
      <c r="AM7" s="759"/>
      <c r="AN7" s="759"/>
      <c r="AO7" s="759"/>
      <c r="AP7" s="759">
        <v>14022</v>
      </c>
      <c r="AQ7" s="759"/>
      <c r="AR7" s="759"/>
      <c r="AS7" s="759"/>
      <c r="AT7" s="759"/>
      <c r="AU7" s="760"/>
      <c r="AV7" s="760"/>
      <c r="AW7" s="760"/>
      <c r="AX7" s="760"/>
      <c r="AY7" s="761"/>
      <c r="AZ7" s="231"/>
      <c r="BA7" s="231"/>
      <c r="BB7" s="231"/>
      <c r="BC7" s="231"/>
      <c r="BD7" s="231"/>
      <c r="BE7" s="232"/>
      <c r="BF7" s="232"/>
      <c r="BG7" s="232"/>
      <c r="BH7" s="232"/>
      <c r="BI7" s="232"/>
      <c r="BJ7" s="232"/>
      <c r="BK7" s="232"/>
      <c r="BL7" s="232"/>
      <c r="BM7" s="232"/>
      <c r="BN7" s="232"/>
      <c r="BO7" s="232"/>
      <c r="BP7" s="232"/>
      <c r="BQ7" s="235">
        <v>1</v>
      </c>
      <c r="BR7" s="236"/>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3"/>
    </row>
    <row r="8" spans="1:131" s="234" customFormat="1" ht="26.25" customHeight="1" x14ac:dyDescent="0.2">
      <c r="A8" s="237">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1"/>
      <c r="BA8" s="231"/>
      <c r="BB8" s="231"/>
      <c r="BC8" s="231"/>
      <c r="BD8" s="231"/>
      <c r="BE8" s="232"/>
      <c r="BF8" s="232"/>
      <c r="BG8" s="232"/>
      <c r="BH8" s="232"/>
      <c r="BI8" s="232"/>
      <c r="BJ8" s="232"/>
      <c r="BK8" s="232"/>
      <c r="BL8" s="232"/>
      <c r="BM8" s="232"/>
      <c r="BN8" s="232"/>
      <c r="BO8" s="232"/>
      <c r="BP8" s="232"/>
      <c r="BQ8" s="237">
        <v>2</v>
      </c>
      <c r="BR8" s="238"/>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3"/>
    </row>
    <row r="9" spans="1:131" s="234" customFormat="1" ht="26.25" customHeight="1" x14ac:dyDescent="0.2">
      <c r="A9" s="237">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1"/>
      <c r="BA9" s="231"/>
      <c r="BB9" s="231"/>
      <c r="BC9" s="231"/>
      <c r="BD9" s="231"/>
      <c r="BE9" s="232"/>
      <c r="BF9" s="232"/>
      <c r="BG9" s="232"/>
      <c r="BH9" s="232"/>
      <c r="BI9" s="232"/>
      <c r="BJ9" s="232"/>
      <c r="BK9" s="232"/>
      <c r="BL9" s="232"/>
      <c r="BM9" s="232"/>
      <c r="BN9" s="232"/>
      <c r="BO9" s="232"/>
      <c r="BP9" s="232"/>
      <c r="BQ9" s="237">
        <v>3</v>
      </c>
      <c r="BR9" s="238"/>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3"/>
    </row>
    <row r="10" spans="1:131" s="234" customFormat="1" ht="26.25" customHeight="1" x14ac:dyDescent="0.2">
      <c r="A10" s="237">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1"/>
      <c r="BA10" s="231"/>
      <c r="BB10" s="231"/>
      <c r="BC10" s="231"/>
      <c r="BD10" s="231"/>
      <c r="BE10" s="232"/>
      <c r="BF10" s="232"/>
      <c r="BG10" s="232"/>
      <c r="BH10" s="232"/>
      <c r="BI10" s="232"/>
      <c r="BJ10" s="232"/>
      <c r="BK10" s="232"/>
      <c r="BL10" s="232"/>
      <c r="BM10" s="232"/>
      <c r="BN10" s="232"/>
      <c r="BO10" s="232"/>
      <c r="BP10" s="232"/>
      <c r="BQ10" s="237">
        <v>4</v>
      </c>
      <c r="BR10" s="238"/>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3"/>
    </row>
    <row r="11" spans="1:131" s="234" customFormat="1" ht="26.25" customHeight="1" x14ac:dyDescent="0.2">
      <c r="A11" s="237">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1"/>
      <c r="BA11" s="231"/>
      <c r="BB11" s="231"/>
      <c r="BC11" s="231"/>
      <c r="BD11" s="231"/>
      <c r="BE11" s="232"/>
      <c r="BF11" s="232"/>
      <c r="BG11" s="232"/>
      <c r="BH11" s="232"/>
      <c r="BI11" s="232"/>
      <c r="BJ11" s="232"/>
      <c r="BK11" s="232"/>
      <c r="BL11" s="232"/>
      <c r="BM11" s="232"/>
      <c r="BN11" s="232"/>
      <c r="BO11" s="232"/>
      <c r="BP11" s="232"/>
      <c r="BQ11" s="237">
        <v>5</v>
      </c>
      <c r="BR11" s="238"/>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3"/>
    </row>
    <row r="12" spans="1:131" s="234" customFormat="1" ht="26.25" customHeight="1" x14ac:dyDescent="0.2">
      <c r="A12" s="237">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1"/>
      <c r="BA12" s="231"/>
      <c r="BB12" s="231"/>
      <c r="BC12" s="231"/>
      <c r="BD12" s="231"/>
      <c r="BE12" s="232"/>
      <c r="BF12" s="232"/>
      <c r="BG12" s="232"/>
      <c r="BH12" s="232"/>
      <c r="BI12" s="232"/>
      <c r="BJ12" s="232"/>
      <c r="BK12" s="232"/>
      <c r="BL12" s="232"/>
      <c r="BM12" s="232"/>
      <c r="BN12" s="232"/>
      <c r="BO12" s="232"/>
      <c r="BP12" s="232"/>
      <c r="BQ12" s="237">
        <v>6</v>
      </c>
      <c r="BR12" s="238"/>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3"/>
    </row>
    <row r="13" spans="1:131" s="234" customFormat="1" ht="26.25" customHeight="1" x14ac:dyDescent="0.2">
      <c r="A13" s="237">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1"/>
      <c r="BA13" s="231"/>
      <c r="BB13" s="231"/>
      <c r="BC13" s="231"/>
      <c r="BD13" s="231"/>
      <c r="BE13" s="232"/>
      <c r="BF13" s="232"/>
      <c r="BG13" s="232"/>
      <c r="BH13" s="232"/>
      <c r="BI13" s="232"/>
      <c r="BJ13" s="232"/>
      <c r="BK13" s="232"/>
      <c r="BL13" s="232"/>
      <c r="BM13" s="232"/>
      <c r="BN13" s="232"/>
      <c r="BO13" s="232"/>
      <c r="BP13" s="232"/>
      <c r="BQ13" s="237">
        <v>7</v>
      </c>
      <c r="BR13" s="238"/>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3"/>
    </row>
    <row r="14" spans="1:131" s="234" customFormat="1" ht="26.25" customHeight="1" x14ac:dyDescent="0.2">
      <c r="A14" s="237">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1"/>
      <c r="BA14" s="231"/>
      <c r="BB14" s="231"/>
      <c r="BC14" s="231"/>
      <c r="BD14" s="231"/>
      <c r="BE14" s="232"/>
      <c r="BF14" s="232"/>
      <c r="BG14" s="232"/>
      <c r="BH14" s="232"/>
      <c r="BI14" s="232"/>
      <c r="BJ14" s="232"/>
      <c r="BK14" s="232"/>
      <c r="BL14" s="232"/>
      <c r="BM14" s="232"/>
      <c r="BN14" s="232"/>
      <c r="BO14" s="232"/>
      <c r="BP14" s="232"/>
      <c r="BQ14" s="237">
        <v>8</v>
      </c>
      <c r="BR14" s="238"/>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3"/>
    </row>
    <row r="15" spans="1:131" s="234" customFormat="1" ht="26.25" customHeight="1" x14ac:dyDescent="0.2">
      <c r="A15" s="237">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1"/>
      <c r="BA15" s="231"/>
      <c r="BB15" s="231"/>
      <c r="BC15" s="231"/>
      <c r="BD15" s="231"/>
      <c r="BE15" s="232"/>
      <c r="BF15" s="232"/>
      <c r="BG15" s="232"/>
      <c r="BH15" s="232"/>
      <c r="BI15" s="232"/>
      <c r="BJ15" s="232"/>
      <c r="BK15" s="232"/>
      <c r="BL15" s="232"/>
      <c r="BM15" s="232"/>
      <c r="BN15" s="232"/>
      <c r="BO15" s="232"/>
      <c r="BP15" s="232"/>
      <c r="BQ15" s="237">
        <v>9</v>
      </c>
      <c r="BR15" s="238"/>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3"/>
    </row>
    <row r="16" spans="1:131" s="234" customFormat="1" ht="26.25" customHeight="1" x14ac:dyDescent="0.2">
      <c r="A16" s="237">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1"/>
      <c r="BA16" s="231"/>
      <c r="BB16" s="231"/>
      <c r="BC16" s="231"/>
      <c r="BD16" s="231"/>
      <c r="BE16" s="232"/>
      <c r="BF16" s="232"/>
      <c r="BG16" s="232"/>
      <c r="BH16" s="232"/>
      <c r="BI16" s="232"/>
      <c r="BJ16" s="232"/>
      <c r="BK16" s="232"/>
      <c r="BL16" s="232"/>
      <c r="BM16" s="232"/>
      <c r="BN16" s="232"/>
      <c r="BO16" s="232"/>
      <c r="BP16" s="232"/>
      <c r="BQ16" s="237">
        <v>10</v>
      </c>
      <c r="BR16" s="238"/>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3"/>
    </row>
    <row r="17" spans="1:131" s="234" customFormat="1" ht="26.25" customHeight="1" x14ac:dyDescent="0.2">
      <c r="A17" s="237">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1"/>
      <c r="BA17" s="231"/>
      <c r="BB17" s="231"/>
      <c r="BC17" s="231"/>
      <c r="BD17" s="231"/>
      <c r="BE17" s="232"/>
      <c r="BF17" s="232"/>
      <c r="BG17" s="232"/>
      <c r="BH17" s="232"/>
      <c r="BI17" s="232"/>
      <c r="BJ17" s="232"/>
      <c r="BK17" s="232"/>
      <c r="BL17" s="232"/>
      <c r="BM17" s="232"/>
      <c r="BN17" s="232"/>
      <c r="BO17" s="232"/>
      <c r="BP17" s="232"/>
      <c r="BQ17" s="237">
        <v>11</v>
      </c>
      <c r="BR17" s="238"/>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3"/>
    </row>
    <row r="18" spans="1:131" s="234" customFormat="1" ht="26.25" customHeight="1" x14ac:dyDescent="0.2">
      <c r="A18" s="237">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1"/>
      <c r="BA18" s="231"/>
      <c r="BB18" s="231"/>
      <c r="BC18" s="231"/>
      <c r="BD18" s="231"/>
      <c r="BE18" s="232"/>
      <c r="BF18" s="232"/>
      <c r="BG18" s="232"/>
      <c r="BH18" s="232"/>
      <c r="BI18" s="232"/>
      <c r="BJ18" s="232"/>
      <c r="BK18" s="232"/>
      <c r="BL18" s="232"/>
      <c r="BM18" s="232"/>
      <c r="BN18" s="232"/>
      <c r="BO18" s="232"/>
      <c r="BP18" s="232"/>
      <c r="BQ18" s="237">
        <v>12</v>
      </c>
      <c r="BR18" s="238"/>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3"/>
    </row>
    <row r="19" spans="1:131" s="234" customFormat="1" ht="26.25" customHeight="1" x14ac:dyDescent="0.2">
      <c r="A19" s="237">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1"/>
      <c r="BA19" s="231"/>
      <c r="BB19" s="231"/>
      <c r="BC19" s="231"/>
      <c r="BD19" s="231"/>
      <c r="BE19" s="232"/>
      <c r="BF19" s="232"/>
      <c r="BG19" s="232"/>
      <c r="BH19" s="232"/>
      <c r="BI19" s="232"/>
      <c r="BJ19" s="232"/>
      <c r="BK19" s="232"/>
      <c r="BL19" s="232"/>
      <c r="BM19" s="232"/>
      <c r="BN19" s="232"/>
      <c r="BO19" s="232"/>
      <c r="BP19" s="232"/>
      <c r="BQ19" s="237">
        <v>13</v>
      </c>
      <c r="BR19" s="238"/>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3"/>
    </row>
    <row r="20" spans="1:131" s="234" customFormat="1" ht="26.25" customHeight="1" x14ac:dyDescent="0.2">
      <c r="A20" s="237">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1"/>
      <c r="BA20" s="231"/>
      <c r="BB20" s="231"/>
      <c r="BC20" s="231"/>
      <c r="BD20" s="231"/>
      <c r="BE20" s="232"/>
      <c r="BF20" s="232"/>
      <c r="BG20" s="232"/>
      <c r="BH20" s="232"/>
      <c r="BI20" s="232"/>
      <c r="BJ20" s="232"/>
      <c r="BK20" s="232"/>
      <c r="BL20" s="232"/>
      <c r="BM20" s="232"/>
      <c r="BN20" s="232"/>
      <c r="BO20" s="232"/>
      <c r="BP20" s="232"/>
      <c r="BQ20" s="237">
        <v>14</v>
      </c>
      <c r="BR20" s="238"/>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3"/>
    </row>
    <row r="21" spans="1:131" s="234" customFormat="1" ht="26.25" customHeight="1" thickBot="1" x14ac:dyDescent="0.25">
      <c r="A21" s="237">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1"/>
      <c r="BA21" s="231"/>
      <c r="BB21" s="231"/>
      <c r="BC21" s="231"/>
      <c r="BD21" s="231"/>
      <c r="BE21" s="232"/>
      <c r="BF21" s="232"/>
      <c r="BG21" s="232"/>
      <c r="BH21" s="232"/>
      <c r="BI21" s="232"/>
      <c r="BJ21" s="232"/>
      <c r="BK21" s="232"/>
      <c r="BL21" s="232"/>
      <c r="BM21" s="232"/>
      <c r="BN21" s="232"/>
      <c r="BO21" s="232"/>
      <c r="BP21" s="232"/>
      <c r="BQ21" s="237">
        <v>15</v>
      </c>
      <c r="BR21" s="238"/>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3"/>
    </row>
    <row r="22" spans="1:131" s="234" customFormat="1" ht="26.25" customHeight="1" x14ac:dyDescent="0.2">
      <c r="A22" s="237">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2"/>
      <c r="BF22" s="232"/>
      <c r="BG22" s="232"/>
      <c r="BH22" s="232"/>
      <c r="BI22" s="232"/>
      <c r="BJ22" s="232"/>
      <c r="BK22" s="232"/>
      <c r="BL22" s="232"/>
      <c r="BM22" s="232"/>
      <c r="BN22" s="232"/>
      <c r="BO22" s="232"/>
      <c r="BP22" s="232"/>
      <c r="BQ22" s="237">
        <v>16</v>
      </c>
      <c r="BR22" s="238"/>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3"/>
    </row>
    <row r="23" spans="1:131" s="234" customFormat="1" ht="26.25" customHeight="1" thickBot="1" x14ac:dyDescent="0.25">
      <c r="A23" s="239" t="s">
        <v>376</v>
      </c>
      <c r="B23" s="789" t="s">
        <v>377</v>
      </c>
      <c r="C23" s="790"/>
      <c r="D23" s="790"/>
      <c r="E23" s="790"/>
      <c r="F23" s="790"/>
      <c r="G23" s="790"/>
      <c r="H23" s="790"/>
      <c r="I23" s="790"/>
      <c r="J23" s="790"/>
      <c r="K23" s="790"/>
      <c r="L23" s="790"/>
      <c r="M23" s="790"/>
      <c r="N23" s="790"/>
      <c r="O23" s="790"/>
      <c r="P23" s="791"/>
      <c r="Q23" s="792">
        <v>20017</v>
      </c>
      <c r="R23" s="793"/>
      <c r="S23" s="793"/>
      <c r="T23" s="793"/>
      <c r="U23" s="793"/>
      <c r="V23" s="793">
        <v>19693</v>
      </c>
      <c r="W23" s="793"/>
      <c r="X23" s="793"/>
      <c r="Y23" s="793"/>
      <c r="Z23" s="793"/>
      <c r="AA23" s="793">
        <v>324</v>
      </c>
      <c r="AB23" s="793"/>
      <c r="AC23" s="793"/>
      <c r="AD23" s="793"/>
      <c r="AE23" s="794"/>
      <c r="AF23" s="795">
        <v>324</v>
      </c>
      <c r="AG23" s="793"/>
      <c r="AH23" s="793"/>
      <c r="AI23" s="793"/>
      <c r="AJ23" s="796"/>
      <c r="AK23" s="797"/>
      <c r="AL23" s="798"/>
      <c r="AM23" s="798"/>
      <c r="AN23" s="798"/>
      <c r="AO23" s="798"/>
      <c r="AP23" s="793">
        <v>14022</v>
      </c>
      <c r="AQ23" s="793"/>
      <c r="AR23" s="793"/>
      <c r="AS23" s="793"/>
      <c r="AT23" s="793"/>
      <c r="AU23" s="809"/>
      <c r="AV23" s="809"/>
      <c r="AW23" s="809"/>
      <c r="AX23" s="809"/>
      <c r="AY23" s="810"/>
      <c r="AZ23" s="811" t="s">
        <v>122</v>
      </c>
      <c r="BA23" s="812"/>
      <c r="BB23" s="812"/>
      <c r="BC23" s="812"/>
      <c r="BD23" s="813"/>
      <c r="BE23" s="232"/>
      <c r="BF23" s="232"/>
      <c r="BG23" s="232"/>
      <c r="BH23" s="232"/>
      <c r="BI23" s="232"/>
      <c r="BJ23" s="232"/>
      <c r="BK23" s="232"/>
      <c r="BL23" s="232"/>
      <c r="BM23" s="232"/>
      <c r="BN23" s="232"/>
      <c r="BO23" s="232"/>
      <c r="BP23" s="232"/>
      <c r="BQ23" s="237">
        <v>17</v>
      </c>
      <c r="BR23" s="238"/>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3"/>
    </row>
    <row r="24" spans="1:131" s="234"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1"/>
      <c r="BA24" s="231"/>
      <c r="BB24" s="231"/>
      <c r="BC24" s="231"/>
      <c r="BD24" s="231"/>
      <c r="BE24" s="232"/>
      <c r="BF24" s="232"/>
      <c r="BG24" s="232"/>
      <c r="BH24" s="232"/>
      <c r="BI24" s="232"/>
      <c r="BJ24" s="232"/>
      <c r="BK24" s="232"/>
      <c r="BL24" s="232"/>
      <c r="BM24" s="232"/>
      <c r="BN24" s="232"/>
      <c r="BO24" s="232"/>
      <c r="BP24" s="232"/>
      <c r="BQ24" s="237">
        <v>18</v>
      </c>
      <c r="BR24" s="238"/>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3"/>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1"/>
      <c r="BK25" s="231"/>
      <c r="BL25" s="231"/>
      <c r="BM25" s="231"/>
      <c r="BN25" s="231"/>
      <c r="BO25" s="240"/>
      <c r="BP25" s="240"/>
      <c r="BQ25" s="237">
        <v>19</v>
      </c>
      <c r="BR25" s="238"/>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9"/>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1"/>
      <c r="BK26" s="231"/>
      <c r="BL26" s="231"/>
      <c r="BM26" s="231"/>
      <c r="BN26" s="231"/>
      <c r="BO26" s="240"/>
      <c r="BP26" s="240"/>
      <c r="BQ26" s="237">
        <v>20</v>
      </c>
      <c r="BR26" s="238"/>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9"/>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1"/>
      <c r="BK27" s="231"/>
      <c r="BL27" s="231"/>
      <c r="BM27" s="231"/>
      <c r="BN27" s="231"/>
      <c r="BO27" s="240"/>
      <c r="BP27" s="240"/>
      <c r="BQ27" s="237">
        <v>21</v>
      </c>
      <c r="BR27" s="238"/>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9"/>
    </row>
    <row r="28" spans="1:131" ht="26.25" customHeight="1" thickTop="1" x14ac:dyDescent="0.2">
      <c r="A28" s="241">
        <v>1</v>
      </c>
      <c r="B28" s="749" t="s">
        <v>388</v>
      </c>
      <c r="C28" s="750"/>
      <c r="D28" s="750"/>
      <c r="E28" s="750"/>
      <c r="F28" s="750"/>
      <c r="G28" s="750"/>
      <c r="H28" s="750"/>
      <c r="I28" s="750"/>
      <c r="J28" s="750"/>
      <c r="K28" s="750"/>
      <c r="L28" s="750"/>
      <c r="M28" s="750"/>
      <c r="N28" s="750"/>
      <c r="O28" s="750"/>
      <c r="P28" s="751"/>
      <c r="Q28" s="822">
        <v>6527</v>
      </c>
      <c r="R28" s="823"/>
      <c r="S28" s="823"/>
      <c r="T28" s="823"/>
      <c r="U28" s="823"/>
      <c r="V28" s="823">
        <v>6383</v>
      </c>
      <c r="W28" s="823"/>
      <c r="X28" s="823"/>
      <c r="Y28" s="823"/>
      <c r="Z28" s="823"/>
      <c r="AA28" s="823">
        <v>143</v>
      </c>
      <c r="AB28" s="823"/>
      <c r="AC28" s="823"/>
      <c r="AD28" s="823"/>
      <c r="AE28" s="824"/>
      <c r="AF28" s="825">
        <v>143</v>
      </c>
      <c r="AG28" s="823"/>
      <c r="AH28" s="823"/>
      <c r="AI28" s="823"/>
      <c r="AJ28" s="826"/>
      <c r="AK28" s="827">
        <v>682</v>
      </c>
      <c r="AL28" s="828"/>
      <c r="AM28" s="828"/>
      <c r="AN28" s="828"/>
      <c r="AO28" s="828"/>
      <c r="AP28" s="828" t="s">
        <v>550</v>
      </c>
      <c r="AQ28" s="828"/>
      <c r="AR28" s="828"/>
      <c r="AS28" s="828"/>
      <c r="AT28" s="828"/>
      <c r="AU28" s="828" t="s">
        <v>550</v>
      </c>
      <c r="AV28" s="828"/>
      <c r="AW28" s="828"/>
      <c r="AX28" s="828"/>
      <c r="AY28" s="828"/>
      <c r="AZ28" s="829" t="s">
        <v>550</v>
      </c>
      <c r="BA28" s="829"/>
      <c r="BB28" s="829"/>
      <c r="BC28" s="829"/>
      <c r="BD28" s="829"/>
      <c r="BE28" s="820"/>
      <c r="BF28" s="820"/>
      <c r="BG28" s="820"/>
      <c r="BH28" s="820"/>
      <c r="BI28" s="821"/>
      <c r="BJ28" s="231"/>
      <c r="BK28" s="231"/>
      <c r="BL28" s="231"/>
      <c r="BM28" s="231"/>
      <c r="BN28" s="231"/>
      <c r="BO28" s="240"/>
      <c r="BP28" s="240"/>
      <c r="BQ28" s="237">
        <v>22</v>
      </c>
      <c r="BR28" s="238"/>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9"/>
    </row>
    <row r="29" spans="1:131" ht="26.25" customHeight="1" x14ac:dyDescent="0.2">
      <c r="A29" s="241">
        <v>2</v>
      </c>
      <c r="B29" s="780" t="s">
        <v>389</v>
      </c>
      <c r="C29" s="781"/>
      <c r="D29" s="781"/>
      <c r="E29" s="781"/>
      <c r="F29" s="781"/>
      <c r="G29" s="781"/>
      <c r="H29" s="781"/>
      <c r="I29" s="781"/>
      <c r="J29" s="781"/>
      <c r="K29" s="781"/>
      <c r="L29" s="781"/>
      <c r="M29" s="781"/>
      <c r="N29" s="781"/>
      <c r="O29" s="781"/>
      <c r="P29" s="782"/>
      <c r="Q29" s="783">
        <v>5482</v>
      </c>
      <c r="R29" s="784"/>
      <c r="S29" s="784"/>
      <c r="T29" s="784"/>
      <c r="U29" s="784"/>
      <c r="V29" s="784">
        <v>5365</v>
      </c>
      <c r="W29" s="784"/>
      <c r="X29" s="784"/>
      <c r="Y29" s="784"/>
      <c r="Z29" s="784"/>
      <c r="AA29" s="784">
        <v>117</v>
      </c>
      <c r="AB29" s="784"/>
      <c r="AC29" s="784"/>
      <c r="AD29" s="784"/>
      <c r="AE29" s="785"/>
      <c r="AF29" s="786">
        <v>117</v>
      </c>
      <c r="AG29" s="787"/>
      <c r="AH29" s="787"/>
      <c r="AI29" s="787"/>
      <c r="AJ29" s="788"/>
      <c r="AK29" s="834">
        <v>913</v>
      </c>
      <c r="AL29" s="830"/>
      <c r="AM29" s="830"/>
      <c r="AN29" s="830"/>
      <c r="AO29" s="830"/>
      <c r="AP29" s="830" t="s">
        <v>550</v>
      </c>
      <c r="AQ29" s="830"/>
      <c r="AR29" s="830"/>
      <c r="AS29" s="830"/>
      <c r="AT29" s="830"/>
      <c r="AU29" s="830" t="s">
        <v>550</v>
      </c>
      <c r="AV29" s="830"/>
      <c r="AW29" s="830"/>
      <c r="AX29" s="830"/>
      <c r="AY29" s="830"/>
      <c r="AZ29" s="831" t="s">
        <v>550</v>
      </c>
      <c r="BA29" s="831"/>
      <c r="BB29" s="831"/>
      <c r="BC29" s="831"/>
      <c r="BD29" s="831"/>
      <c r="BE29" s="832"/>
      <c r="BF29" s="832"/>
      <c r="BG29" s="832"/>
      <c r="BH29" s="832"/>
      <c r="BI29" s="833"/>
      <c r="BJ29" s="231"/>
      <c r="BK29" s="231"/>
      <c r="BL29" s="231"/>
      <c r="BM29" s="231"/>
      <c r="BN29" s="231"/>
      <c r="BO29" s="240"/>
      <c r="BP29" s="240"/>
      <c r="BQ29" s="237">
        <v>23</v>
      </c>
      <c r="BR29" s="238"/>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9"/>
    </row>
    <row r="30" spans="1:131" ht="26.25" customHeight="1" x14ac:dyDescent="0.2">
      <c r="A30" s="241">
        <v>3</v>
      </c>
      <c r="B30" s="780" t="s">
        <v>390</v>
      </c>
      <c r="C30" s="781"/>
      <c r="D30" s="781"/>
      <c r="E30" s="781"/>
      <c r="F30" s="781"/>
      <c r="G30" s="781"/>
      <c r="H30" s="781"/>
      <c r="I30" s="781"/>
      <c r="J30" s="781"/>
      <c r="K30" s="781"/>
      <c r="L30" s="781"/>
      <c r="M30" s="781"/>
      <c r="N30" s="781"/>
      <c r="O30" s="781"/>
      <c r="P30" s="782"/>
      <c r="Q30" s="783">
        <v>1950</v>
      </c>
      <c r="R30" s="784"/>
      <c r="S30" s="784"/>
      <c r="T30" s="784"/>
      <c r="U30" s="784"/>
      <c r="V30" s="784">
        <v>1919</v>
      </c>
      <c r="W30" s="784"/>
      <c r="X30" s="784"/>
      <c r="Y30" s="784"/>
      <c r="Z30" s="784"/>
      <c r="AA30" s="784">
        <v>30</v>
      </c>
      <c r="AB30" s="784"/>
      <c r="AC30" s="784"/>
      <c r="AD30" s="784"/>
      <c r="AE30" s="785"/>
      <c r="AF30" s="786">
        <v>30</v>
      </c>
      <c r="AG30" s="787"/>
      <c r="AH30" s="787"/>
      <c r="AI30" s="787"/>
      <c r="AJ30" s="788"/>
      <c r="AK30" s="834">
        <v>1070</v>
      </c>
      <c r="AL30" s="830"/>
      <c r="AM30" s="830"/>
      <c r="AN30" s="830"/>
      <c r="AO30" s="830"/>
      <c r="AP30" s="830" t="s">
        <v>550</v>
      </c>
      <c r="AQ30" s="830"/>
      <c r="AR30" s="830"/>
      <c r="AS30" s="830"/>
      <c r="AT30" s="830"/>
      <c r="AU30" s="830" t="s">
        <v>550</v>
      </c>
      <c r="AV30" s="830"/>
      <c r="AW30" s="830"/>
      <c r="AX30" s="830"/>
      <c r="AY30" s="830"/>
      <c r="AZ30" s="831" t="s">
        <v>550</v>
      </c>
      <c r="BA30" s="831"/>
      <c r="BB30" s="831"/>
      <c r="BC30" s="831"/>
      <c r="BD30" s="831"/>
      <c r="BE30" s="832"/>
      <c r="BF30" s="832"/>
      <c r="BG30" s="832"/>
      <c r="BH30" s="832"/>
      <c r="BI30" s="833"/>
      <c r="BJ30" s="231"/>
      <c r="BK30" s="231"/>
      <c r="BL30" s="231"/>
      <c r="BM30" s="231"/>
      <c r="BN30" s="231"/>
      <c r="BO30" s="240"/>
      <c r="BP30" s="240"/>
      <c r="BQ30" s="237">
        <v>24</v>
      </c>
      <c r="BR30" s="238"/>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9"/>
    </row>
    <row r="31" spans="1:131" ht="26.25" customHeight="1" x14ac:dyDescent="0.2">
      <c r="A31" s="241">
        <v>4</v>
      </c>
      <c r="B31" s="780" t="s">
        <v>391</v>
      </c>
      <c r="C31" s="781"/>
      <c r="D31" s="781"/>
      <c r="E31" s="781"/>
      <c r="F31" s="781"/>
      <c r="G31" s="781"/>
      <c r="H31" s="781"/>
      <c r="I31" s="781"/>
      <c r="J31" s="781"/>
      <c r="K31" s="781"/>
      <c r="L31" s="781"/>
      <c r="M31" s="781"/>
      <c r="N31" s="781"/>
      <c r="O31" s="781"/>
      <c r="P31" s="782"/>
      <c r="Q31" s="783">
        <v>325</v>
      </c>
      <c r="R31" s="784"/>
      <c r="S31" s="784"/>
      <c r="T31" s="784"/>
      <c r="U31" s="784"/>
      <c r="V31" s="784">
        <v>343</v>
      </c>
      <c r="W31" s="784"/>
      <c r="X31" s="784"/>
      <c r="Y31" s="784"/>
      <c r="Z31" s="784"/>
      <c r="AA31" s="784">
        <v>-25</v>
      </c>
      <c r="AB31" s="784"/>
      <c r="AC31" s="784"/>
      <c r="AD31" s="784"/>
      <c r="AE31" s="785"/>
      <c r="AF31" s="786">
        <v>170</v>
      </c>
      <c r="AG31" s="787"/>
      <c r="AH31" s="787"/>
      <c r="AI31" s="787"/>
      <c r="AJ31" s="788"/>
      <c r="AK31" s="834">
        <v>285</v>
      </c>
      <c r="AL31" s="830"/>
      <c r="AM31" s="830"/>
      <c r="AN31" s="830"/>
      <c r="AO31" s="830"/>
      <c r="AP31" s="830">
        <v>2127</v>
      </c>
      <c r="AQ31" s="830"/>
      <c r="AR31" s="830"/>
      <c r="AS31" s="830"/>
      <c r="AT31" s="830"/>
      <c r="AU31" s="830">
        <v>1750</v>
      </c>
      <c r="AV31" s="830"/>
      <c r="AW31" s="830"/>
      <c r="AX31" s="830"/>
      <c r="AY31" s="830"/>
      <c r="AZ31" s="831" t="s">
        <v>550</v>
      </c>
      <c r="BA31" s="831"/>
      <c r="BB31" s="831"/>
      <c r="BC31" s="831"/>
      <c r="BD31" s="831"/>
      <c r="BE31" s="832" t="s">
        <v>392</v>
      </c>
      <c r="BF31" s="832"/>
      <c r="BG31" s="832"/>
      <c r="BH31" s="832"/>
      <c r="BI31" s="833"/>
      <c r="BJ31" s="231"/>
      <c r="BK31" s="231"/>
      <c r="BL31" s="231"/>
      <c r="BM31" s="231"/>
      <c r="BN31" s="231"/>
      <c r="BO31" s="240"/>
      <c r="BP31" s="240"/>
      <c r="BQ31" s="237">
        <v>25</v>
      </c>
      <c r="BR31" s="238"/>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9"/>
    </row>
    <row r="32" spans="1:131" ht="26.25" customHeight="1" x14ac:dyDescent="0.2">
      <c r="A32" s="241">
        <v>5</v>
      </c>
      <c r="B32" s="780" t="s">
        <v>393</v>
      </c>
      <c r="C32" s="781"/>
      <c r="D32" s="781"/>
      <c r="E32" s="781"/>
      <c r="F32" s="781"/>
      <c r="G32" s="781"/>
      <c r="H32" s="781"/>
      <c r="I32" s="781"/>
      <c r="J32" s="781"/>
      <c r="K32" s="781"/>
      <c r="L32" s="781"/>
      <c r="M32" s="781"/>
      <c r="N32" s="781"/>
      <c r="O32" s="781"/>
      <c r="P32" s="782"/>
      <c r="Q32" s="783">
        <v>1018</v>
      </c>
      <c r="R32" s="784"/>
      <c r="S32" s="784"/>
      <c r="T32" s="784"/>
      <c r="U32" s="784"/>
      <c r="V32" s="784">
        <v>1018</v>
      </c>
      <c r="W32" s="784"/>
      <c r="X32" s="784"/>
      <c r="Y32" s="784"/>
      <c r="Z32" s="784"/>
      <c r="AA32" s="784">
        <v>0</v>
      </c>
      <c r="AB32" s="784"/>
      <c r="AC32" s="784"/>
      <c r="AD32" s="784"/>
      <c r="AE32" s="785"/>
      <c r="AF32" s="786">
        <v>47</v>
      </c>
      <c r="AG32" s="787"/>
      <c r="AH32" s="787"/>
      <c r="AI32" s="787"/>
      <c r="AJ32" s="788"/>
      <c r="AK32" s="834">
        <v>507</v>
      </c>
      <c r="AL32" s="830"/>
      <c r="AM32" s="830"/>
      <c r="AN32" s="830"/>
      <c r="AO32" s="830"/>
      <c r="AP32" s="830">
        <v>4766</v>
      </c>
      <c r="AQ32" s="830"/>
      <c r="AR32" s="830"/>
      <c r="AS32" s="830"/>
      <c r="AT32" s="830"/>
      <c r="AU32" s="830">
        <v>2740</v>
      </c>
      <c r="AV32" s="830"/>
      <c r="AW32" s="830"/>
      <c r="AX32" s="830"/>
      <c r="AY32" s="830"/>
      <c r="AZ32" s="831" t="s">
        <v>550</v>
      </c>
      <c r="BA32" s="831"/>
      <c r="BB32" s="831"/>
      <c r="BC32" s="831"/>
      <c r="BD32" s="831"/>
      <c r="BE32" s="832" t="s">
        <v>392</v>
      </c>
      <c r="BF32" s="832"/>
      <c r="BG32" s="832"/>
      <c r="BH32" s="832"/>
      <c r="BI32" s="833"/>
      <c r="BJ32" s="231"/>
      <c r="BK32" s="231"/>
      <c r="BL32" s="231"/>
      <c r="BM32" s="231"/>
      <c r="BN32" s="231"/>
      <c r="BO32" s="240"/>
      <c r="BP32" s="240"/>
      <c r="BQ32" s="237">
        <v>26</v>
      </c>
      <c r="BR32" s="238"/>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9"/>
    </row>
    <row r="33" spans="1:131" ht="26.25" customHeight="1" x14ac:dyDescent="0.2">
      <c r="A33" s="241">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1"/>
      <c r="BK33" s="231"/>
      <c r="BL33" s="231"/>
      <c r="BM33" s="231"/>
      <c r="BN33" s="231"/>
      <c r="BO33" s="240"/>
      <c r="BP33" s="240"/>
      <c r="BQ33" s="237">
        <v>27</v>
      </c>
      <c r="BR33" s="238"/>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9"/>
    </row>
    <row r="34" spans="1:131" ht="26.25" customHeight="1" x14ac:dyDescent="0.2">
      <c r="A34" s="241">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1"/>
      <c r="BK34" s="231"/>
      <c r="BL34" s="231"/>
      <c r="BM34" s="231"/>
      <c r="BN34" s="231"/>
      <c r="BO34" s="240"/>
      <c r="BP34" s="240"/>
      <c r="BQ34" s="237">
        <v>28</v>
      </c>
      <c r="BR34" s="238"/>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9"/>
    </row>
    <row r="35" spans="1:131" ht="26.25" customHeight="1" x14ac:dyDescent="0.2">
      <c r="A35" s="241">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1"/>
      <c r="BK35" s="231"/>
      <c r="BL35" s="231"/>
      <c r="BM35" s="231"/>
      <c r="BN35" s="231"/>
      <c r="BO35" s="240"/>
      <c r="BP35" s="240"/>
      <c r="BQ35" s="237">
        <v>29</v>
      </c>
      <c r="BR35" s="238"/>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9"/>
    </row>
    <row r="36" spans="1:131" ht="26.25" customHeight="1" x14ac:dyDescent="0.2">
      <c r="A36" s="241">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1"/>
      <c r="BK36" s="231"/>
      <c r="BL36" s="231"/>
      <c r="BM36" s="231"/>
      <c r="BN36" s="231"/>
      <c r="BO36" s="240"/>
      <c r="BP36" s="240"/>
      <c r="BQ36" s="237">
        <v>30</v>
      </c>
      <c r="BR36" s="238"/>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9"/>
    </row>
    <row r="37" spans="1:131" ht="26.25" customHeight="1" x14ac:dyDescent="0.2">
      <c r="A37" s="241">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1"/>
      <c r="BK37" s="231"/>
      <c r="BL37" s="231"/>
      <c r="BM37" s="231"/>
      <c r="BN37" s="231"/>
      <c r="BO37" s="240"/>
      <c r="BP37" s="240"/>
      <c r="BQ37" s="237">
        <v>31</v>
      </c>
      <c r="BR37" s="238"/>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9"/>
    </row>
    <row r="38" spans="1:131" ht="26.25" customHeight="1" x14ac:dyDescent="0.2">
      <c r="A38" s="241">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1"/>
      <c r="BK38" s="231"/>
      <c r="BL38" s="231"/>
      <c r="BM38" s="231"/>
      <c r="BN38" s="231"/>
      <c r="BO38" s="240"/>
      <c r="BP38" s="240"/>
      <c r="BQ38" s="237">
        <v>32</v>
      </c>
      <c r="BR38" s="238"/>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9"/>
    </row>
    <row r="39" spans="1:131" ht="26.25" customHeight="1" x14ac:dyDescent="0.2">
      <c r="A39" s="241">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1"/>
      <c r="BK39" s="231"/>
      <c r="BL39" s="231"/>
      <c r="BM39" s="231"/>
      <c r="BN39" s="231"/>
      <c r="BO39" s="240"/>
      <c r="BP39" s="240"/>
      <c r="BQ39" s="237">
        <v>33</v>
      </c>
      <c r="BR39" s="238"/>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9"/>
    </row>
    <row r="40" spans="1:131" ht="26.25" customHeight="1" x14ac:dyDescent="0.2">
      <c r="A40" s="237">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1"/>
      <c r="BK40" s="231"/>
      <c r="BL40" s="231"/>
      <c r="BM40" s="231"/>
      <c r="BN40" s="231"/>
      <c r="BO40" s="240"/>
      <c r="BP40" s="240"/>
      <c r="BQ40" s="237">
        <v>34</v>
      </c>
      <c r="BR40" s="238"/>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9"/>
    </row>
    <row r="41" spans="1:131" ht="26.25" customHeight="1" x14ac:dyDescent="0.2">
      <c r="A41" s="237">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1"/>
      <c r="BK41" s="231"/>
      <c r="BL41" s="231"/>
      <c r="BM41" s="231"/>
      <c r="BN41" s="231"/>
      <c r="BO41" s="240"/>
      <c r="BP41" s="240"/>
      <c r="BQ41" s="237">
        <v>35</v>
      </c>
      <c r="BR41" s="238"/>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9"/>
    </row>
    <row r="42" spans="1:131" ht="26.25" customHeight="1" x14ac:dyDescent="0.2">
      <c r="A42" s="237">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1"/>
      <c r="BK42" s="231"/>
      <c r="BL42" s="231"/>
      <c r="BM42" s="231"/>
      <c r="BN42" s="231"/>
      <c r="BO42" s="240"/>
      <c r="BP42" s="240"/>
      <c r="BQ42" s="237">
        <v>36</v>
      </c>
      <c r="BR42" s="238"/>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9"/>
    </row>
    <row r="43" spans="1:131" ht="26.25" customHeight="1" x14ac:dyDescent="0.2">
      <c r="A43" s="237">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1"/>
      <c r="BK43" s="231"/>
      <c r="BL43" s="231"/>
      <c r="BM43" s="231"/>
      <c r="BN43" s="231"/>
      <c r="BO43" s="240"/>
      <c r="BP43" s="240"/>
      <c r="BQ43" s="237">
        <v>37</v>
      </c>
      <c r="BR43" s="238"/>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9"/>
    </row>
    <row r="44" spans="1:131" ht="26.25" customHeight="1" x14ac:dyDescent="0.2">
      <c r="A44" s="237">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1"/>
      <c r="BK44" s="231"/>
      <c r="BL44" s="231"/>
      <c r="BM44" s="231"/>
      <c r="BN44" s="231"/>
      <c r="BO44" s="240"/>
      <c r="BP44" s="240"/>
      <c r="BQ44" s="237">
        <v>38</v>
      </c>
      <c r="BR44" s="238"/>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9"/>
    </row>
    <row r="45" spans="1:131" ht="26.25" customHeight="1" x14ac:dyDescent="0.2">
      <c r="A45" s="237">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1"/>
      <c r="BK45" s="231"/>
      <c r="BL45" s="231"/>
      <c r="BM45" s="231"/>
      <c r="BN45" s="231"/>
      <c r="BO45" s="240"/>
      <c r="BP45" s="240"/>
      <c r="BQ45" s="237">
        <v>39</v>
      </c>
      <c r="BR45" s="238"/>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9"/>
    </row>
    <row r="46" spans="1:131" ht="26.25" customHeight="1" x14ac:dyDescent="0.2">
      <c r="A46" s="237">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1"/>
      <c r="BK46" s="231"/>
      <c r="BL46" s="231"/>
      <c r="BM46" s="231"/>
      <c r="BN46" s="231"/>
      <c r="BO46" s="240"/>
      <c r="BP46" s="240"/>
      <c r="BQ46" s="237">
        <v>40</v>
      </c>
      <c r="BR46" s="238"/>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9"/>
    </row>
    <row r="47" spans="1:131" ht="26.25" customHeight="1" x14ac:dyDescent="0.2">
      <c r="A47" s="237">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1"/>
      <c r="BK47" s="231"/>
      <c r="BL47" s="231"/>
      <c r="BM47" s="231"/>
      <c r="BN47" s="231"/>
      <c r="BO47" s="240"/>
      <c r="BP47" s="240"/>
      <c r="BQ47" s="237">
        <v>41</v>
      </c>
      <c r="BR47" s="238"/>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9"/>
    </row>
    <row r="48" spans="1:131" ht="26.25" customHeight="1" x14ac:dyDescent="0.2">
      <c r="A48" s="237">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1"/>
      <c r="BK48" s="231"/>
      <c r="BL48" s="231"/>
      <c r="BM48" s="231"/>
      <c r="BN48" s="231"/>
      <c r="BO48" s="240"/>
      <c r="BP48" s="240"/>
      <c r="BQ48" s="237">
        <v>42</v>
      </c>
      <c r="BR48" s="238"/>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9"/>
    </row>
    <row r="49" spans="1:131" ht="26.25" customHeight="1" x14ac:dyDescent="0.2">
      <c r="A49" s="237">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1"/>
      <c r="BK49" s="231"/>
      <c r="BL49" s="231"/>
      <c r="BM49" s="231"/>
      <c r="BN49" s="231"/>
      <c r="BO49" s="240"/>
      <c r="BP49" s="240"/>
      <c r="BQ49" s="237">
        <v>43</v>
      </c>
      <c r="BR49" s="238"/>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9"/>
    </row>
    <row r="50" spans="1:131" ht="26.25" customHeight="1" x14ac:dyDescent="0.2">
      <c r="A50" s="237">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1"/>
      <c r="BK50" s="231"/>
      <c r="BL50" s="231"/>
      <c r="BM50" s="231"/>
      <c r="BN50" s="231"/>
      <c r="BO50" s="240"/>
      <c r="BP50" s="240"/>
      <c r="BQ50" s="237">
        <v>44</v>
      </c>
      <c r="BR50" s="238"/>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9"/>
    </row>
    <row r="51" spans="1:131" ht="26.25" customHeight="1" x14ac:dyDescent="0.2">
      <c r="A51" s="237">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1"/>
      <c r="BK51" s="231"/>
      <c r="BL51" s="231"/>
      <c r="BM51" s="231"/>
      <c r="BN51" s="231"/>
      <c r="BO51" s="240"/>
      <c r="BP51" s="240"/>
      <c r="BQ51" s="237">
        <v>45</v>
      </c>
      <c r="BR51" s="238"/>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9"/>
    </row>
    <row r="52" spans="1:131" ht="26.25" customHeight="1" x14ac:dyDescent="0.2">
      <c r="A52" s="237">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1"/>
      <c r="BK52" s="231"/>
      <c r="BL52" s="231"/>
      <c r="BM52" s="231"/>
      <c r="BN52" s="231"/>
      <c r="BO52" s="240"/>
      <c r="BP52" s="240"/>
      <c r="BQ52" s="237">
        <v>46</v>
      </c>
      <c r="BR52" s="238"/>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9"/>
    </row>
    <row r="53" spans="1:131" ht="26.25" customHeight="1" x14ac:dyDescent="0.2">
      <c r="A53" s="237">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1"/>
      <c r="BK53" s="231"/>
      <c r="BL53" s="231"/>
      <c r="BM53" s="231"/>
      <c r="BN53" s="231"/>
      <c r="BO53" s="240"/>
      <c r="BP53" s="240"/>
      <c r="BQ53" s="237">
        <v>47</v>
      </c>
      <c r="BR53" s="238"/>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9"/>
    </row>
    <row r="54" spans="1:131" ht="26.25" customHeight="1" x14ac:dyDescent="0.2">
      <c r="A54" s="237">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1"/>
      <c r="BK54" s="231"/>
      <c r="BL54" s="231"/>
      <c r="BM54" s="231"/>
      <c r="BN54" s="231"/>
      <c r="BO54" s="240"/>
      <c r="BP54" s="240"/>
      <c r="BQ54" s="237">
        <v>48</v>
      </c>
      <c r="BR54" s="238"/>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9"/>
    </row>
    <row r="55" spans="1:131" ht="26.25" customHeight="1" x14ac:dyDescent="0.2">
      <c r="A55" s="237">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1"/>
      <c r="BK55" s="231"/>
      <c r="BL55" s="231"/>
      <c r="BM55" s="231"/>
      <c r="BN55" s="231"/>
      <c r="BO55" s="240"/>
      <c r="BP55" s="240"/>
      <c r="BQ55" s="237">
        <v>49</v>
      </c>
      <c r="BR55" s="238"/>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9"/>
    </row>
    <row r="56" spans="1:131" ht="26.25" customHeight="1" x14ac:dyDescent="0.2">
      <c r="A56" s="237">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1"/>
      <c r="BK56" s="231"/>
      <c r="BL56" s="231"/>
      <c r="BM56" s="231"/>
      <c r="BN56" s="231"/>
      <c r="BO56" s="240"/>
      <c r="BP56" s="240"/>
      <c r="BQ56" s="237">
        <v>50</v>
      </c>
      <c r="BR56" s="238"/>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9"/>
    </row>
    <row r="57" spans="1:131" ht="26.25" customHeight="1" x14ac:dyDescent="0.2">
      <c r="A57" s="237">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1"/>
      <c r="BK57" s="231"/>
      <c r="BL57" s="231"/>
      <c r="BM57" s="231"/>
      <c r="BN57" s="231"/>
      <c r="BO57" s="240"/>
      <c r="BP57" s="240"/>
      <c r="BQ57" s="237">
        <v>51</v>
      </c>
      <c r="BR57" s="238"/>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9"/>
    </row>
    <row r="58" spans="1:131" ht="26.25" customHeight="1" x14ac:dyDescent="0.2">
      <c r="A58" s="237">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1"/>
      <c r="BK58" s="231"/>
      <c r="BL58" s="231"/>
      <c r="BM58" s="231"/>
      <c r="BN58" s="231"/>
      <c r="BO58" s="240"/>
      <c r="BP58" s="240"/>
      <c r="BQ58" s="237">
        <v>52</v>
      </c>
      <c r="BR58" s="238"/>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9"/>
    </row>
    <row r="59" spans="1:131" ht="26.25" customHeight="1" x14ac:dyDescent="0.2">
      <c r="A59" s="237">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1"/>
      <c r="BK59" s="231"/>
      <c r="BL59" s="231"/>
      <c r="BM59" s="231"/>
      <c r="BN59" s="231"/>
      <c r="BO59" s="240"/>
      <c r="BP59" s="240"/>
      <c r="BQ59" s="237">
        <v>53</v>
      </c>
      <c r="BR59" s="238"/>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9"/>
    </row>
    <row r="60" spans="1:131" ht="26.25" customHeight="1" x14ac:dyDescent="0.2">
      <c r="A60" s="237">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1"/>
      <c r="BK60" s="231"/>
      <c r="BL60" s="231"/>
      <c r="BM60" s="231"/>
      <c r="BN60" s="231"/>
      <c r="BO60" s="240"/>
      <c r="BP60" s="240"/>
      <c r="BQ60" s="237">
        <v>54</v>
      </c>
      <c r="BR60" s="238"/>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9"/>
    </row>
    <row r="61" spans="1:131" ht="26.25" customHeight="1" thickBot="1" x14ac:dyDescent="0.25">
      <c r="A61" s="237">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1"/>
      <c r="BK61" s="231"/>
      <c r="BL61" s="231"/>
      <c r="BM61" s="231"/>
      <c r="BN61" s="231"/>
      <c r="BO61" s="240"/>
      <c r="BP61" s="240"/>
      <c r="BQ61" s="237">
        <v>55</v>
      </c>
      <c r="BR61" s="238"/>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9"/>
    </row>
    <row r="62" spans="1:131" ht="26.25" customHeight="1" x14ac:dyDescent="0.2">
      <c r="A62" s="237">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0"/>
      <c r="BP62" s="240"/>
      <c r="BQ62" s="237">
        <v>56</v>
      </c>
      <c r="BR62" s="238"/>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9"/>
    </row>
    <row r="63" spans="1:131" ht="26.25" customHeight="1" thickBot="1" x14ac:dyDescent="0.25">
      <c r="A63" s="239"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507</v>
      </c>
      <c r="AG63" s="844"/>
      <c r="AH63" s="844"/>
      <c r="AI63" s="844"/>
      <c r="AJ63" s="845"/>
      <c r="AK63" s="846"/>
      <c r="AL63" s="841"/>
      <c r="AM63" s="841"/>
      <c r="AN63" s="841"/>
      <c r="AO63" s="841"/>
      <c r="AP63" s="844">
        <v>6893</v>
      </c>
      <c r="AQ63" s="844"/>
      <c r="AR63" s="844"/>
      <c r="AS63" s="844"/>
      <c r="AT63" s="844"/>
      <c r="AU63" s="844">
        <v>4490</v>
      </c>
      <c r="AV63" s="844"/>
      <c r="AW63" s="844"/>
      <c r="AX63" s="844"/>
      <c r="AY63" s="844"/>
      <c r="AZ63" s="848"/>
      <c r="BA63" s="848"/>
      <c r="BB63" s="848"/>
      <c r="BC63" s="848"/>
      <c r="BD63" s="848"/>
      <c r="BE63" s="849"/>
      <c r="BF63" s="849"/>
      <c r="BG63" s="849"/>
      <c r="BH63" s="849"/>
      <c r="BI63" s="850"/>
      <c r="BJ63" s="851" t="s">
        <v>122</v>
      </c>
      <c r="BK63" s="852"/>
      <c r="BL63" s="852"/>
      <c r="BM63" s="852"/>
      <c r="BN63" s="853"/>
      <c r="BO63" s="240"/>
      <c r="BP63" s="240"/>
      <c r="BQ63" s="237">
        <v>57</v>
      </c>
      <c r="BR63" s="238"/>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9"/>
    </row>
    <row r="65" spans="1:131" ht="26.25" customHeight="1" thickBot="1" x14ac:dyDescent="0.25">
      <c r="A65" s="231" t="s">
        <v>396</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9"/>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0"/>
      <c r="BF66" s="240"/>
      <c r="BG66" s="240"/>
      <c r="BH66" s="240"/>
      <c r="BI66" s="240"/>
      <c r="BJ66" s="240"/>
      <c r="BK66" s="240"/>
      <c r="BL66" s="240"/>
      <c r="BM66" s="240"/>
      <c r="BN66" s="240"/>
      <c r="BO66" s="240"/>
      <c r="BP66" s="240"/>
      <c r="BQ66" s="237">
        <v>60</v>
      </c>
      <c r="BR66" s="242"/>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9"/>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0"/>
      <c r="BF67" s="240"/>
      <c r="BG67" s="240"/>
      <c r="BH67" s="240"/>
      <c r="BI67" s="240"/>
      <c r="BJ67" s="240"/>
      <c r="BK67" s="240"/>
      <c r="BL67" s="240"/>
      <c r="BM67" s="240"/>
      <c r="BN67" s="240"/>
      <c r="BO67" s="240"/>
      <c r="BP67" s="240"/>
      <c r="BQ67" s="237">
        <v>61</v>
      </c>
      <c r="BR67" s="242"/>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9"/>
    </row>
    <row r="68" spans="1:131" ht="26.25" customHeight="1" thickTop="1" x14ac:dyDescent="0.2">
      <c r="A68" s="235">
        <v>1</v>
      </c>
      <c r="B68" s="869" t="s">
        <v>543</v>
      </c>
      <c r="C68" s="870"/>
      <c r="D68" s="870"/>
      <c r="E68" s="870"/>
      <c r="F68" s="870"/>
      <c r="G68" s="870"/>
      <c r="H68" s="870"/>
      <c r="I68" s="870"/>
      <c r="J68" s="870"/>
      <c r="K68" s="870"/>
      <c r="L68" s="870"/>
      <c r="M68" s="870"/>
      <c r="N68" s="870"/>
      <c r="O68" s="870"/>
      <c r="P68" s="871"/>
      <c r="Q68" s="872">
        <v>1703</v>
      </c>
      <c r="R68" s="866"/>
      <c r="S68" s="866"/>
      <c r="T68" s="866"/>
      <c r="U68" s="866"/>
      <c r="V68" s="866">
        <v>1555</v>
      </c>
      <c r="W68" s="866"/>
      <c r="X68" s="866"/>
      <c r="Y68" s="866"/>
      <c r="Z68" s="866"/>
      <c r="AA68" s="866">
        <v>148</v>
      </c>
      <c r="AB68" s="866"/>
      <c r="AC68" s="866"/>
      <c r="AD68" s="866"/>
      <c r="AE68" s="866"/>
      <c r="AF68" s="866">
        <v>148</v>
      </c>
      <c r="AG68" s="866"/>
      <c r="AH68" s="866"/>
      <c r="AI68" s="866"/>
      <c r="AJ68" s="866"/>
      <c r="AK68" s="866" t="s">
        <v>550</v>
      </c>
      <c r="AL68" s="866"/>
      <c r="AM68" s="866"/>
      <c r="AN68" s="866"/>
      <c r="AO68" s="866"/>
      <c r="AP68" s="866">
        <v>858</v>
      </c>
      <c r="AQ68" s="866"/>
      <c r="AR68" s="866"/>
      <c r="AS68" s="866"/>
      <c r="AT68" s="866"/>
      <c r="AU68" s="866">
        <v>389</v>
      </c>
      <c r="AV68" s="866"/>
      <c r="AW68" s="866"/>
      <c r="AX68" s="866"/>
      <c r="AY68" s="866"/>
      <c r="AZ68" s="867"/>
      <c r="BA68" s="867"/>
      <c r="BB68" s="867"/>
      <c r="BC68" s="867"/>
      <c r="BD68" s="868"/>
      <c r="BE68" s="240"/>
      <c r="BF68" s="240"/>
      <c r="BG68" s="240"/>
      <c r="BH68" s="240"/>
      <c r="BI68" s="240"/>
      <c r="BJ68" s="240"/>
      <c r="BK68" s="240"/>
      <c r="BL68" s="240"/>
      <c r="BM68" s="240"/>
      <c r="BN68" s="240"/>
      <c r="BO68" s="240"/>
      <c r="BP68" s="240"/>
      <c r="BQ68" s="237">
        <v>62</v>
      </c>
      <c r="BR68" s="242"/>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9"/>
    </row>
    <row r="69" spans="1:131" ht="26.25" customHeight="1" x14ac:dyDescent="0.2">
      <c r="A69" s="237">
        <v>2</v>
      </c>
      <c r="B69" s="873" t="s">
        <v>544</v>
      </c>
      <c r="C69" s="874"/>
      <c r="D69" s="874"/>
      <c r="E69" s="874"/>
      <c r="F69" s="874"/>
      <c r="G69" s="874"/>
      <c r="H69" s="874"/>
      <c r="I69" s="874"/>
      <c r="J69" s="874"/>
      <c r="K69" s="874"/>
      <c r="L69" s="874"/>
      <c r="M69" s="874"/>
      <c r="N69" s="874"/>
      <c r="O69" s="874"/>
      <c r="P69" s="875"/>
      <c r="Q69" s="876">
        <v>3751</v>
      </c>
      <c r="R69" s="830"/>
      <c r="S69" s="830"/>
      <c r="T69" s="830"/>
      <c r="U69" s="830"/>
      <c r="V69" s="830">
        <v>3751</v>
      </c>
      <c r="W69" s="830"/>
      <c r="X69" s="830"/>
      <c r="Y69" s="830"/>
      <c r="Z69" s="830"/>
      <c r="AA69" s="830" t="s">
        <v>550</v>
      </c>
      <c r="AB69" s="830"/>
      <c r="AC69" s="830"/>
      <c r="AD69" s="830"/>
      <c r="AE69" s="830"/>
      <c r="AF69" s="830" t="s">
        <v>550</v>
      </c>
      <c r="AG69" s="830"/>
      <c r="AH69" s="830"/>
      <c r="AI69" s="830"/>
      <c r="AJ69" s="830"/>
      <c r="AK69" s="830" t="s">
        <v>550</v>
      </c>
      <c r="AL69" s="830"/>
      <c r="AM69" s="830"/>
      <c r="AN69" s="830"/>
      <c r="AO69" s="830"/>
      <c r="AP69" s="830">
        <v>1215</v>
      </c>
      <c r="AQ69" s="830"/>
      <c r="AR69" s="830"/>
      <c r="AS69" s="830"/>
      <c r="AT69" s="830"/>
      <c r="AU69" s="830">
        <v>215</v>
      </c>
      <c r="AV69" s="830"/>
      <c r="AW69" s="830"/>
      <c r="AX69" s="830"/>
      <c r="AY69" s="830"/>
      <c r="AZ69" s="832"/>
      <c r="BA69" s="832"/>
      <c r="BB69" s="832"/>
      <c r="BC69" s="832"/>
      <c r="BD69" s="833"/>
      <c r="BE69" s="240"/>
      <c r="BF69" s="240"/>
      <c r="BG69" s="240"/>
      <c r="BH69" s="240"/>
      <c r="BI69" s="240"/>
      <c r="BJ69" s="240"/>
      <c r="BK69" s="240"/>
      <c r="BL69" s="240"/>
      <c r="BM69" s="240"/>
      <c r="BN69" s="240"/>
      <c r="BO69" s="240"/>
      <c r="BP69" s="240"/>
      <c r="BQ69" s="237">
        <v>63</v>
      </c>
      <c r="BR69" s="242"/>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9"/>
    </row>
    <row r="70" spans="1:131" ht="26.25" customHeight="1" x14ac:dyDescent="0.2">
      <c r="A70" s="237">
        <v>3</v>
      </c>
      <c r="B70" s="873" t="s">
        <v>545</v>
      </c>
      <c r="C70" s="874"/>
      <c r="D70" s="874"/>
      <c r="E70" s="874"/>
      <c r="F70" s="874"/>
      <c r="G70" s="874"/>
      <c r="H70" s="874"/>
      <c r="I70" s="874"/>
      <c r="J70" s="874"/>
      <c r="K70" s="874"/>
      <c r="L70" s="874"/>
      <c r="M70" s="874"/>
      <c r="N70" s="874"/>
      <c r="O70" s="874"/>
      <c r="P70" s="875"/>
      <c r="Q70" s="876">
        <v>230</v>
      </c>
      <c r="R70" s="830"/>
      <c r="S70" s="830"/>
      <c r="T70" s="830"/>
      <c r="U70" s="830"/>
      <c r="V70" s="830">
        <v>195</v>
      </c>
      <c r="W70" s="830"/>
      <c r="X70" s="830"/>
      <c r="Y70" s="830"/>
      <c r="Z70" s="830"/>
      <c r="AA70" s="830">
        <v>35</v>
      </c>
      <c r="AB70" s="830"/>
      <c r="AC70" s="830"/>
      <c r="AD70" s="830"/>
      <c r="AE70" s="830"/>
      <c r="AF70" s="830">
        <v>35</v>
      </c>
      <c r="AG70" s="830"/>
      <c r="AH70" s="830"/>
      <c r="AI70" s="830"/>
      <c r="AJ70" s="830"/>
      <c r="AK70" s="830" t="s">
        <v>550</v>
      </c>
      <c r="AL70" s="830"/>
      <c r="AM70" s="830"/>
      <c r="AN70" s="830"/>
      <c r="AO70" s="830"/>
      <c r="AP70" s="830" t="s">
        <v>550</v>
      </c>
      <c r="AQ70" s="830"/>
      <c r="AR70" s="830"/>
      <c r="AS70" s="830"/>
      <c r="AT70" s="830"/>
      <c r="AU70" s="830" t="s">
        <v>550</v>
      </c>
      <c r="AV70" s="830"/>
      <c r="AW70" s="830"/>
      <c r="AX70" s="830"/>
      <c r="AY70" s="830"/>
      <c r="AZ70" s="832"/>
      <c r="BA70" s="832"/>
      <c r="BB70" s="832"/>
      <c r="BC70" s="832"/>
      <c r="BD70" s="833"/>
      <c r="BE70" s="240"/>
      <c r="BF70" s="240"/>
      <c r="BG70" s="240"/>
      <c r="BH70" s="240"/>
      <c r="BI70" s="240"/>
      <c r="BJ70" s="240"/>
      <c r="BK70" s="240"/>
      <c r="BL70" s="240"/>
      <c r="BM70" s="240"/>
      <c r="BN70" s="240"/>
      <c r="BO70" s="240"/>
      <c r="BP70" s="240"/>
      <c r="BQ70" s="237">
        <v>64</v>
      </c>
      <c r="BR70" s="242"/>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9"/>
    </row>
    <row r="71" spans="1:131" ht="26.25" customHeight="1" x14ac:dyDescent="0.2">
      <c r="A71" s="237">
        <v>4</v>
      </c>
      <c r="B71" s="873" t="s">
        <v>546</v>
      </c>
      <c r="C71" s="874"/>
      <c r="D71" s="874"/>
      <c r="E71" s="874"/>
      <c r="F71" s="874"/>
      <c r="G71" s="874"/>
      <c r="H71" s="874"/>
      <c r="I71" s="874"/>
      <c r="J71" s="874"/>
      <c r="K71" s="874"/>
      <c r="L71" s="874"/>
      <c r="M71" s="874"/>
      <c r="N71" s="874"/>
      <c r="O71" s="874"/>
      <c r="P71" s="875"/>
      <c r="Q71" s="876">
        <v>1359863</v>
      </c>
      <c r="R71" s="830"/>
      <c r="S71" s="830"/>
      <c r="T71" s="830"/>
      <c r="U71" s="830"/>
      <c r="V71" s="830">
        <v>1332205</v>
      </c>
      <c r="W71" s="830"/>
      <c r="X71" s="830"/>
      <c r="Y71" s="830"/>
      <c r="Z71" s="830"/>
      <c r="AA71" s="830">
        <v>27659</v>
      </c>
      <c r="AB71" s="830"/>
      <c r="AC71" s="830"/>
      <c r="AD71" s="830"/>
      <c r="AE71" s="830"/>
      <c r="AF71" s="830">
        <v>27659</v>
      </c>
      <c r="AG71" s="830"/>
      <c r="AH71" s="830"/>
      <c r="AI71" s="830"/>
      <c r="AJ71" s="830"/>
      <c r="AK71" s="830">
        <v>9500</v>
      </c>
      <c r="AL71" s="830"/>
      <c r="AM71" s="830"/>
      <c r="AN71" s="830"/>
      <c r="AO71" s="830"/>
      <c r="AP71" s="830" t="s">
        <v>550</v>
      </c>
      <c r="AQ71" s="830"/>
      <c r="AR71" s="830"/>
      <c r="AS71" s="830"/>
      <c r="AT71" s="830"/>
      <c r="AU71" s="830" t="s">
        <v>550</v>
      </c>
      <c r="AV71" s="830"/>
      <c r="AW71" s="830"/>
      <c r="AX71" s="830"/>
      <c r="AY71" s="830"/>
      <c r="AZ71" s="832"/>
      <c r="BA71" s="832"/>
      <c r="BB71" s="832"/>
      <c r="BC71" s="832"/>
      <c r="BD71" s="833"/>
      <c r="BE71" s="240"/>
      <c r="BF71" s="240"/>
      <c r="BG71" s="240"/>
      <c r="BH71" s="240"/>
      <c r="BI71" s="240"/>
      <c r="BJ71" s="240"/>
      <c r="BK71" s="240"/>
      <c r="BL71" s="240"/>
      <c r="BM71" s="240"/>
      <c r="BN71" s="240"/>
      <c r="BO71" s="240"/>
      <c r="BP71" s="240"/>
      <c r="BQ71" s="237">
        <v>65</v>
      </c>
      <c r="BR71" s="242"/>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9"/>
    </row>
    <row r="72" spans="1:131" ht="26.25" customHeight="1" x14ac:dyDescent="0.2">
      <c r="A72" s="237">
        <v>5</v>
      </c>
      <c r="B72" s="877" t="s">
        <v>547</v>
      </c>
      <c r="C72" s="874"/>
      <c r="D72" s="874"/>
      <c r="E72" s="874"/>
      <c r="F72" s="874"/>
      <c r="G72" s="874"/>
      <c r="H72" s="874"/>
      <c r="I72" s="874"/>
      <c r="J72" s="874"/>
      <c r="K72" s="874"/>
      <c r="L72" s="874"/>
      <c r="M72" s="874"/>
      <c r="N72" s="874"/>
      <c r="O72" s="874"/>
      <c r="P72" s="875"/>
      <c r="Q72" s="876">
        <v>38885</v>
      </c>
      <c r="R72" s="830"/>
      <c r="S72" s="830"/>
      <c r="T72" s="830"/>
      <c r="U72" s="830"/>
      <c r="V72" s="830">
        <v>35641</v>
      </c>
      <c r="W72" s="830"/>
      <c r="X72" s="830"/>
      <c r="Y72" s="830"/>
      <c r="Z72" s="830"/>
      <c r="AA72" s="830">
        <v>3244</v>
      </c>
      <c r="AB72" s="830"/>
      <c r="AC72" s="830"/>
      <c r="AD72" s="830"/>
      <c r="AE72" s="830"/>
      <c r="AF72" s="830">
        <v>26209</v>
      </c>
      <c r="AG72" s="830"/>
      <c r="AH72" s="830"/>
      <c r="AI72" s="830"/>
      <c r="AJ72" s="830"/>
      <c r="AK72" s="830" t="s">
        <v>550</v>
      </c>
      <c r="AL72" s="830"/>
      <c r="AM72" s="830"/>
      <c r="AN72" s="830"/>
      <c r="AO72" s="830"/>
      <c r="AP72" s="830">
        <v>94795</v>
      </c>
      <c r="AQ72" s="830"/>
      <c r="AR72" s="830"/>
      <c r="AS72" s="830"/>
      <c r="AT72" s="830"/>
      <c r="AU72" s="830" t="s">
        <v>550</v>
      </c>
      <c r="AV72" s="830"/>
      <c r="AW72" s="830"/>
      <c r="AX72" s="830"/>
      <c r="AY72" s="830"/>
      <c r="AZ72" s="832"/>
      <c r="BA72" s="832"/>
      <c r="BB72" s="832"/>
      <c r="BC72" s="832"/>
      <c r="BD72" s="833"/>
      <c r="BE72" s="240"/>
      <c r="BF72" s="240"/>
      <c r="BG72" s="240"/>
      <c r="BH72" s="240"/>
      <c r="BI72" s="240"/>
      <c r="BJ72" s="240"/>
      <c r="BK72" s="240"/>
      <c r="BL72" s="240"/>
      <c r="BM72" s="240"/>
      <c r="BN72" s="240"/>
      <c r="BO72" s="240"/>
      <c r="BP72" s="240"/>
      <c r="BQ72" s="237">
        <v>66</v>
      </c>
      <c r="BR72" s="242"/>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9"/>
    </row>
    <row r="73" spans="1:131" ht="26.25" customHeight="1" x14ac:dyDescent="0.2">
      <c r="A73" s="237">
        <v>6</v>
      </c>
      <c r="B73" s="873" t="s">
        <v>548</v>
      </c>
      <c r="C73" s="874"/>
      <c r="D73" s="874"/>
      <c r="E73" s="874"/>
      <c r="F73" s="874"/>
      <c r="G73" s="874"/>
      <c r="H73" s="874"/>
      <c r="I73" s="874"/>
      <c r="J73" s="874"/>
      <c r="K73" s="874"/>
      <c r="L73" s="874"/>
      <c r="M73" s="874"/>
      <c r="N73" s="874"/>
      <c r="O73" s="874"/>
      <c r="P73" s="875"/>
      <c r="Q73" s="876">
        <v>6635</v>
      </c>
      <c r="R73" s="830"/>
      <c r="S73" s="830"/>
      <c r="T73" s="830"/>
      <c r="U73" s="830"/>
      <c r="V73" s="830">
        <v>5820</v>
      </c>
      <c r="W73" s="830"/>
      <c r="X73" s="830"/>
      <c r="Y73" s="830"/>
      <c r="Z73" s="830"/>
      <c r="AA73" s="830">
        <v>815</v>
      </c>
      <c r="AB73" s="830"/>
      <c r="AC73" s="830"/>
      <c r="AD73" s="830"/>
      <c r="AE73" s="830"/>
      <c r="AF73" s="830">
        <v>19303</v>
      </c>
      <c r="AG73" s="830"/>
      <c r="AH73" s="830"/>
      <c r="AI73" s="830"/>
      <c r="AJ73" s="830"/>
      <c r="AK73" s="830" t="s">
        <v>550</v>
      </c>
      <c r="AL73" s="830"/>
      <c r="AM73" s="830"/>
      <c r="AN73" s="830"/>
      <c r="AO73" s="830"/>
      <c r="AP73" s="830">
        <v>22689</v>
      </c>
      <c r="AQ73" s="830"/>
      <c r="AR73" s="830"/>
      <c r="AS73" s="830"/>
      <c r="AT73" s="830"/>
      <c r="AU73" s="830" t="s">
        <v>550</v>
      </c>
      <c r="AV73" s="830"/>
      <c r="AW73" s="830"/>
      <c r="AX73" s="830"/>
      <c r="AY73" s="830"/>
      <c r="AZ73" s="832"/>
      <c r="BA73" s="832"/>
      <c r="BB73" s="832"/>
      <c r="BC73" s="832"/>
      <c r="BD73" s="833"/>
      <c r="BE73" s="240"/>
      <c r="BF73" s="240"/>
      <c r="BG73" s="240"/>
      <c r="BH73" s="240"/>
      <c r="BI73" s="240"/>
      <c r="BJ73" s="240"/>
      <c r="BK73" s="240"/>
      <c r="BL73" s="240"/>
      <c r="BM73" s="240"/>
      <c r="BN73" s="240"/>
      <c r="BO73" s="240"/>
      <c r="BP73" s="240"/>
      <c r="BQ73" s="237">
        <v>67</v>
      </c>
      <c r="BR73" s="242"/>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9"/>
    </row>
    <row r="74" spans="1:131" ht="26.25" customHeight="1" x14ac:dyDescent="0.2">
      <c r="A74" s="237">
        <v>7</v>
      </c>
      <c r="B74" s="877" t="s">
        <v>549</v>
      </c>
      <c r="C74" s="874"/>
      <c r="D74" s="874"/>
      <c r="E74" s="874"/>
      <c r="F74" s="874"/>
      <c r="G74" s="874"/>
      <c r="H74" s="874"/>
      <c r="I74" s="874"/>
      <c r="J74" s="874"/>
      <c r="K74" s="874"/>
      <c r="L74" s="874"/>
      <c r="M74" s="874"/>
      <c r="N74" s="874"/>
      <c r="O74" s="874"/>
      <c r="P74" s="875"/>
      <c r="Q74" s="876">
        <v>1064</v>
      </c>
      <c r="R74" s="830"/>
      <c r="S74" s="830"/>
      <c r="T74" s="830"/>
      <c r="U74" s="830"/>
      <c r="V74" s="830">
        <v>1050</v>
      </c>
      <c r="W74" s="830"/>
      <c r="X74" s="830"/>
      <c r="Y74" s="830"/>
      <c r="Z74" s="830"/>
      <c r="AA74" s="830">
        <v>14</v>
      </c>
      <c r="AB74" s="830"/>
      <c r="AC74" s="830"/>
      <c r="AD74" s="830"/>
      <c r="AE74" s="830"/>
      <c r="AF74" s="830">
        <v>525</v>
      </c>
      <c r="AG74" s="830"/>
      <c r="AH74" s="830"/>
      <c r="AI74" s="830"/>
      <c r="AJ74" s="830"/>
      <c r="AK74" s="830">
        <v>8</v>
      </c>
      <c r="AL74" s="830"/>
      <c r="AM74" s="830"/>
      <c r="AN74" s="830"/>
      <c r="AO74" s="830"/>
      <c r="AP74" s="830">
        <v>2197</v>
      </c>
      <c r="AQ74" s="830"/>
      <c r="AR74" s="830"/>
      <c r="AS74" s="830"/>
      <c r="AT74" s="830"/>
      <c r="AU74" s="830" t="s">
        <v>550</v>
      </c>
      <c r="AV74" s="830"/>
      <c r="AW74" s="830"/>
      <c r="AX74" s="830"/>
      <c r="AY74" s="830"/>
      <c r="AZ74" s="832"/>
      <c r="BA74" s="832"/>
      <c r="BB74" s="832"/>
      <c r="BC74" s="832"/>
      <c r="BD74" s="833"/>
      <c r="BE74" s="240"/>
      <c r="BF74" s="240"/>
      <c r="BG74" s="240"/>
      <c r="BH74" s="240"/>
      <c r="BI74" s="240"/>
      <c r="BJ74" s="240"/>
      <c r="BK74" s="240"/>
      <c r="BL74" s="240"/>
      <c r="BM74" s="240"/>
      <c r="BN74" s="240"/>
      <c r="BO74" s="240"/>
      <c r="BP74" s="240"/>
      <c r="BQ74" s="237">
        <v>68</v>
      </c>
      <c r="BR74" s="242"/>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9"/>
    </row>
    <row r="75" spans="1:131" ht="26.25" customHeight="1" x14ac:dyDescent="0.2">
      <c r="A75" s="237">
        <v>8</v>
      </c>
      <c r="B75" s="873"/>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0"/>
      <c r="BF75" s="240"/>
      <c r="BG75" s="240"/>
      <c r="BH75" s="240"/>
      <c r="BI75" s="240"/>
      <c r="BJ75" s="240"/>
      <c r="BK75" s="240"/>
      <c r="BL75" s="240"/>
      <c r="BM75" s="240"/>
      <c r="BN75" s="240"/>
      <c r="BO75" s="240"/>
      <c r="BP75" s="240"/>
      <c r="BQ75" s="237">
        <v>69</v>
      </c>
      <c r="BR75" s="242"/>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9"/>
    </row>
    <row r="76" spans="1:131" ht="26.25" customHeight="1" x14ac:dyDescent="0.2">
      <c r="A76" s="237">
        <v>9</v>
      </c>
      <c r="B76" s="873"/>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0"/>
      <c r="BF76" s="240"/>
      <c r="BG76" s="240"/>
      <c r="BH76" s="240"/>
      <c r="BI76" s="240"/>
      <c r="BJ76" s="240"/>
      <c r="BK76" s="240"/>
      <c r="BL76" s="240"/>
      <c r="BM76" s="240"/>
      <c r="BN76" s="240"/>
      <c r="BO76" s="240"/>
      <c r="BP76" s="240"/>
      <c r="BQ76" s="237">
        <v>70</v>
      </c>
      <c r="BR76" s="242"/>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9"/>
    </row>
    <row r="77" spans="1:131" ht="26.25" customHeight="1" x14ac:dyDescent="0.2">
      <c r="A77" s="237">
        <v>10</v>
      </c>
      <c r="B77" s="873"/>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0"/>
      <c r="BF77" s="240"/>
      <c r="BG77" s="240"/>
      <c r="BH77" s="240"/>
      <c r="BI77" s="240"/>
      <c r="BJ77" s="240"/>
      <c r="BK77" s="240"/>
      <c r="BL77" s="240"/>
      <c r="BM77" s="240"/>
      <c r="BN77" s="240"/>
      <c r="BO77" s="240"/>
      <c r="BP77" s="240"/>
      <c r="BQ77" s="237">
        <v>71</v>
      </c>
      <c r="BR77" s="242"/>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9"/>
    </row>
    <row r="78" spans="1:131" ht="26.25" customHeight="1" x14ac:dyDescent="0.2">
      <c r="A78" s="237">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0"/>
      <c r="BF78" s="240"/>
      <c r="BG78" s="240"/>
      <c r="BH78" s="240"/>
      <c r="BI78" s="240"/>
      <c r="BJ78" s="229"/>
      <c r="BK78" s="229"/>
      <c r="BL78" s="229"/>
      <c r="BM78" s="229"/>
      <c r="BN78" s="229"/>
      <c r="BO78" s="240"/>
      <c r="BP78" s="240"/>
      <c r="BQ78" s="237">
        <v>72</v>
      </c>
      <c r="BR78" s="242"/>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9"/>
    </row>
    <row r="79" spans="1:131" ht="26.25" customHeight="1" x14ac:dyDescent="0.2">
      <c r="A79" s="237">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0"/>
      <c r="BF79" s="240"/>
      <c r="BG79" s="240"/>
      <c r="BH79" s="240"/>
      <c r="BI79" s="240"/>
      <c r="BJ79" s="229"/>
      <c r="BK79" s="229"/>
      <c r="BL79" s="229"/>
      <c r="BM79" s="229"/>
      <c r="BN79" s="229"/>
      <c r="BO79" s="240"/>
      <c r="BP79" s="240"/>
      <c r="BQ79" s="237">
        <v>73</v>
      </c>
      <c r="BR79" s="242"/>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9"/>
    </row>
    <row r="80" spans="1:131" ht="26.25" customHeight="1" x14ac:dyDescent="0.2">
      <c r="A80" s="237">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0"/>
      <c r="BF80" s="240"/>
      <c r="BG80" s="240"/>
      <c r="BH80" s="240"/>
      <c r="BI80" s="240"/>
      <c r="BJ80" s="240"/>
      <c r="BK80" s="240"/>
      <c r="BL80" s="240"/>
      <c r="BM80" s="240"/>
      <c r="BN80" s="240"/>
      <c r="BO80" s="240"/>
      <c r="BP80" s="240"/>
      <c r="BQ80" s="237">
        <v>74</v>
      </c>
      <c r="BR80" s="242"/>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9"/>
    </row>
    <row r="81" spans="1:131" ht="26.25" customHeight="1" x14ac:dyDescent="0.2">
      <c r="A81" s="237">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0"/>
      <c r="BF81" s="240"/>
      <c r="BG81" s="240"/>
      <c r="BH81" s="240"/>
      <c r="BI81" s="240"/>
      <c r="BJ81" s="240"/>
      <c r="BK81" s="240"/>
      <c r="BL81" s="240"/>
      <c r="BM81" s="240"/>
      <c r="BN81" s="240"/>
      <c r="BO81" s="240"/>
      <c r="BP81" s="240"/>
      <c r="BQ81" s="237">
        <v>75</v>
      </c>
      <c r="BR81" s="242"/>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9"/>
    </row>
    <row r="82" spans="1:131" ht="26.25" customHeight="1" x14ac:dyDescent="0.2">
      <c r="A82" s="237">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0"/>
      <c r="BF82" s="240"/>
      <c r="BG82" s="240"/>
      <c r="BH82" s="240"/>
      <c r="BI82" s="240"/>
      <c r="BJ82" s="240"/>
      <c r="BK82" s="240"/>
      <c r="BL82" s="240"/>
      <c r="BM82" s="240"/>
      <c r="BN82" s="240"/>
      <c r="BO82" s="240"/>
      <c r="BP82" s="240"/>
      <c r="BQ82" s="237">
        <v>76</v>
      </c>
      <c r="BR82" s="242"/>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9"/>
    </row>
    <row r="83" spans="1:131" ht="26.25" customHeight="1" x14ac:dyDescent="0.2">
      <c r="A83" s="237">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0"/>
      <c r="BF83" s="240"/>
      <c r="BG83" s="240"/>
      <c r="BH83" s="240"/>
      <c r="BI83" s="240"/>
      <c r="BJ83" s="240"/>
      <c r="BK83" s="240"/>
      <c r="BL83" s="240"/>
      <c r="BM83" s="240"/>
      <c r="BN83" s="240"/>
      <c r="BO83" s="240"/>
      <c r="BP83" s="240"/>
      <c r="BQ83" s="237">
        <v>77</v>
      </c>
      <c r="BR83" s="242"/>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9"/>
    </row>
    <row r="84" spans="1:131" ht="26.25" customHeight="1" x14ac:dyDescent="0.2">
      <c r="A84" s="237">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0"/>
      <c r="BF84" s="240"/>
      <c r="BG84" s="240"/>
      <c r="BH84" s="240"/>
      <c r="BI84" s="240"/>
      <c r="BJ84" s="240"/>
      <c r="BK84" s="240"/>
      <c r="BL84" s="240"/>
      <c r="BM84" s="240"/>
      <c r="BN84" s="240"/>
      <c r="BO84" s="240"/>
      <c r="BP84" s="240"/>
      <c r="BQ84" s="237">
        <v>78</v>
      </c>
      <c r="BR84" s="242"/>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9"/>
    </row>
    <row r="85" spans="1:131" ht="26.25" customHeight="1" x14ac:dyDescent="0.2">
      <c r="A85" s="237">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0"/>
      <c r="BF85" s="240"/>
      <c r="BG85" s="240"/>
      <c r="BH85" s="240"/>
      <c r="BI85" s="240"/>
      <c r="BJ85" s="240"/>
      <c r="BK85" s="240"/>
      <c r="BL85" s="240"/>
      <c r="BM85" s="240"/>
      <c r="BN85" s="240"/>
      <c r="BO85" s="240"/>
      <c r="BP85" s="240"/>
      <c r="BQ85" s="237">
        <v>79</v>
      </c>
      <c r="BR85" s="242"/>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9"/>
    </row>
    <row r="86" spans="1:131" ht="26.25" customHeight="1" x14ac:dyDescent="0.2">
      <c r="A86" s="237">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0"/>
      <c r="BF86" s="240"/>
      <c r="BG86" s="240"/>
      <c r="BH86" s="240"/>
      <c r="BI86" s="240"/>
      <c r="BJ86" s="240"/>
      <c r="BK86" s="240"/>
      <c r="BL86" s="240"/>
      <c r="BM86" s="240"/>
      <c r="BN86" s="240"/>
      <c r="BO86" s="240"/>
      <c r="BP86" s="240"/>
      <c r="BQ86" s="237">
        <v>80</v>
      </c>
      <c r="BR86" s="242"/>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9"/>
    </row>
    <row r="87" spans="1:131" ht="26.25" customHeight="1" x14ac:dyDescent="0.2">
      <c r="A87" s="243">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0"/>
      <c r="BF87" s="240"/>
      <c r="BG87" s="240"/>
      <c r="BH87" s="240"/>
      <c r="BI87" s="240"/>
      <c r="BJ87" s="240"/>
      <c r="BK87" s="240"/>
      <c r="BL87" s="240"/>
      <c r="BM87" s="240"/>
      <c r="BN87" s="240"/>
      <c r="BO87" s="240"/>
      <c r="BP87" s="240"/>
      <c r="BQ87" s="237">
        <v>81</v>
      </c>
      <c r="BR87" s="242"/>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9"/>
    </row>
    <row r="88" spans="1:131" ht="26.25" customHeight="1" thickBot="1" x14ac:dyDescent="0.25">
      <c r="A88" s="239"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73879</v>
      </c>
      <c r="AG88" s="844"/>
      <c r="AH88" s="844"/>
      <c r="AI88" s="844"/>
      <c r="AJ88" s="844"/>
      <c r="AK88" s="841"/>
      <c r="AL88" s="841"/>
      <c r="AM88" s="841"/>
      <c r="AN88" s="841"/>
      <c r="AO88" s="841"/>
      <c r="AP88" s="844">
        <v>121754</v>
      </c>
      <c r="AQ88" s="844"/>
      <c r="AR88" s="844"/>
      <c r="AS88" s="844"/>
      <c r="AT88" s="844"/>
      <c r="AU88" s="844">
        <v>604</v>
      </c>
      <c r="AV88" s="844"/>
      <c r="AW88" s="844"/>
      <c r="AX88" s="844"/>
      <c r="AY88" s="844"/>
      <c r="AZ88" s="849"/>
      <c r="BA88" s="849"/>
      <c r="BB88" s="849"/>
      <c r="BC88" s="849"/>
      <c r="BD88" s="850"/>
      <c r="BE88" s="240"/>
      <c r="BF88" s="240"/>
      <c r="BG88" s="240"/>
      <c r="BH88" s="240"/>
      <c r="BI88" s="240"/>
      <c r="BJ88" s="240"/>
      <c r="BK88" s="240"/>
      <c r="BL88" s="240"/>
      <c r="BM88" s="240"/>
      <c r="BN88" s="240"/>
      <c r="BO88" s="240"/>
      <c r="BP88" s="240"/>
      <c r="BQ88" s="237">
        <v>82</v>
      </c>
      <c r="BR88" s="242"/>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376</v>
      </c>
      <c r="BR102" s="789" t="s">
        <v>400</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403</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404</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29" customFormat="1" ht="26.25" customHeight="1" x14ac:dyDescent="0.2">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294</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294</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294</v>
      </c>
      <c r="DR109" s="894"/>
      <c r="DS109" s="894"/>
      <c r="DT109" s="894"/>
      <c r="DU109" s="895"/>
      <c r="DV109" s="893" t="s">
        <v>410</v>
      </c>
      <c r="DW109" s="894"/>
      <c r="DX109" s="894"/>
      <c r="DY109" s="894"/>
      <c r="DZ109" s="896"/>
    </row>
    <row r="110" spans="1:131" s="229" customFormat="1" ht="26.25" customHeight="1" x14ac:dyDescent="0.2">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1540921</v>
      </c>
      <c r="AB110" s="901"/>
      <c r="AC110" s="901"/>
      <c r="AD110" s="901"/>
      <c r="AE110" s="902"/>
      <c r="AF110" s="903">
        <v>1409794</v>
      </c>
      <c r="AG110" s="901"/>
      <c r="AH110" s="901"/>
      <c r="AI110" s="901"/>
      <c r="AJ110" s="902"/>
      <c r="AK110" s="903">
        <v>1404519</v>
      </c>
      <c r="AL110" s="901"/>
      <c r="AM110" s="901"/>
      <c r="AN110" s="901"/>
      <c r="AO110" s="902"/>
      <c r="AP110" s="904">
        <v>13.8</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15692654</v>
      </c>
      <c r="BR110" s="932"/>
      <c r="BS110" s="932"/>
      <c r="BT110" s="932"/>
      <c r="BU110" s="932"/>
      <c r="BV110" s="932">
        <v>14728951</v>
      </c>
      <c r="BW110" s="932"/>
      <c r="BX110" s="932"/>
      <c r="BY110" s="932"/>
      <c r="BZ110" s="932"/>
      <c r="CA110" s="932">
        <v>14021857</v>
      </c>
      <c r="CB110" s="932"/>
      <c r="CC110" s="932"/>
      <c r="CD110" s="932"/>
      <c r="CE110" s="932"/>
      <c r="CF110" s="945">
        <v>137.6</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t="s">
        <v>122</v>
      </c>
      <c r="DH110" s="932"/>
      <c r="DI110" s="932"/>
      <c r="DJ110" s="932"/>
      <c r="DK110" s="932"/>
      <c r="DL110" s="932" t="s">
        <v>122</v>
      </c>
      <c r="DM110" s="932"/>
      <c r="DN110" s="932"/>
      <c r="DO110" s="932"/>
      <c r="DP110" s="932"/>
      <c r="DQ110" s="932" t="s">
        <v>122</v>
      </c>
      <c r="DR110" s="932"/>
      <c r="DS110" s="932"/>
      <c r="DT110" s="932"/>
      <c r="DU110" s="932"/>
      <c r="DV110" s="933" t="s">
        <v>122</v>
      </c>
      <c r="DW110" s="933"/>
      <c r="DX110" s="933"/>
      <c r="DY110" s="933"/>
      <c r="DZ110" s="934"/>
    </row>
    <row r="111" spans="1:131" s="229" customFormat="1" ht="26.25" customHeight="1" x14ac:dyDescent="0.2">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122</v>
      </c>
      <c r="AB111" s="939"/>
      <c r="AC111" s="939"/>
      <c r="AD111" s="939"/>
      <c r="AE111" s="940"/>
      <c r="AF111" s="941" t="s">
        <v>122</v>
      </c>
      <c r="AG111" s="939"/>
      <c r="AH111" s="939"/>
      <c r="AI111" s="939"/>
      <c r="AJ111" s="940"/>
      <c r="AK111" s="941" t="s">
        <v>122</v>
      </c>
      <c r="AL111" s="939"/>
      <c r="AM111" s="939"/>
      <c r="AN111" s="939"/>
      <c r="AO111" s="940"/>
      <c r="AP111" s="942" t="s">
        <v>122</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t="s">
        <v>122</v>
      </c>
      <c r="BR111" s="927"/>
      <c r="BS111" s="927"/>
      <c r="BT111" s="927"/>
      <c r="BU111" s="927"/>
      <c r="BV111" s="927" t="s">
        <v>122</v>
      </c>
      <c r="BW111" s="927"/>
      <c r="BX111" s="927"/>
      <c r="BY111" s="927"/>
      <c r="BZ111" s="927"/>
      <c r="CA111" s="927" t="s">
        <v>122</v>
      </c>
      <c r="CB111" s="927"/>
      <c r="CC111" s="927"/>
      <c r="CD111" s="927"/>
      <c r="CE111" s="927"/>
      <c r="CF111" s="921" t="s">
        <v>122</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122</v>
      </c>
      <c r="DH111" s="927"/>
      <c r="DI111" s="927"/>
      <c r="DJ111" s="927"/>
      <c r="DK111" s="927"/>
      <c r="DL111" s="927" t="s">
        <v>122</v>
      </c>
      <c r="DM111" s="927"/>
      <c r="DN111" s="927"/>
      <c r="DO111" s="927"/>
      <c r="DP111" s="927"/>
      <c r="DQ111" s="927" t="s">
        <v>122</v>
      </c>
      <c r="DR111" s="927"/>
      <c r="DS111" s="927"/>
      <c r="DT111" s="927"/>
      <c r="DU111" s="927"/>
      <c r="DV111" s="928" t="s">
        <v>122</v>
      </c>
      <c r="DW111" s="928"/>
      <c r="DX111" s="928"/>
      <c r="DY111" s="928"/>
      <c r="DZ111" s="929"/>
    </row>
    <row r="112" spans="1:131" s="229" customFormat="1" ht="26.25" customHeight="1" x14ac:dyDescent="0.2">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122</v>
      </c>
      <c r="AB112" s="960"/>
      <c r="AC112" s="960"/>
      <c r="AD112" s="960"/>
      <c r="AE112" s="961"/>
      <c r="AF112" s="962" t="s">
        <v>122</v>
      </c>
      <c r="AG112" s="960"/>
      <c r="AH112" s="960"/>
      <c r="AI112" s="960"/>
      <c r="AJ112" s="961"/>
      <c r="AK112" s="962" t="s">
        <v>122</v>
      </c>
      <c r="AL112" s="960"/>
      <c r="AM112" s="960"/>
      <c r="AN112" s="960"/>
      <c r="AO112" s="961"/>
      <c r="AP112" s="963" t="s">
        <v>122</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4960616</v>
      </c>
      <c r="BR112" s="927"/>
      <c r="BS112" s="927"/>
      <c r="BT112" s="927"/>
      <c r="BU112" s="927"/>
      <c r="BV112" s="927">
        <v>4670551</v>
      </c>
      <c r="BW112" s="927"/>
      <c r="BX112" s="927"/>
      <c r="BY112" s="927"/>
      <c r="BZ112" s="927"/>
      <c r="CA112" s="927">
        <v>4490698</v>
      </c>
      <c r="CB112" s="927"/>
      <c r="CC112" s="927"/>
      <c r="CD112" s="927"/>
      <c r="CE112" s="927"/>
      <c r="CF112" s="921">
        <v>44.1</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122</v>
      </c>
      <c r="DH112" s="927"/>
      <c r="DI112" s="927"/>
      <c r="DJ112" s="927"/>
      <c r="DK112" s="927"/>
      <c r="DL112" s="927" t="s">
        <v>122</v>
      </c>
      <c r="DM112" s="927"/>
      <c r="DN112" s="927"/>
      <c r="DO112" s="927"/>
      <c r="DP112" s="927"/>
      <c r="DQ112" s="927" t="s">
        <v>122</v>
      </c>
      <c r="DR112" s="927"/>
      <c r="DS112" s="927"/>
      <c r="DT112" s="927"/>
      <c r="DU112" s="927"/>
      <c r="DV112" s="928" t="s">
        <v>122</v>
      </c>
      <c r="DW112" s="928"/>
      <c r="DX112" s="928"/>
      <c r="DY112" s="928"/>
      <c r="DZ112" s="929"/>
    </row>
    <row r="113" spans="1:130" s="229" customFormat="1" ht="26.25" customHeight="1" x14ac:dyDescent="0.2">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446724</v>
      </c>
      <c r="AB113" s="939"/>
      <c r="AC113" s="939"/>
      <c r="AD113" s="939"/>
      <c r="AE113" s="940"/>
      <c r="AF113" s="941">
        <v>433600</v>
      </c>
      <c r="AG113" s="939"/>
      <c r="AH113" s="939"/>
      <c r="AI113" s="939"/>
      <c r="AJ113" s="940"/>
      <c r="AK113" s="941">
        <v>435048</v>
      </c>
      <c r="AL113" s="939"/>
      <c r="AM113" s="939"/>
      <c r="AN113" s="939"/>
      <c r="AO113" s="940"/>
      <c r="AP113" s="942">
        <v>4.3</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748095</v>
      </c>
      <c r="BR113" s="927"/>
      <c r="BS113" s="927"/>
      <c r="BT113" s="927"/>
      <c r="BU113" s="927"/>
      <c r="BV113" s="927">
        <v>635296</v>
      </c>
      <c r="BW113" s="927"/>
      <c r="BX113" s="927"/>
      <c r="BY113" s="927"/>
      <c r="BZ113" s="927"/>
      <c r="CA113" s="927">
        <v>604121</v>
      </c>
      <c r="CB113" s="927"/>
      <c r="CC113" s="927"/>
      <c r="CD113" s="927"/>
      <c r="CE113" s="927"/>
      <c r="CF113" s="921">
        <v>5.9</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122</v>
      </c>
      <c r="DH113" s="960"/>
      <c r="DI113" s="960"/>
      <c r="DJ113" s="960"/>
      <c r="DK113" s="961"/>
      <c r="DL113" s="962" t="s">
        <v>122</v>
      </c>
      <c r="DM113" s="960"/>
      <c r="DN113" s="960"/>
      <c r="DO113" s="960"/>
      <c r="DP113" s="961"/>
      <c r="DQ113" s="962" t="s">
        <v>122</v>
      </c>
      <c r="DR113" s="960"/>
      <c r="DS113" s="960"/>
      <c r="DT113" s="960"/>
      <c r="DU113" s="961"/>
      <c r="DV113" s="963" t="s">
        <v>122</v>
      </c>
      <c r="DW113" s="964"/>
      <c r="DX113" s="964"/>
      <c r="DY113" s="964"/>
      <c r="DZ113" s="965"/>
    </row>
    <row r="114" spans="1:130" s="229" customFormat="1" ht="26.25" customHeight="1" x14ac:dyDescent="0.2">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191889</v>
      </c>
      <c r="AB114" s="960"/>
      <c r="AC114" s="960"/>
      <c r="AD114" s="960"/>
      <c r="AE114" s="961"/>
      <c r="AF114" s="962">
        <v>183466</v>
      </c>
      <c r="AG114" s="960"/>
      <c r="AH114" s="960"/>
      <c r="AI114" s="960"/>
      <c r="AJ114" s="961"/>
      <c r="AK114" s="962">
        <v>163023</v>
      </c>
      <c r="AL114" s="960"/>
      <c r="AM114" s="960"/>
      <c r="AN114" s="960"/>
      <c r="AO114" s="961"/>
      <c r="AP114" s="963">
        <v>1.6</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3219185</v>
      </c>
      <c r="BR114" s="927"/>
      <c r="BS114" s="927"/>
      <c r="BT114" s="927"/>
      <c r="BU114" s="927"/>
      <c r="BV114" s="927">
        <v>3121700</v>
      </c>
      <c r="BW114" s="927"/>
      <c r="BX114" s="927"/>
      <c r="BY114" s="927"/>
      <c r="BZ114" s="927"/>
      <c r="CA114" s="927">
        <v>3125159</v>
      </c>
      <c r="CB114" s="927"/>
      <c r="CC114" s="927"/>
      <c r="CD114" s="927"/>
      <c r="CE114" s="927"/>
      <c r="CF114" s="921">
        <v>30.7</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122</v>
      </c>
      <c r="DH114" s="960"/>
      <c r="DI114" s="960"/>
      <c r="DJ114" s="960"/>
      <c r="DK114" s="961"/>
      <c r="DL114" s="962" t="s">
        <v>122</v>
      </c>
      <c r="DM114" s="960"/>
      <c r="DN114" s="960"/>
      <c r="DO114" s="960"/>
      <c r="DP114" s="961"/>
      <c r="DQ114" s="962" t="s">
        <v>122</v>
      </c>
      <c r="DR114" s="960"/>
      <c r="DS114" s="960"/>
      <c r="DT114" s="960"/>
      <c r="DU114" s="961"/>
      <c r="DV114" s="963" t="s">
        <v>122</v>
      </c>
      <c r="DW114" s="964"/>
      <c r="DX114" s="964"/>
      <c r="DY114" s="964"/>
      <c r="DZ114" s="965"/>
    </row>
    <row r="115" spans="1:130" s="229" customFormat="1" ht="26.25" customHeight="1" x14ac:dyDescent="0.2">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t="s">
        <v>122</v>
      </c>
      <c r="AB115" s="939"/>
      <c r="AC115" s="939"/>
      <c r="AD115" s="939"/>
      <c r="AE115" s="940"/>
      <c r="AF115" s="941" t="s">
        <v>122</v>
      </c>
      <c r="AG115" s="939"/>
      <c r="AH115" s="939"/>
      <c r="AI115" s="939"/>
      <c r="AJ115" s="940"/>
      <c r="AK115" s="941" t="s">
        <v>122</v>
      </c>
      <c r="AL115" s="939"/>
      <c r="AM115" s="939"/>
      <c r="AN115" s="939"/>
      <c r="AO115" s="940"/>
      <c r="AP115" s="942" t="s">
        <v>122</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t="s">
        <v>122</v>
      </c>
      <c r="BR115" s="927"/>
      <c r="BS115" s="927"/>
      <c r="BT115" s="927"/>
      <c r="BU115" s="927"/>
      <c r="BV115" s="927" t="s">
        <v>122</v>
      </c>
      <c r="BW115" s="927"/>
      <c r="BX115" s="927"/>
      <c r="BY115" s="927"/>
      <c r="BZ115" s="927"/>
      <c r="CA115" s="927" t="s">
        <v>122</v>
      </c>
      <c r="CB115" s="927"/>
      <c r="CC115" s="927"/>
      <c r="CD115" s="927"/>
      <c r="CE115" s="927"/>
      <c r="CF115" s="921" t="s">
        <v>122</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122</v>
      </c>
      <c r="DH115" s="960"/>
      <c r="DI115" s="960"/>
      <c r="DJ115" s="960"/>
      <c r="DK115" s="961"/>
      <c r="DL115" s="962" t="s">
        <v>122</v>
      </c>
      <c r="DM115" s="960"/>
      <c r="DN115" s="960"/>
      <c r="DO115" s="960"/>
      <c r="DP115" s="961"/>
      <c r="DQ115" s="962" t="s">
        <v>122</v>
      </c>
      <c r="DR115" s="960"/>
      <c r="DS115" s="960"/>
      <c r="DT115" s="960"/>
      <c r="DU115" s="961"/>
      <c r="DV115" s="963" t="s">
        <v>122</v>
      </c>
      <c r="DW115" s="964"/>
      <c r="DX115" s="964"/>
      <c r="DY115" s="964"/>
      <c r="DZ115" s="965"/>
    </row>
    <row r="116" spans="1:130" s="229" customFormat="1" ht="26.25" customHeight="1" x14ac:dyDescent="0.2">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122</v>
      </c>
      <c r="AB116" s="960"/>
      <c r="AC116" s="960"/>
      <c r="AD116" s="960"/>
      <c r="AE116" s="961"/>
      <c r="AF116" s="962" t="s">
        <v>122</v>
      </c>
      <c r="AG116" s="960"/>
      <c r="AH116" s="960"/>
      <c r="AI116" s="960"/>
      <c r="AJ116" s="961"/>
      <c r="AK116" s="962" t="s">
        <v>122</v>
      </c>
      <c r="AL116" s="960"/>
      <c r="AM116" s="960"/>
      <c r="AN116" s="960"/>
      <c r="AO116" s="961"/>
      <c r="AP116" s="963" t="s">
        <v>122</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122</v>
      </c>
      <c r="BR116" s="927"/>
      <c r="BS116" s="927"/>
      <c r="BT116" s="927"/>
      <c r="BU116" s="927"/>
      <c r="BV116" s="927" t="s">
        <v>122</v>
      </c>
      <c r="BW116" s="927"/>
      <c r="BX116" s="927"/>
      <c r="BY116" s="927"/>
      <c r="BZ116" s="927"/>
      <c r="CA116" s="927" t="s">
        <v>122</v>
      </c>
      <c r="CB116" s="927"/>
      <c r="CC116" s="927"/>
      <c r="CD116" s="927"/>
      <c r="CE116" s="927"/>
      <c r="CF116" s="921" t="s">
        <v>122</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122</v>
      </c>
      <c r="DH116" s="960"/>
      <c r="DI116" s="960"/>
      <c r="DJ116" s="960"/>
      <c r="DK116" s="961"/>
      <c r="DL116" s="962" t="s">
        <v>122</v>
      </c>
      <c r="DM116" s="960"/>
      <c r="DN116" s="960"/>
      <c r="DO116" s="960"/>
      <c r="DP116" s="961"/>
      <c r="DQ116" s="962" t="s">
        <v>122</v>
      </c>
      <c r="DR116" s="960"/>
      <c r="DS116" s="960"/>
      <c r="DT116" s="960"/>
      <c r="DU116" s="961"/>
      <c r="DV116" s="963" t="s">
        <v>122</v>
      </c>
      <c r="DW116" s="964"/>
      <c r="DX116" s="964"/>
      <c r="DY116" s="964"/>
      <c r="DZ116" s="965"/>
    </row>
    <row r="117" spans="1:130" s="229" customFormat="1" ht="26.25" customHeight="1" x14ac:dyDescent="0.2">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2179534</v>
      </c>
      <c r="AB117" s="980"/>
      <c r="AC117" s="980"/>
      <c r="AD117" s="980"/>
      <c r="AE117" s="981"/>
      <c r="AF117" s="982">
        <v>2026860</v>
      </c>
      <c r="AG117" s="980"/>
      <c r="AH117" s="980"/>
      <c r="AI117" s="980"/>
      <c r="AJ117" s="981"/>
      <c r="AK117" s="982">
        <v>2002590</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122</v>
      </c>
      <c r="BR117" s="927"/>
      <c r="BS117" s="927"/>
      <c r="BT117" s="927"/>
      <c r="BU117" s="927"/>
      <c r="BV117" s="927" t="s">
        <v>122</v>
      </c>
      <c r="BW117" s="927"/>
      <c r="BX117" s="927"/>
      <c r="BY117" s="927"/>
      <c r="BZ117" s="927"/>
      <c r="CA117" s="927" t="s">
        <v>122</v>
      </c>
      <c r="CB117" s="927"/>
      <c r="CC117" s="927"/>
      <c r="CD117" s="927"/>
      <c r="CE117" s="927"/>
      <c r="CF117" s="921" t="s">
        <v>122</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122</v>
      </c>
      <c r="DH117" s="960"/>
      <c r="DI117" s="960"/>
      <c r="DJ117" s="960"/>
      <c r="DK117" s="961"/>
      <c r="DL117" s="962" t="s">
        <v>122</v>
      </c>
      <c r="DM117" s="960"/>
      <c r="DN117" s="960"/>
      <c r="DO117" s="960"/>
      <c r="DP117" s="961"/>
      <c r="DQ117" s="962" t="s">
        <v>122</v>
      </c>
      <c r="DR117" s="960"/>
      <c r="DS117" s="960"/>
      <c r="DT117" s="960"/>
      <c r="DU117" s="961"/>
      <c r="DV117" s="963" t="s">
        <v>122</v>
      </c>
      <c r="DW117" s="964"/>
      <c r="DX117" s="964"/>
      <c r="DY117" s="964"/>
      <c r="DZ117" s="965"/>
    </row>
    <row r="118" spans="1:130" s="229" customFormat="1" ht="26.25" customHeight="1" x14ac:dyDescent="0.2">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294</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122</v>
      </c>
      <c r="BR118" s="1001"/>
      <c r="BS118" s="1001"/>
      <c r="BT118" s="1001"/>
      <c r="BU118" s="1001"/>
      <c r="BV118" s="1001" t="s">
        <v>122</v>
      </c>
      <c r="BW118" s="1001"/>
      <c r="BX118" s="1001"/>
      <c r="BY118" s="1001"/>
      <c r="BZ118" s="1001"/>
      <c r="CA118" s="1001" t="s">
        <v>122</v>
      </c>
      <c r="CB118" s="1001"/>
      <c r="CC118" s="1001"/>
      <c r="CD118" s="1001"/>
      <c r="CE118" s="1001"/>
      <c r="CF118" s="921" t="s">
        <v>122</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122</v>
      </c>
      <c r="DH118" s="960"/>
      <c r="DI118" s="960"/>
      <c r="DJ118" s="960"/>
      <c r="DK118" s="961"/>
      <c r="DL118" s="962" t="s">
        <v>122</v>
      </c>
      <c r="DM118" s="960"/>
      <c r="DN118" s="960"/>
      <c r="DO118" s="960"/>
      <c r="DP118" s="961"/>
      <c r="DQ118" s="962" t="s">
        <v>122</v>
      </c>
      <c r="DR118" s="960"/>
      <c r="DS118" s="960"/>
      <c r="DT118" s="960"/>
      <c r="DU118" s="961"/>
      <c r="DV118" s="963" t="s">
        <v>122</v>
      </c>
      <c r="DW118" s="964"/>
      <c r="DX118" s="964"/>
      <c r="DY118" s="964"/>
      <c r="DZ118" s="965"/>
    </row>
    <row r="119" spans="1:130" s="229" customFormat="1" ht="26.25" customHeight="1" x14ac:dyDescent="0.2">
      <c r="A119" s="1057"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122</v>
      </c>
      <c r="AB119" s="901"/>
      <c r="AC119" s="901"/>
      <c r="AD119" s="901"/>
      <c r="AE119" s="902"/>
      <c r="AF119" s="903" t="s">
        <v>122</v>
      </c>
      <c r="AG119" s="901"/>
      <c r="AH119" s="901"/>
      <c r="AI119" s="901"/>
      <c r="AJ119" s="902"/>
      <c r="AK119" s="903" t="s">
        <v>122</v>
      </c>
      <c r="AL119" s="901"/>
      <c r="AM119" s="901"/>
      <c r="AN119" s="901"/>
      <c r="AO119" s="902"/>
      <c r="AP119" s="904" t="s">
        <v>122</v>
      </c>
      <c r="AQ119" s="905"/>
      <c r="AR119" s="905"/>
      <c r="AS119" s="905"/>
      <c r="AT119" s="906"/>
      <c r="AU119" s="911"/>
      <c r="AV119" s="912"/>
      <c r="AW119" s="912"/>
      <c r="AX119" s="912"/>
      <c r="AY119" s="912"/>
      <c r="AZ119" s="250" t="s">
        <v>177</v>
      </c>
      <c r="BA119" s="250"/>
      <c r="BB119" s="250"/>
      <c r="BC119" s="250"/>
      <c r="BD119" s="250"/>
      <c r="BE119" s="250"/>
      <c r="BF119" s="250"/>
      <c r="BG119" s="250"/>
      <c r="BH119" s="250"/>
      <c r="BI119" s="250"/>
      <c r="BJ119" s="250"/>
      <c r="BK119" s="250"/>
      <c r="BL119" s="250"/>
      <c r="BM119" s="250"/>
      <c r="BN119" s="250"/>
      <c r="BO119" s="978" t="s">
        <v>440</v>
      </c>
      <c r="BP119" s="1006"/>
      <c r="BQ119" s="1000">
        <v>24620550</v>
      </c>
      <c r="BR119" s="1001"/>
      <c r="BS119" s="1001"/>
      <c r="BT119" s="1001"/>
      <c r="BU119" s="1001"/>
      <c r="BV119" s="1001">
        <v>23156498</v>
      </c>
      <c r="BW119" s="1001"/>
      <c r="BX119" s="1001"/>
      <c r="BY119" s="1001"/>
      <c r="BZ119" s="1001"/>
      <c r="CA119" s="1001">
        <v>22241835</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t="s">
        <v>122</v>
      </c>
      <c r="DH119" s="987"/>
      <c r="DI119" s="987"/>
      <c r="DJ119" s="987"/>
      <c r="DK119" s="988"/>
      <c r="DL119" s="986" t="s">
        <v>122</v>
      </c>
      <c r="DM119" s="987"/>
      <c r="DN119" s="987"/>
      <c r="DO119" s="987"/>
      <c r="DP119" s="988"/>
      <c r="DQ119" s="986" t="s">
        <v>122</v>
      </c>
      <c r="DR119" s="987"/>
      <c r="DS119" s="987"/>
      <c r="DT119" s="987"/>
      <c r="DU119" s="988"/>
      <c r="DV119" s="989" t="s">
        <v>122</v>
      </c>
      <c r="DW119" s="990"/>
      <c r="DX119" s="990"/>
      <c r="DY119" s="990"/>
      <c r="DZ119" s="991"/>
    </row>
    <row r="120" spans="1:130" s="229" customFormat="1" ht="26.25" customHeight="1" x14ac:dyDescent="0.2">
      <c r="A120" s="1058"/>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122</v>
      </c>
      <c r="AB120" s="960"/>
      <c r="AC120" s="960"/>
      <c r="AD120" s="960"/>
      <c r="AE120" s="961"/>
      <c r="AF120" s="962" t="s">
        <v>122</v>
      </c>
      <c r="AG120" s="960"/>
      <c r="AH120" s="960"/>
      <c r="AI120" s="960"/>
      <c r="AJ120" s="961"/>
      <c r="AK120" s="962" t="s">
        <v>122</v>
      </c>
      <c r="AL120" s="960"/>
      <c r="AM120" s="960"/>
      <c r="AN120" s="960"/>
      <c r="AO120" s="961"/>
      <c r="AP120" s="963" t="s">
        <v>122</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4253524</v>
      </c>
      <c r="BR120" s="932"/>
      <c r="BS120" s="932"/>
      <c r="BT120" s="932"/>
      <c r="BU120" s="932"/>
      <c r="BV120" s="932">
        <v>5418427</v>
      </c>
      <c r="BW120" s="932"/>
      <c r="BX120" s="932"/>
      <c r="BY120" s="932"/>
      <c r="BZ120" s="932"/>
      <c r="CA120" s="932">
        <v>5668464</v>
      </c>
      <c r="CB120" s="932"/>
      <c r="CC120" s="932"/>
      <c r="CD120" s="932"/>
      <c r="CE120" s="932"/>
      <c r="CF120" s="945">
        <v>55.6</v>
      </c>
      <c r="CG120" s="946"/>
      <c r="CH120" s="946"/>
      <c r="CI120" s="946"/>
      <c r="CJ120" s="946"/>
      <c r="CK120" s="1007" t="s">
        <v>444</v>
      </c>
      <c r="CL120" s="1008"/>
      <c r="CM120" s="1008"/>
      <c r="CN120" s="1008"/>
      <c r="CO120" s="1009"/>
      <c r="CP120" s="1015" t="s">
        <v>393</v>
      </c>
      <c r="CQ120" s="1016"/>
      <c r="CR120" s="1016"/>
      <c r="CS120" s="1016"/>
      <c r="CT120" s="1016"/>
      <c r="CU120" s="1016"/>
      <c r="CV120" s="1016"/>
      <c r="CW120" s="1016"/>
      <c r="CX120" s="1016"/>
      <c r="CY120" s="1016"/>
      <c r="CZ120" s="1016"/>
      <c r="DA120" s="1016"/>
      <c r="DB120" s="1016"/>
      <c r="DC120" s="1016"/>
      <c r="DD120" s="1016"/>
      <c r="DE120" s="1016"/>
      <c r="DF120" s="1017"/>
      <c r="DG120" s="931">
        <v>3075055</v>
      </c>
      <c r="DH120" s="932"/>
      <c r="DI120" s="932"/>
      <c r="DJ120" s="932"/>
      <c r="DK120" s="932"/>
      <c r="DL120" s="932">
        <v>2870051</v>
      </c>
      <c r="DM120" s="932"/>
      <c r="DN120" s="932"/>
      <c r="DO120" s="932"/>
      <c r="DP120" s="932"/>
      <c r="DQ120" s="932">
        <v>2740303</v>
      </c>
      <c r="DR120" s="932"/>
      <c r="DS120" s="932"/>
      <c r="DT120" s="932"/>
      <c r="DU120" s="932"/>
      <c r="DV120" s="933">
        <v>26.9</v>
      </c>
      <c r="DW120" s="933"/>
      <c r="DX120" s="933"/>
      <c r="DY120" s="933"/>
      <c r="DZ120" s="934"/>
    </row>
    <row r="121" spans="1:130" s="229" customFormat="1" ht="26.25" customHeight="1" x14ac:dyDescent="0.2">
      <c r="A121" s="1058"/>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122</v>
      </c>
      <c r="AB121" s="960"/>
      <c r="AC121" s="960"/>
      <c r="AD121" s="960"/>
      <c r="AE121" s="961"/>
      <c r="AF121" s="962" t="s">
        <v>122</v>
      </c>
      <c r="AG121" s="960"/>
      <c r="AH121" s="960"/>
      <c r="AI121" s="960"/>
      <c r="AJ121" s="961"/>
      <c r="AK121" s="962" t="s">
        <v>122</v>
      </c>
      <c r="AL121" s="960"/>
      <c r="AM121" s="960"/>
      <c r="AN121" s="960"/>
      <c r="AO121" s="961"/>
      <c r="AP121" s="963" t="s">
        <v>122</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v>2200620</v>
      </c>
      <c r="BR121" s="927"/>
      <c r="BS121" s="927"/>
      <c r="BT121" s="927"/>
      <c r="BU121" s="927"/>
      <c r="BV121" s="927">
        <v>2163577</v>
      </c>
      <c r="BW121" s="927"/>
      <c r="BX121" s="927"/>
      <c r="BY121" s="927"/>
      <c r="BZ121" s="927"/>
      <c r="CA121" s="927">
        <v>2394182</v>
      </c>
      <c r="CB121" s="927"/>
      <c r="CC121" s="927"/>
      <c r="CD121" s="927"/>
      <c r="CE121" s="927"/>
      <c r="CF121" s="921">
        <v>23.5</v>
      </c>
      <c r="CG121" s="922"/>
      <c r="CH121" s="922"/>
      <c r="CI121" s="922"/>
      <c r="CJ121" s="922"/>
      <c r="CK121" s="1010"/>
      <c r="CL121" s="1011"/>
      <c r="CM121" s="1011"/>
      <c r="CN121" s="1011"/>
      <c r="CO121" s="1012"/>
      <c r="CP121" s="1020" t="s">
        <v>391</v>
      </c>
      <c r="CQ121" s="1021"/>
      <c r="CR121" s="1021"/>
      <c r="CS121" s="1021"/>
      <c r="CT121" s="1021"/>
      <c r="CU121" s="1021"/>
      <c r="CV121" s="1021"/>
      <c r="CW121" s="1021"/>
      <c r="CX121" s="1021"/>
      <c r="CY121" s="1021"/>
      <c r="CZ121" s="1021"/>
      <c r="DA121" s="1021"/>
      <c r="DB121" s="1021"/>
      <c r="DC121" s="1021"/>
      <c r="DD121" s="1021"/>
      <c r="DE121" s="1021"/>
      <c r="DF121" s="1022"/>
      <c r="DG121" s="926">
        <v>1885561</v>
      </c>
      <c r="DH121" s="927"/>
      <c r="DI121" s="927"/>
      <c r="DJ121" s="927"/>
      <c r="DK121" s="927"/>
      <c r="DL121" s="927">
        <v>1800500</v>
      </c>
      <c r="DM121" s="927"/>
      <c r="DN121" s="927"/>
      <c r="DO121" s="927"/>
      <c r="DP121" s="927"/>
      <c r="DQ121" s="927">
        <v>1750395</v>
      </c>
      <c r="DR121" s="927"/>
      <c r="DS121" s="927"/>
      <c r="DT121" s="927"/>
      <c r="DU121" s="927"/>
      <c r="DV121" s="928">
        <v>17.2</v>
      </c>
      <c r="DW121" s="928"/>
      <c r="DX121" s="928"/>
      <c r="DY121" s="928"/>
      <c r="DZ121" s="929"/>
    </row>
    <row r="122" spans="1:130" s="229" customFormat="1" ht="26.25" customHeight="1" x14ac:dyDescent="0.2">
      <c r="A122" s="1058"/>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122</v>
      </c>
      <c r="AB122" s="960"/>
      <c r="AC122" s="960"/>
      <c r="AD122" s="960"/>
      <c r="AE122" s="961"/>
      <c r="AF122" s="962" t="s">
        <v>122</v>
      </c>
      <c r="AG122" s="960"/>
      <c r="AH122" s="960"/>
      <c r="AI122" s="960"/>
      <c r="AJ122" s="961"/>
      <c r="AK122" s="962" t="s">
        <v>122</v>
      </c>
      <c r="AL122" s="960"/>
      <c r="AM122" s="960"/>
      <c r="AN122" s="960"/>
      <c r="AO122" s="961"/>
      <c r="AP122" s="963" t="s">
        <v>122</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13643305</v>
      </c>
      <c r="BR122" s="1001"/>
      <c r="BS122" s="1001"/>
      <c r="BT122" s="1001"/>
      <c r="BU122" s="1001"/>
      <c r="BV122" s="1001">
        <v>12827347</v>
      </c>
      <c r="BW122" s="1001"/>
      <c r="BX122" s="1001"/>
      <c r="BY122" s="1001"/>
      <c r="BZ122" s="1001"/>
      <c r="CA122" s="1001">
        <v>12111068</v>
      </c>
      <c r="CB122" s="1001"/>
      <c r="CC122" s="1001"/>
      <c r="CD122" s="1001"/>
      <c r="CE122" s="1001"/>
      <c r="CF122" s="1018">
        <v>118.8</v>
      </c>
      <c r="CG122" s="1019"/>
      <c r="CH122" s="1019"/>
      <c r="CI122" s="1019"/>
      <c r="CJ122" s="1019"/>
      <c r="CK122" s="1010"/>
      <c r="CL122" s="1011"/>
      <c r="CM122" s="1011"/>
      <c r="CN122" s="1011"/>
      <c r="CO122" s="1012"/>
      <c r="CP122" s="1020" t="s">
        <v>389</v>
      </c>
      <c r="CQ122" s="1021"/>
      <c r="CR122" s="1021"/>
      <c r="CS122" s="1021"/>
      <c r="CT122" s="1021"/>
      <c r="CU122" s="1021"/>
      <c r="CV122" s="1021"/>
      <c r="CW122" s="1021"/>
      <c r="CX122" s="1021"/>
      <c r="CY122" s="1021"/>
      <c r="CZ122" s="1021"/>
      <c r="DA122" s="1021"/>
      <c r="DB122" s="1021"/>
      <c r="DC122" s="1021"/>
      <c r="DD122" s="1021"/>
      <c r="DE122" s="1021"/>
      <c r="DF122" s="1022"/>
      <c r="DG122" s="926" t="s">
        <v>122</v>
      </c>
      <c r="DH122" s="927"/>
      <c r="DI122" s="927"/>
      <c r="DJ122" s="927"/>
      <c r="DK122" s="927"/>
      <c r="DL122" s="927" t="s">
        <v>122</v>
      </c>
      <c r="DM122" s="927"/>
      <c r="DN122" s="927"/>
      <c r="DO122" s="927"/>
      <c r="DP122" s="927"/>
      <c r="DQ122" s="927" t="s">
        <v>122</v>
      </c>
      <c r="DR122" s="927"/>
      <c r="DS122" s="927"/>
      <c r="DT122" s="927"/>
      <c r="DU122" s="927"/>
      <c r="DV122" s="928" t="s">
        <v>122</v>
      </c>
      <c r="DW122" s="928"/>
      <c r="DX122" s="928"/>
      <c r="DY122" s="928"/>
      <c r="DZ122" s="929"/>
    </row>
    <row r="123" spans="1:130" s="229" customFormat="1" ht="26.25" customHeight="1" x14ac:dyDescent="0.2">
      <c r="A123" s="1058"/>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122</v>
      </c>
      <c r="AB123" s="960"/>
      <c r="AC123" s="960"/>
      <c r="AD123" s="960"/>
      <c r="AE123" s="961"/>
      <c r="AF123" s="962" t="s">
        <v>122</v>
      </c>
      <c r="AG123" s="960"/>
      <c r="AH123" s="960"/>
      <c r="AI123" s="960"/>
      <c r="AJ123" s="961"/>
      <c r="AK123" s="962" t="s">
        <v>122</v>
      </c>
      <c r="AL123" s="960"/>
      <c r="AM123" s="960"/>
      <c r="AN123" s="960"/>
      <c r="AO123" s="961"/>
      <c r="AP123" s="963" t="s">
        <v>122</v>
      </c>
      <c r="AQ123" s="964"/>
      <c r="AR123" s="964"/>
      <c r="AS123" s="964"/>
      <c r="AT123" s="965"/>
      <c r="AU123" s="998"/>
      <c r="AV123" s="999"/>
      <c r="AW123" s="999"/>
      <c r="AX123" s="999"/>
      <c r="AY123" s="999"/>
      <c r="AZ123" s="250" t="s">
        <v>177</v>
      </c>
      <c r="BA123" s="250"/>
      <c r="BB123" s="250"/>
      <c r="BC123" s="250"/>
      <c r="BD123" s="250"/>
      <c r="BE123" s="250"/>
      <c r="BF123" s="250"/>
      <c r="BG123" s="250"/>
      <c r="BH123" s="250"/>
      <c r="BI123" s="250"/>
      <c r="BJ123" s="250"/>
      <c r="BK123" s="250"/>
      <c r="BL123" s="250"/>
      <c r="BM123" s="250"/>
      <c r="BN123" s="250"/>
      <c r="BO123" s="978" t="s">
        <v>448</v>
      </c>
      <c r="BP123" s="1006"/>
      <c r="BQ123" s="1064">
        <v>20097449</v>
      </c>
      <c r="BR123" s="1065"/>
      <c r="BS123" s="1065"/>
      <c r="BT123" s="1065"/>
      <c r="BU123" s="1065"/>
      <c r="BV123" s="1065">
        <v>20409351</v>
      </c>
      <c r="BW123" s="1065"/>
      <c r="BX123" s="1065"/>
      <c r="BY123" s="1065"/>
      <c r="BZ123" s="1065"/>
      <c r="CA123" s="1065">
        <v>20173714</v>
      </c>
      <c r="CB123" s="1065"/>
      <c r="CC123" s="1065"/>
      <c r="CD123" s="1065"/>
      <c r="CE123" s="1065"/>
      <c r="CF123" s="1002"/>
      <c r="CG123" s="1003"/>
      <c r="CH123" s="1003"/>
      <c r="CI123" s="1003"/>
      <c r="CJ123" s="1004"/>
      <c r="CK123" s="1010"/>
      <c r="CL123" s="1011"/>
      <c r="CM123" s="1011"/>
      <c r="CN123" s="1011"/>
      <c r="CO123" s="1012"/>
      <c r="CP123" s="1020" t="s">
        <v>390</v>
      </c>
      <c r="CQ123" s="1021"/>
      <c r="CR123" s="1021"/>
      <c r="CS123" s="1021"/>
      <c r="CT123" s="1021"/>
      <c r="CU123" s="1021"/>
      <c r="CV123" s="1021"/>
      <c r="CW123" s="1021"/>
      <c r="CX123" s="1021"/>
      <c r="CY123" s="1021"/>
      <c r="CZ123" s="1021"/>
      <c r="DA123" s="1021"/>
      <c r="DB123" s="1021"/>
      <c r="DC123" s="1021"/>
      <c r="DD123" s="1021"/>
      <c r="DE123" s="1021"/>
      <c r="DF123" s="1022"/>
      <c r="DG123" s="959" t="s">
        <v>122</v>
      </c>
      <c r="DH123" s="960"/>
      <c r="DI123" s="960"/>
      <c r="DJ123" s="960"/>
      <c r="DK123" s="961"/>
      <c r="DL123" s="962" t="s">
        <v>122</v>
      </c>
      <c r="DM123" s="960"/>
      <c r="DN123" s="960"/>
      <c r="DO123" s="960"/>
      <c r="DP123" s="961"/>
      <c r="DQ123" s="962" t="s">
        <v>122</v>
      </c>
      <c r="DR123" s="960"/>
      <c r="DS123" s="960"/>
      <c r="DT123" s="960"/>
      <c r="DU123" s="961"/>
      <c r="DV123" s="963" t="s">
        <v>122</v>
      </c>
      <c r="DW123" s="964"/>
      <c r="DX123" s="964"/>
      <c r="DY123" s="964"/>
      <c r="DZ123" s="965"/>
    </row>
    <row r="124" spans="1:130" s="229" customFormat="1" ht="26.25" customHeight="1" thickBot="1" x14ac:dyDescent="0.25">
      <c r="A124" s="1058"/>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122</v>
      </c>
      <c r="AB124" s="960"/>
      <c r="AC124" s="960"/>
      <c r="AD124" s="960"/>
      <c r="AE124" s="961"/>
      <c r="AF124" s="962" t="s">
        <v>122</v>
      </c>
      <c r="AG124" s="960"/>
      <c r="AH124" s="960"/>
      <c r="AI124" s="960"/>
      <c r="AJ124" s="961"/>
      <c r="AK124" s="962" t="s">
        <v>122</v>
      </c>
      <c r="AL124" s="960"/>
      <c r="AM124" s="960"/>
      <c r="AN124" s="960"/>
      <c r="AO124" s="961"/>
      <c r="AP124" s="963" t="s">
        <v>122</v>
      </c>
      <c r="AQ124" s="964"/>
      <c r="AR124" s="964"/>
      <c r="AS124" s="964"/>
      <c r="AT124" s="965"/>
      <c r="AU124" s="1060" t="s">
        <v>449</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43.7</v>
      </c>
      <c r="BR124" s="1028"/>
      <c r="BS124" s="1028"/>
      <c r="BT124" s="1028"/>
      <c r="BU124" s="1028"/>
      <c r="BV124" s="1028">
        <v>26.4</v>
      </c>
      <c r="BW124" s="1028"/>
      <c r="BX124" s="1028"/>
      <c r="BY124" s="1028"/>
      <c r="BZ124" s="1028"/>
      <c r="CA124" s="1028">
        <v>20.2</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t="s">
        <v>122</v>
      </c>
      <c r="DH124" s="987"/>
      <c r="DI124" s="987"/>
      <c r="DJ124" s="987"/>
      <c r="DK124" s="988"/>
      <c r="DL124" s="986" t="s">
        <v>122</v>
      </c>
      <c r="DM124" s="987"/>
      <c r="DN124" s="987"/>
      <c r="DO124" s="987"/>
      <c r="DP124" s="988"/>
      <c r="DQ124" s="986" t="s">
        <v>122</v>
      </c>
      <c r="DR124" s="987"/>
      <c r="DS124" s="987"/>
      <c r="DT124" s="987"/>
      <c r="DU124" s="988"/>
      <c r="DV124" s="989" t="s">
        <v>122</v>
      </c>
      <c r="DW124" s="990"/>
      <c r="DX124" s="990"/>
      <c r="DY124" s="990"/>
      <c r="DZ124" s="991"/>
    </row>
    <row r="125" spans="1:130" s="229" customFormat="1" ht="26.25" customHeight="1" x14ac:dyDescent="0.2">
      <c r="A125" s="1058"/>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122</v>
      </c>
      <c r="AB125" s="960"/>
      <c r="AC125" s="960"/>
      <c r="AD125" s="960"/>
      <c r="AE125" s="961"/>
      <c r="AF125" s="962" t="s">
        <v>122</v>
      </c>
      <c r="AG125" s="960"/>
      <c r="AH125" s="960"/>
      <c r="AI125" s="960"/>
      <c r="AJ125" s="961"/>
      <c r="AK125" s="962" t="s">
        <v>122</v>
      </c>
      <c r="AL125" s="960"/>
      <c r="AM125" s="960"/>
      <c r="AN125" s="960"/>
      <c r="AO125" s="961"/>
      <c r="AP125" s="963" t="s">
        <v>122</v>
      </c>
      <c r="AQ125" s="964"/>
      <c r="AR125" s="964"/>
      <c r="AS125" s="964"/>
      <c r="AT125" s="965"/>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23" t="s">
        <v>451</v>
      </c>
      <c r="CL125" s="1008"/>
      <c r="CM125" s="1008"/>
      <c r="CN125" s="1008"/>
      <c r="CO125" s="1009"/>
      <c r="CP125" s="930" t="s">
        <v>452</v>
      </c>
      <c r="CQ125" s="898"/>
      <c r="CR125" s="898"/>
      <c r="CS125" s="898"/>
      <c r="CT125" s="898"/>
      <c r="CU125" s="898"/>
      <c r="CV125" s="898"/>
      <c r="CW125" s="898"/>
      <c r="CX125" s="898"/>
      <c r="CY125" s="898"/>
      <c r="CZ125" s="898"/>
      <c r="DA125" s="898"/>
      <c r="DB125" s="898"/>
      <c r="DC125" s="898"/>
      <c r="DD125" s="898"/>
      <c r="DE125" s="898"/>
      <c r="DF125" s="899"/>
      <c r="DG125" s="931" t="s">
        <v>122</v>
      </c>
      <c r="DH125" s="932"/>
      <c r="DI125" s="932"/>
      <c r="DJ125" s="932"/>
      <c r="DK125" s="932"/>
      <c r="DL125" s="932" t="s">
        <v>122</v>
      </c>
      <c r="DM125" s="932"/>
      <c r="DN125" s="932"/>
      <c r="DO125" s="932"/>
      <c r="DP125" s="932"/>
      <c r="DQ125" s="932" t="s">
        <v>122</v>
      </c>
      <c r="DR125" s="932"/>
      <c r="DS125" s="932"/>
      <c r="DT125" s="932"/>
      <c r="DU125" s="932"/>
      <c r="DV125" s="933" t="s">
        <v>122</v>
      </c>
      <c r="DW125" s="933"/>
      <c r="DX125" s="933"/>
      <c r="DY125" s="933"/>
      <c r="DZ125" s="934"/>
    </row>
    <row r="126" spans="1:130" s="229" customFormat="1" ht="26.25" customHeight="1" thickBot="1" x14ac:dyDescent="0.25">
      <c r="A126" s="1058"/>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t="s">
        <v>122</v>
      </c>
      <c r="AB126" s="960"/>
      <c r="AC126" s="960"/>
      <c r="AD126" s="960"/>
      <c r="AE126" s="961"/>
      <c r="AF126" s="962" t="s">
        <v>122</v>
      </c>
      <c r="AG126" s="960"/>
      <c r="AH126" s="960"/>
      <c r="AI126" s="960"/>
      <c r="AJ126" s="961"/>
      <c r="AK126" s="962" t="s">
        <v>122</v>
      </c>
      <c r="AL126" s="960"/>
      <c r="AM126" s="960"/>
      <c r="AN126" s="960"/>
      <c r="AO126" s="961"/>
      <c r="AP126" s="963" t="s">
        <v>122</v>
      </c>
      <c r="AQ126" s="964"/>
      <c r="AR126" s="964"/>
      <c r="AS126" s="964"/>
      <c r="AT126" s="965"/>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24"/>
      <c r="CL126" s="1011"/>
      <c r="CM126" s="1011"/>
      <c r="CN126" s="1011"/>
      <c r="CO126" s="1012"/>
      <c r="CP126" s="923" t="s">
        <v>453</v>
      </c>
      <c r="CQ126" s="924"/>
      <c r="CR126" s="924"/>
      <c r="CS126" s="924"/>
      <c r="CT126" s="924"/>
      <c r="CU126" s="924"/>
      <c r="CV126" s="924"/>
      <c r="CW126" s="924"/>
      <c r="CX126" s="924"/>
      <c r="CY126" s="924"/>
      <c r="CZ126" s="924"/>
      <c r="DA126" s="924"/>
      <c r="DB126" s="924"/>
      <c r="DC126" s="924"/>
      <c r="DD126" s="924"/>
      <c r="DE126" s="924"/>
      <c r="DF126" s="925"/>
      <c r="DG126" s="926" t="s">
        <v>122</v>
      </c>
      <c r="DH126" s="927"/>
      <c r="DI126" s="927"/>
      <c r="DJ126" s="927"/>
      <c r="DK126" s="927"/>
      <c r="DL126" s="927" t="s">
        <v>122</v>
      </c>
      <c r="DM126" s="927"/>
      <c r="DN126" s="927"/>
      <c r="DO126" s="927"/>
      <c r="DP126" s="927"/>
      <c r="DQ126" s="927" t="s">
        <v>122</v>
      </c>
      <c r="DR126" s="927"/>
      <c r="DS126" s="927"/>
      <c r="DT126" s="927"/>
      <c r="DU126" s="927"/>
      <c r="DV126" s="928" t="s">
        <v>122</v>
      </c>
      <c r="DW126" s="928"/>
      <c r="DX126" s="928"/>
      <c r="DY126" s="928"/>
      <c r="DZ126" s="929"/>
    </row>
    <row r="127" spans="1:130" s="229" customFormat="1" ht="26.25" customHeight="1" x14ac:dyDescent="0.2">
      <c r="A127" s="1059"/>
      <c r="B127" s="952"/>
      <c r="C127" s="974" t="s">
        <v>454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t="s">
        <v>122</v>
      </c>
      <c r="AB127" s="960"/>
      <c r="AC127" s="960"/>
      <c r="AD127" s="960"/>
      <c r="AE127" s="961"/>
      <c r="AF127" s="962" t="s">
        <v>122</v>
      </c>
      <c r="AG127" s="960"/>
      <c r="AH127" s="960"/>
      <c r="AI127" s="960"/>
      <c r="AJ127" s="961"/>
      <c r="AK127" s="962" t="s">
        <v>122</v>
      </c>
      <c r="AL127" s="960"/>
      <c r="AM127" s="960"/>
      <c r="AN127" s="960"/>
      <c r="AO127" s="961"/>
      <c r="AP127" s="963" t="s">
        <v>122</v>
      </c>
      <c r="AQ127" s="964"/>
      <c r="AR127" s="964"/>
      <c r="AS127" s="964"/>
      <c r="AT127" s="965"/>
      <c r="AU127" s="231"/>
      <c r="AV127" s="231"/>
      <c r="AW127" s="231"/>
      <c r="AX127" s="1032" t="s">
        <v>455</v>
      </c>
      <c r="AY127" s="1033"/>
      <c r="AZ127" s="1033"/>
      <c r="BA127" s="1033"/>
      <c r="BB127" s="1033"/>
      <c r="BC127" s="1033"/>
      <c r="BD127" s="1033"/>
      <c r="BE127" s="1034"/>
      <c r="BF127" s="1035" t="s">
        <v>456</v>
      </c>
      <c r="BG127" s="1033"/>
      <c r="BH127" s="1033"/>
      <c r="BI127" s="1033"/>
      <c r="BJ127" s="1033"/>
      <c r="BK127" s="1033"/>
      <c r="BL127" s="1034"/>
      <c r="BM127" s="1035" t="s">
        <v>457</v>
      </c>
      <c r="BN127" s="1033"/>
      <c r="BO127" s="1033"/>
      <c r="BP127" s="1033"/>
      <c r="BQ127" s="1033"/>
      <c r="BR127" s="1033"/>
      <c r="BS127" s="1034"/>
      <c r="BT127" s="1035" t="s">
        <v>458</v>
      </c>
      <c r="BU127" s="1033"/>
      <c r="BV127" s="1033"/>
      <c r="BW127" s="1033"/>
      <c r="BX127" s="1033"/>
      <c r="BY127" s="1033"/>
      <c r="BZ127" s="1056"/>
      <c r="CA127" s="231"/>
      <c r="CB127" s="231"/>
      <c r="CC127" s="231"/>
      <c r="CD127" s="254"/>
      <c r="CE127" s="254"/>
      <c r="CF127" s="254"/>
      <c r="CG127" s="231"/>
      <c r="CH127" s="231"/>
      <c r="CI127" s="231"/>
      <c r="CJ127" s="253"/>
      <c r="CK127" s="1024"/>
      <c r="CL127" s="1011"/>
      <c r="CM127" s="1011"/>
      <c r="CN127" s="1011"/>
      <c r="CO127" s="1012"/>
      <c r="CP127" s="923" t="s">
        <v>459</v>
      </c>
      <c r="CQ127" s="924"/>
      <c r="CR127" s="924"/>
      <c r="CS127" s="924"/>
      <c r="CT127" s="924"/>
      <c r="CU127" s="924"/>
      <c r="CV127" s="924"/>
      <c r="CW127" s="924"/>
      <c r="CX127" s="924"/>
      <c r="CY127" s="924"/>
      <c r="CZ127" s="924"/>
      <c r="DA127" s="924"/>
      <c r="DB127" s="924"/>
      <c r="DC127" s="924"/>
      <c r="DD127" s="924"/>
      <c r="DE127" s="924"/>
      <c r="DF127" s="925"/>
      <c r="DG127" s="926" t="s">
        <v>122</v>
      </c>
      <c r="DH127" s="927"/>
      <c r="DI127" s="927"/>
      <c r="DJ127" s="927"/>
      <c r="DK127" s="927"/>
      <c r="DL127" s="927" t="s">
        <v>122</v>
      </c>
      <c r="DM127" s="927"/>
      <c r="DN127" s="927"/>
      <c r="DO127" s="927"/>
      <c r="DP127" s="927"/>
      <c r="DQ127" s="927" t="s">
        <v>122</v>
      </c>
      <c r="DR127" s="927"/>
      <c r="DS127" s="927"/>
      <c r="DT127" s="927"/>
      <c r="DU127" s="927"/>
      <c r="DV127" s="928" t="s">
        <v>122</v>
      </c>
      <c r="DW127" s="928"/>
      <c r="DX127" s="928"/>
      <c r="DY127" s="928"/>
      <c r="DZ127" s="929"/>
    </row>
    <row r="128" spans="1:130" s="229" customFormat="1" ht="26.25" customHeight="1" thickBot="1" x14ac:dyDescent="0.25">
      <c r="A128" s="1042" t="s">
        <v>460</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461</v>
      </c>
      <c r="X128" s="1044"/>
      <c r="Y128" s="1044"/>
      <c r="Z128" s="1045"/>
      <c r="AA128" s="1046">
        <v>256769</v>
      </c>
      <c r="AB128" s="1047"/>
      <c r="AC128" s="1047"/>
      <c r="AD128" s="1047"/>
      <c r="AE128" s="1048"/>
      <c r="AF128" s="1049">
        <v>256114</v>
      </c>
      <c r="AG128" s="1047"/>
      <c r="AH128" s="1047"/>
      <c r="AI128" s="1047"/>
      <c r="AJ128" s="1048"/>
      <c r="AK128" s="1049">
        <v>260100</v>
      </c>
      <c r="AL128" s="1047"/>
      <c r="AM128" s="1047"/>
      <c r="AN128" s="1047"/>
      <c r="AO128" s="1048"/>
      <c r="AP128" s="1050"/>
      <c r="AQ128" s="1051"/>
      <c r="AR128" s="1051"/>
      <c r="AS128" s="1051"/>
      <c r="AT128" s="1052"/>
      <c r="AU128" s="231"/>
      <c r="AV128" s="231"/>
      <c r="AW128" s="231"/>
      <c r="AX128" s="897" t="s">
        <v>462</v>
      </c>
      <c r="AY128" s="898"/>
      <c r="AZ128" s="898"/>
      <c r="BA128" s="898"/>
      <c r="BB128" s="898"/>
      <c r="BC128" s="898"/>
      <c r="BD128" s="898"/>
      <c r="BE128" s="899"/>
      <c r="BF128" s="1053" t="s">
        <v>122</v>
      </c>
      <c r="BG128" s="1054"/>
      <c r="BH128" s="1054"/>
      <c r="BI128" s="1054"/>
      <c r="BJ128" s="1054"/>
      <c r="BK128" s="1054"/>
      <c r="BL128" s="1055"/>
      <c r="BM128" s="1053">
        <v>13.12</v>
      </c>
      <c r="BN128" s="1054"/>
      <c r="BO128" s="1054"/>
      <c r="BP128" s="1054"/>
      <c r="BQ128" s="1054"/>
      <c r="BR128" s="1054"/>
      <c r="BS128" s="1055"/>
      <c r="BT128" s="1053">
        <v>20</v>
      </c>
      <c r="BU128" s="1054"/>
      <c r="BV128" s="1054"/>
      <c r="BW128" s="1054"/>
      <c r="BX128" s="1054"/>
      <c r="BY128" s="1054"/>
      <c r="BZ128" s="1077"/>
      <c r="CA128" s="254"/>
      <c r="CB128" s="254"/>
      <c r="CC128" s="254"/>
      <c r="CD128" s="254"/>
      <c r="CE128" s="254"/>
      <c r="CF128" s="254"/>
      <c r="CG128" s="231"/>
      <c r="CH128" s="231"/>
      <c r="CI128" s="231"/>
      <c r="CJ128" s="253"/>
      <c r="CK128" s="1025"/>
      <c r="CL128" s="1026"/>
      <c r="CM128" s="1026"/>
      <c r="CN128" s="1026"/>
      <c r="CO128" s="1027"/>
      <c r="CP128" s="1036" t="s">
        <v>463</v>
      </c>
      <c r="CQ128" s="726"/>
      <c r="CR128" s="726"/>
      <c r="CS128" s="726"/>
      <c r="CT128" s="726"/>
      <c r="CU128" s="726"/>
      <c r="CV128" s="726"/>
      <c r="CW128" s="726"/>
      <c r="CX128" s="726"/>
      <c r="CY128" s="726"/>
      <c r="CZ128" s="726"/>
      <c r="DA128" s="726"/>
      <c r="DB128" s="726"/>
      <c r="DC128" s="726"/>
      <c r="DD128" s="726"/>
      <c r="DE128" s="726"/>
      <c r="DF128" s="1037"/>
      <c r="DG128" s="1038" t="s">
        <v>122</v>
      </c>
      <c r="DH128" s="1039"/>
      <c r="DI128" s="1039"/>
      <c r="DJ128" s="1039"/>
      <c r="DK128" s="1039"/>
      <c r="DL128" s="1039" t="s">
        <v>122</v>
      </c>
      <c r="DM128" s="1039"/>
      <c r="DN128" s="1039"/>
      <c r="DO128" s="1039"/>
      <c r="DP128" s="1039"/>
      <c r="DQ128" s="1039" t="s">
        <v>122</v>
      </c>
      <c r="DR128" s="1039"/>
      <c r="DS128" s="1039"/>
      <c r="DT128" s="1039"/>
      <c r="DU128" s="1039"/>
      <c r="DV128" s="1040" t="s">
        <v>122</v>
      </c>
      <c r="DW128" s="1040"/>
      <c r="DX128" s="1040"/>
      <c r="DY128" s="1040"/>
      <c r="DZ128" s="1041"/>
    </row>
    <row r="129" spans="1:131" s="229" customFormat="1" ht="26.25" customHeight="1" x14ac:dyDescent="0.2">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464</v>
      </c>
      <c r="X129" s="1072"/>
      <c r="Y129" s="1072"/>
      <c r="Z129" s="1073"/>
      <c r="AA129" s="959">
        <v>11620178</v>
      </c>
      <c r="AB129" s="960"/>
      <c r="AC129" s="960"/>
      <c r="AD129" s="960"/>
      <c r="AE129" s="961"/>
      <c r="AF129" s="962">
        <v>11582366</v>
      </c>
      <c r="AG129" s="960"/>
      <c r="AH129" s="960"/>
      <c r="AI129" s="960"/>
      <c r="AJ129" s="961"/>
      <c r="AK129" s="962">
        <v>11483754</v>
      </c>
      <c r="AL129" s="960"/>
      <c r="AM129" s="960"/>
      <c r="AN129" s="960"/>
      <c r="AO129" s="961"/>
      <c r="AP129" s="1074"/>
      <c r="AQ129" s="1075"/>
      <c r="AR129" s="1075"/>
      <c r="AS129" s="1075"/>
      <c r="AT129" s="1076"/>
      <c r="AU129" s="232"/>
      <c r="AV129" s="232"/>
      <c r="AW129" s="232"/>
      <c r="AX129" s="1066" t="s">
        <v>465</v>
      </c>
      <c r="AY129" s="924"/>
      <c r="AZ129" s="924"/>
      <c r="BA129" s="924"/>
      <c r="BB129" s="924"/>
      <c r="BC129" s="924"/>
      <c r="BD129" s="924"/>
      <c r="BE129" s="925"/>
      <c r="BF129" s="1067" t="s">
        <v>122</v>
      </c>
      <c r="BG129" s="1068"/>
      <c r="BH129" s="1068"/>
      <c r="BI129" s="1068"/>
      <c r="BJ129" s="1068"/>
      <c r="BK129" s="1068"/>
      <c r="BL129" s="1069"/>
      <c r="BM129" s="1067">
        <v>18.12</v>
      </c>
      <c r="BN129" s="1068"/>
      <c r="BO129" s="1068"/>
      <c r="BP129" s="1068"/>
      <c r="BQ129" s="1068"/>
      <c r="BR129" s="1068"/>
      <c r="BS129" s="1069"/>
      <c r="BT129" s="1067">
        <v>30</v>
      </c>
      <c r="BU129" s="1068"/>
      <c r="BV129" s="1068"/>
      <c r="BW129" s="1068"/>
      <c r="BX129" s="1068"/>
      <c r="BY129" s="1068"/>
      <c r="BZ129" s="107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35" t="s">
        <v>466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467</v>
      </c>
      <c r="X130" s="1072"/>
      <c r="Y130" s="1072"/>
      <c r="Z130" s="1073"/>
      <c r="AA130" s="959">
        <v>1276013</v>
      </c>
      <c r="AB130" s="960"/>
      <c r="AC130" s="960"/>
      <c r="AD130" s="960"/>
      <c r="AE130" s="961"/>
      <c r="AF130" s="962">
        <v>1202702</v>
      </c>
      <c r="AG130" s="960"/>
      <c r="AH130" s="960"/>
      <c r="AI130" s="960"/>
      <c r="AJ130" s="961"/>
      <c r="AK130" s="962">
        <v>1293452</v>
      </c>
      <c r="AL130" s="960"/>
      <c r="AM130" s="960"/>
      <c r="AN130" s="960"/>
      <c r="AO130" s="961"/>
      <c r="AP130" s="1074"/>
      <c r="AQ130" s="1075"/>
      <c r="AR130" s="1075"/>
      <c r="AS130" s="1075"/>
      <c r="AT130" s="1076"/>
      <c r="AU130" s="232"/>
      <c r="AV130" s="232"/>
      <c r="AW130" s="232"/>
      <c r="AX130" s="1066" t="s">
        <v>468</v>
      </c>
      <c r="AY130" s="924"/>
      <c r="AZ130" s="924"/>
      <c r="BA130" s="924"/>
      <c r="BB130" s="924"/>
      <c r="BC130" s="924"/>
      <c r="BD130" s="924"/>
      <c r="BE130" s="925"/>
      <c r="BF130" s="1102">
        <v>5.3</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05">
        <v>10344165</v>
      </c>
      <c r="AB131" s="987"/>
      <c r="AC131" s="987"/>
      <c r="AD131" s="987"/>
      <c r="AE131" s="988"/>
      <c r="AF131" s="986">
        <v>10379664</v>
      </c>
      <c r="AG131" s="987"/>
      <c r="AH131" s="987"/>
      <c r="AI131" s="987"/>
      <c r="AJ131" s="988"/>
      <c r="AK131" s="986">
        <v>10190302</v>
      </c>
      <c r="AL131" s="987"/>
      <c r="AM131" s="987"/>
      <c r="AN131" s="987"/>
      <c r="AO131" s="988"/>
      <c r="AP131" s="1111"/>
      <c r="AQ131" s="1112"/>
      <c r="AR131" s="1112"/>
      <c r="AS131" s="1112"/>
      <c r="AT131" s="1113"/>
      <c r="AU131" s="232"/>
      <c r="AV131" s="232"/>
      <c r="AW131" s="232"/>
      <c r="AX131" s="1084" t="s">
        <v>470</v>
      </c>
      <c r="AY131" s="726"/>
      <c r="AZ131" s="726"/>
      <c r="BA131" s="726"/>
      <c r="BB131" s="726"/>
      <c r="BC131" s="726"/>
      <c r="BD131" s="726"/>
      <c r="BE131" s="1037"/>
      <c r="BF131" s="1085">
        <v>20.2</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6.2523364619999997</v>
      </c>
      <c r="AB132" s="1098"/>
      <c r="AC132" s="1098"/>
      <c r="AD132" s="1098"/>
      <c r="AE132" s="1099"/>
      <c r="AF132" s="1100">
        <v>5.4726626989999998</v>
      </c>
      <c r="AG132" s="1098"/>
      <c r="AH132" s="1098"/>
      <c r="AI132" s="1098"/>
      <c r="AJ132" s="1099"/>
      <c r="AK132" s="1100">
        <v>4.4065229859999997</v>
      </c>
      <c r="AL132" s="1098"/>
      <c r="AM132" s="1098"/>
      <c r="AN132" s="1098"/>
      <c r="AO132" s="1099"/>
      <c r="AP132" s="1002"/>
      <c r="AQ132" s="1003"/>
      <c r="AR132" s="1003"/>
      <c r="AS132" s="1003"/>
      <c r="AT132" s="110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7.4</v>
      </c>
      <c r="AB133" s="1081"/>
      <c r="AC133" s="1081"/>
      <c r="AD133" s="1081"/>
      <c r="AE133" s="1082"/>
      <c r="AF133" s="1080">
        <v>6.2</v>
      </c>
      <c r="AG133" s="1081"/>
      <c r="AH133" s="1081"/>
      <c r="AI133" s="1081"/>
      <c r="AJ133" s="1082"/>
      <c r="AK133" s="1080">
        <v>5.3</v>
      </c>
      <c r="AL133" s="1081"/>
      <c r="AM133" s="1081"/>
      <c r="AN133" s="1081"/>
      <c r="AO133" s="1082"/>
      <c r="AP133" s="1029"/>
      <c r="AQ133" s="1030"/>
      <c r="AR133" s="1030"/>
      <c r="AS133" s="1030"/>
      <c r="AT133" s="108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PlpVTzZdVRy6+GJl5u2+bB3NFJJdiwHJAKMlc+8vQRL3QIn6kEoCwgl9PDXJ7bC2ceTixCupKvH5++cHCjA7LA==" saltValue="rRHiiaACWDo6dRSrC3CN2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9" customWidth="1"/>
    <col min="121" max="121" width="0" style="258" hidden="1" customWidth="1"/>
    <col min="122" max="16384" width="9" style="258" hidden="1"/>
  </cols>
  <sheetData>
    <row r="1" spans="1:120" ht="13.2"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8"/>
    </row>
    <row r="17" spans="119:120" ht="13.2" x14ac:dyDescent="0.2">
      <c r="DP17" s="258"/>
    </row>
    <row r="18" spans="119:120" ht="13.2" x14ac:dyDescent="0.2"/>
    <row r="19" spans="119:120" ht="13.2" x14ac:dyDescent="0.2"/>
    <row r="20" spans="119:120" ht="13.2" x14ac:dyDescent="0.2">
      <c r="DO20" s="258"/>
      <c r="DP20" s="258"/>
    </row>
    <row r="21" spans="119:120" ht="13.2" x14ac:dyDescent="0.2">
      <c r="DP21" s="258"/>
    </row>
    <row r="22" spans="119:120" ht="13.2" x14ac:dyDescent="0.2"/>
    <row r="23" spans="119:120" ht="13.2" x14ac:dyDescent="0.2">
      <c r="DO23" s="258"/>
      <c r="DP23" s="258"/>
    </row>
    <row r="24" spans="119:120" ht="13.2" x14ac:dyDescent="0.2">
      <c r="DP24" s="258"/>
    </row>
    <row r="25" spans="119:120" ht="13.2" x14ac:dyDescent="0.2">
      <c r="DP25" s="258"/>
    </row>
    <row r="26" spans="119:120" ht="13.2" x14ac:dyDescent="0.2">
      <c r="DO26" s="258"/>
      <c r="DP26" s="258"/>
    </row>
    <row r="27" spans="119:120" ht="13.2" x14ac:dyDescent="0.2"/>
    <row r="28" spans="119:120" ht="13.2" x14ac:dyDescent="0.2">
      <c r="DO28" s="258"/>
      <c r="DP28" s="258"/>
    </row>
    <row r="29" spans="119:120" ht="13.2" x14ac:dyDescent="0.2">
      <c r="DP29" s="258"/>
    </row>
    <row r="30" spans="119:120" ht="13.2" x14ac:dyDescent="0.2"/>
    <row r="31" spans="119:120" ht="13.2" x14ac:dyDescent="0.2">
      <c r="DO31" s="258"/>
      <c r="DP31" s="258"/>
    </row>
    <row r="32" spans="119:120" ht="13.2" x14ac:dyDescent="0.2"/>
    <row r="33" spans="98:120" ht="13.2" x14ac:dyDescent="0.2">
      <c r="DO33" s="258"/>
      <c r="DP33" s="258"/>
    </row>
    <row r="34" spans="98:120" ht="13.2" x14ac:dyDescent="0.2">
      <c r="DM34" s="258"/>
    </row>
    <row r="35" spans="98:120" ht="13.2" x14ac:dyDescent="0.2">
      <c r="CT35" s="258"/>
      <c r="CU35" s="258"/>
      <c r="CV35" s="258"/>
      <c r="CY35" s="258"/>
      <c r="CZ35" s="258"/>
      <c r="DA35" s="258"/>
      <c r="DD35" s="258"/>
      <c r="DE35" s="258"/>
      <c r="DF35" s="258"/>
      <c r="DI35" s="258"/>
      <c r="DJ35" s="258"/>
      <c r="DK35" s="258"/>
      <c r="DM35" s="258"/>
      <c r="DN35" s="258"/>
      <c r="DO35" s="258"/>
      <c r="DP35" s="258"/>
    </row>
    <row r="36" spans="98:120" ht="13.2" x14ac:dyDescent="0.2"/>
    <row r="37" spans="98:120" ht="13.2" x14ac:dyDescent="0.2">
      <c r="CW37" s="258"/>
      <c r="DB37" s="258"/>
      <c r="DG37" s="258"/>
      <c r="DL37" s="258"/>
      <c r="DP37" s="258"/>
    </row>
    <row r="38" spans="98:120" ht="13.2" x14ac:dyDescent="0.2">
      <c r="CT38" s="258"/>
      <c r="CU38" s="258"/>
      <c r="CV38" s="258"/>
      <c r="CW38" s="258"/>
      <c r="CY38" s="258"/>
      <c r="CZ38" s="258"/>
      <c r="DA38" s="258"/>
      <c r="DB38" s="258"/>
      <c r="DD38" s="258"/>
      <c r="DE38" s="258"/>
      <c r="DF38" s="258"/>
      <c r="DG38" s="258"/>
      <c r="DI38" s="258"/>
      <c r="DJ38" s="258"/>
      <c r="DK38" s="258"/>
      <c r="DL38" s="258"/>
      <c r="DN38" s="258"/>
      <c r="DO38" s="258"/>
      <c r="DP38" s="25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8"/>
      <c r="DO49" s="258"/>
      <c r="DP49" s="25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8"/>
      <c r="CS63" s="258"/>
      <c r="CX63" s="258"/>
      <c r="DC63" s="258"/>
      <c r="DH63" s="258"/>
    </row>
    <row r="64" spans="22:120" ht="13.2" x14ac:dyDescent="0.2">
      <c r="V64" s="258"/>
    </row>
    <row r="65" spans="15:120" ht="13.2" x14ac:dyDescent="0.2">
      <c r="X65" s="258"/>
      <c r="Z65" s="258"/>
      <c r="AA65" s="258"/>
      <c r="AB65" s="258"/>
      <c r="AC65" s="258"/>
      <c r="AD65" s="258"/>
      <c r="AE65" s="258"/>
      <c r="AF65" s="258"/>
      <c r="AG65" s="258"/>
      <c r="AH65" s="258"/>
      <c r="AI65" s="258"/>
      <c r="AJ65" s="258"/>
      <c r="AK65" s="258"/>
      <c r="AL65" s="258"/>
      <c r="AM65" s="258"/>
      <c r="AN65" s="258"/>
      <c r="AO65" s="258"/>
      <c r="AP65" s="258"/>
      <c r="AQ65" s="258"/>
      <c r="AR65" s="258"/>
      <c r="AS65" s="258"/>
      <c r="AT65" s="258"/>
      <c r="AU65" s="258"/>
      <c r="AV65" s="258"/>
      <c r="AW65" s="258"/>
      <c r="AX65" s="258"/>
      <c r="AY65" s="258"/>
      <c r="AZ65" s="258"/>
      <c r="BA65" s="258"/>
      <c r="BB65" s="258"/>
      <c r="BC65" s="258"/>
      <c r="BD65" s="258"/>
      <c r="BE65" s="258"/>
      <c r="BF65" s="258"/>
      <c r="BG65" s="258"/>
      <c r="BH65" s="258"/>
      <c r="BI65" s="258"/>
      <c r="BJ65" s="258"/>
      <c r="BK65" s="258"/>
      <c r="BL65" s="258"/>
      <c r="BM65" s="258"/>
      <c r="BN65" s="258"/>
      <c r="BO65" s="258"/>
      <c r="BP65" s="258"/>
      <c r="BQ65" s="258"/>
      <c r="BR65" s="258"/>
      <c r="BS65" s="258"/>
      <c r="BT65" s="258"/>
      <c r="BU65" s="258"/>
      <c r="BV65" s="258"/>
      <c r="BW65" s="258"/>
      <c r="BX65" s="258"/>
      <c r="BY65" s="258"/>
      <c r="BZ65" s="258"/>
      <c r="CA65" s="258"/>
      <c r="CB65" s="258"/>
      <c r="CC65" s="258"/>
      <c r="CD65" s="258"/>
      <c r="CE65" s="258"/>
      <c r="CF65" s="258"/>
      <c r="CG65" s="258"/>
      <c r="CH65" s="258"/>
      <c r="CI65" s="258"/>
      <c r="CJ65" s="258"/>
      <c r="CK65" s="258"/>
      <c r="CL65" s="258"/>
      <c r="CM65" s="258"/>
      <c r="CN65" s="258"/>
      <c r="CO65" s="258"/>
      <c r="CP65" s="258"/>
      <c r="CQ65" s="258"/>
      <c r="CR65" s="258"/>
      <c r="CU65" s="258"/>
      <c r="CZ65" s="258"/>
      <c r="DE65" s="258"/>
      <c r="DJ65" s="258"/>
    </row>
    <row r="66" spans="15:120" ht="13.2" x14ac:dyDescent="0.2">
      <c r="Q66" s="258"/>
      <c r="S66" s="258"/>
      <c r="U66" s="258"/>
      <c r="DM66" s="258"/>
    </row>
    <row r="67" spans="15:120" ht="13.2" x14ac:dyDescent="0.2">
      <c r="O67" s="258"/>
      <c r="P67" s="258"/>
      <c r="R67" s="258"/>
      <c r="T67" s="258"/>
      <c r="Y67" s="258"/>
      <c r="CT67" s="258"/>
      <c r="CV67" s="258"/>
      <c r="CW67" s="258"/>
      <c r="CY67" s="258"/>
      <c r="DA67" s="258"/>
      <c r="DB67" s="258"/>
      <c r="DD67" s="258"/>
      <c r="DF67" s="258"/>
      <c r="DG67" s="258"/>
      <c r="DI67" s="258"/>
      <c r="DK67" s="258"/>
      <c r="DL67" s="258"/>
      <c r="DN67" s="258"/>
      <c r="DO67" s="258"/>
      <c r="DP67" s="258"/>
    </row>
    <row r="68" spans="15:120" ht="13.2" x14ac:dyDescent="0.2"/>
    <row r="69" spans="15:120" ht="13.2" x14ac:dyDescent="0.2"/>
    <row r="70" spans="15:120" ht="13.2" x14ac:dyDescent="0.2"/>
    <row r="71" spans="15:120" ht="13.2" x14ac:dyDescent="0.2"/>
    <row r="72" spans="15:120" ht="13.2" x14ac:dyDescent="0.2">
      <c r="DP72" s="258"/>
    </row>
    <row r="73" spans="15:120" ht="13.2" x14ac:dyDescent="0.2">
      <c r="DP73" s="25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8"/>
      <c r="CX96" s="258"/>
      <c r="DC96" s="258"/>
      <c r="DH96" s="258"/>
    </row>
    <row r="97" spans="24:120" ht="13.2" x14ac:dyDescent="0.2">
      <c r="CS97" s="258"/>
      <c r="CX97" s="258"/>
      <c r="DC97" s="258"/>
      <c r="DH97" s="258"/>
      <c r="DP97" s="259" t="s">
        <v>474</v>
      </c>
    </row>
    <row r="98" spans="24:120" ht="13.2" hidden="1" x14ac:dyDescent="0.2">
      <c r="CS98" s="258"/>
      <c r="CX98" s="258"/>
      <c r="DC98" s="258"/>
      <c r="DH98" s="258"/>
    </row>
    <row r="99" spans="24:120" ht="13.2" hidden="1" x14ac:dyDescent="0.2">
      <c r="CS99" s="258"/>
      <c r="CX99" s="258"/>
      <c r="DC99" s="258"/>
      <c r="DH99" s="258"/>
    </row>
    <row r="101" spans="24:120" ht="12" hidden="1" customHeight="1" x14ac:dyDescent="0.2">
      <c r="X101" s="258"/>
      <c r="Y101" s="258"/>
      <c r="Z101" s="258"/>
      <c r="AA101" s="258"/>
      <c r="AB101" s="258"/>
      <c r="AC101" s="258"/>
      <c r="AD101" s="258"/>
      <c r="AE101" s="258"/>
      <c r="AF101" s="258"/>
      <c r="AG101" s="258"/>
      <c r="AH101" s="258"/>
      <c r="AI101" s="258"/>
      <c r="AJ101" s="258"/>
      <c r="AK101" s="258"/>
      <c r="AL101" s="258"/>
      <c r="AM101" s="258"/>
      <c r="AN101" s="258"/>
      <c r="AO101" s="258"/>
      <c r="AP101" s="258"/>
      <c r="AQ101" s="258"/>
      <c r="AR101" s="258"/>
      <c r="AS101" s="258"/>
      <c r="AT101" s="258"/>
      <c r="AU101" s="258"/>
      <c r="AV101" s="258"/>
      <c r="AW101" s="258"/>
      <c r="AX101" s="258"/>
      <c r="AY101" s="258"/>
      <c r="AZ101" s="258"/>
      <c r="BA101" s="258"/>
      <c r="BB101" s="258"/>
      <c r="BC101" s="258"/>
      <c r="BD101" s="258"/>
      <c r="BE101" s="258"/>
      <c r="BF101" s="258"/>
      <c r="BG101" s="258"/>
      <c r="BH101" s="258"/>
      <c r="BI101" s="258"/>
      <c r="BJ101" s="258"/>
      <c r="BK101" s="258"/>
      <c r="BL101" s="258"/>
      <c r="BM101" s="258"/>
      <c r="BN101" s="258"/>
      <c r="BO101" s="258"/>
      <c r="BP101" s="258"/>
      <c r="BQ101" s="258"/>
      <c r="BR101" s="258"/>
      <c r="BS101" s="258"/>
      <c r="BT101" s="258"/>
      <c r="BU101" s="258"/>
      <c r="BV101" s="258"/>
      <c r="BW101" s="258"/>
      <c r="BX101" s="258"/>
      <c r="BY101" s="258"/>
      <c r="BZ101" s="258"/>
      <c r="CA101" s="258"/>
      <c r="CB101" s="258"/>
      <c r="CC101" s="258"/>
      <c r="CD101" s="258"/>
      <c r="CE101" s="258"/>
      <c r="CF101" s="258"/>
      <c r="CG101" s="258"/>
      <c r="CH101" s="258"/>
      <c r="CI101" s="258"/>
      <c r="CJ101" s="258"/>
      <c r="CK101" s="258"/>
      <c r="CL101" s="258"/>
      <c r="CM101" s="258"/>
      <c r="CN101" s="258"/>
      <c r="CO101" s="258"/>
      <c r="CP101" s="258"/>
      <c r="CQ101" s="258"/>
      <c r="CR101" s="258"/>
      <c r="CU101" s="258"/>
      <c r="CZ101" s="258"/>
      <c r="DE101" s="258"/>
      <c r="DJ101" s="258"/>
    </row>
    <row r="102" spans="24:120" ht="1.5" hidden="1" customHeight="1" x14ac:dyDescent="0.2">
      <c r="CU102" s="258"/>
      <c r="CZ102" s="258"/>
      <c r="DE102" s="258"/>
      <c r="DJ102" s="258"/>
      <c r="DM102" s="258"/>
    </row>
    <row r="103" spans="24:120" ht="13.2" hidden="1" x14ac:dyDescent="0.2">
      <c r="CT103" s="258"/>
      <c r="CV103" s="258"/>
      <c r="CW103" s="258"/>
      <c r="CY103" s="258"/>
      <c r="DA103" s="258"/>
      <c r="DB103" s="258"/>
      <c r="DD103" s="258"/>
      <c r="DF103" s="258"/>
      <c r="DG103" s="258"/>
      <c r="DI103" s="258"/>
      <c r="DK103" s="258"/>
      <c r="DL103" s="258"/>
      <c r="DM103" s="258"/>
      <c r="DN103" s="258"/>
      <c r="DO103" s="258"/>
      <c r="DP103" s="258"/>
    </row>
    <row r="104" spans="24:120" ht="13.2" hidden="1" x14ac:dyDescent="0.2">
      <c r="CV104" s="258"/>
      <c r="CW104" s="258"/>
      <c r="DA104" s="258"/>
      <c r="DB104" s="258"/>
      <c r="DF104" s="258"/>
      <c r="DG104" s="258"/>
      <c r="DK104" s="258"/>
      <c r="DL104" s="258"/>
      <c r="DN104" s="258"/>
      <c r="DO104" s="258"/>
      <c r="DP104" s="258"/>
    </row>
    <row r="105" spans="24:120" ht="12.75" hidden="1" customHeight="1" x14ac:dyDescent="0.2"/>
  </sheetData>
  <sheetProtection algorithmName="SHA-512" hashValue="zePi8bMUzPEe8pUL3tAgKtVGGSM2s35Ll5PGymIOr69/hY3kijxdvouHuFYQRr5h7l83Yok0grX7E2tOS7tsYA==" saltValue="lHlZeSO7uRKHCe0ghYTcS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row r="3" spans="2:116" ht="13.2" x14ac:dyDescent="0.2"/>
    <row r="4" spans="2:116" ht="13.2" x14ac:dyDescent="0.2">
      <c r="R4" s="258"/>
      <c r="S4" s="258"/>
      <c r="T4" s="258"/>
      <c r="U4" s="258"/>
      <c r="V4" s="258"/>
      <c r="W4" s="258"/>
      <c r="X4" s="258"/>
      <c r="Y4" s="258"/>
      <c r="Z4" s="258"/>
      <c r="AA4" s="258"/>
      <c r="AB4" s="258"/>
      <c r="AC4" s="258"/>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row>
    <row r="5" spans="2:116" ht="13.2" x14ac:dyDescent="0.2">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258"/>
      <c r="BG5" s="258"/>
      <c r="BH5" s="258"/>
      <c r="BI5" s="258"/>
      <c r="BJ5" s="258"/>
      <c r="BK5" s="258"/>
      <c r="BL5" s="258"/>
      <c r="BM5" s="258"/>
      <c r="BN5" s="258"/>
      <c r="BO5" s="258"/>
      <c r="BP5" s="258"/>
      <c r="BQ5" s="258"/>
      <c r="BR5" s="258"/>
      <c r="BS5" s="258"/>
      <c r="BT5" s="258"/>
      <c r="BU5" s="258"/>
      <c r="BV5" s="258"/>
      <c r="BW5" s="258"/>
      <c r="BX5" s="258"/>
      <c r="BY5" s="258"/>
      <c r="BZ5" s="258"/>
      <c r="CA5" s="258"/>
      <c r="CB5" s="258"/>
      <c r="CC5" s="258"/>
      <c r="CD5" s="258"/>
      <c r="CE5" s="258"/>
      <c r="CF5" s="258"/>
      <c r="CG5" s="258"/>
      <c r="CH5" s="258"/>
      <c r="CI5" s="258"/>
      <c r="CJ5" s="258"/>
      <c r="CK5" s="258"/>
      <c r="CL5" s="258"/>
      <c r="CM5" s="258"/>
      <c r="CN5" s="258"/>
      <c r="CO5" s="258"/>
      <c r="CP5" s="258"/>
      <c r="CQ5" s="258"/>
      <c r="CR5" s="258"/>
      <c r="CS5" s="258"/>
      <c r="CT5" s="258"/>
      <c r="CU5" s="258"/>
      <c r="CV5" s="258"/>
      <c r="CW5" s="258"/>
      <c r="CX5" s="258"/>
      <c r="CY5" s="258"/>
      <c r="CZ5" s="258"/>
      <c r="DA5" s="258"/>
      <c r="DB5" s="258"/>
      <c r="DC5" s="258"/>
      <c r="DD5" s="258"/>
      <c r="DE5" s="258"/>
      <c r="DF5" s="258"/>
      <c r="DG5" s="258"/>
      <c r="DH5" s="258"/>
      <c r="DI5" s="258"/>
      <c r="DJ5" s="258"/>
      <c r="DK5" s="258"/>
      <c r="DL5" s="258"/>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58"/>
      <c r="AR18" s="258"/>
      <c r="AS18" s="258"/>
      <c r="AT18" s="258"/>
      <c r="AU18" s="258"/>
      <c r="AV18" s="258"/>
      <c r="AW18" s="258"/>
      <c r="AX18" s="258"/>
      <c r="AY18" s="258"/>
      <c r="AZ18" s="258"/>
      <c r="BA18" s="258"/>
      <c r="BB18" s="258"/>
      <c r="BC18" s="258"/>
      <c r="BD18" s="258"/>
      <c r="BE18" s="258"/>
      <c r="BF18" s="258"/>
      <c r="BG18" s="258"/>
      <c r="BH18" s="258"/>
      <c r="BI18" s="258"/>
      <c r="BJ18" s="258"/>
      <c r="BK18" s="258"/>
      <c r="BL18" s="258"/>
      <c r="BM18" s="258"/>
      <c r="BN18" s="258"/>
      <c r="BO18" s="258"/>
      <c r="BP18" s="258"/>
      <c r="BQ18" s="258"/>
      <c r="BR18" s="258"/>
      <c r="BS18" s="258"/>
      <c r="BT18" s="258"/>
      <c r="BU18" s="258"/>
      <c r="BV18" s="258"/>
      <c r="BW18" s="258"/>
      <c r="BX18" s="258"/>
      <c r="BY18" s="258"/>
      <c r="BZ18" s="258"/>
      <c r="CA18" s="258"/>
      <c r="CB18" s="258"/>
      <c r="CC18" s="258"/>
      <c r="CD18" s="258"/>
      <c r="CE18" s="258"/>
      <c r="CF18" s="258"/>
      <c r="CG18" s="258"/>
      <c r="CH18" s="258"/>
      <c r="CI18" s="258"/>
      <c r="CJ18" s="258"/>
      <c r="CK18" s="258"/>
      <c r="CL18" s="258"/>
      <c r="CM18" s="258"/>
      <c r="CN18" s="258"/>
      <c r="CO18" s="258"/>
      <c r="CP18" s="258"/>
      <c r="CQ18" s="258"/>
      <c r="CR18" s="258"/>
      <c r="CS18" s="258"/>
      <c r="CT18" s="258"/>
      <c r="CU18" s="258"/>
      <c r="CV18" s="258"/>
      <c r="CW18" s="258"/>
      <c r="CX18" s="258"/>
      <c r="CY18" s="258"/>
      <c r="CZ18" s="258"/>
      <c r="DA18" s="258"/>
      <c r="DB18" s="258"/>
      <c r="DC18" s="258"/>
      <c r="DD18" s="258"/>
      <c r="DE18" s="258"/>
      <c r="DF18" s="258"/>
      <c r="DG18" s="258"/>
      <c r="DH18" s="258"/>
      <c r="DI18" s="258"/>
      <c r="DJ18" s="258"/>
      <c r="DK18" s="258"/>
      <c r="DL18" s="258"/>
    </row>
    <row r="19" spans="9:116" ht="13.2" x14ac:dyDescent="0.2"/>
    <row r="20" spans="9:116" ht="13.2" x14ac:dyDescent="0.2"/>
    <row r="21" spans="9:116" ht="13.2" x14ac:dyDescent="0.2">
      <c r="DL21" s="258"/>
    </row>
    <row r="22" spans="9:116" ht="13.2" x14ac:dyDescent="0.2">
      <c r="DI22" s="258"/>
      <c r="DJ22" s="258"/>
      <c r="DK22" s="258"/>
      <c r="DL22" s="258"/>
    </row>
    <row r="23" spans="9:116" ht="13.2" x14ac:dyDescent="0.2">
      <c r="CY23" s="258"/>
      <c r="CZ23" s="258"/>
      <c r="DA23" s="258"/>
      <c r="DB23" s="258"/>
      <c r="DC23" s="258"/>
      <c r="DD23" s="258"/>
      <c r="DE23" s="258"/>
      <c r="DF23" s="258"/>
      <c r="DG23" s="258"/>
      <c r="DH23" s="258"/>
      <c r="DI23" s="258"/>
      <c r="DJ23" s="258"/>
      <c r="DK23" s="258"/>
      <c r="DL23" s="258"/>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8"/>
      <c r="DA35" s="258"/>
      <c r="DB35" s="258"/>
      <c r="DC35" s="258"/>
      <c r="DD35" s="258"/>
      <c r="DE35" s="258"/>
      <c r="DF35" s="258"/>
      <c r="DG35" s="258"/>
      <c r="DH35" s="258"/>
      <c r="DI35" s="258"/>
      <c r="DJ35" s="258"/>
      <c r="DK35" s="258"/>
      <c r="DL35" s="258"/>
    </row>
    <row r="36" spans="15:116" ht="13.2" x14ac:dyDescent="0.2"/>
    <row r="37" spans="15:116" ht="13.2" x14ac:dyDescent="0.2">
      <c r="DL37" s="258"/>
    </row>
    <row r="38" spans="15:116" ht="13.2" x14ac:dyDescent="0.2">
      <c r="DI38" s="258"/>
      <c r="DJ38" s="258"/>
      <c r="DK38" s="258"/>
      <c r="DL38" s="258"/>
    </row>
    <row r="39" spans="15:116" ht="13.2" x14ac:dyDescent="0.2"/>
    <row r="40" spans="15:116" ht="13.2" x14ac:dyDescent="0.2"/>
    <row r="41" spans="15:116" ht="13.2" x14ac:dyDescent="0.2"/>
    <row r="42" spans="15:116" ht="13.2" x14ac:dyDescent="0.2"/>
    <row r="43" spans="15:116" ht="13.2" x14ac:dyDescent="0.2">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E43" s="258"/>
      <c r="DF43" s="258"/>
      <c r="DG43" s="258"/>
      <c r="DH43" s="258"/>
      <c r="DI43" s="258"/>
      <c r="DJ43" s="258"/>
      <c r="DK43" s="258"/>
      <c r="DL43" s="258"/>
    </row>
    <row r="44" spans="15:116" ht="13.2" x14ac:dyDescent="0.2">
      <c r="DL44" s="258"/>
    </row>
    <row r="45" spans="15:116" ht="13.2" x14ac:dyDescent="0.2"/>
    <row r="46" spans="15:116" ht="13.2" x14ac:dyDescent="0.2">
      <c r="DA46" s="258"/>
      <c r="DB46" s="258"/>
      <c r="DC46" s="258"/>
      <c r="DD46" s="258"/>
      <c r="DE46" s="258"/>
      <c r="DF46" s="258"/>
      <c r="DG46" s="258"/>
      <c r="DH46" s="258"/>
      <c r="DI46" s="258"/>
      <c r="DJ46" s="258"/>
      <c r="DK46" s="258"/>
      <c r="DL46" s="258"/>
    </row>
    <row r="47" spans="15:116" ht="13.2" x14ac:dyDescent="0.2"/>
    <row r="48" spans="15:116" ht="13.2" x14ac:dyDescent="0.2"/>
    <row r="49" spans="104:116" ht="13.2" x14ac:dyDescent="0.2"/>
    <row r="50" spans="104:116" ht="13.2" x14ac:dyDescent="0.2">
      <c r="CZ50" s="258"/>
      <c r="DA50" s="258"/>
      <c r="DB50" s="258"/>
      <c r="DC50" s="258"/>
      <c r="DD50" s="258"/>
      <c r="DE50" s="258"/>
      <c r="DF50" s="258"/>
      <c r="DG50" s="258"/>
      <c r="DH50" s="258"/>
      <c r="DI50" s="258"/>
      <c r="DJ50" s="258"/>
      <c r="DK50" s="258"/>
      <c r="DL50" s="258"/>
    </row>
    <row r="51" spans="104:116" ht="13.2" x14ac:dyDescent="0.2"/>
    <row r="52" spans="104:116" ht="13.2" x14ac:dyDescent="0.2"/>
    <row r="53" spans="104:116" ht="13.2" x14ac:dyDescent="0.2">
      <c r="DL53" s="258"/>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8"/>
      <c r="DD67" s="258"/>
      <c r="DE67" s="258"/>
      <c r="DF67" s="258"/>
      <c r="DG67" s="258"/>
      <c r="DH67" s="258"/>
      <c r="DI67" s="258"/>
      <c r="DJ67" s="258"/>
      <c r="DK67" s="258"/>
      <c r="DL67" s="258"/>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Zl48nbP3f6RvPWiS3Zvp/K3Kn3U5RkfEkT3Qd2YTyL8DdMDfAHCTtDCXz1iK6qoZpzzAVUmbYAZ5PO22YoxeEQ==" saltValue="VBT/c0cFQfEl9T4AYe9sO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475</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476</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15" t="s">
        <v>477</v>
      </c>
      <c r="AP7" s="271"/>
      <c r="AQ7" s="272" t="s">
        <v>478</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16"/>
      <c r="AP8" s="277" t="s">
        <v>479</v>
      </c>
      <c r="AQ8" s="278" t="s">
        <v>480</v>
      </c>
      <c r="AR8" s="279" t="s">
        <v>481</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117" t="s">
        <v>482</v>
      </c>
      <c r="AL9" s="1118"/>
      <c r="AM9" s="1118"/>
      <c r="AN9" s="1119"/>
      <c r="AO9" s="280">
        <v>3435359</v>
      </c>
      <c r="AP9" s="280">
        <v>67641</v>
      </c>
      <c r="AQ9" s="281">
        <v>66486</v>
      </c>
      <c r="AR9" s="282">
        <v>1.7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117" t="s">
        <v>483</v>
      </c>
      <c r="AL10" s="1118"/>
      <c r="AM10" s="1118"/>
      <c r="AN10" s="1119"/>
      <c r="AO10" s="283">
        <v>619932</v>
      </c>
      <c r="AP10" s="283">
        <v>12206</v>
      </c>
      <c r="AQ10" s="284">
        <v>6147</v>
      </c>
      <c r="AR10" s="285">
        <v>98.6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117" t="s">
        <v>484</v>
      </c>
      <c r="AL11" s="1118"/>
      <c r="AM11" s="1118"/>
      <c r="AN11" s="1119"/>
      <c r="AO11" s="283">
        <v>15746</v>
      </c>
      <c r="AP11" s="283">
        <v>310</v>
      </c>
      <c r="AQ11" s="284">
        <v>1219</v>
      </c>
      <c r="AR11" s="285">
        <v>-74.599999999999994</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117" t="s">
        <v>485</v>
      </c>
      <c r="AL12" s="1118"/>
      <c r="AM12" s="1118"/>
      <c r="AN12" s="1119"/>
      <c r="AO12" s="283" t="s">
        <v>486</v>
      </c>
      <c r="AP12" s="283" t="s">
        <v>486</v>
      </c>
      <c r="AQ12" s="284">
        <v>9</v>
      </c>
      <c r="AR12" s="285" t="s">
        <v>486</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117" t="s">
        <v>487</v>
      </c>
      <c r="AL13" s="1118"/>
      <c r="AM13" s="1118"/>
      <c r="AN13" s="1119"/>
      <c r="AO13" s="283">
        <v>254735</v>
      </c>
      <c r="AP13" s="283">
        <v>5016</v>
      </c>
      <c r="AQ13" s="284">
        <v>2955</v>
      </c>
      <c r="AR13" s="285">
        <v>69.7</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117" t="s">
        <v>488</v>
      </c>
      <c r="AL14" s="1118"/>
      <c r="AM14" s="1118"/>
      <c r="AN14" s="1119"/>
      <c r="AO14" s="283">
        <v>33880</v>
      </c>
      <c r="AP14" s="283">
        <v>667</v>
      </c>
      <c r="AQ14" s="284">
        <v>1434</v>
      </c>
      <c r="AR14" s="285">
        <v>-53.5</v>
      </c>
    </row>
    <row r="15" spans="1:46" ht="13.5" customHeight="1"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20" t="s">
        <v>489</v>
      </c>
      <c r="AL15" s="1121"/>
      <c r="AM15" s="1121"/>
      <c r="AN15" s="1122"/>
      <c r="AO15" s="283">
        <v>-188321</v>
      </c>
      <c r="AP15" s="283">
        <v>-3708</v>
      </c>
      <c r="AQ15" s="284">
        <v>-3102</v>
      </c>
      <c r="AR15" s="285">
        <v>19.5</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1120" t="s">
        <v>177</v>
      </c>
      <c r="AL16" s="1121"/>
      <c r="AM16" s="1121"/>
      <c r="AN16" s="1122"/>
      <c r="AO16" s="283">
        <v>4171331</v>
      </c>
      <c r="AP16" s="283">
        <v>82132</v>
      </c>
      <c r="AQ16" s="284">
        <v>75147</v>
      </c>
      <c r="AR16" s="285">
        <v>9.3000000000000007</v>
      </c>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61"/>
      <c r="AL17" s="261"/>
      <c r="AM17" s="261"/>
      <c r="AN17" s="261"/>
      <c r="AO17" s="261"/>
      <c r="AP17" s="261"/>
      <c r="AQ17" s="261"/>
      <c r="AR17" s="286"/>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7"/>
      <c r="AR18" s="287"/>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490</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8"/>
      <c r="AL20" s="289"/>
      <c r="AM20" s="289"/>
      <c r="AN20" s="290"/>
      <c r="AO20" s="291" t="s">
        <v>491</v>
      </c>
      <c r="AP20" s="292" t="s">
        <v>492</v>
      </c>
      <c r="AQ20" s="293" t="s">
        <v>493</v>
      </c>
      <c r="AR20" s="294"/>
    </row>
    <row r="21" spans="1:46" s="300" customFormat="1" ht="13.2" x14ac:dyDescent="0.2">
      <c r="A21" s="29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23" t="s">
        <v>494</v>
      </c>
      <c r="AL21" s="1124"/>
      <c r="AM21" s="1124"/>
      <c r="AN21" s="1125"/>
      <c r="AO21" s="296">
        <v>6.34</v>
      </c>
      <c r="AP21" s="297">
        <v>6.62</v>
      </c>
      <c r="AQ21" s="298">
        <v>-0.28000000000000003</v>
      </c>
      <c r="AR21" s="266"/>
      <c r="AS21" s="299"/>
      <c r="AT21" s="295"/>
    </row>
    <row r="22" spans="1:46" s="300" customFormat="1" ht="13.2" x14ac:dyDescent="0.2">
      <c r="A22" s="295"/>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23" t="s">
        <v>495</v>
      </c>
      <c r="AL22" s="1124"/>
      <c r="AM22" s="1124"/>
      <c r="AN22" s="1125"/>
      <c r="AO22" s="301">
        <v>97.7</v>
      </c>
      <c r="AP22" s="302">
        <v>98.3</v>
      </c>
      <c r="AQ22" s="303">
        <v>-0.6</v>
      </c>
      <c r="AR22" s="287"/>
      <c r="AS22" s="299"/>
      <c r="AT22" s="295"/>
    </row>
    <row r="23" spans="1:46" s="300" customFormat="1" ht="13.2" x14ac:dyDescent="0.2">
      <c r="A23" s="295"/>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7"/>
      <c r="AQ23" s="287"/>
      <c r="AR23" s="287"/>
      <c r="AS23" s="299"/>
      <c r="AT23" s="295"/>
    </row>
    <row r="24" spans="1:46" s="300" customFormat="1" ht="13.2" x14ac:dyDescent="0.2">
      <c r="A24" s="295"/>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7"/>
      <c r="AQ24" s="287"/>
      <c r="AR24" s="287"/>
      <c r="AS24" s="299"/>
      <c r="AT24" s="295"/>
    </row>
    <row r="25" spans="1:46" s="300" customFormat="1" ht="13.2" x14ac:dyDescent="0.2">
      <c r="A25" s="304"/>
      <c r="B25" s="305"/>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5"/>
      <c r="AK25" s="305"/>
      <c r="AL25" s="305"/>
      <c r="AM25" s="305"/>
      <c r="AN25" s="305"/>
      <c r="AO25" s="305"/>
      <c r="AP25" s="306"/>
      <c r="AQ25" s="306"/>
      <c r="AR25" s="306"/>
      <c r="AS25" s="307"/>
      <c r="AT25" s="295"/>
    </row>
    <row r="26" spans="1:46" s="300" customFormat="1" ht="13.2" x14ac:dyDescent="0.2">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6"/>
    </row>
    <row r="27" spans="1:46" ht="13.2" x14ac:dyDescent="0.2">
      <c r="A27" s="308"/>
      <c r="AO27" s="261"/>
      <c r="AP27" s="261"/>
      <c r="AQ27" s="261"/>
      <c r="AR27" s="261"/>
      <c r="AS27" s="261"/>
      <c r="AT27" s="261"/>
    </row>
    <row r="28" spans="1:46" ht="16.2" x14ac:dyDescent="0.2">
      <c r="A28" s="262" t="s">
        <v>497</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9"/>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498</v>
      </c>
      <c r="AL29" s="266"/>
      <c r="AM29" s="266"/>
      <c r="AN29" s="266"/>
      <c r="AO29" s="261"/>
      <c r="AP29" s="261"/>
      <c r="AQ29" s="261"/>
      <c r="AR29" s="261"/>
      <c r="AS29" s="310"/>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15" t="s">
        <v>477</v>
      </c>
      <c r="AP30" s="271"/>
      <c r="AQ30" s="272" t="s">
        <v>478</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16"/>
      <c r="AP31" s="277" t="s">
        <v>479</v>
      </c>
      <c r="AQ31" s="278" t="s">
        <v>480</v>
      </c>
      <c r="AR31" s="279" t="s">
        <v>481</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31" t="s">
        <v>499</v>
      </c>
      <c r="AL32" s="1132"/>
      <c r="AM32" s="1132"/>
      <c r="AN32" s="1133"/>
      <c r="AO32" s="311">
        <v>1404519</v>
      </c>
      <c r="AP32" s="311">
        <v>27655</v>
      </c>
      <c r="AQ32" s="312">
        <v>34847</v>
      </c>
      <c r="AR32" s="313">
        <v>-20.6</v>
      </c>
    </row>
    <row r="33" spans="1:46"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31" t="s">
        <v>500</v>
      </c>
      <c r="AL33" s="1132"/>
      <c r="AM33" s="1132"/>
      <c r="AN33" s="1133"/>
      <c r="AO33" s="311" t="s">
        <v>486</v>
      </c>
      <c r="AP33" s="311" t="s">
        <v>486</v>
      </c>
      <c r="AQ33" s="312" t="s">
        <v>486</v>
      </c>
      <c r="AR33" s="313" t="s">
        <v>486</v>
      </c>
    </row>
    <row r="34" spans="1:46"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31" t="s">
        <v>501</v>
      </c>
      <c r="AL34" s="1132"/>
      <c r="AM34" s="1132"/>
      <c r="AN34" s="1133"/>
      <c r="AO34" s="311" t="s">
        <v>486</v>
      </c>
      <c r="AP34" s="311" t="s">
        <v>486</v>
      </c>
      <c r="AQ34" s="312">
        <v>5</v>
      </c>
      <c r="AR34" s="313" t="s">
        <v>486</v>
      </c>
    </row>
    <row r="35" spans="1:46"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31" t="s">
        <v>502</v>
      </c>
      <c r="AL35" s="1132"/>
      <c r="AM35" s="1132"/>
      <c r="AN35" s="1133"/>
      <c r="AO35" s="311">
        <v>435048</v>
      </c>
      <c r="AP35" s="311">
        <v>8566</v>
      </c>
      <c r="AQ35" s="312">
        <v>8260</v>
      </c>
      <c r="AR35" s="313">
        <v>3.7</v>
      </c>
    </row>
    <row r="36" spans="1:46"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31" t="s">
        <v>503</v>
      </c>
      <c r="AL36" s="1132"/>
      <c r="AM36" s="1132"/>
      <c r="AN36" s="1133"/>
      <c r="AO36" s="311">
        <v>163023</v>
      </c>
      <c r="AP36" s="311">
        <v>3210</v>
      </c>
      <c r="AQ36" s="312">
        <v>1689</v>
      </c>
      <c r="AR36" s="313">
        <v>90.1</v>
      </c>
    </row>
    <row r="37" spans="1:46"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31" t="s">
        <v>504</v>
      </c>
      <c r="AL37" s="1132"/>
      <c r="AM37" s="1132"/>
      <c r="AN37" s="1133"/>
      <c r="AO37" s="311" t="s">
        <v>486</v>
      </c>
      <c r="AP37" s="311" t="s">
        <v>486</v>
      </c>
      <c r="AQ37" s="312">
        <v>748</v>
      </c>
      <c r="AR37" s="313" t="s">
        <v>486</v>
      </c>
    </row>
    <row r="38" spans="1:46"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34" t="s">
        <v>505</v>
      </c>
      <c r="AL38" s="1135"/>
      <c r="AM38" s="1135"/>
      <c r="AN38" s="1136"/>
      <c r="AO38" s="314" t="s">
        <v>486</v>
      </c>
      <c r="AP38" s="314" t="s">
        <v>486</v>
      </c>
      <c r="AQ38" s="315">
        <v>1</v>
      </c>
      <c r="AR38" s="303" t="s">
        <v>486</v>
      </c>
      <c r="AS38" s="310"/>
    </row>
    <row r="39" spans="1:46"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34" t="s">
        <v>506</v>
      </c>
      <c r="AL39" s="1135"/>
      <c r="AM39" s="1135"/>
      <c r="AN39" s="1136"/>
      <c r="AO39" s="311">
        <v>-260100</v>
      </c>
      <c r="AP39" s="311">
        <v>-5121</v>
      </c>
      <c r="AQ39" s="312">
        <v>-5762</v>
      </c>
      <c r="AR39" s="313">
        <v>-11.1</v>
      </c>
      <c r="AS39" s="310"/>
    </row>
    <row r="40" spans="1:46"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31" t="s">
        <v>507</v>
      </c>
      <c r="AL40" s="1132"/>
      <c r="AM40" s="1132"/>
      <c r="AN40" s="1133"/>
      <c r="AO40" s="311">
        <v>-1293452</v>
      </c>
      <c r="AP40" s="311">
        <v>-25468</v>
      </c>
      <c r="AQ40" s="312">
        <v>-27609</v>
      </c>
      <c r="AR40" s="313">
        <v>-7.8</v>
      </c>
      <c r="AS40" s="310"/>
    </row>
    <row r="41" spans="1:46"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37" t="s">
        <v>287</v>
      </c>
      <c r="AL41" s="1138"/>
      <c r="AM41" s="1138"/>
      <c r="AN41" s="1139"/>
      <c r="AO41" s="311">
        <v>449038</v>
      </c>
      <c r="AP41" s="311">
        <v>8841</v>
      </c>
      <c r="AQ41" s="312">
        <v>12179</v>
      </c>
      <c r="AR41" s="313">
        <v>-27.4</v>
      </c>
      <c r="AS41" s="310"/>
    </row>
    <row r="42" spans="1:46"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316"/>
      <c r="AL42" s="261"/>
      <c r="AM42" s="261"/>
      <c r="AN42" s="261"/>
      <c r="AO42" s="261"/>
      <c r="AP42" s="261"/>
      <c r="AQ42" s="287"/>
      <c r="AR42" s="287"/>
      <c r="AS42" s="310"/>
    </row>
    <row r="43" spans="1:46" ht="13.2" x14ac:dyDescent="0.2">
      <c r="A43" s="265"/>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317"/>
      <c r="AQ43" s="287"/>
      <c r="AR43" s="261"/>
      <c r="AS43" s="310"/>
    </row>
    <row r="44" spans="1:46" ht="13.2" x14ac:dyDescent="0.2">
      <c r="A44" s="265"/>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c r="AO44" s="261"/>
      <c r="AP44" s="261"/>
      <c r="AQ44" s="287"/>
      <c r="AR44" s="261"/>
    </row>
    <row r="45" spans="1:4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318"/>
      <c r="AR45" s="263"/>
      <c r="AS45" s="263"/>
      <c r="AT45" s="261"/>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1"/>
    </row>
    <row r="47" spans="1:46" ht="17.25" customHeight="1" x14ac:dyDescent="0.2">
      <c r="A47" s="320" t="s">
        <v>508</v>
      </c>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row>
    <row r="48" spans="1:46"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21" t="s">
        <v>509</v>
      </c>
      <c r="AL48" s="321"/>
      <c r="AM48" s="321"/>
      <c r="AN48" s="321"/>
      <c r="AO48" s="321"/>
      <c r="AP48" s="321"/>
      <c r="AQ48" s="322"/>
      <c r="AR48" s="321"/>
    </row>
    <row r="49" spans="1:4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23"/>
      <c r="AL49" s="324"/>
      <c r="AM49" s="1126" t="s">
        <v>477</v>
      </c>
      <c r="AN49" s="1128" t="s">
        <v>510</v>
      </c>
      <c r="AO49" s="1129"/>
      <c r="AP49" s="1129"/>
      <c r="AQ49" s="1129"/>
      <c r="AR49" s="1130"/>
    </row>
    <row r="50" spans="1:4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5"/>
      <c r="AL50" s="326"/>
      <c r="AM50" s="1127"/>
      <c r="AN50" s="327" t="s">
        <v>511</v>
      </c>
      <c r="AO50" s="328" t="s">
        <v>512</v>
      </c>
      <c r="AP50" s="329" t="s">
        <v>513</v>
      </c>
      <c r="AQ50" s="330" t="s">
        <v>514</v>
      </c>
      <c r="AR50" s="331" t="s">
        <v>515</v>
      </c>
    </row>
    <row r="51" spans="1:4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23" t="s">
        <v>516</v>
      </c>
      <c r="AL51" s="324"/>
      <c r="AM51" s="332">
        <v>555461</v>
      </c>
      <c r="AN51" s="333">
        <v>10309</v>
      </c>
      <c r="AO51" s="334">
        <v>-48.7</v>
      </c>
      <c r="AP51" s="335">
        <v>45588</v>
      </c>
      <c r="AQ51" s="336">
        <v>8.6999999999999993</v>
      </c>
      <c r="AR51" s="337">
        <v>-57.4</v>
      </c>
    </row>
    <row r="52" spans="1:4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8"/>
      <c r="AL52" s="339" t="s">
        <v>517</v>
      </c>
      <c r="AM52" s="340">
        <v>270156</v>
      </c>
      <c r="AN52" s="341">
        <v>5014</v>
      </c>
      <c r="AO52" s="342">
        <v>-73</v>
      </c>
      <c r="AP52" s="343">
        <v>24150</v>
      </c>
      <c r="AQ52" s="344">
        <v>3.4</v>
      </c>
      <c r="AR52" s="345">
        <v>-76.400000000000006</v>
      </c>
    </row>
    <row r="53" spans="1:4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23" t="s">
        <v>518</v>
      </c>
      <c r="AL53" s="324"/>
      <c r="AM53" s="332">
        <v>574347</v>
      </c>
      <c r="AN53" s="333">
        <v>10816</v>
      </c>
      <c r="AO53" s="334">
        <v>4.9000000000000004</v>
      </c>
      <c r="AP53" s="335">
        <v>45483</v>
      </c>
      <c r="AQ53" s="336">
        <v>-0.2</v>
      </c>
      <c r="AR53" s="337">
        <v>5.0999999999999996</v>
      </c>
    </row>
    <row r="54" spans="1:4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8"/>
      <c r="AL54" s="339" t="s">
        <v>517</v>
      </c>
      <c r="AM54" s="340">
        <v>398557</v>
      </c>
      <c r="AN54" s="341">
        <v>7505</v>
      </c>
      <c r="AO54" s="342">
        <v>49.7</v>
      </c>
      <c r="AP54" s="343">
        <v>24241</v>
      </c>
      <c r="AQ54" s="344">
        <v>0.4</v>
      </c>
      <c r="AR54" s="345">
        <v>49.3</v>
      </c>
    </row>
    <row r="55" spans="1:4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23" t="s">
        <v>519</v>
      </c>
      <c r="AL55" s="324"/>
      <c r="AM55" s="332">
        <v>880168</v>
      </c>
      <c r="AN55" s="333">
        <v>16830</v>
      </c>
      <c r="AO55" s="334">
        <v>55.6</v>
      </c>
      <c r="AP55" s="335">
        <v>45945</v>
      </c>
      <c r="AQ55" s="336">
        <v>1</v>
      </c>
      <c r="AR55" s="337">
        <v>54.6</v>
      </c>
    </row>
    <row r="56" spans="1:4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8"/>
      <c r="AL56" s="339" t="s">
        <v>517</v>
      </c>
      <c r="AM56" s="340">
        <v>498400</v>
      </c>
      <c r="AN56" s="341">
        <v>9530</v>
      </c>
      <c r="AO56" s="342">
        <v>27</v>
      </c>
      <c r="AP56" s="343">
        <v>25180</v>
      </c>
      <c r="AQ56" s="344">
        <v>3.9</v>
      </c>
      <c r="AR56" s="345">
        <v>23.1</v>
      </c>
    </row>
    <row r="57" spans="1:4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23" t="s">
        <v>520</v>
      </c>
      <c r="AL57" s="324"/>
      <c r="AM57" s="332">
        <v>368486</v>
      </c>
      <c r="AN57" s="333">
        <v>7144</v>
      </c>
      <c r="AO57" s="334">
        <v>-57.6</v>
      </c>
      <c r="AP57" s="335">
        <v>44475</v>
      </c>
      <c r="AQ57" s="336">
        <v>-3.2</v>
      </c>
      <c r="AR57" s="337">
        <v>-54.4</v>
      </c>
    </row>
    <row r="58" spans="1:4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8"/>
      <c r="AL58" s="339" t="s">
        <v>517</v>
      </c>
      <c r="AM58" s="340">
        <v>334293</v>
      </c>
      <c r="AN58" s="341">
        <v>6481</v>
      </c>
      <c r="AO58" s="342">
        <v>-32</v>
      </c>
      <c r="AP58" s="343">
        <v>24780</v>
      </c>
      <c r="AQ58" s="344">
        <v>-1.6</v>
      </c>
      <c r="AR58" s="345">
        <v>-30.4</v>
      </c>
    </row>
    <row r="59" spans="1:4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23" t="s">
        <v>521</v>
      </c>
      <c r="AL59" s="324"/>
      <c r="AM59" s="332">
        <v>714075</v>
      </c>
      <c r="AN59" s="333">
        <v>14060</v>
      </c>
      <c r="AO59" s="334">
        <v>96.8</v>
      </c>
      <c r="AP59" s="335">
        <v>45982</v>
      </c>
      <c r="AQ59" s="336">
        <v>3.4</v>
      </c>
      <c r="AR59" s="337">
        <v>93.4</v>
      </c>
    </row>
    <row r="60" spans="1:4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8"/>
      <c r="AL60" s="339" t="s">
        <v>517</v>
      </c>
      <c r="AM60" s="340">
        <v>610335</v>
      </c>
      <c r="AN60" s="341">
        <v>12017</v>
      </c>
      <c r="AO60" s="342">
        <v>85.4</v>
      </c>
      <c r="AP60" s="343">
        <v>25583</v>
      </c>
      <c r="AQ60" s="344">
        <v>3.2</v>
      </c>
      <c r="AR60" s="345">
        <v>82.2</v>
      </c>
    </row>
    <row r="61" spans="1:4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23" t="s">
        <v>522</v>
      </c>
      <c r="AL61" s="346"/>
      <c r="AM61" s="347">
        <v>618507</v>
      </c>
      <c r="AN61" s="348">
        <v>11832</v>
      </c>
      <c r="AO61" s="349">
        <v>10.199999999999999</v>
      </c>
      <c r="AP61" s="350">
        <v>45495</v>
      </c>
      <c r="AQ61" s="351">
        <v>1.9</v>
      </c>
      <c r="AR61" s="337">
        <v>8.3000000000000007</v>
      </c>
    </row>
    <row r="62" spans="1:4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8"/>
      <c r="AL62" s="339" t="s">
        <v>517</v>
      </c>
      <c r="AM62" s="340">
        <v>422348</v>
      </c>
      <c r="AN62" s="341">
        <v>8109</v>
      </c>
      <c r="AO62" s="342">
        <v>11.4</v>
      </c>
      <c r="AP62" s="343">
        <v>24787</v>
      </c>
      <c r="AQ62" s="344">
        <v>1.9</v>
      </c>
      <c r="AR62" s="345">
        <v>9.5</v>
      </c>
    </row>
    <row r="63" spans="1:4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4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VGHhe1aRhSvgJ0ERxzzR9tneD0LfYEreqHvvm+05qJ4bTie3He7LHp6sABjmBHwKwlEdKhvGT5jR5M7XshoXEg==" saltValue="Yb5O5j8+hQesemnZXvuy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9" customWidth="1"/>
    <col min="126" max="16384" width="9" style="258" hidden="1"/>
  </cols>
  <sheetData>
    <row r="1" spans="2:125" ht="13.5" customHeight="1"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2:125" ht="13.2" x14ac:dyDescent="0.2">
      <c r="B2" s="258"/>
      <c r="DG2" s="258"/>
    </row>
    <row r="3" spans="2: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H3" s="258"/>
      <c r="DI3" s="258"/>
      <c r="DJ3" s="258"/>
      <c r="DK3" s="258"/>
      <c r="DL3" s="258"/>
      <c r="DM3" s="258"/>
      <c r="DN3" s="258"/>
      <c r="DO3" s="258"/>
      <c r="DP3" s="258"/>
      <c r="DQ3" s="258"/>
      <c r="DR3" s="258"/>
      <c r="DS3" s="258"/>
      <c r="DT3" s="258"/>
      <c r="DU3" s="258"/>
    </row>
    <row r="4" spans="2:125" ht="13.2" x14ac:dyDescent="0.2"/>
    <row r="5" spans="2:125" ht="13.2" x14ac:dyDescent="0.2"/>
    <row r="6" spans="2:125" ht="13.2" x14ac:dyDescent="0.2"/>
    <row r="7" spans="2:125" ht="13.2" x14ac:dyDescent="0.2"/>
    <row r="8" spans="2:125" ht="13.2" x14ac:dyDescent="0.2"/>
    <row r="9" spans="2:125" ht="13.2" x14ac:dyDescent="0.2">
      <c r="DU9" s="25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8"/>
    </row>
    <row r="18" spans="125:125" ht="13.2" x14ac:dyDescent="0.2"/>
    <row r="19" spans="125:125" ht="13.2" x14ac:dyDescent="0.2"/>
    <row r="20" spans="125:125" ht="13.2" x14ac:dyDescent="0.2">
      <c r="DU20" s="258"/>
    </row>
    <row r="21" spans="125:125" ht="13.2" x14ac:dyDescent="0.2">
      <c r="DU21" s="25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8"/>
    </row>
    <row r="29" spans="125:125" ht="13.2" x14ac:dyDescent="0.2"/>
    <row r="30" spans="125:125" ht="13.2" x14ac:dyDescent="0.2"/>
    <row r="31" spans="125:125" ht="13.2" x14ac:dyDescent="0.2"/>
    <row r="32" spans="125:125" ht="13.2" x14ac:dyDescent="0.2"/>
    <row r="33" spans="2:125" ht="13.2" x14ac:dyDescent="0.2">
      <c r="B33" s="258"/>
      <c r="G33" s="258"/>
      <c r="I33" s="258"/>
    </row>
    <row r="34" spans="2:125" ht="13.2" x14ac:dyDescent="0.2">
      <c r="C34" s="258"/>
      <c r="P34" s="258"/>
      <c r="DE34" s="258"/>
      <c r="DH34" s="258"/>
    </row>
    <row r="35" spans="2:125" ht="13.2" x14ac:dyDescent="0.2">
      <c r="D35" s="258"/>
      <c r="E35" s="258"/>
      <c r="DG35" s="258"/>
      <c r="DJ35" s="258"/>
      <c r="DP35" s="258"/>
      <c r="DQ35" s="258"/>
      <c r="DR35" s="258"/>
      <c r="DS35" s="258"/>
      <c r="DT35" s="258"/>
      <c r="DU35" s="258"/>
    </row>
    <row r="36" spans="2:125" ht="13.2" x14ac:dyDescent="0.2">
      <c r="F36" s="258"/>
      <c r="H36" s="258"/>
      <c r="J36" s="258"/>
      <c r="K36" s="258"/>
      <c r="L36" s="258"/>
      <c r="M36" s="258"/>
      <c r="N36" s="258"/>
      <c r="O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F36" s="258"/>
      <c r="DI36" s="258"/>
      <c r="DK36" s="258"/>
      <c r="DL36" s="258"/>
      <c r="DM36" s="258"/>
      <c r="DN36" s="258"/>
      <c r="DO36" s="258"/>
      <c r="DP36" s="258"/>
      <c r="DQ36" s="258"/>
      <c r="DR36" s="258"/>
      <c r="DS36" s="258"/>
      <c r="DT36" s="258"/>
      <c r="DU36" s="258"/>
    </row>
    <row r="37" spans="2:125" ht="13.2" x14ac:dyDescent="0.2">
      <c r="DU37" s="258"/>
    </row>
    <row r="38" spans="2:125" ht="13.2" x14ac:dyDescent="0.2">
      <c r="DT38" s="258"/>
      <c r="DU38" s="258"/>
    </row>
    <row r="39" spans="2:125" ht="13.2" x14ac:dyDescent="0.2"/>
    <row r="40" spans="2:125" ht="13.2" x14ac:dyDescent="0.2">
      <c r="DH40" s="258"/>
    </row>
    <row r="41" spans="2:125" ht="13.2" x14ac:dyDescent="0.2">
      <c r="DE41" s="258"/>
    </row>
    <row r="42" spans="2:125" ht="13.2" x14ac:dyDescent="0.2">
      <c r="DG42" s="258"/>
      <c r="DJ42" s="258"/>
    </row>
    <row r="43" spans="2:125" ht="13.2" x14ac:dyDescent="0.2">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C43" s="258"/>
      <c r="DD43" s="258"/>
      <c r="DF43" s="258"/>
      <c r="DI43" s="258"/>
      <c r="DK43" s="258"/>
      <c r="DL43" s="258"/>
      <c r="DM43" s="258"/>
      <c r="DN43" s="258"/>
      <c r="DO43" s="258"/>
      <c r="DP43" s="258"/>
      <c r="DQ43" s="258"/>
      <c r="DR43" s="258"/>
      <c r="DS43" s="258"/>
      <c r="DT43" s="258"/>
      <c r="DU43" s="258"/>
    </row>
    <row r="44" spans="2:125" ht="13.2" x14ac:dyDescent="0.2">
      <c r="DU44" s="258"/>
    </row>
    <row r="45" spans="2:125" ht="13.2" x14ac:dyDescent="0.2"/>
    <row r="46" spans="2:125" ht="13.2" x14ac:dyDescent="0.2"/>
    <row r="47" spans="2:125" ht="13.2" x14ac:dyDescent="0.2"/>
    <row r="48" spans="2:125" ht="13.2" x14ac:dyDescent="0.2">
      <c r="DT48" s="258"/>
      <c r="DU48" s="258"/>
    </row>
    <row r="49" spans="120:125" ht="13.2" x14ac:dyDescent="0.2">
      <c r="DU49" s="258"/>
    </row>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8"/>
    </row>
    <row r="83" spans="116:125" ht="13.2" x14ac:dyDescent="0.2">
      <c r="DM83" s="258"/>
      <c r="DN83" s="258"/>
      <c r="DO83" s="258"/>
      <c r="DP83" s="258"/>
      <c r="DQ83" s="258"/>
      <c r="DR83" s="258"/>
      <c r="DS83" s="258"/>
      <c r="DT83" s="258"/>
      <c r="DU83" s="258"/>
    </row>
    <row r="84" spans="116:125" ht="13.2" x14ac:dyDescent="0.2"/>
    <row r="85" spans="116:125" ht="13.2" x14ac:dyDescent="0.2"/>
    <row r="86" spans="116:125" ht="13.2" x14ac:dyDescent="0.2"/>
    <row r="87" spans="116:125" ht="13.2" x14ac:dyDescent="0.2"/>
    <row r="88" spans="116:125" ht="13.2" x14ac:dyDescent="0.2">
      <c r="DU88" s="25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8"/>
      <c r="DT94" s="258"/>
      <c r="DU94" s="258"/>
    </row>
    <row r="95" spans="116:125" ht="13.5" customHeight="1" x14ac:dyDescent="0.2">
      <c r="DU95" s="25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474</v>
      </c>
    </row>
    <row r="121" spans="125:125" ht="13.5" hidden="1" customHeight="1" x14ac:dyDescent="0.2">
      <c r="DU121" s="258"/>
    </row>
  </sheetData>
  <sheetProtection algorithmName="SHA-512" hashValue="7uRuhGNQLYtUkDYQKFgI9+VEwhTzwUmPuuvX9YhCRgCeS/MfM6d6jktfve5duEO29n0y/vHDb1vPROMiAuFjMQ==" saltValue="ZczAynPOgIRC/eNBDYITP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9" customWidth="1"/>
    <col min="126" max="142" width="0" style="258" hidden="1" customWidth="1"/>
    <col min="143"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T2" s="258"/>
    </row>
    <row r="3" spans="1:125" ht="13.2" x14ac:dyDescent="0.2">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8"/>
      <c r="G33" s="258"/>
      <c r="I33" s="258"/>
    </row>
    <row r="34" spans="2:125" ht="13.2" x14ac:dyDescent="0.2">
      <c r="C34" s="258"/>
      <c r="P34" s="258"/>
      <c r="R34" s="258"/>
      <c r="U34" s="258"/>
    </row>
    <row r="35" spans="2:125" ht="13.2" x14ac:dyDescent="0.2">
      <c r="D35" s="258"/>
      <c r="E35" s="258"/>
      <c r="T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258"/>
      <c r="BC35" s="258"/>
      <c r="BD35" s="258"/>
      <c r="BE35" s="258"/>
      <c r="BF35" s="258"/>
      <c r="BG35" s="258"/>
      <c r="BH35" s="258"/>
      <c r="BI35" s="258"/>
      <c r="BJ35" s="258"/>
      <c r="BK35" s="258"/>
      <c r="BL35" s="258"/>
      <c r="BM35" s="258"/>
      <c r="BN35" s="258"/>
      <c r="BO35" s="258"/>
      <c r="BP35" s="258"/>
      <c r="BQ35" s="258"/>
      <c r="BR35" s="258"/>
      <c r="BS35" s="258"/>
      <c r="BT35" s="258"/>
      <c r="BU35" s="258"/>
      <c r="BV35" s="258"/>
      <c r="BW35" s="258"/>
      <c r="BX35" s="258"/>
      <c r="BY35" s="258"/>
      <c r="BZ35" s="258"/>
      <c r="CA35" s="258"/>
      <c r="CB35" s="258"/>
      <c r="CC35" s="258"/>
      <c r="CD35" s="258"/>
      <c r="CE35" s="258"/>
      <c r="CF35" s="258"/>
      <c r="CG35" s="258"/>
      <c r="CH35" s="258"/>
      <c r="CI35" s="258"/>
      <c r="CJ35" s="258"/>
      <c r="CK35" s="258"/>
      <c r="CL35" s="258"/>
      <c r="CM35" s="258"/>
      <c r="CN35" s="258"/>
      <c r="CO35" s="258"/>
      <c r="CP35" s="258"/>
      <c r="CQ35" s="258"/>
      <c r="CR35" s="258"/>
      <c r="CS35" s="258"/>
      <c r="CT35" s="258"/>
      <c r="CU35" s="258"/>
      <c r="CV35" s="258"/>
      <c r="CW35" s="258"/>
      <c r="CX35" s="258"/>
      <c r="CY35" s="258"/>
      <c r="CZ35" s="258"/>
      <c r="DA35" s="258"/>
      <c r="DB35" s="258"/>
      <c r="DC35" s="258"/>
      <c r="DD35" s="258"/>
      <c r="DE35" s="258"/>
      <c r="DF35" s="258"/>
      <c r="DG35" s="258"/>
      <c r="DH35" s="258"/>
      <c r="DI35" s="258"/>
      <c r="DJ35" s="258"/>
      <c r="DK35" s="258"/>
      <c r="DL35" s="258"/>
      <c r="DM35" s="258"/>
      <c r="DN35" s="258"/>
      <c r="DO35" s="258"/>
      <c r="DP35" s="258"/>
      <c r="DQ35" s="258"/>
      <c r="DR35" s="258"/>
      <c r="DS35" s="258"/>
      <c r="DT35" s="258"/>
      <c r="DU35" s="258"/>
    </row>
    <row r="36" spans="2:125" ht="13.2" x14ac:dyDescent="0.2">
      <c r="F36" s="258"/>
      <c r="H36" s="258"/>
      <c r="J36" s="258"/>
      <c r="K36" s="258"/>
      <c r="L36" s="258"/>
      <c r="M36" s="258"/>
      <c r="N36" s="258"/>
      <c r="O36" s="258"/>
      <c r="Q36" s="258"/>
      <c r="S36" s="258"/>
      <c r="V36" s="258"/>
    </row>
    <row r="37" spans="2:125" ht="13.2" x14ac:dyDescent="0.2"/>
    <row r="38" spans="2:125" ht="13.2" x14ac:dyDescent="0.2"/>
    <row r="39" spans="2:125" ht="13.2" x14ac:dyDescent="0.2"/>
    <row r="40" spans="2:125" ht="13.2" x14ac:dyDescent="0.2">
      <c r="U40" s="258"/>
    </row>
    <row r="41" spans="2:125" ht="13.2" x14ac:dyDescent="0.2">
      <c r="R41" s="258"/>
    </row>
    <row r="42" spans="2:125" ht="13.2" x14ac:dyDescent="0.2">
      <c r="T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8"/>
      <c r="DD42" s="258"/>
      <c r="DE42" s="258"/>
      <c r="DF42" s="258"/>
      <c r="DG42" s="258"/>
      <c r="DH42" s="258"/>
      <c r="DI42" s="258"/>
      <c r="DJ42" s="258"/>
      <c r="DK42" s="258"/>
      <c r="DL42" s="258"/>
      <c r="DM42" s="258"/>
      <c r="DN42" s="258"/>
      <c r="DO42" s="258"/>
      <c r="DP42" s="258"/>
      <c r="DQ42" s="258"/>
      <c r="DR42" s="258"/>
      <c r="DS42" s="258"/>
      <c r="DT42" s="258"/>
      <c r="DU42" s="258"/>
    </row>
    <row r="43" spans="2:125" ht="13.2" x14ac:dyDescent="0.2">
      <c r="Q43" s="258"/>
      <c r="S43" s="258"/>
      <c r="V43" s="25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sheetData>
  <sheetProtection algorithmName="SHA-512" hashValue="NAZhlclk27M6uTwh2MgFkgjJ9FCSMqvM7vM0SZCieVW/y1ADoZWkZarRmMzqh2us4Jq9ZtR8YK0XwDkMoHiSXg==" saltValue="xhVeT/fYj/q30jSqY6eHD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2">
      <c r="B47" s="10"/>
      <c r="C47" s="1140" t="s">
        <v>3</v>
      </c>
      <c r="D47" s="1140"/>
      <c r="E47" s="1141"/>
      <c r="F47" s="11">
        <v>6.52</v>
      </c>
      <c r="G47" s="12">
        <v>6.33</v>
      </c>
      <c r="H47" s="12">
        <v>8.52</v>
      </c>
      <c r="I47" s="12">
        <v>11.94</v>
      </c>
      <c r="J47" s="13">
        <v>14.37</v>
      </c>
    </row>
    <row r="48" spans="2:10" ht="57.75" customHeight="1" x14ac:dyDescent="0.2">
      <c r="B48" s="14"/>
      <c r="C48" s="1142" t="s">
        <v>4</v>
      </c>
      <c r="D48" s="1142"/>
      <c r="E48" s="1143"/>
      <c r="F48" s="15">
        <v>2.4300000000000002</v>
      </c>
      <c r="G48" s="16">
        <v>3.3</v>
      </c>
      <c r="H48" s="16">
        <v>3.61</v>
      </c>
      <c r="I48" s="16">
        <v>2.4300000000000002</v>
      </c>
      <c r="J48" s="17">
        <v>2.82</v>
      </c>
    </row>
    <row r="49" spans="2:10" ht="57.75" customHeight="1" thickBot="1" x14ac:dyDescent="0.25">
      <c r="B49" s="18"/>
      <c r="C49" s="1144" t="s">
        <v>5</v>
      </c>
      <c r="D49" s="1144"/>
      <c r="E49" s="1145"/>
      <c r="F49" s="19" t="s">
        <v>529</v>
      </c>
      <c r="G49" s="20">
        <v>0.89</v>
      </c>
      <c r="H49" s="20">
        <v>2.75</v>
      </c>
      <c r="I49" s="20">
        <v>2.2000000000000002</v>
      </c>
      <c r="J49" s="21">
        <v>2.7</v>
      </c>
    </row>
    <row r="50" spans="2:10" ht="13.2" x14ac:dyDescent="0.2"/>
  </sheetData>
  <sheetProtection algorithmName="SHA-512" hashValue="fKCFheE8ZcKTxhp6yKETLV/owJcEI47/HIVwEPElpgyso4LmCWWb29NIxfJw9iJnIfvnBh4nkXcLY6ZUoVD6gw==" saltValue="I/bAzO3E98NWsK5QkQ9k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2" t="s">
        <v>530</v>
      </c>
      <c r="D34" s="1152"/>
      <c r="E34" s="1153"/>
      <c r="F34" s="32">
        <v>2.4300000000000002</v>
      </c>
      <c r="G34" s="33">
        <v>3.29</v>
      </c>
      <c r="H34" s="33">
        <v>3.61</v>
      </c>
      <c r="I34" s="33">
        <v>2.4300000000000002</v>
      </c>
      <c r="J34" s="34">
        <v>2.82</v>
      </c>
      <c r="K34" s="22"/>
      <c r="L34" s="22"/>
      <c r="M34" s="22"/>
      <c r="N34" s="22"/>
      <c r="O34" s="22"/>
      <c r="P34" s="22"/>
    </row>
    <row r="35" spans="1:16" ht="39" customHeight="1" x14ac:dyDescent="0.2">
      <c r="A35" s="22"/>
      <c r="B35" s="35"/>
      <c r="C35" s="1146" t="s">
        <v>531</v>
      </c>
      <c r="D35" s="1147"/>
      <c r="E35" s="1148"/>
      <c r="F35" s="36">
        <v>1.57</v>
      </c>
      <c r="G35" s="37">
        <v>1.51</v>
      </c>
      <c r="H35" s="37">
        <v>1.45</v>
      </c>
      <c r="I35" s="37">
        <v>1.44</v>
      </c>
      <c r="J35" s="38">
        <v>1.47</v>
      </c>
      <c r="K35" s="22"/>
      <c r="L35" s="22"/>
      <c r="M35" s="22"/>
      <c r="N35" s="22"/>
      <c r="O35" s="22"/>
      <c r="P35" s="22"/>
    </row>
    <row r="36" spans="1:16" ht="39" customHeight="1" x14ac:dyDescent="0.2">
      <c r="A36" s="22"/>
      <c r="B36" s="35"/>
      <c r="C36" s="1146" t="s">
        <v>532</v>
      </c>
      <c r="D36" s="1147"/>
      <c r="E36" s="1148"/>
      <c r="F36" s="36">
        <v>0.11</v>
      </c>
      <c r="G36" s="37">
        <v>0.34</v>
      </c>
      <c r="H36" s="37">
        <v>0.95</v>
      </c>
      <c r="I36" s="37">
        <v>1.35</v>
      </c>
      <c r="J36" s="38">
        <v>1.24</v>
      </c>
      <c r="K36" s="22"/>
      <c r="L36" s="22"/>
      <c r="M36" s="22"/>
      <c r="N36" s="22"/>
      <c r="O36" s="22"/>
      <c r="P36" s="22"/>
    </row>
    <row r="37" spans="1:16" ht="39" customHeight="1" x14ac:dyDescent="0.2">
      <c r="A37" s="22"/>
      <c r="B37" s="35"/>
      <c r="C37" s="1146" t="s">
        <v>533</v>
      </c>
      <c r="D37" s="1147"/>
      <c r="E37" s="1148"/>
      <c r="F37" s="36">
        <v>1.68</v>
      </c>
      <c r="G37" s="37">
        <v>2.04</v>
      </c>
      <c r="H37" s="37">
        <v>2.12</v>
      </c>
      <c r="I37" s="37">
        <v>1.87</v>
      </c>
      <c r="J37" s="38">
        <v>1.01</v>
      </c>
      <c r="K37" s="22"/>
      <c r="L37" s="22"/>
      <c r="M37" s="22"/>
      <c r="N37" s="22"/>
      <c r="O37" s="22"/>
      <c r="P37" s="22"/>
    </row>
    <row r="38" spans="1:16" ht="39" customHeight="1" x14ac:dyDescent="0.2">
      <c r="A38" s="22"/>
      <c r="B38" s="35"/>
      <c r="C38" s="1146" t="s">
        <v>534</v>
      </c>
      <c r="D38" s="1147"/>
      <c r="E38" s="1148"/>
      <c r="F38" s="36">
        <v>0.66</v>
      </c>
      <c r="G38" s="37">
        <v>0.87</v>
      </c>
      <c r="H38" s="37">
        <v>0.73</v>
      </c>
      <c r="I38" s="37">
        <v>0.55000000000000004</v>
      </c>
      <c r="J38" s="38">
        <v>0.41</v>
      </c>
      <c r="K38" s="22"/>
      <c r="L38" s="22"/>
      <c r="M38" s="22"/>
      <c r="N38" s="22"/>
      <c r="O38" s="22"/>
      <c r="P38" s="22"/>
    </row>
    <row r="39" spans="1:16" ht="39" customHeight="1" x14ac:dyDescent="0.2">
      <c r="A39" s="22"/>
      <c r="B39" s="35"/>
      <c r="C39" s="1146" t="s">
        <v>535</v>
      </c>
      <c r="D39" s="1147"/>
      <c r="E39" s="1148"/>
      <c r="F39" s="36">
        <v>0.22</v>
      </c>
      <c r="G39" s="37">
        <v>0.24</v>
      </c>
      <c r="H39" s="37">
        <v>0.27</v>
      </c>
      <c r="I39" s="37">
        <v>0.34</v>
      </c>
      <c r="J39" s="38">
        <v>0.26</v>
      </c>
      <c r="K39" s="22"/>
      <c r="L39" s="22"/>
      <c r="M39" s="22"/>
      <c r="N39" s="22"/>
      <c r="O39" s="22"/>
      <c r="P39" s="22"/>
    </row>
    <row r="40" spans="1:16" ht="39" customHeight="1" x14ac:dyDescent="0.2">
      <c r="A40" s="22"/>
      <c r="B40" s="35"/>
      <c r="C40" s="1146"/>
      <c r="D40" s="1147"/>
      <c r="E40" s="1148"/>
      <c r="F40" s="36"/>
      <c r="G40" s="37"/>
      <c r="H40" s="37"/>
      <c r="I40" s="37"/>
      <c r="J40" s="38"/>
      <c r="K40" s="22"/>
      <c r="L40" s="22"/>
      <c r="M40" s="22"/>
      <c r="N40" s="22"/>
      <c r="O40" s="22"/>
      <c r="P40" s="22"/>
    </row>
    <row r="41" spans="1:16" ht="39" customHeight="1" x14ac:dyDescent="0.2">
      <c r="A41" s="22"/>
      <c r="B41" s="35"/>
      <c r="C41" s="1146"/>
      <c r="D41" s="1147"/>
      <c r="E41" s="1148"/>
      <c r="F41" s="36"/>
      <c r="G41" s="37"/>
      <c r="H41" s="37"/>
      <c r="I41" s="37"/>
      <c r="J41" s="38"/>
      <c r="K41" s="22"/>
      <c r="L41" s="22"/>
      <c r="M41" s="22"/>
      <c r="N41" s="22"/>
      <c r="O41" s="22"/>
      <c r="P41" s="22"/>
    </row>
    <row r="42" spans="1:16" ht="39" customHeight="1" x14ac:dyDescent="0.2">
      <c r="A42" s="22"/>
      <c r="B42" s="39"/>
      <c r="C42" s="1146" t="s">
        <v>536</v>
      </c>
      <c r="D42" s="1147"/>
      <c r="E42" s="1148"/>
      <c r="F42" s="36" t="s">
        <v>486</v>
      </c>
      <c r="G42" s="37" t="s">
        <v>486</v>
      </c>
      <c r="H42" s="37" t="s">
        <v>486</v>
      </c>
      <c r="I42" s="37" t="s">
        <v>486</v>
      </c>
      <c r="J42" s="38" t="s">
        <v>486</v>
      </c>
      <c r="K42" s="22"/>
      <c r="L42" s="22"/>
      <c r="M42" s="22"/>
      <c r="N42" s="22"/>
      <c r="O42" s="22"/>
      <c r="P42" s="22"/>
    </row>
    <row r="43" spans="1:16" ht="39" customHeight="1" thickBot="1" x14ac:dyDescent="0.25">
      <c r="A43" s="22"/>
      <c r="B43" s="40"/>
      <c r="C43" s="1149" t="s">
        <v>537</v>
      </c>
      <c r="D43" s="1150"/>
      <c r="E43" s="1151"/>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NMCxiUX8GpBvsfHHMpBIG1Ti2xwTyNgSAYjq7gDXXa7EjVeqJUX5IYarRdVLNUu+dBGD/3F5Z9eiJ8i6AJFZQ==" saltValue="hgBTGdzhSorATdkDTYjc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4" t="s">
        <v>9</v>
      </c>
      <c r="C45" s="1155"/>
      <c r="D45" s="58"/>
      <c r="E45" s="1160" t="s">
        <v>10</v>
      </c>
      <c r="F45" s="1160"/>
      <c r="G45" s="1160"/>
      <c r="H45" s="1160"/>
      <c r="I45" s="1160"/>
      <c r="J45" s="1161"/>
      <c r="K45" s="59">
        <v>1860</v>
      </c>
      <c r="L45" s="60">
        <v>1670</v>
      </c>
      <c r="M45" s="60">
        <v>1541</v>
      </c>
      <c r="N45" s="60">
        <v>1410</v>
      </c>
      <c r="O45" s="61">
        <v>1405</v>
      </c>
      <c r="P45" s="48"/>
      <c r="Q45" s="48"/>
      <c r="R45" s="48"/>
      <c r="S45" s="48"/>
      <c r="T45" s="48"/>
      <c r="U45" s="48"/>
    </row>
    <row r="46" spans="1:21" ht="30.75" customHeight="1" x14ac:dyDescent="0.2">
      <c r="A46" s="48"/>
      <c r="B46" s="1156"/>
      <c r="C46" s="1157"/>
      <c r="D46" s="62"/>
      <c r="E46" s="1162" t="s">
        <v>11</v>
      </c>
      <c r="F46" s="1162"/>
      <c r="G46" s="1162"/>
      <c r="H46" s="1162"/>
      <c r="I46" s="1162"/>
      <c r="J46" s="1163"/>
      <c r="K46" s="63" t="s">
        <v>486</v>
      </c>
      <c r="L46" s="64" t="s">
        <v>486</v>
      </c>
      <c r="M46" s="64" t="s">
        <v>486</v>
      </c>
      <c r="N46" s="64" t="s">
        <v>486</v>
      </c>
      <c r="O46" s="65" t="s">
        <v>486</v>
      </c>
      <c r="P46" s="48"/>
      <c r="Q46" s="48"/>
      <c r="R46" s="48"/>
      <c r="S46" s="48"/>
      <c r="T46" s="48"/>
      <c r="U46" s="48"/>
    </row>
    <row r="47" spans="1:21" ht="30.75" customHeight="1" x14ac:dyDescent="0.2">
      <c r="A47" s="48"/>
      <c r="B47" s="1156"/>
      <c r="C47" s="1157"/>
      <c r="D47" s="62"/>
      <c r="E47" s="1162" t="s">
        <v>12</v>
      </c>
      <c r="F47" s="1162"/>
      <c r="G47" s="1162"/>
      <c r="H47" s="1162"/>
      <c r="I47" s="1162"/>
      <c r="J47" s="1163"/>
      <c r="K47" s="63" t="s">
        <v>486</v>
      </c>
      <c r="L47" s="64" t="s">
        <v>486</v>
      </c>
      <c r="M47" s="64" t="s">
        <v>486</v>
      </c>
      <c r="N47" s="64" t="s">
        <v>486</v>
      </c>
      <c r="O47" s="65" t="s">
        <v>486</v>
      </c>
      <c r="P47" s="48"/>
      <c r="Q47" s="48"/>
      <c r="R47" s="48"/>
      <c r="S47" s="48"/>
      <c r="T47" s="48"/>
      <c r="U47" s="48"/>
    </row>
    <row r="48" spans="1:21" ht="30.75" customHeight="1" x14ac:dyDescent="0.2">
      <c r="A48" s="48"/>
      <c r="B48" s="1156"/>
      <c r="C48" s="1157"/>
      <c r="D48" s="62"/>
      <c r="E48" s="1162" t="s">
        <v>13</v>
      </c>
      <c r="F48" s="1162"/>
      <c r="G48" s="1162"/>
      <c r="H48" s="1162"/>
      <c r="I48" s="1162"/>
      <c r="J48" s="1163"/>
      <c r="K48" s="63">
        <v>470</v>
      </c>
      <c r="L48" s="64">
        <v>446</v>
      </c>
      <c r="M48" s="64">
        <v>447</v>
      </c>
      <c r="N48" s="64">
        <v>434</v>
      </c>
      <c r="O48" s="65">
        <v>435</v>
      </c>
      <c r="P48" s="48"/>
      <c r="Q48" s="48"/>
      <c r="R48" s="48"/>
      <c r="S48" s="48"/>
      <c r="T48" s="48"/>
      <c r="U48" s="48"/>
    </row>
    <row r="49" spans="1:21" ht="30.75" customHeight="1" x14ac:dyDescent="0.2">
      <c r="A49" s="48"/>
      <c r="B49" s="1156"/>
      <c r="C49" s="1157"/>
      <c r="D49" s="62"/>
      <c r="E49" s="1162" t="s">
        <v>14</v>
      </c>
      <c r="F49" s="1162"/>
      <c r="G49" s="1162"/>
      <c r="H49" s="1162"/>
      <c r="I49" s="1162"/>
      <c r="J49" s="1163"/>
      <c r="K49" s="63">
        <v>200</v>
      </c>
      <c r="L49" s="64">
        <v>192</v>
      </c>
      <c r="M49" s="64">
        <v>192</v>
      </c>
      <c r="N49" s="64">
        <v>183</v>
      </c>
      <c r="O49" s="65">
        <v>163</v>
      </c>
      <c r="P49" s="48"/>
      <c r="Q49" s="48"/>
      <c r="R49" s="48"/>
      <c r="S49" s="48"/>
      <c r="T49" s="48"/>
      <c r="U49" s="48"/>
    </row>
    <row r="50" spans="1:21" ht="30.75" customHeight="1" x14ac:dyDescent="0.2">
      <c r="A50" s="48"/>
      <c r="B50" s="1156"/>
      <c r="C50" s="1157"/>
      <c r="D50" s="62"/>
      <c r="E50" s="1162" t="s">
        <v>15</v>
      </c>
      <c r="F50" s="1162"/>
      <c r="G50" s="1162"/>
      <c r="H50" s="1162"/>
      <c r="I50" s="1162"/>
      <c r="J50" s="1163"/>
      <c r="K50" s="63" t="s">
        <v>486</v>
      </c>
      <c r="L50" s="64" t="s">
        <v>486</v>
      </c>
      <c r="M50" s="64" t="s">
        <v>486</v>
      </c>
      <c r="N50" s="64" t="s">
        <v>486</v>
      </c>
      <c r="O50" s="65" t="s">
        <v>486</v>
      </c>
      <c r="P50" s="48"/>
      <c r="Q50" s="48"/>
      <c r="R50" s="48"/>
      <c r="S50" s="48"/>
      <c r="T50" s="48"/>
      <c r="U50" s="48"/>
    </row>
    <row r="51" spans="1:21" ht="30.75" customHeight="1" x14ac:dyDescent="0.2">
      <c r="A51" s="48"/>
      <c r="B51" s="1158"/>
      <c r="C51" s="1159"/>
      <c r="D51" s="66"/>
      <c r="E51" s="1162" t="s">
        <v>16</v>
      </c>
      <c r="F51" s="1162"/>
      <c r="G51" s="1162"/>
      <c r="H51" s="1162"/>
      <c r="I51" s="1162"/>
      <c r="J51" s="1163"/>
      <c r="K51" s="63">
        <v>0</v>
      </c>
      <c r="L51" s="64" t="s">
        <v>486</v>
      </c>
      <c r="M51" s="64" t="s">
        <v>486</v>
      </c>
      <c r="N51" s="64" t="s">
        <v>486</v>
      </c>
      <c r="O51" s="65" t="s">
        <v>486</v>
      </c>
      <c r="P51" s="48"/>
      <c r="Q51" s="48"/>
      <c r="R51" s="48"/>
      <c r="S51" s="48"/>
      <c r="T51" s="48"/>
      <c r="U51" s="48"/>
    </row>
    <row r="52" spans="1:21" ht="30.75" customHeight="1" x14ac:dyDescent="0.2">
      <c r="A52" s="48"/>
      <c r="B52" s="1164" t="s">
        <v>17</v>
      </c>
      <c r="C52" s="1165"/>
      <c r="D52" s="66"/>
      <c r="E52" s="1162" t="s">
        <v>18</v>
      </c>
      <c r="F52" s="1162"/>
      <c r="G52" s="1162"/>
      <c r="H52" s="1162"/>
      <c r="I52" s="1162"/>
      <c r="J52" s="1163"/>
      <c r="K52" s="63">
        <v>1680</v>
      </c>
      <c r="L52" s="64">
        <v>1599</v>
      </c>
      <c r="M52" s="64">
        <v>1533</v>
      </c>
      <c r="N52" s="64">
        <v>1459</v>
      </c>
      <c r="O52" s="65">
        <v>1554</v>
      </c>
      <c r="P52" s="48"/>
      <c r="Q52" s="48"/>
      <c r="R52" s="48"/>
      <c r="S52" s="48"/>
      <c r="T52" s="48"/>
      <c r="U52" s="48"/>
    </row>
    <row r="53" spans="1:21" ht="30.75" customHeight="1" thickBot="1" x14ac:dyDescent="0.25">
      <c r="A53" s="48"/>
      <c r="B53" s="1166" t="s">
        <v>19</v>
      </c>
      <c r="C53" s="1167"/>
      <c r="D53" s="67"/>
      <c r="E53" s="1168" t="s">
        <v>20</v>
      </c>
      <c r="F53" s="1168"/>
      <c r="G53" s="1168"/>
      <c r="H53" s="1168"/>
      <c r="I53" s="1168"/>
      <c r="J53" s="1169"/>
      <c r="K53" s="68">
        <v>850</v>
      </c>
      <c r="L53" s="69">
        <v>709</v>
      </c>
      <c r="M53" s="69">
        <v>647</v>
      </c>
      <c r="N53" s="69">
        <v>568</v>
      </c>
      <c r="O53" s="70">
        <v>449</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538</v>
      </c>
      <c r="L57" s="81" t="s">
        <v>539</v>
      </c>
      <c r="M57" s="81" t="s">
        <v>540</v>
      </c>
      <c r="N57" s="81" t="s">
        <v>541</v>
      </c>
      <c r="O57" s="82" t="s">
        <v>542</v>
      </c>
      <c r="P57" s="48"/>
      <c r="Q57" s="48"/>
      <c r="R57" s="48"/>
      <c r="S57" s="48"/>
      <c r="T57" s="48"/>
      <c r="U57" s="48"/>
    </row>
    <row r="58" spans="1:21" ht="31.5" customHeight="1" x14ac:dyDescent="0.2">
      <c r="B58" s="1170" t="s">
        <v>24</v>
      </c>
      <c r="C58" s="1171"/>
      <c r="D58" s="1176" t="s">
        <v>25</v>
      </c>
      <c r="E58" s="1177"/>
      <c r="F58" s="1177"/>
      <c r="G58" s="1177"/>
      <c r="H58" s="1177"/>
      <c r="I58" s="1177"/>
      <c r="J58" s="1178"/>
      <c r="K58" s="83"/>
      <c r="L58" s="84"/>
      <c r="M58" s="84"/>
      <c r="N58" s="84"/>
      <c r="O58" s="85"/>
    </row>
    <row r="59" spans="1:21" ht="31.5" customHeight="1" x14ac:dyDescent="0.2">
      <c r="B59" s="1172"/>
      <c r="C59" s="1173"/>
      <c r="D59" s="1179" t="s">
        <v>26</v>
      </c>
      <c r="E59" s="1180"/>
      <c r="F59" s="1180"/>
      <c r="G59" s="1180"/>
      <c r="H59" s="1180"/>
      <c r="I59" s="1180"/>
      <c r="J59" s="1181"/>
      <c r="K59" s="86"/>
      <c r="L59" s="87"/>
      <c r="M59" s="87"/>
      <c r="N59" s="87"/>
      <c r="O59" s="88"/>
    </row>
    <row r="60" spans="1:21" ht="31.5" customHeight="1" thickBot="1" x14ac:dyDescent="0.25">
      <c r="B60" s="1174"/>
      <c r="C60" s="1175"/>
      <c r="D60" s="1182" t="s">
        <v>27</v>
      </c>
      <c r="E60" s="1183"/>
      <c r="F60" s="1183"/>
      <c r="G60" s="1183"/>
      <c r="H60" s="1183"/>
      <c r="I60" s="1183"/>
      <c r="J60" s="1184"/>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1iNAQeGovg6/NgpDqHOI5zdK18exadqF5aDCsL+3Q+PIM8AKxGFEdh4Hd+EKmQ9MFp+PIpj3YsqhWOAdpXBghw==" saltValue="jH7O1AHTfGodUB04sRl0+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5" t="s">
        <v>30</v>
      </c>
      <c r="C41" s="1186"/>
      <c r="D41" s="105"/>
      <c r="E41" s="1191" t="s">
        <v>31</v>
      </c>
      <c r="F41" s="1191"/>
      <c r="G41" s="1191"/>
      <c r="H41" s="1192"/>
      <c r="I41" s="354">
        <v>16884</v>
      </c>
      <c r="J41" s="355">
        <v>16357</v>
      </c>
      <c r="K41" s="355">
        <v>15693</v>
      </c>
      <c r="L41" s="355">
        <v>14729</v>
      </c>
      <c r="M41" s="356">
        <v>14022</v>
      </c>
    </row>
    <row r="42" spans="2:13" ht="27.75" customHeight="1" x14ac:dyDescent="0.2">
      <c r="B42" s="1187"/>
      <c r="C42" s="1188"/>
      <c r="D42" s="106"/>
      <c r="E42" s="1193" t="s">
        <v>32</v>
      </c>
      <c r="F42" s="1193"/>
      <c r="G42" s="1193"/>
      <c r="H42" s="1194"/>
      <c r="I42" s="357" t="s">
        <v>486</v>
      </c>
      <c r="J42" s="358" t="s">
        <v>486</v>
      </c>
      <c r="K42" s="358" t="s">
        <v>486</v>
      </c>
      <c r="L42" s="358" t="s">
        <v>486</v>
      </c>
      <c r="M42" s="359" t="s">
        <v>486</v>
      </c>
    </row>
    <row r="43" spans="2:13" ht="27.75" customHeight="1" x14ac:dyDescent="0.2">
      <c r="B43" s="1187"/>
      <c r="C43" s="1188"/>
      <c r="D43" s="106"/>
      <c r="E43" s="1193" t="s">
        <v>33</v>
      </c>
      <c r="F43" s="1193"/>
      <c r="G43" s="1193"/>
      <c r="H43" s="1194"/>
      <c r="I43" s="357">
        <v>6617</v>
      </c>
      <c r="J43" s="358">
        <v>5617</v>
      </c>
      <c r="K43" s="358">
        <v>4961</v>
      </c>
      <c r="L43" s="358">
        <v>4671</v>
      </c>
      <c r="M43" s="359">
        <v>4491</v>
      </c>
    </row>
    <row r="44" spans="2:13" ht="27.75" customHeight="1" x14ac:dyDescent="0.2">
      <c r="B44" s="1187"/>
      <c r="C44" s="1188"/>
      <c r="D44" s="106"/>
      <c r="E44" s="1193" t="s">
        <v>34</v>
      </c>
      <c r="F44" s="1193"/>
      <c r="G44" s="1193"/>
      <c r="H44" s="1194"/>
      <c r="I44" s="357">
        <v>1043</v>
      </c>
      <c r="J44" s="358">
        <v>903</v>
      </c>
      <c r="K44" s="358">
        <v>748</v>
      </c>
      <c r="L44" s="358">
        <v>635</v>
      </c>
      <c r="M44" s="359">
        <v>604</v>
      </c>
    </row>
    <row r="45" spans="2:13" ht="27.75" customHeight="1" x14ac:dyDescent="0.2">
      <c r="B45" s="1187"/>
      <c r="C45" s="1188"/>
      <c r="D45" s="106"/>
      <c r="E45" s="1193" t="s">
        <v>35</v>
      </c>
      <c r="F45" s="1193"/>
      <c r="G45" s="1193"/>
      <c r="H45" s="1194"/>
      <c r="I45" s="357">
        <v>3297</v>
      </c>
      <c r="J45" s="358">
        <v>3290</v>
      </c>
      <c r="K45" s="358">
        <v>3219</v>
      </c>
      <c r="L45" s="358">
        <v>3122</v>
      </c>
      <c r="M45" s="359">
        <v>3125</v>
      </c>
    </row>
    <row r="46" spans="2:13" ht="27.75" customHeight="1" x14ac:dyDescent="0.2">
      <c r="B46" s="1187"/>
      <c r="C46" s="1188"/>
      <c r="D46" s="107"/>
      <c r="E46" s="1193" t="s">
        <v>36</v>
      </c>
      <c r="F46" s="1193"/>
      <c r="G46" s="1193"/>
      <c r="H46" s="1194"/>
      <c r="I46" s="357" t="s">
        <v>486</v>
      </c>
      <c r="J46" s="358" t="s">
        <v>486</v>
      </c>
      <c r="K46" s="358" t="s">
        <v>486</v>
      </c>
      <c r="L46" s="358" t="s">
        <v>486</v>
      </c>
      <c r="M46" s="359" t="s">
        <v>486</v>
      </c>
    </row>
    <row r="47" spans="2:13" ht="27.75" customHeight="1" x14ac:dyDescent="0.2">
      <c r="B47" s="1187"/>
      <c r="C47" s="1188"/>
      <c r="D47" s="108"/>
      <c r="E47" s="1195" t="s">
        <v>37</v>
      </c>
      <c r="F47" s="1196"/>
      <c r="G47" s="1196"/>
      <c r="H47" s="1197"/>
      <c r="I47" s="357" t="s">
        <v>486</v>
      </c>
      <c r="J47" s="358" t="s">
        <v>486</v>
      </c>
      <c r="K47" s="358" t="s">
        <v>486</v>
      </c>
      <c r="L47" s="358" t="s">
        <v>486</v>
      </c>
      <c r="M47" s="359" t="s">
        <v>486</v>
      </c>
    </row>
    <row r="48" spans="2:13" ht="27.75" customHeight="1" x14ac:dyDescent="0.2">
      <c r="B48" s="1187"/>
      <c r="C48" s="1188"/>
      <c r="D48" s="106"/>
      <c r="E48" s="1193" t="s">
        <v>38</v>
      </c>
      <c r="F48" s="1193"/>
      <c r="G48" s="1193"/>
      <c r="H48" s="1194"/>
      <c r="I48" s="357" t="s">
        <v>486</v>
      </c>
      <c r="J48" s="358" t="s">
        <v>486</v>
      </c>
      <c r="K48" s="358" t="s">
        <v>486</v>
      </c>
      <c r="L48" s="358" t="s">
        <v>486</v>
      </c>
      <c r="M48" s="359" t="s">
        <v>486</v>
      </c>
    </row>
    <row r="49" spans="2:13" ht="27.75" customHeight="1" x14ac:dyDescent="0.2">
      <c r="B49" s="1189"/>
      <c r="C49" s="1190"/>
      <c r="D49" s="106"/>
      <c r="E49" s="1193" t="s">
        <v>39</v>
      </c>
      <c r="F49" s="1193"/>
      <c r="G49" s="1193"/>
      <c r="H49" s="1194"/>
      <c r="I49" s="357" t="s">
        <v>486</v>
      </c>
      <c r="J49" s="358" t="s">
        <v>486</v>
      </c>
      <c r="K49" s="358" t="s">
        <v>486</v>
      </c>
      <c r="L49" s="358" t="s">
        <v>486</v>
      </c>
      <c r="M49" s="359" t="s">
        <v>486</v>
      </c>
    </row>
    <row r="50" spans="2:13" ht="27.75" customHeight="1" x14ac:dyDescent="0.2">
      <c r="B50" s="1198" t="s">
        <v>40</v>
      </c>
      <c r="C50" s="1199"/>
      <c r="D50" s="109"/>
      <c r="E50" s="1193" t="s">
        <v>41</v>
      </c>
      <c r="F50" s="1193"/>
      <c r="G50" s="1193"/>
      <c r="H50" s="1194"/>
      <c r="I50" s="357">
        <v>2525</v>
      </c>
      <c r="J50" s="358">
        <v>3285</v>
      </c>
      <c r="K50" s="358">
        <v>4254</v>
      </c>
      <c r="L50" s="358">
        <v>5418</v>
      </c>
      <c r="M50" s="359">
        <v>5668</v>
      </c>
    </row>
    <row r="51" spans="2:13" ht="27.75" customHeight="1" x14ac:dyDescent="0.2">
      <c r="B51" s="1187"/>
      <c r="C51" s="1188"/>
      <c r="D51" s="106"/>
      <c r="E51" s="1193" t="s">
        <v>42</v>
      </c>
      <c r="F51" s="1193"/>
      <c r="G51" s="1193"/>
      <c r="H51" s="1194"/>
      <c r="I51" s="357">
        <v>3137</v>
      </c>
      <c r="J51" s="358">
        <v>2675</v>
      </c>
      <c r="K51" s="358">
        <v>2201</v>
      </c>
      <c r="L51" s="358">
        <v>2164</v>
      </c>
      <c r="M51" s="359">
        <v>2394</v>
      </c>
    </row>
    <row r="52" spans="2:13" ht="27.75" customHeight="1" x14ac:dyDescent="0.2">
      <c r="B52" s="1189"/>
      <c r="C52" s="1190"/>
      <c r="D52" s="106"/>
      <c r="E52" s="1193" t="s">
        <v>43</v>
      </c>
      <c r="F52" s="1193"/>
      <c r="G52" s="1193"/>
      <c r="H52" s="1194"/>
      <c r="I52" s="357">
        <v>14849</v>
      </c>
      <c r="J52" s="358">
        <v>14304</v>
      </c>
      <c r="K52" s="358">
        <v>13643</v>
      </c>
      <c r="L52" s="358">
        <v>12827</v>
      </c>
      <c r="M52" s="359">
        <v>12111</v>
      </c>
    </row>
    <row r="53" spans="2:13" ht="27.75" customHeight="1" thickBot="1" x14ac:dyDescent="0.25">
      <c r="B53" s="1200" t="s">
        <v>19</v>
      </c>
      <c r="C53" s="1201"/>
      <c r="D53" s="110"/>
      <c r="E53" s="1202" t="s">
        <v>44</v>
      </c>
      <c r="F53" s="1202"/>
      <c r="G53" s="1202"/>
      <c r="H53" s="1203"/>
      <c r="I53" s="360">
        <v>7331</v>
      </c>
      <c r="J53" s="361">
        <v>5902</v>
      </c>
      <c r="K53" s="361">
        <v>4523</v>
      </c>
      <c r="L53" s="361">
        <v>2747</v>
      </c>
      <c r="M53" s="362">
        <v>2068</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Kuk9gSPORtUH3ITthg3/zHnxrksRiEq3C3q807T+ZTS2gOx6UYUxlUZJHcF1P6OaC/cfca2jkNHSURbP13AeAg==" saltValue="ECEL6tEJ0OXQymJKCmf+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526</v>
      </c>
      <c r="G54" s="119" t="s">
        <v>527</v>
      </c>
      <c r="H54" s="120" t="s">
        <v>528</v>
      </c>
    </row>
    <row r="55" spans="2:8" ht="52.5" customHeight="1" x14ac:dyDescent="0.2">
      <c r="B55" s="121"/>
      <c r="C55" s="1212" t="s">
        <v>46</v>
      </c>
      <c r="D55" s="1212"/>
      <c r="E55" s="1213"/>
      <c r="F55" s="122">
        <v>990</v>
      </c>
      <c r="G55" s="122">
        <v>1383</v>
      </c>
      <c r="H55" s="123">
        <v>1651</v>
      </c>
    </row>
    <row r="56" spans="2:8" ht="52.5" customHeight="1" x14ac:dyDescent="0.2">
      <c r="B56" s="124"/>
      <c r="C56" s="1214" t="s">
        <v>47</v>
      </c>
      <c r="D56" s="1214"/>
      <c r="E56" s="1215"/>
      <c r="F56" s="125">
        <v>216</v>
      </c>
      <c r="G56" s="125">
        <v>216</v>
      </c>
      <c r="H56" s="126">
        <v>272</v>
      </c>
    </row>
    <row r="57" spans="2:8" ht="53.25" customHeight="1" x14ac:dyDescent="0.2">
      <c r="B57" s="124"/>
      <c r="C57" s="1216" t="s">
        <v>48</v>
      </c>
      <c r="D57" s="1216"/>
      <c r="E57" s="1217"/>
      <c r="F57" s="127">
        <v>1943</v>
      </c>
      <c r="G57" s="127">
        <v>2594</v>
      </c>
      <c r="H57" s="128">
        <v>2470</v>
      </c>
    </row>
    <row r="58" spans="2:8" ht="45.75" customHeight="1" x14ac:dyDescent="0.2">
      <c r="B58" s="129"/>
      <c r="C58" s="1204" t="s">
        <v>553</v>
      </c>
      <c r="D58" s="1205"/>
      <c r="E58" s="1206"/>
      <c r="F58" s="363">
        <v>860</v>
      </c>
      <c r="G58" s="130">
        <v>1066</v>
      </c>
      <c r="H58" s="131">
        <v>1090</v>
      </c>
    </row>
    <row r="59" spans="2:8" ht="45.75" customHeight="1" x14ac:dyDescent="0.2">
      <c r="B59" s="129"/>
      <c r="C59" s="1204" t="s">
        <v>551</v>
      </c>
      <c r="D59" s="1205"/>
      <c r="E59" s="1206"/>
      <c r="F59" s="363">
        <v>735</v>
      </c>
      <c r="G59" s="130">
        <v>685</v>
      </c>
      <c r="H59" s="131">
        <v>548</v>
      </c>
    </row>
    <row r="60" spans="2:8" ht="45.75" customHeight="1" x14ac:dyDescent="0.2">
      <c r="B60" s="129"/>
      <c r="C60" s="1204" t="s">
        <v>556</v>
      </c>
      <c r="D60" s="1205"/>
      <c r="E60" s="1206"/>
      <c r="F60" s="363">
        <v>330</v>
      </c>
      <c r="G60" s="130">
        <v>526</v>
      </c>
      <c r="H60" s="131">
        <v>528</v>
      </c>
    </row>
    <row r="61" spans="2:8" ht="45.75" customHeight="1" x14ac:dyDescent="0.2">
      <c r="B61" s="129"/>
      <c r="C61" s="1204" t="s">
        <v>554</v>
      </c>
      <c r="D61" s="1205"/>
      <c r="E61" s="1206"/>
      <c r="F61" s="363" t="s">
        <v>552</v>
      </c>
      <c r="G61" s="130">
        <v>291</v>
      </c>
      <c r="H61" s="131">
        <v>270</v>
      </c>
    </row>
    <row r="62" spans="2:8" ht="45.75" customHeight="1" thickBot="1" x14ac:dyDescent="0.25">
      <c r="B62" s="132"/>
      <c r="C62" s="1207" t="s">
        <v>555</v>
      </c>
      <c r="D62" s="1208"/>
      <c r="E62" s="1209"/>
      <c r="F62" s="363">
        <v>10</v>
      </c>
      <c r="G62" s="130">
        <v>18</v>
      </c>
      <c r="H62" s="133">
        <v>25</v>
      </c>
    </row>
    <row r="63" spans="2:8" ht="52.5" customHeight="1" thickBot="1" x14ac:dyDescent="0.25">
      <c r="B63" s="134"/>
      <c r="C63" s="1210" t="s">
        <v>49</v>
      </c>
      <c r="D63" s="1210"/>
      <c r="E63" s="1211"/>
      <c r="F63" s="135">
        <v>3150</v>
      </c>
      <c r="G63" s="135">
        <v>4194</v>
      </c>
      <c r="H63" s="136">
        <v>4393</v>
      </c>
    </row>
    <row r="64" spans="2:8" ht="13.2" x14ac:dyDescent="0.2"/>
  </sheetData>
  <sheetProtection algorithmName="SHA-512" hashValue="RmmLKyqxq3iNELG7ohVvBjx2FW/UI/NKlQ2PCWRlnFnehT09P/nJvf7mJT3uYppdCXdmg2nqcMm2TIuR1bvF9g==" saltValue="eFjhgZXYMpiTl4SREvcN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3" customWidth="1"/>
    <col min="2" max="8" width="13.33203125" style="143" customWidth="1"/>
    <col min="9" max="16384" width="11.109375" style="143"/>
  </cols>
  <sheetData>
    <row r="1" spans="1:8" x14ac:dyDescent="0.2">
      <c r="A1" s="137"/>
      <c r="B1" s="138"/>
      <c r="C1" s="139"/>
      <c r="D1" s="140"/>
      <c r="E1" s="141"/>
      <c r="F1" s="141"/>
      <c r="G1" s="141"/>
      <c r="H1" s="142"/>
    </row>
    <row r="2" spans="1:8" x14ac:dyDescent="0.2">
      <c r="A2" s="144"/>
      <c r="B2" s="145"/>
      <c r="C2" s="146"/>
      <c r="D2" s="147" t="s">
        <v>50</v>
      </c>
      <c r="E2" s="148"/>
      <c r="F2" s="149" t="s">
        <v>523</v>
      </c>
      <c r="G2" s="150"/>
      <c r="H2" s="151"/>
    </row>
    <row r="3" spans="1:8" x14ac:dyDescent="0.2">
      <c r="A3" s="147" t="s">
        <v>516</v>
      </c>
      <c r="B3" s="152"/>
      <c r="C3" s="153"/>
      <c r="D3" s="154">
        <v>10309</v>
      </c>
      <c r="E3" s="155"/>
      <c r="F3" s="156">
        <v>45588</v>
      </c>
      <c r="G3" s="157"/>
      <c r="H3" s="158"/>
    </row>
    <row r="4" spans="1:8" x14ac:dyDescent="0.2">
      <c r="A4" s="159"/>
      <c r="B4" s="160"/>
      <c r="C4" s="161"/>
      <c r="D4" s="162">
        <v>5014</v>
      </c>
      <c r="E4" s="163"/>
      <c r="F4" s="164">
        <v>24150</v>
      </c>
      <c r="G4" s="165"/>
      <c r="H4" s="166"/>
    </row>
    <row r="5" spans="1:8" x14ac:dyDescent="0.2">
      <c r="A5" s="147" t="s">
        <v>518</v>
      </c>
      <c r="B5" s="152"/>
      <c r="C5" s="153"/>
      <c r="D5" s="154">
        <v>10816</v>
      </c>
      <c r="E5" s="155"/>
      <c r="F5" s="156">
        <v>45483</v>
      </c>
      <c r="G5" s="157"/>
      <c r="H5" s="158"/>
    </row>
    <row r="6" spans="1:8" x14ac:dyDescent="0.2">
      <c r="A6" s="159"/>
      <c r="B6" s="160"/>
      <c r="C6" s="161"/>
      <c r="D6" s="162">
        <v>7505</v>
      </c>
      <c r="E6" s="163"/>
      <c r="F6" s="164">
        <v>24241</v>
      </c>
      <c r="G6" s="165"/>
      <c r="H6" s="166"/>
    </row>
    <row r="7" spans="1:8" x14ac:dyDescent="0.2">
      <c r="A7" s="147" t="s">
        <v>519</v>
      </c>
      <c r="B7" s="152"/>
      <c r="C7" s="153"/>
      <c r="D7" s="154">
        <v>16830</v>
      </c>
      <c r="E7" s="155"/>
      <c r="F7" s="156">
        <v>45945</v>
      </c>
      <c r="G7" s="157"/>
      <c r="H7" s="158"/>
    </row>
    <row r="8" spans="1:8" x14ac:dyDescent="0.2">
      <c r="A8" s="159"/>
      <c r="B8" s="160"/>
      <c r="C8" s="161"/>
      <c r="D8" s="162">
        <v>9530</v>
      </c>
      <c r="E8" s="163"/>
      <c r="F8" s="164">
        <v>25180</v>
      </c>
      <c r="G8" s="165"/>
      <c r="H8" s="166"/>
    </row>
    <row r="9" spans="1:8" x14ac:dyDescent="0.2">
      <c r="A9" s="147" t="s">
        <v>520</v>
      </c>
      <c r="B9" s="152"/>
      <c r="C9" s="153"/>
      <c r="D9" s="154">
        <v>7144</v>
      </c>
      <c r="E9" s="155"/>
      <c r="F9" s="156">
        <v>44475</v>
      </c>
      <c r="G9" s="157"/>
      <c r="H9" s="158"/>
    </row>
    <row r="10" spans="1:8" x14ac:dyDescent="0.2">
      <c r="A10" s="159"/>
      <c r="B10" s="160"/>
      <c r="C10" s="161"/>
      <c r="D10" s="162">
        <v>6481</v>
      </c>
      <c r="E10" s="163"/>
      <c r="F10" s="164">
        <v>24780</v>
      </c>
      <c r="G10" s="165"/>
      <c r="H10" s="166"/>
    </row>
    <row r="11" spans="1:8" x14ac:dyDescent="0.2">
      <c r="A11" s="147" t="s">
        <v>521</v>
      </c>
      <c r="B11" s="152"/>
      <c r="C11" s="153"/>
      <c r="D11" s="154">
        <v>14060</v>
      </c>
      <c r="E11" s="155"/>
      <c r="F11" s="156">
        <v>45982</v>
      </c>
      <c r="G11" s="157"/>
      <c r="H11" s="158"/>
    </row>
    <row r="12" spans="1:8" x14ac:dyDescent="0.2">
      <c r="A12" s="159"/>
      <c r="B12" s="160"/>
      <c r="C12" s="167"/>
      <c r="D12" s="162">
        <v>12017</v>
      </c>
      <c r="E12" s="163"/>
      <c r="F12" s="164">
        <v>25583</v>
      </c>
      <c r="G12" s="165"/>
      <c r="H12" s="166"/>
    </row>
    <row r="13" spans="1:8" x14ac:dyDescent="0.2">
      <c r="A13" s="147"/>
      <c r="B13" s="152"/>
      <c r="C13" s="168"/>
      <c r="D13" s="169">
        <v>11832</v>
      </c>
      <c r="E13" s="170"/>
      <c r="F13" s="171">
        <v>45495</v>
      </c>
      <c r="G13" s="172"/>
      <c r="H13" s="158"/>
    </row>
    <row r="14" spans="1:8" x14ac:dyDescent="0.2">
      <c r="A14" s="159"/>
      <c r="B14" s="160"/>
      <c r="C14" s="161"/>
      <c r="D14" s="162">
        <v>8109</v>
      </c>
      <c r="E14" s="163"/>
      <c r="F14" s="164">
        <v>24787</v>
      </c>
      <c r="G14" s="165"/>
      <c r="H14" s="166"/>
    </row>
    <row r="17" spans="1:11" x14ac:dyDescent="0.2">
      <c r="A17" s="143" t="s">
        <v>51</v>
      </c>
    </row>
    <row r="18" spans="1:11" x14ac:dyDescent="0.2">
      <c r="A18" s="173"/>
      <c r="B18" s="173" t="str">
        <f>実質収支比率等に係る経年分析!F$46</f>
        <v>R01</v>
      </c>
      <c r="C18" s="173" t="str">
        <f>実質収支比率等に係る経年分析!G$46</f>
        <v>R02</v>
      </c>
      <c r="D18" s="173" t="str">
        <f>実質収支比率等に係る経年分析!H$46</f>
        <v>R03</v>
      </c>
      <c r="E18" s="173" t="str">
        <f>実質収支比率等に係る経年分析!I$46</f>
        <v>R04</v>
      </c>
      <c r="F18" s="173" t="str">
        <f>実質収支比率等に係る経年分析!J$46</f>
        <v>R05</v>
      </c>
    </row>
    <row r="19" spans="1:11" x14ac:dyDescent="0.2">
      <c r="A19" s="173" t="s">
        <v>52</v>
      </c>
      <c r="B19" s="173">
        <f>ROUND(VALUE(SUBSTITUTE(実質収支比率等に係る経年分析!F$48,"▲","-")),2)</f>
        <v>2.4300000000000002</v>
      </c>
      <c r="C19" s="173">
        <f>ROUND(VALUE(SUBSTITUTE(実質収支比率等に係る経年分析!G$48,"▲","-")),2)</f>
        <v>3.3</v>
      </c>
      <c r="D19" s="173">
        <f>ROUND(VALUE(SUBSTITUTE(実質収支比率等に係る経年分析!H$48,"▲","-")),2)</f>
        <v>3.61</v>
      </c>
      <c r="E19" s="173">
        <f>ROUND(VALUE(SUBSTITUTE(実質収支比率等に係る経年分析!I$48,"▲","-")),2)</f>
        <v>2.4300000000000002</v>
      </c>
      <c r="F19" s="173">
        <f>ROUND(VALUE(SUBSTITUTE(実質収支比率等に係る経年分析!J$48,"▲","-")),2)</f>
        <v>2.82</v>
      </c>
    </row>
    <row r="20" spans="1:11" x14ac:dyDescent="0.2">
      <c r="A20" s="173" t="s">
        <v>53</v>
      </c>
      <c r="B20" s="173">
        <f>ROUND(VALUE(SUBSTITUTE(実質収支比率等に係る経年分析!F$47,"▲","-")),2)</f>
        <v>6.52</v>
      </c>
      <c r="C20" s="173">
        <f>ROUND(VALUE(SUBSTITUTE(実質収支比率等に係る経年分析!G$47,"▲","-")),2)</f>
        <v>6.33</v>
      </c>
      <c r="D20" s="173">
        <f>ROUND(VALUE(SUBSTITUTE(実質収支比率等に係る経年分析!H$47,"▲","-")),2)</f>
        <v>8.52</v>
      </c>
      <c r="E20" s="173">
        <f>ROUND(VALUE(SUBSTITUTE(実質収支比率等に係る経年分析!I$47,"▲","-")),2)</f>
        <v>11.94</v>
      </c>
      <c r="F20" s="173">
        <f>ROUND(VALUE(SUBSTITUTE(実質収支比率等に係る経年分析!J$47,"▲","-")),2)</f>
        <v>14.37</v>
      </c>
    </row>
    <row r="21" spans="1:11" x14ac:dyDescent="0.2">
      <c r="A21" s="173" t="s">
        <v>54</v>
      </c>
      <c r="B21" s="173">
        <f>IF(ISNUMBER(VALUE(SUBSTITUTE(実質収支比率等に係る経年分析!F$49,"▲","-"))),ROUND(VALUE(SUBSTITUTE(実質収支比率等に係る経年分析!F$49,"▲","-")),2),NA())</f>
        <v>-1.84</v>
      </c>
      <c r="C21" s="173">
        <f>IF(ISNUMBER(VALUE(SUBSTITUTE(実質収支比率等に係る経年分析!G$49,"▲","-"))),ROUND(VALUE(SUBSTITUTE(実質収支比率等に係る経年分析!G$49,"▲","-")),2),NA())</f>
        <v>0.89</v>
      </c>
      <c r="D21" s="173">
        <f>IF(ISNUMBER(VALUE(SUBSTITUTE(実質収支比率等に係る経年分析!H$49,"▲","-"))),ROUND(VALUE(SUBSTITUTE(実質収支比率等に係る経年分析!H$49,"▲","-")),2),NA())</f>
        <v>2.75</v>
      </c>
      <c r="E21" s="173">
        <f>IF(ISNUMBER(VALUE(SUBSTITUTE(実質収支比率等に係る経年分析!I$49,"▲","-"))),ROUND(VALUE(SUBSTITUTE(実質収支比率等に係る経年分析!I$49,"▲","-")),2),NA())</f>
        <v>2.2000000000000002</v>
      </c>
      <c r="F21" s="173">
        <f>IF(ISNUMBER(VALUE(SUBSTITUTE(実質収支比率等に係る経年分析!J$49,"▲","-"))),ROUND(VALUE(SUBSTITUTE(実質収支比率等に係る経年分析!J$49,"▲","-")),2),NA())</f>
        <v>2.7</v>
      </c>
    </row>
    <row r="24" spans="1:11" x14ac:dyDescent="0.2">
      <c r="A24" s="143" t="s">
        <v>55</v>
      </c>
    </row>
    <row r="25" spans="1:11" x14ac:dyDescent="0.2">
      <c r="A25" s="174"/>
      <c r="B25" s="174" t="str">
        <f>連結実質赤字比率に係る赤字・黒字の構成分析!F$33</f>
        <v>R01</v>
      </c>
      <c r="C25" s="174"/>
      <c r="D25" s="174" t="str">
        <f>連結実質赤字比率に係る赤字・黒字の構成分析!G$33</f>
        <v>R02</v>
      </c>
      <c r="E25" s="174"/>
      <c r="F25" s="174" t="str">
        <f>連結実質赤字比率に係る赤字・黒字の構成分析!H$33</f>
        <v>R03</v>
      </c>
      <c r="G25" s="174"/>
      <c r="H25" s="174" t="str">
        <f>連結実質赤字比率に係る赤字・黒字の構成分析!I$33</f>
        <v>R04</v>
      </c>
      <c r="I25" s="174"/>
      <c r="J25" s="174" t="str">
        <f>連結実質赤字比率に係る赤字・黒字の構成分析!J$33</f>
        <v>R05</v>
      </c>
      <c r="K25" s="174"/>
    </row>
    <row r="26" spans="1:11" x14ac:dyDescent="0.2">
      <c r="A26" s="174"/>
      <c r="B26" s="174" t="s">
        <v>56</v>
      </c>
      <c r="C26" s="174" t="s">
        <v>57</v>
      </c>
      <c r="D26" s="174" t="s">
        <v>56</v>
      </c>
      <c r="E26" s="174" t="s">
        <v>57</v>
      </c>
      <c r="F26" s="174" t="s">
        <v>56</v>
      </c>
      <c r="G26" s="174" t="s">
        <v>57</v>
      </c>
      <c r="H26" s="174" t="s">
        <v>56</v>
      </c>
      <c r="I26" s="174" t="s">
        <v>57</v>
      </c>
      <c r="J26" s="174" t="s">
        <v>56</v>
      </c>
      <c r="K26" s="174" t="s">
        <v>57</v>
      </c>
    </row>
    <row r="27" spans="1:11" x14ac:dyDescent="0.2">
      <c r="A27" s="174" t="str">
        <f>IF(連結実質赤字比率に係る赤字・黒字の構成分析!C$43="",NA(),連結実質赤字比率に係る赤字・黒字の構成分析!C$43)</f>
        <v>その他会計（黒字）</v>
      </c>
      <c r="B27" s="174" t="e">
        <f>IF(ROUND(VALUE(SUBSTITUTE(連結実質赤字比率に係る赤字・黒字の構成分析!F$43,"▲", "-")), 2) &lt; 0, ABS(ROUND(VALUE(SUBSTITUTE(連結実質赤字比率に係る赤字・黒字の構成分析!F$43,"▲", "-")), 2)), NA())</f>
        <v>#VALUE!</v>
      </c>
      <c r="C27" s="174" t="e">
        <f>IF(ROUND(VALUE(SUBSTITUTE(連結実質赤字比率に係る赤字・黒字の構成分析!F$43,"▲", "-")), 2) &gt;= 0, ABS(ROUND(VALUE(SUBSTITUTE(連結実質赤字比率に係る赤字・黒字の構成分析!F$43,"▲", "-")), 2)), NA())</f>
        <v>#VALUE!</v>
      </c>
      <c r="D27" s="174" t="e">
        <f>IF(ROUND(VALUE(SUBSTITUTE(連結実質赤字比率に係る赤字・黒字の構成分析!G$43,"▲", "-")), 2) &lt; 0, ABS(ROUND(VALUE(SUBSTITUTE(連結実質赤字比率に係る赤字・黒字の構成分析!G$43,"▲", "-")), 2)), NA())</f>
        <v>#VALUE!</v>
      </c>
      <c r="E27" s="174" t="e">
        <f>IF(ROUND(VALUE(SUBSTITUTE(連結実質赤字比率に係る赤字・黒字の構成分析!G$43,"▲", "-")), 2) &gt;= 0, ABS(ROUND(VALUE(SUBSTITUTE(連結実質赤字比率に係る赤字・黒字の構成分析!G$43,"▲", "-")), 2)), NA())</f>
        <v>#VALUE!</v>
      </c>
      <c r="F27" s="174" t="e">
        <f>IF(ROUND(VALUE(SUBSTITUTE(連結実質赤字比率に係る赤字・黒字の構成分析!H$43,"▲", "-")), 2) &lt; 0, ABS(ROUND(VALUE(SUBSTITUTE(連結実質赤字比率に係る赤字・黒字の構成分析!H$43,"▲", "-")), 2)), NA())</f>
        <v>#VALUE!</v>
      </c>
      <c r="G27" s="174" t="e">
        <f>IF(ROUND(VALUE(SUBSTITUTE(連結実質赤字比率に係る赤字・黒字の構成分析!H$43,"▲", "-")), 2) &gt;= 0, ABS(ROUND(VALUE(SUBSTITUTE(連結実質赤字比率に係る赤字・黒字の構成分析!H$43,"▲", "-")), 2)), NA())</f>
        <v>#VALUE!</v>
      </c>
      <c r="H27" s="174" t="e">
        <f>IF(ROUND(VALUE(SUBSTITUTE(連結実質赤字比率に係る赤字・黒字の構成分析!I$43,"▲", "-")), 2) &lt; 0, ABS(ROUND(VALUE(SUBSTITUTE(連結実質赤字比率に係る赤字・黒字の構成分析!I$43,"▲", "-")), 2)), NA())</f>
        <v>#VALUE!</v>
      </c>
      <c r="I27" s="174" t="e">
        <f>IF(ROUND(VALUE(SUBSTITUTE(連結実質赤字比率に係る赤字・黒字の構成分析!I$43,"▲", "-")), 2) &gt;= 0, ABS(ROUND(VALUE(SUBSTITUTE(連結実質赤字比率に係る赤字・黒字の構成分析!I$43,"▲", "-")), 2)), NA())</f>
        <v>#VALUE!</v>
      </c>
      <c r="J27" s="174" t="e">
        <f>IF(ROUND(VALUE(SUBSTITUTE(連結実質赤字比率に係る赤字・黒字の構成分析!J$43,"▲", "-")), 2) &lt; 0, ABS(ROUND(VALUE(SUBSTITUTE(連結実質赤字比率に係る赤字・黒字の構成分析!J$43,"▲", "-")), 2)), NA())</f>
        <v>#VALUE!</v>
      </c>
      <c r="K27" s="174" t="e">
        <f>IF(ROUND(VALUE(SUBSTITUTE(連結実質赤字比率に係る赤字・黒字の構成分析!J$43,"▲", "-")), 2) &gt;= 0, ABS(ROUND(VALUE(SUBSTITUTE(連結実質赤字比率に係る赤字・黒字の構成分析!J$43,"▲", "-")), 2)), NA())</f>
        <v>#VALUE!</v>
      </c>
    </row>
    <row r="28" spans="1:11" x14ac:dyDescent="0.2">
      <c r="A28" s="174" t="str">
        <f>IF(連結実質赤字比率に係る赤字・黒字の構成分析!C$42="",NA(),連結実質赤字比率に係る赤字・黒字の構成分析!C$42)</f>
        <v>その他会計（赤字）</v>
      </c>
      <c r="B28" s="174" t="e">
        <f>IF(ROUND(VALUE(SUBSTITUTE(連結実質赤字比率に係る赤字・黒字の構成分析!F$42,"▲", "-")), 2) &lt; 0, ABS(ROUND(VALUE(SUBSTITUTE(連結実質赤字比率に係る赤字・黒字の構成分析!F$42,"▲", "-")), 2)), NA())</f>
        <v>#VALUE!</v>
      </c>
      <c r="C28" s="174" t="e">
        <f>IF(ROUND(VALUE(SUBSTITUTE(連結実質赤字比率に係る赤字・黒字の構成分析!F$42,"▲", "-")), 2) &gt;= 0, ABS(ROUND(VALUE(SUBSTITUTE(連結実質赤字比率に係る赤字・黒字の構成分析!F$42,"▲", "-")), 2)), NA())</f>
        <v>#VALUE!</v>
      </c>
      <c r="D28" s="174" t="e">
        <f>IF(ROUND(VALUE(SUBSTITUTE(連結実質赤字比率に係る赤字・黒字の構成分析!G$42,"▲", "-")), 2) &lt; 0, ABS(ROUND(VALUE(SUBSTITUTE(連結実質赤字比率に係る赤字・黒字の構成分析!G$42,"▲", "-")), 2)), NA())</f>
        <v>#VALUE!</v>
      </c>
      <c r="E28" s="174" t="e">
        <f>IF(ROUND(VALUE(SUBSTITUTE(連結実質赤字比率に係る赤字・黒字の構成分析!G$42,"▲", "-")), 2) &gt;= 0, ABS(ROUND(VALUE(SUBSTITUTE(連結実質赤字比率に係る赤字・黒字の構成分析!G$42,"▲", "-")), 2)), NA())</f>
        <v>#VALUE!</v>
      </c>
      <c r="F28" s="174" t="e">
        <f>IF(ROUND(VALUE(SUBSTITUTE(連結実質赤字比率に係る赤字・黒字の構成分析!H$42,"▲", "-")), 2) &lt; 0, ABS(ROUND(VALUE(SUBSTITUTE(連結実質赤字比率に係る赤字・黒字の構成分析!H$42,"▲", "-")), 2)), NA())</f>
        <v>#VALUE!</v>
      </c>
      <c r="G28" s="174" t="e">
        <f>IF(ROUND(VALUE(SUBSTITUTE(連結実質赤字比率に係る赤字・黒字の構成分析!H$42,"▲", "-")), 2) &gt;= 0, ABS(ROUND(VALUE(SUBSTITUTE(連結実質赤字比率に係る赤字・黒字の構成分析!H$42,"▲", "-")), 2)), NA())</f>
        <v>#VALUE!</v>
      </c>
      <c r="H28" s="174" t="e">
        <f>IF(ROUND(VALUE(SUBSTITUTE(連結実質赤字比率に係る赤字・黒字の構成分析!I$42,"▲", "-")), 2) &lt; 0, ABS(ROUND(VALUE(SUBSTITUTE(連結実質赤字比率に係る赤字・黒字の構成分析!I$42,"▲", "-")), 2)), NA())</f>
        <v>#VALUE!</v>
      </c>
      <c r="I28" s="174" t="e">
        <f>IF(ROUND(VALUE(SUBSTITUTE(連結実質赤字比率に係る赤字・黒字の構成分析!I$42,"▲", "-")), 2) &gt;= 0, ABS(ROUND(VALUE(SUBSTITUTE(連結実質赤字比率に係る赤字・黒字の構成分析!I$42,"▲", "-")), 2)), NA())</f>
        <v>#VALUE!</v>
      </c>
      <c r="J28" s="174" t="e">
        <f>IF(ROUND(VALUE(SUBSTITUTE(連結実質赤字比率に係る赤字・黒字の構成分析!J$42,"▲", "-")), 2) &lt; 0, ABS(ROUND(VALUE(SUBSTITUTE(連結実質赤字比率に係る赤字・黒字の構成分析!J$42,"▲", "-")), 2)), NA())</f>
        <v>#VALUE!</v>
      </c>
      <c r="K28" s="174" t="e">
        <f>IF(ROUND(VALUE(SUBSTITUTE(連結実質赤字比率に係る赤字・黒字の構成分析!J$42,"▲", "-")), 2) &gt;= 0, ABS(ROUND(VALUE(SUBSTITUTE(連結実質赤字比率に係る赤字・黒字の構成分析!J$42,"▲", "-")), 2)), NA())</f>
        <v>#VALUE!</v>
      </c>
    </row>
    <row r="29" spans="1:11" x14ac:dyDescent="0.2">
      <c r="A29" s="174" t="e">
        <f>IF(連結実質赤字比率に係る赤字・黒字の構成分析!C$41="",NA(),連結実質赤字比率に係る赤字・黒字の構成分析!C$41)</f>
        <v>#N/A</v>
      </c>
      <c r="B29" s="174" t="e">
        <f>IF(ROUND(VALUE(SUBSTITUTE(連結実質赤字比率に係る赤字・黒字の構成分析!F$41,"▲", "-")), 2) &lt; 0, ABS(ROUND(VALUE(SUBSTITUTE(連結実質赤字比率に係る赤字・黒字の構成分析!F$41,"▲", "-")), 2)), NA())</f>
        <v>#VALUE!</v>
      </c>
      <c r="C29" s="174" t="e">
        <f>IF(ROUND(VALUE(SUBSTITUTE(連結実質赤字比率に係る赤字・黒字の構成分析!F$41,"▲", "-")), 2) &gt;= 0, ABS(ROUND(VALUE(SUBSTITUTE(連結実質赤字比率に係る赤字・黒字の構成分析!F$41,"▲", "-")), 2)), NA())</f>
        <v>#VALUE!</v>
      </c>
      <c r="D29" s="174" t="e">
        <f>IF(ROUND(VALUE(SUBSTITUTE(連結実質赤字比率に係る赤字・黒字の構成分析!G$41,"▲", "-")), 2) &lt; 0, ABS(ROUND(VALUE(SUBSTITUTE(連結実質赤字比率に係る赤字・黒字の構成分析!G$41,"▲", "-")), 2)), NA())</f>
        <v>#VALUE!</v>
      </c>
      <c r="E29" s="174" t="e">
        <f>IF(ROUND(VALUE(SUBSTITUTE(連結実質赤字比率に係る赤字・黒字の構成分析!G$41,"▲", "-")), 2) &gt;= 0, ABS(ROUND(VALUE(SUBSTITUTE(連結実質赤字比率に係る赤字・黒字の構成分析!G$41,"▲", "-")), 2)), NA())</f>
        <v>#VALUE!</v>
      </c>
      <c r="F29" s="174" t="e">
        <f>IF(ROUND(VALUE(SUBSTITUTE(連結実質赤字比率に係る赤字・黒字の構成分析!H$41,"▲", "-")), 2) &lt; 0, ABS(ROUND(VALUE(SUBSTITUTE(連結実質赤字比率に係る赤字・黒字の構成分析!H$41,"▲", "-")), 2)), NA())</f>
        <v>#VALUE!</v>
      </c>
      <c r="G29" s="174" t="e">
        <f>IF(ROUND(VALUE(SUBSTITUTE(連結実質赤字比率に係る赤字・黒字の構成分析!H$41,"▲", "-")), 2) &gt;= 0, ABS(ROUND(VALUE(SUBSTITUTE(連結実質赤字比率に係る赤字・黒字の構成分析!H$41,"▲", "-")), 2)), NA())</f>
        <v>#VALUE!</v>
      </c>
      <c r="H29" s="174" t="e">
        <f>IF(ROUND(VALUE(SUBSTITUTE(連結実質赤字比率に係る赤字・黒字の構成分析!I$41,"▲", "-")), 2) &lt; 0, ABS(ROUND(VALUE(SUBSTITUTE(連結実質赤字比率に係る赤字・黒字の構成分析!I$41,"▲", "-")), 2)), NA())</f>
        <v>#VALUE!</v>
      </c>
      <c r="I29" s="174" t="e">
        <f>IF(ROUND(VALUE(SUBSTITUTE(連結実質赤字比率に係る赤字・黒字の構成分析!I$41,"▲", "-")), 2) &gt;= 0, ABS(ROUND(VALUE(SUBSTITUTE(連結実質赤字比率に係る赤字・黒字の構成分析!I$41,"▲", "-")), 2)), NA())</f>
        <v>#VALUE!</v>
      </c>
      <c r="J29" s="174" t="e">
        <f>IF(ROUND(VALUE(SUBSTITUTE(連結実質赤字比率に係る赤字・黒字の構成分析!J$41,"▲", "-")), 2) &lt; 0, ABS(ROUND(VALUE(SUBSTITUTE(連結実質赤字比率に係る赤字・黒字の構成分析!J$41,"▲", "-")), 2)), NA())</f>
        <v>#VALUE!</v>
      </c>
      <c r="K29" s="174" t="e">
        <f>IF(ROUND(VALUE(SUBSTITUTE(連結実質赤字比率に係る赤字・黒字の構成分析!J$41,"▲", "-")), 2) &gt;= 0, ABS(ROUND(VALUE(SUBSTITUTE(連結実質赤字比率に係る赤字・黒字の構成分析!J$41,"▲", "-")), 2)), NA())</f>
        <v>#VALUE!</v>
      </c>
    </row>
    <row r="30" spans="1:11" x14ac:dyDescent="0.2">
      <c r="A30" s="174" t="e">
        <f>IF(連結実質赤字比率に係る赤字・黒字の構成分析!C$40="",NA(),連結実質赤字比率に係る赤字・黒字の構成分析!C$40)</f>
        <v>#N/A</v>
      </c>
      <c r="B30" s="174" t="e">
        <f>IF(ROUND(VALUE(SUBSTITUTE(連結実質赤字比率に係る赤字・黒字の構成分析!F$40,"▲", "-")), 2) &lt; 0, ABS(ROUND(VALUE(SUBSTITUTE(連結実質赤字比率に係る赤字・黒字の構成分析!F$40,"▲", "-")), 2)), NA())</f>
        <v>#VALUE!</v>
      </c>
      <c r="C30" s="174" t="e">
        <f>IF(ROUND(VALUE(SUBSTITUTE(連結実質赤字比率に係る赤字・黒字の構成分析!F$40,"▲", "-")), 2) &gt;= 0, ABS(ROUND(VALUE(SUBSTITUTE(連結実質赤字比率に係る赤字・黒字の構成分析!F$40,"▲", "-")), 2)), NA())</f>
        <v>#VALUE!</v>
      </c>
      <c r="D30" s="174" t="e">
        <f>IF(ROUND(VALUE(SUBSTITUTE(連結実質赤字比率に係る赤字・黒字の構成分析!G$40,"▲", "-")), 2) &lt; 0, ABS(ROUND(VALUE(SUBSTITUTE(連結実質赤字比率に係る赤字・黒字の構成分析!G$40,"▲", "-")), 2)), NA())</f>
        <v>#VALUE!</v>
      </c>
      <c r="E30" s="174" t="e">
        <f>IF(ROUND(VALUE(SUBSTITUTE(連結実質赤字比率に係る赤字・黒字の構成分析!G$40,"▲", "-")), 2) &gt;= 0, ABS(ROUND(VALUE(SUBSTITUTE(連結実質赤字比率に係る赤字・黒字の構成分析!G$40,"▲", "-")), 2)), NA())</f>
        <v>#VALUE!</v>
      </c>
      <c r="F30" s="174" t="e">
        <f>IF(ROUND(VALUE(SUBSTITUTE(連結実質赤字比率に係る赤字・黒字の構成分析!H$40,"▲", "-")), 2) &lt; 0, ABS(ROUND(VALUE(SUBSTITUTE(連結実質赤字比率に係る赤字・黒字の構成分析!H$40,"▲", "-")), 2)), NA())</f>
        <v>#VALUE!</v>
      </c>
      <c r="G30" s="174" t="e">
        <f>IF(ROUND(VALUE(SUBSTITUTE(連結実質赤字比率に係る赤字・黒字の構成分析!H$40,"▲", "-")), 2) &gt;= 0, ABS(ROUND(VALUE(SUBSTITUTE(連結実質赤字比率に係る赤字・黒字の構成分析!H$40,"▲", "-")), 2)), NA())</f>
        <v>#VALUE!</v>
      </c>
      <c r="H30" s="174" t="e">
        <f>IF(ROUND(VALUE(SUBSTITUTE(連結実質赤字比率に係る赤字・黒字の構成分析!I$40,"▲", "-")), 2) &lt; 0, ABS(ROUND(VALUE(SUBSTITUTE(連結実質赤字比率に係る赤字・黒字の構成分析!I$40,"▲", "-")), 2)), NA())</f>
        <v>#VALUE!</v>
      </c>
      <c r="I30" s="174" t="e">
        <f>IF(ROUND(VALUE(SUBSTITUTE(連結実質赤字比率に係る赤字・黒字の構成分析!I$40,"▲", "-")), 2) &gt;= 0, ABS(ROUND(VALUE(SUBSTITUTE(連結実質赤字比率に係る赤字・黒字の構成分析!I$40,"▲", "-")), 2)), NA())</f>
        <v>#VALUE!</v>
      </c>
      <c r="J30" s="174" t="e">
        <f>IF(ROUND(VALUE(SUBSTITUTE(連結実質赤字比率に係る赤字・黒字の構成分析!J$40,"▲", "-")), 2) &lt; 0, ABS(ROUND(VALUE(SUBSTITUTE(連結実質赤字比率に係る赤字・黒字の構成分析!J$40,"▲", "-")), 2)), NA())</f>
        <v>#VALUE!</v>
      </c>
      <c r="K30" s="174" t="e">
        <f>IF(ROUND(VALUE(SUBSTITUTE(連結実質赤字比率に係る赤字・黒字の構成分析!J$40,"▲", "-")), 2) &gt;= 0, ABS(ROUND(VALUE(SUBSTITUTE(連結実質赤字比率に係る赤字・黒字の構成分析!J$40,"▲", "-")), 2)), NA())</f>
        <v>#VALUE!</v>
      </c>
    </row>
    <row r="31" spans="1:11" x14ac:dyDescent="0.2">
      <c r="A31" s="174" t="str">
        <f>IF(連結実質赤字比率に係る赤字・黒字の構成分析!C$39="",NA(),連結実質赤字比率に係る赤字・黒字の構成分析!C$39)</f>
        <v>後期高齢者医療特別会計</v>
      </c>
      <c r="B31" s="174" t="e">
        <f>IF(ROUND(VALUE(SUBSTITUTE(連結実質赤字比率に係る赤字・黒字の構成分析!F$39,"▲", "-")), 2) &lt; 0, ABS(ROUND(VALUE(SUBSTITUTE(連結実質赤字比率に係る赤字・黒字の構成分析!F$39,"▲", "-")), 2)), NA())</f>
        <v>#N/A</v>
      </c>
      <c r="C31" s="174">
        <f>IF(ROUND(VALUE(SUBSTITUTE(連結実質赤字比率に係る赤字・黒字の構成分析!F$39,"▲", "-")), 2) &gt;= 0, ABS(ROUND(VALUE(SUBSTITUTE(連結実質赤字比率に係る赤字・黒字の構成分析!F$39,"▲", "-")), 2)), NA())</f>
        <v>0.22</v>
      </c>
      <c r="D31" s="174" t="e">
        <f>IF(ROUND(VALUE(SUBSTITUTE(連結実質赤字比率に係る赤字・黒字の構成分析!G$39,"▲", "-")), 2) &lt; 0, ABS(ROUND(VALUE(SUBSTITUTE(連結実質赤字比率に係る赤字・黒字の構成分析!G$39,"▲", "-")), 2)), NA())</f>
        <v>#N/A</v>
      </c>
      <c r="E31" s="174">
        <f>IF(ROUND(VALUE(SUBSTITUTE(連結実質赤字比率に係る赤字・黒字の構成分析!G$39,"▲", "-")), 2) &gt;= 0, ABS(ROUND(VALUE(SUBSTITUTE(連結実質赤字比率に係る赤字・黒字の構成分析!G$39,"▲", "-")), 2)), NA())</f>
        <v>0.24</v>
      </c>
      <c r="F31" s="174" t="e">
        <f>IF(ROUND(VALUE(SUBSTITUTE(連結実質赤字比率に係る赤字・黒字の構成分析!H$39,"▲", "-")), 2) &lt; 0, ABS(ROUND(VALUE(SUBSTITUTE(連結実質赤字比率に係る赤字・黒字の構成分析!H$39,"▲", "-")), 2)), NA())</f>
        <v>#N/A</v>
      </c>
      <c r="G31" s="174">
        <f>IF(ROUND(VALUE(SUBSTITUTE(連結実質赤字比率に係る赤字・黒字の構成分析!H$39,"▲", "-")), 2) &gt;= 0, ABS(ROUND(VALUE(SUBSTITUTE(連結実質赤字比率に係る赤字・黒字の構成分析!H$39,"▲", "-")), 2)), NA())</f>
        <v>0.27</v>
      </c>
      <c r="H31" s="174" t="e">
        <f>IF(ROUND(VALUE(SUBSTITUTE(連結実質赤字比率に係る赤字・黒字の構成分析!I$39,"▲", "-")), 2) &lt; 0, ABS(ROUND(VALUE(SUBSTITUTE(連結実質赤字比率に係る赤字・黒字の構成分析!I$39,"▲", "-")), 2)), NA())</f>
        <v>#N/A</v>
      </c>
      <c r="I31" s="174">
        <f>IF(ROUND(VALUE(SUBSTITUTE(連結実質赤字比率に係る赤字・黒字の構成分析!I$39,"▲", "-")), 2) &gt;= 0, ABS(ROUND(VALUE(SUBSTITUTE(連結実質赤字比率に係る赤字・黒字の構成分析!I$39,"▲", "-")), 2)), NA())</f>
        <v>0.34</v>
      </c>
      <c r="J31" s="174" t="e">
        <f>IF(ROUND(VALUE(SUBSTITUTE(連結実質赤字比率に係る赤字・黒字の構成分析!J$39,"▲", "-")), 2) &lt; 0, ABS(ROUND(VALUE(SUBSTITUTE(連結実質赤字比率に係る赤字・黒字の構成分析!J$39,"▲", "-")), 2)), NA())</f>
        <v>#N/A</v>
      </c>
      <c r="K31" s="174">
        <f>IF(ROUND(VALUE(SUBSTITUTE(連結実質赤字比率に係る赤字・黒字の構成分析!J$39,"▲", "-")), 2) &gt;= 0, ABS(ROUND(VALUE(SUBSTITUTE(連結実質赤字比率に係る赤字・黒字の構成分析!J$39,"▲", "-")), 2)), NA())</f>
        <v>0.26</v>
      </c>
    </row>
    <row r="32" spans="1:11" x14ac:dyDescent="0.2">
      <c r="A32" s="174" t="str">
        <f>IF(連結実質赤字比率に係る赤字・黒字の構成分析!C$38="",NA(),連結実質赤字比率に係る赤字・黒字の構成分析!C$38)</f>
        <v>下水道事業会計</v>
      </c>
      <c r="B32" s="174" t="e">
        <f>IF(ROUND(VALUE(SUBSTITUTE(連結実質赤字比率に係る赤字・黒字の構成分析!F$38,"▲", "-")), 2) &lt; 0, ABS(ROUND(VALUE(SUBSTITUTE(連結実質赤字比率に係る赤字・黒字の構成分析!F$38,"▲", "-")), 2)), NA())</f>
        <v>#N/A</v>
      </c>
      <c r="C32" s="174">
        <f>IF(ROUND(VALUE(SUBSTITUTE(連結実質赤字比率に係る赤字・黒字の構成分析!F$38,"▲", "-")), 2) &gt;= 0, ABS(ROUND(VALUE(SUBSTITUTE(連結実質赤字比率に係る赤字・黒字の構成分析!F$38,"▲", "-")), 2)), NA())</f>
        <v>0.66</v>
      </c>
      <c r="D32" s="174" t="e">
        <f>IF(ROUND(VALUE(SUBSTITUTE(連結実質赤字比率に係る赤字・黒字の構成分析!G$38,"▲", "-")), 2) &lt; 0, ABS(ROUND(VALUE(SUBSTITUTE(連結実質赤字比率に係る赤字・黒字の構成分析!G$38,"▲", "-")), 2)), NA())</f>
        <v>#N/A</v>
      </c>
      <c r="E32" s="174">
        <f>IF(ROUND(VALUE(SUBSTITUTE(連結実質赤字比率に係る赤字・黒字の構成分析!G$38,"▲", "-")), 2) &gt;= 0, ABS(ROUND(VALUE(SUBSTITUTE(連結実質赤字比率に係る赤字・黒字の構成分析!G$38,"▲", "-")), 2)), NA())</f>
        <v>0.87</v>
      </c>
      <c r="F32" s="174" t="e">
        <f>IF(ROUND(VALUE(SUBSTITUTE(連結実質赤字比率に係る赤字・黒字の構成分析!H$38,"▲", "-")), 2) &lt; 0, ABS(ROUND(VALUE(SUBSTITUTE(連結実質赤字比率に係る赤字・黒字の構成分析!H$38,"▲", "-")), 2)), NA())</f>
        <v>#N/A</v>
      </c>
      <c r="G32" s="174">
        <f>IF(ROUND(VALUE(SUBSTITUTE(連結実質赤字比率に係る赤字・黒字の構成分析!H$38,"▲", "-")), 2) &gt;= 0, ABS(ROUND(VALUE(SUBSTITUTE(連結実質赤字比率に係る赤字・黒字の構成分析!H$38,"▲", "-")), 2)), NA())</f>
        <v>0.73</v>
      </c>
      <c r="H32" s="174" t="e">
        <f>IF(ROUND(VALUE(SUBSTITUTE(連結実質赤字比率に係る赤字・黒字の構成分析!I$38,"▲", "-")), 2) &lt; 0, ABS(ROUND(VALUE(SUBSTITUTE(連結実質赤字比率に係る赤字・黒字の構成分析!I$38,"▲", "-")), 2)), NA())</f>
        <v>#N/A</v>
      </c>
      <c r="I32" s="174">
        <f>IF(ROUND(VALUE(SUBSTITUTE(連結実質赤字比率に係る赤字・黒字の構成分析!I$38,"▲", "-")), 2) &gt;= 0, ABS(ROUND(VALUE(SUBSTITUTE(連結実質赤字比率に係る赤字・黒字の構成分析!I$38,"▲", "-")), 2)), NA())</f>
        <v>0.55000000000000004</v>
      </c>
      <c r="J32" s="174" t="e">
        <f>IF(ROUND(VALUE(SUBSTITUTE(連結実質赤字比率に係る赤字・黒字の構成分析!J$38,"▲", "-")), 2) &lt; 0, ABS(ROUND(VALUE(SUBSTITUTE(連結実質赤字比率に係る赤字・黒字の構成分析!J$38,"▲", "-")), 2)), NA())</f>
        <v>#N/A</v>
      </c>
      <c r="K32" s="174">
        <f>IF(ROUND(VALUE(SUBSTITUTE(連結実質赤字比率に係る赤字・黒字の構成分析!J$38,"▲", "-")), 2) &gt;= 0, ABS(ROUND(VALUE(SUBSTITUTE(連結実質赤字比率に係る赤字・黒字の構成分析!J$38,"▲", "-")), 2)), NA())</f>
        <v>0.41</v>
      </c>
    </row>
    <row r="33" spans="1:16" x14ac:dyDescent="0.2">
      <c r="A33" s="174" t="str">
        <f>IF(連結実質赤字比率に係る赤字・黒字の構成分析!C$37="",NA(),連結実質赤字比率に係る赤字・黒字の構成分析!C$37)</f>
        <v>介護保険特別会計</v>
      </c>
      <c r="B33" s="174" t="e">
        <f>IF(ROUND(VALUE(SUBSTITUTE(連結実質赤字比率に係る赤字・黒字の構成分析!F$37,"▲", "-")), 2) &lt; 0, ABS(ROUND(VALUE(SUBSTITUTE(連結実質赤字比率に係る赤字・黒字の構成分析!F$37,"▲", "-")), 2)), NA())</f>
        <v>#N/A</v>
      </c>
      <c r="C33" s="174">
        <f>IF(ROUND(VALUE(SUBSTITUTE(連結実質赤字比率に係る赤字・黒字の構成分析!F$37,"▲", "-")), 2) &gt;= 0, ABS(ROUND(VALUE(SUBSTITUTE(連結実質赤字比率に係る赤字・黒字の構成分析!F$37,"▲", "-")), 2)), NA())</f>
        <v>1.68</v>
      </c>
      <c r="D33" s="174" t="e">
        <f>IF(ROUND(VALUE(SUBSTITUTE(連結実質赤字比率に係る赤字・黒字の構成分析!G$37,"▲", "-")), 2) &lt; 0, ABS(ROUND(VALUE(SUBSTITUTE(連結実質赤字比率に係る赤字・黒字の構成分析!G$37,"▲", "-")), 2)), NA())</f>
        <v>#N/A</v>
      </c>
      <c r="E33" s="174">
        <f>IF(ROUND(VALUE(SUBSTITUTE(連結実質赤字比率に係る赤字・黒字の構成分析!G$37,"▲", "-")), 2) &gt;= 0, ABS(ROUND(VALUE(SUBSTITUTE(連結実質赤字比率に係る赤字・黒字の構成分析!G$37,"▲", "-")), 2)), NA())</f>
        <v>2.04</v>
      </c>
      <c r="F33" s="174" t="e">
        <f>IF(ROUND(VALUE(SUBSTITUTE(連結実質赤字比率に係る赤字・黒字の構成分析!H$37,"▲", "-")), 2) &lt; 0, ABS(ROUND(VALUE(SUBSTITUTE(連結実質赤字比率に係る赤字・黒字の構成分析!H$37,"▲", "-")), 2)), NA())</f>
        <v>#N/A</v>
      </c>
      <c r="G33" s="174">
        <f>IF(ROUND(VALUE(SUBSTITUTE(連結実質赤字比率に係る赤字・黒字の構成分析!H$37,"▲", "-")), 2) &gt;= 0, ABS(ROUND(VALUE(SUBSTITUTE(連結実質赤字比率に係る赤字・黒字の構成分析!H$37,"▲", "-")), 2)), NA())</f>
        <v>2.12</v>
      </c>
      <c r="H33" s="174" t="e">
        <f>IF(ROUND(VALUE(SUBSTITUTE(連結実質赤字比率に係る赤字・黒字の構成分析!I$37,"▲", "-")), 2) &lt; 0, ABS(ROUND(VALUE(SUBSTITUTE(連結実質赤字比率に係る赤字・黒字の構成分析!I$37,"▲", "-")), 2)), NA())</f>
        <v>#N/A</v>
      </c>
      <c r="I33" s="174">
        <f>IF(ROUND(VALUE(SUBSTITUTE(連結実質赤字比率に係る赤字・黒字の構成分析!I$37,"▲", "-")), 2) &gt;= 0, ABS(ROUND(VALUE(SUBSTITUTE(連結実質赤字比率に係る赤字・黒字の構成分析!I$37,"▲", "-")), 2)), NA())</f>
        <v>1.87</v>
      </c>
      <c r="J33" s="174" t="e">
        <f>IF(ROUND(VALUE(SUBSTITUTE(連結実質赤字比率に係る赤字・黒字の構成分析!J$37,"▲", "-")), 2) &lt; 0, ABS(ROUND(VALUE(SUBSTITUTE(連結実質赤字比率に係る赤字・黒字の構成分析!J$37,"▲", "-")), 2)), NA())</f>
        <v>#N/A</v>
      </c>
      <c r="K33" s="174">
        <f>IF(ROUND(VALUE(SUBSTITUTE(連結実質赤字比率に係る赤字・黒字の構成分析!J$37,"▲", "-")), 2) &gt;= 0, ABS(ROUND(VALUE(SUBSTITUTE(連結実質赤字比率に係る赤字・黒字の構成分析!J$37,"▲", "-")), 2)), NA())</f>
        <v>1.01</v>
      </c>
    </row>
    <row r="34" spans="1:16" x14ac:dyDescent="0.2">
      <c r="A34" s="174" t="str">
        <f>IF(連結実質赤字比率に係る赤字・黒字の構成分析!C$36="",NA(),連結実質赤字比率に係る赤字・黒字の構成分析!C$36)</f>
        <v>国民健康保険特別会計</v>
      </c>
      <c r="B34" s="174" t="e">
        <f>IF(ROUND(VALUE(SUBSTITUTE(連結実質赤字比率に係る赤字・黒字の構成分析!F$36,"▲", "-")), 2) &lt; 0, ABS(ROUND(VALUE(SUBSTITUTE(連結実質赤字比率に係る赤字・黒字の構成分析!F$36,"▲", "-")), 2)), NA())</f>
        <v>#N/A</v>
      </c>
      <c r="C34" s="174">
        <f>IF(ROUND(VALUE(SUBSTITUTE(連結実質赤字比率に係る赤字・黒字の構成分析!F$36,"▲", "-")), 2) &gt;= 0, ABS(ROUND(VALUE(SUBSTITUTE(連結実質赤字比率に係る赤字・黒字の構成分析!F$36,"▲", "-")), 2)), NA())</f>
        <v>0.11</v>
      </c>
      <c r="D34" s="174" t="e">
        <f>IF(ROUND(VALUE(SUBSTITUTE(連結実質赤字比率に係る赤字・黒字の構成分析!G$36,"▲", "-")), 2) &lt; 0, ABS(ROUND(VALUE(SUBSTITUTE(連結実質赤字比率に係る赤字・黒字の構成分析!G$36,"▲", "-")), 2)), NA())</f>
        <v>#N/A</v>
      </c>
      <c r="E34" s="174">
        <f>IF(ROUND(VALUE(SUBSTITUTE(連結実質赤字比率に係る赤字・黒字の構成分析!G$36,"▲", "-")), 2) &gt;= 0, ABS(ROUND(VALUE(SUBSTITUTE(連結実質赤字比率に係る赤字・黒字の構成分析!G$36,"▲", "-")), 2)), NA())</f>
        <v>0.34</v>
      </c>
      <c r="F34" s="174" t="e">
        <f>IF(ROUND(VALUE(SUBSTITUTE(連結実質赤字比率に係る赤字・黒字の構成分析!H$36,"▲", "-")), 2) &lt; 0, ABS(ROUND(VALUE(SUBSTITUTE(連結実質赤字比率に係る赤字・黒字の構成分析!H$36,"▲", "-")), 2)), NA())</f>
        <v>#N/A</v>
      </c>
      <c r="G34" s="174">
        <f>IF(ROUND(VALUE(SUBSTITUTE(連結実質赤字比率に係る赤字・黒字の構成分析!H$36,"▲", "-")), 2) &gt;= 0, ABS(ROUND(VALUE(SUBSTITUTE(連結実質赤字比率に係る赤字・黒字の構成分析!H$36,"▲", "-")), 2)), NA())</f>
        <v>0.95</v>
      </c>
      <c r="H34" s="174" t="e">
        <f>IF(ROUND(VALUE(SUBSTITUTE(連結実質赤字比率に係る赤字・黒字の構成分析!I$36,"▲", "-")), 2) &lt; 0, ABS(ROUND(VALUE(SUBSTITUTE(連結実質赤字比率に係る赤字・黒字の構成分析!I$36,"▲", "-")), 2)), NA())</f>
        <v>#N/A</v>
      </c>
      <c r="I34" s="174">
        <f>IF(ROUND(VALUE(SUBSTITUTE(連結実質赤字比率に係る赤字・黒字の構成分析!I$36,"▲", "-")), 2) &gt;= 0, ABS(ROUND(VALUE(SUBSTITUTE(連結実質赤字比率に係る赤字・黒字の構成分析!I$36,"▲", "-")), 2)), NA())</f>
        <v>1.35</v>
      </c>
      <c r="J34" s="174" t="e">
        <f>IF(ROUND(VALUE(SUBSTITUTE(連結実質赤字比率に係る赤字・黒字の構成分析!J$36,"▲", "-")), 2) &lt; 0, ABS(ROUND(VALUE(SUBSTITUTE(連結実質赤字比率に係る赤字・黒字の構成分析!J$36,"▲", "-")), 2)), NA())</f>
        <v>#N/A</v>
      </c>
      <c r="K34" s="174">
        <f>IF(ROUND(VALUE(SUBSTITUTE(連結実質赤字比率に係る赤字・黒字の構成分析!J$36,"▲", "-")), 2) &gt;= 0, ABS(ROUND(VALUE(SUBSTITUTE(連結実質赤字比率に係る赤字・黒字の構成分析!J$36,"▲", "-")), 2)), NA())</f>
        <v>1.24</v>
      </c>
    </row>
    <row r="35" spans="1:16" x14ac:dyDescent="0.2">
      <c r="A35" s="174" t="str">
        <f>IF(連結実質赤字比率に係る赤字・黒字の構成分析!C$35="",NA(),連結実質赤字比率に係る赤字・黒字の構成分析!C$35)</f>
        <v>病院事業会計</v>
      </c>
      <c r="B35" s="174" t="e">
        <f>IF(ROUND(VALUE(SUBSTITUTE(連結実質赤字比率に係る赤字・黒字の構成分析!F$35,"▲", "-")), 2) &lt; 0, ABS(ROUND(VALUE(SUBSTITUTE(連結実質赤字比率に係る赤字・黒字の構成分析!F$35,"▲", "-")), 2)), NA())</f>
        <v>#N/A</v>
      </c>
      <c r="C35" s="174">
        <f>IF(ROUND(VALUE(SUBSTITUTE(連結実質赤字比率に係る赤字・黒字の構成分析!F$35,"▲", "-")), 2) &gt;= 0, ABS(ROUND(VALUE(SUBSTITUTE(連結実質赤字比率に係る赤字・黒字の構成分析!F$35,"▲", "-")), 2)), NA())</f>
        <v>1.57</v>
      </c>
      <c r="D35" s="174" t="e">
        <f>IF(ROUND(VALUE(SUBSTITUTE(連結実質赤字比率に係る赤字・黒字の構成分析!G$35,"▲", "-")), 2) &lt; 0, ABS(ROUND(VALUE(SUBSTITUTE(連結実質赤字比率に係る赤字・黒字の構成分析!G$35,"▲", "-")), 2)), NA())</f>
        <v>#N/A</v>
      </c>
      <c r="E35" s="174">
        <f>IF(ROUND(VALUE(SUBSTITUTE(連結実質赤字比率に係る赤字・黒字の構成分析!G$35,"▲", "-")), 2) &gt;= 0, ABS(ROUND(VALUE(SUBSTITUTE(連結実質赤字比率に係る赤字・黒字の構成分析!G$35,"▲", "-")), 2)), NA())</f>
        <v>1.51</v>
      </c>
      <c r="F35" s="174" t="e">
        <f>IF(ROUND(VALUE(SUBSTITUTE(連結実質赤字比率に係る赤字・黒字の構成分析!H$35,"▲", "-")), 2) &lt; 0, ABS(ROUND(VALUE(SUBSTITUTE(連結実質赤字比率に係る赤字・黒字の構成分析!H$35,"▲", "-")), 2)), NA())</f>
        <v>#N/A</v>
      </c>
      <c r="G35" s="174">
        <f>IF(ROUND(VALUE(SUBSTITUTE(連結実質赤字比率に係る赤字・黒字の構成分析!H$35,"▲", "-")), 2) &gt;= 0, ABS(ROUND(VALUE(SUBSTITUTE(連結実質赤字比率に係る赤字・黒字の構成分析!H$35,"▲", "-")), 2)), NA())</f>
        <v>1.45</v>
      </c>
      <c r="H35" s="174" t="e">
        <f>IF(ROUND(VALUE(SUBSTITUTE(連結実質赤字比率に係る赤字・黒字の構成分析!I$35,"▲", "-")), 2) &lt; 0, ABS(ROUND(VALUE(SUBSTITUTE(連結実質赤字比率に係る赤字・黒字の構成分析!I$35,"▲", "-")), 2)), NA())</f>
        <v>#N/A</v>
      </c>
      <c r="I35" s="174">
        <f>IF(ROUND(VALUE(SUBSTITUTE(連結実質赤字比率に係る赤字・黒字の構成分析!I$35,"▲", "-")), 2) &gt;= 0, ABS(ROUND(VALUE(SUBSTITUTE(連結実質赤字比率に係る赤字・黒字の構成分析!I$35,"▲", "-")), 2)), NA())</f>
        <v>1.44</v>
      </c>
      <c r="J35" s="174" t="e">
        <f>IF(ROUND(VALUE(SUBSTITUTE(連結実質赤字比率に係る赤字・黒字の構成分析!J$35,"▲", "-")), 2) &lt; 0, ABS(ROUND(VALUE(SUBSTITUTE(連結実質赤字比率に係る赤字・黒字の構成分析!J$35,"▲", "-")), 2)), NA())</f>
        <v>#N/A</v>
      </c>
      <c r="K35" s="174">
        <f>IF(ROUND(VALUE(SUBSTITUTE(連結実質赤字比率に係る赤字・黒字の構成分析!J$35,"▲", "-")), 2) &gt;= 0, ABS(ROUND(VALUE(SUBSTITUTE(連結実質赤字比率に係る赤字・黒字の構成分析!J$35,"▲", "-")), 2)), NA())</f>
        <v>1.47</v>
      </c>
    </row>
    <row r="36" spans="1:16" x14ac:dyDescent="0.2">
      <c r="A36" s="174" t="str">
        <f>IF(連結実質赤字比率に係る赤字・黒字の構成分析!C$34="",NA(),連結実質赤字比率に係る赤字・黒字の構成分析!C$34)</f>
        <v>一般会計</v>
      </c>
      <c r="B36" s="174" t="e">
        <f>IF(ROUND(VALUE(SUBSTITUTE(連結実質赤字比率に係る赤字・黒字の構成分析!F$34,"▲", "-")), 2) &lt; 0, ABS(ROUND(VALUE(SUBSTITUTE(連結実質赤字比率に係る赤字・黒字の構成分析!F$34,"▲", "-")), 2)), NA())</f>
        <v>#N/A</v>
      </c>
      <c r="C36" s="174">
        <f>IF(ROUND(VALUE(SUBSTITUTE(連結実質赤字比率に係る赤字・黒字の構成分析!F$34,"▲", "-")), 2) &gt;= 0, ABS(ROUND(VALUE(SUBSTITUTE(連結実質赤字比率に係る赤字・黒字の構成分析!F$34,"▲", "-")), 2)), NA())</f>
        <v>2.4300000000000002</v>
      </c>
      <c r="D36" s="174" t="e">
        <f>IF(ROUND(VALUE(SUBSTITUTE(連結実質赤字比率に係る赤字・黒字の構成分析!G$34,"▲", "-")), 2) &lt; 0, ABS(ROUND(VALUE(SUBSTITUTE(連結実質赤字比率に係る赤字・黒字の構成分析!G$34,"▲", "-")), 2)), NA())</f>
        <v>#N/A</v>
      </c>
      <c r="E36" s="174">
        <f>IF(ROUND(VALUE(SUBSTITUTE(連結実質赤字比率に係る赤字・黒字の構成分析!G$34,"▲", "-")), 2) &gt;= 0, ABS(ROUND(VALUE(SUBSTITUTE(連結実質赤字比率に係る赤字・黒字の構成分析!G$34,"▲", "-")), 2)), NA())</f>
        <v>3.29</v>
      </c>
      <c r="F36" s="174" t="e">
        <f>IF(ROUND(VALUE(SUBSTITUTE(連結実質赤字比率に係る赤字・黒字の構成分析!H$34,"▲", "-")), 2) &lt; 0, ABS(ROUND(VALUE(SUBSTITUTE(連結実質赤字比率に係る赤字・黒字の構成分析!H$34,"▲", "-")), 2)), NA())</f>
        <v>#N/A</v>
      </c>
      <c r="G36" s="174">
        <f>IF(ROUND(VALUE(SUBSTITUTE(連結実質赤字比率に係る赤字・黒字の構成分析!H$34,"▲", "-")), 2) &gt;= 0, ABS(ROUND(VALUE(SUBSTITUTE(連結実質赤字比率に係る赤字・黒字の構成分析!H$34,"▲", "-")), 2)), NA())</f>
        <v>3.61</v>
      </c>
      <c r="H36" s="174" t="e">
        <f>IF(ROUND(VALUE(SUBSTITUTE(連結実質赤字比率に係る赤字・黒字の構成分析!I$34,"▲", "-")), 2) &lt; 0, ABS(ROUND(VALUE(SUBSTITUTE(連結実質赤字比率に係る赤字・黒字の構成分析!I$34,"▲", "-")), 2)), NA())</f>
        <v>#N/A</v>
      </c>
      <c r="I36" s="174">
        <f>IF(ROUND(VALUE(SUBSTITUTE(連結実質赤字比率に係る赤字・黒字の構成分析!I$34,"▲", "-")), 2) &gt;= 0, ABS(ROUND(VALUE(SUBSTITUTE(連結実質赤字比率に係る赤字・黒字の構成分析!I$34,"▲", "-")), 2)), NA())</f>
        <v>2.4300000000000002</v>
      </c>
      <c r="J36" s="174" t="e">
        <f>IF(ROUND(VALUE(SUBSTITUTE(連結実質赤字比率に係る赤字・黒字の構成分析!J$34,"▲", "-")), 2) &lt; 0, ABS(ROUND(VALUE(SUBSTITUTE(連結実質赤字比率に係る赤字・黒字の構成分析!J$34,"▲", "-")), 2)), NA())</f>
        <v>#N/A</v>
      </c>
      <c r="K36" s="174">
        <f>IF(ROUND(VALUE(SUBSTITUTE(連結実質赤字比率に係る赤字・黒字の構成分析!J$34,"▲", "-")), 2) &gt;= 0, ABS(ROUND(VALUE(SUBSTITUTE(連結実質赤字比率に係る赤字・黒字の構成分析!J$34,"▲", "-")), 2)), NA())</f>
        <v>2.82</v>
      </c>
    </row>
    <row r="39" spans="1:16" x14ac:dyDescent="0.2">
      <c r="A39" s="143" t="s">
        <v>58</v>
      </c>
    </row>
    <row r="40" spans="1:16" x14ac:dyDescent="0.2">
      <c r="A40" s="175"/>
      <c r="B40" s="175" t="str">
        <f>'実質公債費比率（分子）の構造'!K$44</f>
        <v>R01</v>
      </c>
      <c r="C40" s="175"/>
      <c r="D40" s="175"/>
      <c r="E40" s="175" t="str">
        <f>'実質公債費比率（分子）の構造'!L$44</f>
        <v>R02</v>
      </c>
      <c r="F40" s="175"/>
      <c r="G40" s="175"/>
      <c r="H40" s="175" t="str">
        <f>'実質公債費比率（分子）の構造'!M$44</f>
        <v>R03</v>
      </c>
      <c r="I40" s="175"/>
      <c r="J40" s="175"/>
      <c r="K40" s="175" t="str">
        <f>'実質公債費比率（分子）の構造'!N$44</f>
        <v>R04</v>
      </c>
      <c r="L40" s="175"/>
      <c r="M40" s="175"/>
      <c r="N40" s="175" t="str">
        <f>'実質公債費比率（分子）の構造'!O$44</f>
        <v>R05</v>
      </c>
      <c r="O40" s="175"/>
      <c r="P40" s="175"/>
    </row>
    <row r="41" spans="1:16" x14ac:dyDescent="0.2">
      <c r="A41" s="175"/>
      <c r="B41" s="175" t="s">
        <v>59</v>
      </c>
      <c r="C41" s="175"/>
      <c r="D41" s="175" t="s">
        <v>60</v>
      </c>
      <c r="E41" s="175" t="s">
        <v>59</v>
      </c>
      <c r="F41" s="175"/>
      <c r="G41" s="175" t="s">
        <v>60</v>
      </c>
      <c r="H41" s="175" t="s">
        <v>59</v>
      </c>
      <c r="I41" s="175"/>
      <c r="J41" s="175" t="s">
        <v>60</v>
      </c>
      <c r="K41" s="175" t="s">
        <v>59</v>
      </c>
      <c r="L41" s="175"/>
      <c r="M41" s="175" t="s">
        <v>60</v>
      </c>
      <c r="N41" s="175" t="s">
        <v>59</v>
      </c>
      <c r="O41" s="175"/>
      <c r="P41" s="175" t="s">
        <v>60</v>
      </c>
    </row>
    <row r="42" spans="1:16" x14ac:dyDescent="0.2">
      <c r="A42" s="175" t="s">
        <v>61</v>
      </c>
      <c r="B42" s="175"/>
      <c r="C42" s="175"/>
      <c r="D42" s="175">
        <f>'実質公債費比率（分子）の構造'!K$52</f>
        <v>1680</v>
      </c>
      <c r="E42" s="175"/>
      <c r="F42" s="175"/>
      <c r="G42" s="175">
        <f>'実質公債費比率（分子）の構造'!L$52</f>
        <v>1599</v>
      </c>
      <c r="H42" s="175"/>
      <c r="I42" s="175"/>
      <c r="J42" s="175">
        <f>'実質公債費比率（分子）の構造'!M$52</f>
        <v>1533</v>
      </c>
      <c r="K42" s="175"/>
      <c r="L42" s="175"/>
      <c r="M42" s="175">
        <f>'実質公債費比率（分子）の構造'!N$52</f>
        <v>1459</v>
      </c>
      <c r="N42" s="175"/>
      <c r="O42" s="175"/>
      <c r="P42" s="175">
        <f>'実質公債費比率（分子）の構造'!O$52</f>
        <v>1554</v>
      </c>
    </row>
    <row r="43" spans="1:16" x14ac:dyDescent="0.2">
      <c r="A43" s="175" t="s">
        <v>16</v>
      </c>
      <c r="B43" s="175">
        <f>'実質公債費比率（分子）の構造'!K$51</f>
        <v>0</v>
      </c>
      <c r="C43" s="175"/>
      <c r="D43" s="175"/>
      <c r="E43" s="175" t="str">
        <f>'実質公債費比率（分子）の構造'!L$51</f>
        <v>-</v>
      </c>
      <c r="F43" s="175"/>
      <c r="G43" s="175"/>
      <c r="H43" s="175" t="str">
        <f>'実質公債費比率（分子）の構造'!M$51</f>
        <v>-</v>
      </c>
      <c r="I43" s="175"/>
      <c r="J43" s="175"/>
      <c r="K43" s="175" t="str">
        <f>'実質公債費比率（分子）の構造'!N$51</f>
        <v>-</v>
      </c>
      <c r="L43" s="175"/>
      <c r="M43" s="175"/>
      <c r="N43" s="175" t="str">
        <f>'実質公債費比率（分子）の構造'!O$51</f>
        <v>-</v>
      </c>
      <c r="O43" s="175"/>
      <c r="P43" s="175"/>
    </row>
    <row r="44" spans="1:16" x14ac:dyDescent="0.2">
      <c r="A44" s="175" t="s">
        <v>62</v>
      </c>
      <c r="B44" s="175" t="str">
        <f>'実質公債費比率（分子）の構造'!K$50</f>
        <v>-</v>
      </c>
      <c r="C44" s="175"/>
      <c r="D44" s="175"/>
      <c r="E44" s="175" t="str">
        <f>'実質公債費比率（分子）の構造'!L$50</f>
        <v>-</v>
      </c>
      <c r="F44" s="175"/>
      <c r="G44" s="175"/>
      <c r="H44" s="175" t="str">
        <f>'実質公債費比率（分子）の構造'!M$50</f>
        <v>-</v>
      </c>
      <c r="I44" s="175"/>
      <c r="J44" s="175"/>
      <c r="K44" s="175" t="str">
        <f>'実質公債費比率（分子）の構造'!N$50</f>
        <v>-</v>
      </c>
      <c r="L44" s="175"/>
      <c r="M44" s="175"/>
      <c r="N44" s="175" t="str">
        <f>'実質公債費比率（分子）の構造'!O$50</f>
        <v>-</v>
      </c>
      <c r="O44" s="175"/>
      <c r="P44" s="175"/>
    </row>
    <row r="45" spans="1:16" x14ac:dyDescent="0.2">
      <c r="A45" s="175" t="s">
        <v>63</v>
      </c>
      <c r="B45" s="175">
        <f>'実質公債費比率（分子）の構造'!K$49</f>
        <v>200</v>
      </c>
      <c r="C45" s="175"/>
      <c r="D45" s="175"/>
      <c r="E45" s="175">
        <f>'実質公債費比率（分子）の構造'!L$49</f>
        <v>192</v>
      </c>
      <c r="F45" s="175"/>
      <c r="G45" s="175"/>
      <c r="H45" s="175">
        <f>'実質公債費比率（分子）の構造'!M$49</f>
        <v>192</v>
      </c>
      <c r="I45" s="175"/>
      <c r="J45" s="175"/>
      <c r="K45" s="175">
        <f>'実質公債費比率（分子）の構造'!N$49</f>
        <v>183</v>
      </c>
      <c r="L45" s="175"/>
      <c r="M45" s="175"/>
      <c r="N45" s="175">
        <f>'実質公債費比率（分子）の構造'!O$49</f>
        <v>163</v>
      </c>
      <c r="O45" s="175"/>
      <c r="P45" s="175"/>
    </row>
    <row r="46" spans="1:16" x14ac:dyDescent="0.2">
      <c r="A46" s="175" t="s">
        <v>64</v>
      </c>
      <c r="B46" s="175">
        <f>'実質公債費比率（分子）の構造'!K$48</f>
        <v>470</v>
      </c>
      <c r="C46" s="175"/>
      <c r="D46" s="175"/>
      <c r="E46" s="175">
        <f>'実質公債費比率（分子）の構造'!L$48</f>
        <v>446</v>
      </c>
      <c r="F46" s="175"/>
      <c r="G46" s="175"/>
      <c r="H46" s="175">
        <f>'実質公債費比率（分子）の構造'!M$48</f>
        <v>447</v>
      </c>
      <c r="I46" s="175"/>
      <c r="J46" s="175"/>
      <c r="K46" s="175">
        <f>'実質公債費比率（分子）の構造'!N$48</f>
        <v>434</v>
      </c>
      <c r="L46" s="175"/>
      <c r="M46" s="175"/>
      <c r="N46" s="175">
        <f>'実質公債費比率（分子）の構造'!O$48</f>
        <v>435</v>
      </c>
      <c r="O46" s="175"/>
      <c r="P46" s="175"/>
    </row>
    <row r="47" spans="1:16" x14ac:dyDescent="0.2">
      <c r="A47" s="175" t="s">
        <v>12</v>
      </c>
      <c r="B47" s="175" t="str">
        <f>'実質公債費比率（分子）の構造'!K$47</f>
        <v>-</v>
      </c>
      <c r="C47" s="175"/>
      <c r="D47" s="175"/>
      <c r="E47" s="175" t="str">
        <f>'実質公債費比率（分子）の構造'!L$47</f>
        <v>-</v>
      </c>
      <c r="F47" s="175"/>
      <c r="G47" s="175"/>
      <c r="H47" s="175" t="str">
        <f>'実質公債費比率（分子）の構造'!M$47</f>
        <v>-</v>
      </c>
      <c r="I47" s="175"/>
      <c r="J47" s="175"/>
      <c r="K47" s="175" t="str">
        <f>'実質公債費比率（分子）の構造'!N$47</f>
        <v>-</v>
      </c>
      <c r="L47" s="175"/>
      <c r="M47" s="175"/>
      <c r="N47" s="175" t="str">
        <f>'実質公債費比率（分子）の構造'!O$47</f>
        <v>-</v>
      </c>
      <c r="O47" s="175"/>
      <c r="P47" s="175"/>
    </row>
    <row r="48" spans="1:16" x14ac:dyDescent="0.2">
      <c r="A48" s="175" t="s">
        <v>65</v>
      </c>
      <c r="B48" s="175" t="str">
        <f>'実質公債費比率（分子）の構造'!K$46</f>
        <v>-</v>
      </c>
      <c r="C48" s="175"/>
      <c r="D48" s="175"/>
      <c r="E48" s="175" t="str">
        <f>'実質公債費比率（分子）の構造'!L$46</f>
        <v>-</v>
      </c>
      <c r="F48" s="175"/>
      <c r="G48" s="175"/>
      <c r="H48" s="175" t="str">
        <f>'実質公債費比率（分子）の構造'!M$46</f>
        <v>-</v>
      </c>
      <c r="I48" s="175"/>
      <c r="J48" s="175"/>
      <c r="K48" s="175" t="str">
        <f>'実質公債費比率（分子）の構造'!N$46</f>
        <v>-</v>
      </c>
      <c r="L48" s="175"/>
      <c r="M48" s="175"/>
      <c r="N48" s="175" t="str">
        <f>'実質公債費比率（分子）の構造'!O$46</f>
        <v>-</v>
      </c>
      <c r="O48" s="175"/>
      <c r="P48" s="175"/>
    </row>
    <row r="49" spans="1:16" x14ac:dyDescent="0.2">
      <c r="A49" s="175" t="s">
        <v>66</v>
      </c>
      <c r="B49" s="175">
        <f>'実質公債費比率（分子）の構造'!K$45</f>
        <v>1860</v>
      </c>
      <c r="C49" s="175"/>
      <c r="D49" s="175"/>
      <c r="E49" s="175">
        <f>'実質公債費比率（分子）の構造'!L$45</f>
        <v>1670</v>
      </c>
      <c r="F49" s="175"/>
      <c r="G49" s="175"/>
      <c r="H49" s="175">
        <f>'実質公債費比率（分子）の構造'!M$45</f>
        <v>1541</v>
      </c>
      <c r="I49" s="175"/>
      <c r="J49" s="175"/>
      <c r="K49" s="175">
        <f>'実質公債費比率（分子）の構造'!N$45</f>
        <v>1410</v>
      </c>
      <c r="L49" s="175"/>
      <c r="M49" s="175"/>
      <c r="N49" s="175">
        <f>'実質公債費比率（分子）の構造'!O$45</f>
        <v>1405</v>
      </c>
      <c r="O49" s="175"/>
      <c r="P49" s="175"/>
    </row>
    <row r="50" spans="1:16" x14ac:dyDescent="0.2">
      <c r="A50" s="175" t="s">
        <v>67</v>
      </c>
      <c r="B50" s="175" t="e">
        <f>NA()</f>
        <v>#N/A</v>
      </c>
      <c r="C50" s="175">
        <f>IF(ISNUMBER('実質公債費比率（分子）の構造'!K$53),'実質公債費比率（分子）の構造'!K$53,NA())</f>
        <v>850</v>
      </c>
      <c r="D50" s="175" t="e">
        <f>NA()</f>
        <v>#N/A</v>
      </c>
      <c r="E50" s="175" t="e">
        <f>NA()</f>
        <v>#N/A</v>
      </c>
      <c r="F50" s="175">
        <f>IF(ISNUMBER('実質公債費比率（分子）の構造'!L$53),'実質公債費比率（分子）の構造'!L$53,NA())</f>
        <v>709</v>
      </c>
      <c r="G50" s="175" t="e">
        <f>NA()</f>
        <v>#N/A</v>
      </c>
      <c r="H50" s="175" t="e">
        <f>NA()</f>
        <v>#N/A</v>
      </c>
      <c r="I50" s="175">
        <f>IF(ISNUMBER('実質公債費比率（分子）の構造'!M$53),'実質公債費比率（分子）の構造'!M$53,NA())</f>
        <v>647</v>
      </c>
      <c r="J50" s="175" t="e">
        <f>NA()</f>
        <v>#N/A</v>
      </c>
      <c r="K50" s="175" t="e">
        <f>NA()</f>
        <v>#N/A</v>
      </c>
      <c r="L50" s="175">
        <f>IF(ISNUMBER('実質公債費比率（分子）の構造'!N$53),'実質公債費比率（分子）の構造'!N$53,NA())</f>
        <v>568</v>
      </c>
      <c r="M50" s="175" t="e">
        <f>NA()</f>
        <v>#N/A</v>
      </c>
      <c r="N50" s="175" t="e">
        <f>NA()</f>
        <v>#N/A</v>
      </c>
      <c r="O50" s="175">
        <f>IF(ISNUMBER('実質公債費比率（分子）の構造'!O$53),'実質公債費比率（分子）の構造'!O$53,NA())</f>
        <v>449</v>
      </c>
      <c r="P50" s="175" t="e">
        <f>NA()</f>
        <v>#N/A</v>
      </c>
    </row>
    <row r="53" spans="1:16" x14ac:dyDescent="0.2">
      <c r="A53" s="143" t="s">
        <v>68</v>
      </c>
    </row>
    <row r="54" spans="1:16" x14ac:dyDescent="0.2">
      <c r="A54" s="174"/>
      <c r="B54" s="174" t="str">
        <f>'将来負担比率（分子）の構造'!I$40</f>
        <v>R01</v>
      </c>
      <c r="C54" s="174"/>
      <c r="D54" s="174"/>
      <c r="E54" s="174" t="str">
        <f>'将来負担比率（分子）の構造'!J$40</f>
        <v>R02</v>
      </c>
      <c r="F54" s="174"/>
      <c r="G54" s="174"/>
      <c r="H54" s="174" t="str">
        <f>'将来負担比率（分子）の構造'!K$40</f>
        <v>R03</v>
      </c>
      <c r="I54" s="174"/>
      <c r="J54" s="174"/>
      <c r="K54" s="174" t="str">
        <f>'将来負担比率（分子）の構造'!L$40</f>
        <v>R04</v>
      </c>
      <c r="L54" s="174"/>
      <c r="M54" s="174"/>
      <c r="N54" s="174" t="str">
        <f>'将来負担比率（分子）の構造'!M$40</f>
        <v>R05</v>
      </c>
      <c r="O54" s="174"/>
      <c r="P54" s="174"/>
    </row>
    <row r="55" spans="1:16" x14ac:dyDescent="0.2">
      <c r="A55" s="174"/>
      <c r="B55" s="174" t="s">
        <v>69</v>
      </c>
      <c r="C55" s="174"/>
      <c r="D55" s="174" t="s">
        <v>70</v>
      </c>
      <c r="E55" s="174" t="s">
        <v>69</v>
      </c>
      <c r="F55" s="174"/>
      <c r="G55" s="174" t="s">
        <v>70</v>
      </c>
      <c r="H55" s="174" t="s">
        <v>69</v>
      </c>
      <c r="I55" s="174"/>
      <c r="J55" s="174" t="s">
        <v>70</v>
      </c>
      <c r="K55" s="174" t="s">
        <v>69</v>
      </c>
      <c r="L55" s="174"/>
      <c r="M55" s="174" t="s">
        <v>70</v>
      </c>
      <c r="N55" s="174" t="s">
        <v>69</v>
      </c>
      <c r="O55" s="174"/>
      <c r="P55" s="174" t="s">
        <v>70</v>
      </c>
    </row>
    <row r="56" spans="1:16" x14ac:dyDescent="0.2">
      <c r="A56" s="174" t="s">
        <v>43</v>
      </c>
      <c r="B56" s="174"/>
      <c r="C56" s="174"/>
      <c r="D56" s="174">
        <f>'将来負担比率（分子）の構造'!I$52</f>
        <v>14849</v>
      </c>
      <c r="E56" s="174"/>
      <c r="F56" s="174"/>
      <c r="G56" s="174">
        <f>'将来負担比率（分子）の構造'!J$52</f>
        <v>14304</v>
      </c>
      <c r="H56" s="174"/>
      <c r="I56" s="174"/>
      <c r="J56" s="174">
        <f>'将来負担比率（分子）の構造'!K$52</f>
        <v>13643</v>
      </c>
      <c r="K56" s="174"/>
      <c r="L56" s="174"/>
      <c r="M56" s="174">
        <f>'将来負担比率（分子）の構造'!L$52</f>
        <v>12827</v>
      </c>
      <c r="N56" s="174"/>
      <c r="O56" s="174"/>
      <c r="P56" s="174">
        <f>'将来負担比率（分子）の構造'!M$52</f>
        <v>12111</v>
      </c>
    </row>
    <row r="57" spans="1:16" x14ac:dyDescent="0.2">
      <c r="A57" s="174" t="s">
        <v>42</v>
      </c>
      <c r="B57" s="174"/>
      <c r="C57" s="174"/>
      <c r="D57" s="174">
        <f>'将来負担比率（分子）の構造'!I$51</f>
        <v>3137</v>
      </c>
      <c r="E57" s="174"/>
      <c r="F57" s="174"/>
      <c r="G57" s="174">
        <f>'将来負担比率（分子）の構造'!J$51</f>
        <v>2675</v>
      </c>
      <c r="H57" s="174"/>
      <c r="I57" s="174"/>
      <c r="J57" s="174">
        <f>'将来負担比率（分子）の構造'!K$51</f>
        <v>2201</v>
      </c>
      <c r="K57" s="174"/>
      <c r="L57" s="174"/>
      <c r="M57" s="174">
        <f>'将来負担比率（分子）の構造'!L$51</f>
        <v>2164</v>
      </c>
      <c r="N57" s="174"/>
      <c r="O57" s="174"/>
      <c r="P57" s="174">
        <f>'将来負担比率（分子）の構造'!M$51</f>
        <v>2394</v>
      </c>
    </row>
    <row r="58" spans="1:16" x14ac:dyDescent="0.2">
      <c r="A58" s="174" t="s">
        <v>41</v>
      </c>
      <c r="B58" s="174"/>
      <c r="C58" s="174"/>
      <c r="D58" s="174">
        <f>'将来負担比率（分子）の構造'!I$50</f>
        <v>2525</v>
      </c>
      <c r="E58" s="174"/>
      <c r="F58" s="174"/>
      <c r="G58" s="174">
        <f>'将来負担比率（分子）の構造'!J$50</f>
        <v>3285</v>
      </c>
      <c r="H58" s="174"/>
      <c r="I58" s="174"/>
      <c r="J58" s="174">
        <f>'将来負担比率（分子）の構造'!K$50</f>
        <v>4254</v>
      </c>
      <c r="K58" s="174"/>
      <c r="L58" s="174"/>
      <c r="M58" s="174">
        <f>'将来負担比率（分子）の構造'!L$50</f>
        <v>5418</v>
      </c>
      <c r="N58" s="174"/>
      <c r="O58" s="174"/>
      <c r="P58" s="174">
        <f>'将来負担比率（分子）の構造'!M$50</f>
        <v>5668</v>
      </c>
    </row>
    <row r="59" spans="1:16" x14ac:dyDescent="0.2">
      <c r="A59" s="174" t="s">
        <v>39</v>
      </c>
      <c r="B59" s="174" t="str">
        <f>'将来負担比率（分子）の構造'!I$49</f>
        <v>-</v>
      </c>
      <c r="C59" s="174"/>
      <c r="D59" s="174"/>
      <c r="E59" s="174" t="str">
        <f>'将来負担比率（分子）の構造'!J$49</f>
        <v>-</v>
      </c>
      <c r="F59" s="174"/>
      <c r="G59" s="174"/>
      <c r="H59" s="174" t="str">
        <f>'将来負担比率（分子）の構造'!K$49</f>
        <v>-</v>
      </c>
      <c r="I59" s="174"/>
      <c r="J59" s="174"/>
      <c r="K59" s="174" t="str">
        <f>'将来負担比率（分子）の構造'!L$49</f>
        <v>-</v>
      </c>
      <c r="L59" s="174"/>
      <c r="M59" s="174"/>
      <c r="N59" s="174" t="str">
        <f>'将来負担比率（分子）の構造'!M$49</f>
        <v>-</v>
      </c>
      <c r="O59" s="174"/>
      <c r="P59" s="174"/>
    </row>
    <row r="60" spans="1:16" x14ac:dyDescent="0.2">
      <c r="A60" s="174" t="s">
        <v>38</v>
      </c>
      <c r="B60" s="174" t="str">
        <f>'将来負担比率（分子）の構造'!I$48</f>
        <v>-</v>
      </c>
      <c r="C60" s="174"/>
      <c r="D60" s="174"/>
      <c r="E60" s="174" t="str">
        <f>'将来負担比率（分子）の構造'!J$48</f>
        <v>-</v>
      </c>
      <c r="F60" s="174"/>
      <c r="G60" s="174"/>
      <c r="H60" s="174" t="str">
        <f>'将来負担比率（分子）の構造'!K$48</f>
        <v>-</v>
      </c>
      <c r="I60" s="174"/>
      <c r="J60" s="174"/>
      <c r="K60" s="174" t="str">
        <f>'将来負担比率（分子）の構造'!L$48</f>
        <v>-</v>
      </c>
      <c r="L60" s="174"/>
      <c r="M60" s="174"/>
      <c r="N60" s="174" t="str">
        <f>'将来負担比率（分子）の構造'!M$48</f>
        <v>-</v>
      </c>
      <c r="O60" s="174"/>
      <c r="P60" s="174"/>
    </row>
    <row r="61" spans="1:16" x14ac:dyDescent="0.2">
      <c r="A61" s="174" t="s">
        <v>36</v>
      </c>
      <c r="B61" s="174" t="str">
        <f>'将来負担比率（分子）の構造'!I$46</f>
        <v>-</v>
      </c>
      <c r="C61" s="174"/>
      <c r="D61" s="174"/>
      <c r="E61" s="174" t="str">
        <f>'将来負担比率（分子）の構造'!J$46</f>
        <v>-</v>
      </c>
      <c r="F61" s="174"/>
      <c r="G61" s="174"/>
      <c r="H61" s="174" t="str">
        <f>'将来負担比率（分子）の構造'!K$46</f>
        <v>-</v>
      </c>
      <c r="I61" s="174"/>
      <c r="J61" s="174"/>
      <c r="K61" s="174" t="str">
        <f>'将来負担比率（分子）の構造'!L$46</f>
        <v>-</v>
      </c>
      <c r="L61" s="174"/>
      <c r="M61" s="174"/>
      <c r="N61" s="174" t="str">
        <f>'将来負担比率（分子）の構造'!M$46</f>
        <v>-</v>
      </c>
      <c r="O61" s="174"/>
      <c r="P61" s="174"/>
    </row>
    <row r="62" spans="1:16" x14ac:dyDescent="0.2">
      <c r="A62" s="174" t="s">
        <v>35</v>
      </c>
      <c r="B62" s="174">
        <f>'将来負担比率（分子）の構造'!I$45</f>
        <v>3297</v>
      </c>
      <c r="C62" s="174"/>
      <c r="D62" s="174"/>
      <c r="E62" s="174">
        <f>'将来負担比率（分子）の構造'!J$45</f>
        <v>3290</v>
      </c>
      <c r="F62" s="174"/>
      <c r="G62" s="174"/>
      <c r="H62" s="174">
        <f>'将来負担比率（分子）の構造'!K$45</f>
        <v>3219</v>
      </c>
      <c r="I62" s="174"/>
      <c r="J62" s="174"/>
      <c r="K62" s="174">
        <f>'将来負担比率（分子）の構造'!L$45</f>
        <v>3122</v>
      </c>
      <c r="L62" s="174"/>
      <c r="M62" s="174"/>
      <c r="N62" s="174">
        <f>'将来負担比率（分子）の構造'!M$45</f>
        <v>3125</v>
      </c>
      <c r="O62" s="174"/>
      <c r="P62" s="174"/>
    </row>
    <row r="63" spans="1:16" x14ac:dyDescent="0.2">
      <c r="A63" s="174" t="s">
        <v>34</v>
      </c>
      <c r="B63" s="174">
        <f>'将来負担比率（分子）の構造'!I$44</f>
        <v>1043</v>
      </c>
      <c r="C63" s="174"/>
      <c r="D63" s="174"/>
      <c r="E63" s="174">
        <f>'将来負担比率（分子）の構造'!J$44</f>
        <v>903</v>
      </c>
      <c r="F63" s="174"/>
      <c r="G63" s="174"/>
      <c r="H63" s="174">
        <f>'将来負担比率（分子）の構造'!K$44</f>
        <v>748</v>
      </c>
      <c r="I63" s="174"/>
      <c r="J63" s="174"/>
      <c r="K63" s="174">
        <f>'将来負担比率（分子）の構造'!L$44</f>
        <v>635</v>
      </c>
      <c r="L63" s="174"/>
      <c r="M63" s="174"/>
      <c r="N63" s="174">
        <f>'将来負担比率（分子）の構造'!M$44</f>
        <v>604</v>
      </c>
      <c r="O63" s="174"/>
      <c r="P63" s="174"/>
    </row>
    <row r="64" spans="1:16" x14ac:dyDescent="0.2">
      <c r="A64" s="174" t="s">
        <v>33</v>
      </c>
      <c r="B64" s="174">
        <f>'将来負担比率（分子）の構造'!I$43</f>
        <v>6617</v>
      </c>
      <c r="C64" s="174"/>
      <c r="D64" s="174"/>
      <c r="E64" s="174">
        <f>'将来負担比率（分子）の構造'!J$43</f>
        <v>5617</v>
      </c>
      <c r="F64" s="174"/>
      <c r="G64" s="174"/>
      <c r="H64" s="174">
        <f>'将来負担比率（分子）の構造'!K$43</f>
        <v>4961</v>
      </c>
      <c r="I64" s="174"/>
      <c r="J64" s="174"/>
      <c r="K64" s="174">
        <f>'将来負担比率（分子）の構造'!L$43</f>
        <v>4671</v>
      </c>
      <c r="L64" s="174"/>
      <c r="M64" s="174"/>
      <c r="N64" s="174">
        <f>'将来負担比率（分子）の構造'!M$43</f>
        <v>4491</v>
      </c>
      <c r="O64" s="174"/>
      <c r="P64" s="174"/>
    </row>
    <row r="65" spans="1:16" x14ac:dyDescent="0.2">
      <c r="A65" s="174" t="s">
        <v>32</v>
      </c>
      <c r="B65" s="174" t="str">
        <f>'将来負担比率（分子）の構造'!I$42</f>
        <v>-</v>
      </c>
      <c r="C65" s="174"/>
      <c r="D65" s="174"/>
      <c r="E65" s="174" t="str">
        <f>'将来負担比率（分子）の構造'!J$42</f>
        <v>-</v>
      </c>
      <c r="F65" s="174"/>
      <c r="G65" s="174"/>
      <c r="H65" s="174" t="str">
        <f>'将来負担比率（分子）の構造'!K$42</f>
        <v>-</v>
      </c>
      <c r="I65" s="174"/>
      <c r="J65" s="174"/>
      <c r="K65" s="174" t="str">
        <f>'将来負担比率（分子）の構造'!L$42</f>
        <v>-</v>
      </c>
      <c r="L65" s="174"/>
      <c r="M65" s="174"/>
      <c r="N65" s="174" t="str">
        <f>'将来負担比率（分子）の構造'!M$42</f>
        <v>-</v>
      </c>
      <c r="O65" s="174"/>
      <c r="P65" s="174"/>
    </row>
    <row r="66" spans="1:16" x14ac:dyDescent="0.2">
      <c r="A66" s="174" t="s">
        <v>31</v>
      </c>
      <c r="B66" s="174">
        <f>'将来負担比率（分子）の構造'!I$41</f>
        <v>16884</v>
      </c>
      <c r="C66" s="174"/>
      <c r="D66" s="174"/>
      <c r="E66" s="174">
        <f>'将来負担比率（分子）の構造'!J$41</f>
        <v>16357</v>
      </c>
      <c r="F66" s="174"/>
      <c r="G66" s="174"/>
      <c r="H66" s="174">
        <f>'将来負担比率（分子）の構造'!K$41</f>
        <v>15693</v>
      </c>
      <c r="I66" s="174"/>
      <c r="J66" s="174"/>
      <c r="K66" s="174">
        <f>'将来負担比率（分子）の構造'!L$41</f>
        <v>14729</v>
      </c>
      <c r="L66" s="174"/>
      <c r="M66" s="174"/>
      <c r="N66" s="174">
        <f>'将来負担比率（分子）の構造'!M$41</f>
        <v>14022</v>
      </c>
      <c r="O66" s="174"/>
      <c r="P66" s="174"/>
    </row>
    <row r="67" spans="1:16" x14ac:dyDescent="0.2">
      <c r="A67" s="174" t="s">
        <v>71</v>
      </c>
      <c r="B67" s="174" t="e">
        <f>NA()</f>
        <v>#N/A</v>
      </c>
      <c r="C67" s="174">
        <f>IF(ISNUMBER('将来負担比率（分子）の構造'!I$53), IF('将来負担比率（分子）の構造'!I$53 &lt; 0, 0, '将来負担比率（分子）の構造'!I$53), NA())</f>
        <v>7331</v>
      </c>
      <c r="D67" s="174" t="e">
        <f>NA()</f>
        <v>#N/A</v>
      </c>
      <c r="E67" s="174" t="e">
        <f>NA()</f>
        <v>#N/A</v>
      </c>
      <c r="F67" s="174">
        <f>IF(ISNUMBER('将来負担比率（分子）の構造'!J$53), IF('将来負担比率（分子）の構造'!J$53 &lt; 0, 0, '将来負担比率（分子）の構造'!J$53), NA())</f>
        <v>5902</v>
      </c>
      <c r="G67" s="174" t="e">
        <f>NA()</f>
        <v>#N/A</v>
      </c>
      <c r="H67" s="174" t="e">
        <f>NA()</f>
        <v>#N/A</v>
      </c>
      <c r="I67" s="174">
        <f>IF(ISNUMBER('将来負担比率（分子）の構造'!K$53), IF('将来負担比率（分子）の構造'!K$53 &lt; 0, 0, '将来負担比率（分子）の構造'!K$53), NA())</f>
        <v>4523</v>
      </c>
      <c r="J67" s="174" t="e">
        <f>NA()</f>
        <v>#N/A</v>
      </c>
      <c r="K67" s="174" t="e">
        <f>NA()</f>
        <v>#N/A</v>
      </c>
      <c r="L67" s="174">
        <f>IF(ISNUMBER('将来負担比率（分子）の構造'!L$53), IF('将来負担比率（分子）の構造'!L$53 &lt; 0, 0, '将来負担比率（分子）の構造'!L$53), NA())</f>
        <v>2747</v>
      </c>
      <c r="M67" s="174" t="e">
        <f>NA()</f>
        <v>#N/A</v>
      </c>
      <c r="N67" s="174" t="e">
        <f>NA()</f>
        <v>#N/A</v>
      </c>
      <c r="O67" s="174">
        <f>IF(ISNUMBER('将来負担比率（分子）の構造'!M$53), IF('将来負担比率（分子）の構造'!M$53 &lt; 0, 0, '将来負担比率（分子）の構造'!M$53), NA())</f>
        <v>2068</v>
      </c>
      <c r="P67" s="174" t="e">
        <f>NA()</f>
        <v>#N/A</v>
      </c>
    </row>
    <row r="70" spans="1:16" x14ac:dyDescent="0.2">
      <c r="A70" s="176" t="s">
        <v>72</v>
      </c>
      <c r="B70" s="176"/>
      <c r="C70" s="176"/>
      <c r="D70" s="176"/>
      <c r="E70" s="176"/>
      <c r="F70" s="176"/>
    </row>
    <row r="71" spans="1:16" x14ac:dyDescent="0.2">
      <c r="A71" s="177"/>
      <c r="B71" s="177" t="str">
        <f>基金残高に係る経年分析!F54</f>
        <v>R03</v>
      </c>
      <c r="C71" s="177" t="str">
        <f>基金残高に係る経年分析!G54</f>
        <v>R04</v>
      </c>
      <c r="D71" s="177" t="str">
        <f>基金残高に係る経年分析!H54</f>
        <v>R05</v>
      </c>
    </row>
    <row r="72" spans="1:16" x14ac:dyDescent="0.2">
      <c r="A72" s="177" t="s">
        <v>73</v>
      </c>
      <c r="B72" s="178">
        <f>基金残高に係る経年分析!F55</f>
        <v>990</v>
      </c>
      <c r="C72" s="178">
        <f>基金残高に係る経年分析!G55</f>
        <v>1383</v>
      </c>
      <c r="D72" s="178">
        <f>基金残高に係る経年分析!H55</f>
        <v>1651</v>
      </c>
    </row>
    <row r="73" spans="1:16" x14ac:dyDescent="0.2">
      <c r="A73" s="177" t="s">
        <v>74</v>
      </c>
      <c r="B73" s="178">
        <f>基金残高に係る経年分析!F56</f>
        <v>216</v>
      </c>
      <c r="C73" s="178">
        <f>基金残高に係る経年分析!G56</f>
        <v>216</v>
      </c>
      <c r="D73" s="178">
        <f>基金残高に係る経年分析!H56</f>
        <v>272</v>
      </c>
    </row>
    <row r="74" spans="1:16" x14ac:dyDescent="0.2">
      <c r="A74" s="177" t="s">
        <v>75</v>
      </c>
      <c r="B74" s="178">
        <f>基金残高に係る経年分析!F57</f>
        <v>1943</v>
      </c>
      <c r="C74" s="178">
        <f>基金残高に係る経年分析!G57</f>
        <v>2594</v>
      </c>
      <c r="D74" s="178">
        <f>基金残高に係る経年分析!H57</f>
        <v>2470</v>
      </c>
    </row>
  </sheetData>
  <sheetProtection algorithmName="SHA-512" hashValue="aq/e/+28gJWO6coOTtg3xfmrLU8Kwbj/eAhxHz7TyzLXVy/1PfAWxsuUO5LZuM2lmX4kwia9s1DIs5V6Hp6myA==" saltValue="RPaDqIpeMasB1yuQnoy0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小松　大輝</cp:lastModifiedBy>
  <cp:lastPrinted>2025-03-19T07:38:26Z</cp:lastPrinted>
  <dcterms:created xsi:type="dcterms:W3CDTF">2025-02-19T03:31:57Z</dcterms:created>
  <dcterms:modified xsi:type="dcterms:W3CDTF">2025-03-21T06:47:35Z</dcterms:modified>
  <cp:category/>
</cp:coreProperties>
</file>