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2064sv0fs002\NET_DATA\04_【財政】\03 決算\26 財政状況資料集\財政状況資料集【H24～】\R6（R5決算）\05_団体提出\13 八尾市○　修正依頼中\"/>
    </mc:Choice>
  </mc:AlternateContent>
  <xr:revisionPtr revIDLastSave="0" documentId="13_ncr:1_{22FDCDC7-0F82-41A3-BF0C-5E9C581A3714}" xr6:coauthVersionLast="47" xr6:coauthVersionMax="47" xr10:uidLastSave="{00000000-0000-0000-0000-000000000000}"/>
  <bookViews>
    <workbookView xWindow="-108" yWindow="-108" windowWidth="23256" windowHeight="14160" tabRatio="909"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BE42" i="10"/>
  <c r="AM42" i="10"/>
  <c r="U42" i="10"/>
  <c r="C42" i="10"/>
  <c r="BE41" i="10"/>
  <c r="AM41" i="10"/>
  <c r="U41" i="10"/>
  <c r="C41" i="10"/>
  <c r="BE40" i="10"/>
  <c r="AM40" i="10"/>
  <c r="U40" i="10"/>
  <c r="C40" i="10"/>
  <c r="BE39" i="10"/>
  <c r="AM39" i="10"/>
  <c r="U39" i="10"/>
  <c r="C39" i="10"/>
  <c r="BE38" i="10"/>
  <c r="AM38" i="10"/>
  <c r="U38" i="10"/>
  <c r="C38" i="10"/>
  <c r="BE37" i="10"/>
  <c r="AM37" i="10"/>
  <c r="U37" i="10"/>
  <c r="C37" i="10"/>
  <c r="BE36" i="10"/>
  <c r="BE35" i="10"/>
  <c r="BW34" i="10"/>
  <c r="BW35" i="10" s="1"/>
  <c r="BW36" i="10" s="1"/>
  <c r="BW37" i="10" s="1"/>
  <c r="BW38" i="10" s="1"/>
  <c r="BW39" i="10" s="1"/>
  <c r="BW40" i="10" s="1"/>
  <c r="BW41" i="10" s="1"/>
  <c r="BW42" i="10" s="1"/>
  <c r="BE34" i="10"/>
  <c r="C34" i="10"/>
  <c r="C35" i="10" s="1"/>
  <c r="CO34" i="10" l="1"/>
  <c r="CO35" i="10" s="1"/>
  <c r="CO36" i="10" s="1"/>
  <c r="CO37" i="10" s="1"/>
  <c r="CO38" i="10" s="1"/>
  <c r="CO39" i="10" s="1"/>
  <c r="CO40" i="10" s="1"/>
  <c r="CO41" i="10" s="1"/>
  <c r="CO42" i="10" s="1"/>
  <c r="C36" i="10"/>
  <c r="U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c r="AM35" i="10" s="1"/>
  <c r="AM36" i="10" s="1"/>
</calcChain>
</file>

<file path=xl/sharedStrings.xml><?xml version="1.0" encoding="utf-8"?>
<sst xmlns="http://schemas.openxmlformats.org/spreadsheetml/2006/main" count="1111" uniqueCount="572">
  <si>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</si>
  <si>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</si>
  <si>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</si>
  <si>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</si>
  <si>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</si>
  <si>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</si>
  <si>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</si>
  <si>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</si>
  <si>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</si>
  <si>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</si>
  <si>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</si>
  <si>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</si>
  <si>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</si>
  <si>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</si>
  <si>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</si>
  <si>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</si>
  <si>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</si>
  <si>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</si>
  <si>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</si>
  <si>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</si>
  <si>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</si>
  <si>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</si>
  <si>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</si>
  <si>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</si>
  <si>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</si>
  <si>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</si>
  <si>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</si>
  <si>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</si>
  <si>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</si>
  <si>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</si>
  <si>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</si>
  <si>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</si>
  <si>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</si>
  <si>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</si>
  <si>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</si>
  <si>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</si>
  <si>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</si>
  <si>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</si>
  <si>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</si>
  <si>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</si>
  <si>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</si>
  <si>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</si>
  <si>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</si>
  <si>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</si>
  <si>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</si>
  <si>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</si>
  <si>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</si>
  <si>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</si>
  <si>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</si>
  <si>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</si>
  <si>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</si>
  <si>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</si>
  <si>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</si>
  <si>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</si>
  <si>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</si>
  <si>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</si>
  <si>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</si>
  <si>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</si>
  <si>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</si>
  <si>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</si>
  <si>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</si>
  <si>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</si>
  <si>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</si>
  <si>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</si>
  <si>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</si>
  <si>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</si>
  <si>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</si>
  <si>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</si>
  <si>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</si>
  <si>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</si>
  <si>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</si>
  <si>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</si>
  <si>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</si>
  <si>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</si>
  <si>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</si>
  <si>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</si>
  <si>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</si>
  <si>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</si>
  <si>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</si>
  <si>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</si>
  <si>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</si>
  <si>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中核市</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</si>
  <si>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</si>
  <si>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</si>
  <si>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</si>
  <si>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</si>
  <si>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</si>
  <si>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</si>
  <si>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</si>
  <si>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</si>
  <si>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</si>
  <si>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</si>
  <si>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</si>
  <si>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</si>
  <si>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八尾市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</si>
  <si>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</si>
  <si>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</si>
  <si>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</si>
  <si>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</si>
  <si>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</si>
  <si>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</si>
  <si>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</si>
  <si>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</si>
  <si>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</si>
  <si>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</si>
  <si>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</si>
  <si>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</si>
  <si>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</si>
  <si>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</si>
  <si>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</si>
  <si>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</si>
  <si>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</si>
  <si>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</si>
  <si>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</si>
  <si>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</si>
  <si>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</si>
  <si>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</si>
  <si>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</si>
  <si>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</si>
  <si>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</si>
  <si>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</si>
  <si>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</si>
  <si>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</si>
  <si>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</si>
  <si>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</si>
  <si>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</si>
  <si>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</si>
  <si>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</si>
  <si>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</si>
  <si>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</si>
  <si>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</si>
  <si>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</si>
  <si>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</si>
  <si>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</si>
  <si>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</si>
  <si>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</si>
  <si>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</si>
  <si>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</si>
  <si>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</si>
  <si>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</si>
  <si>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</si>
  <si>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</si>
  <si>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6"/>
  </si>
  <si>
    <t>うち日本人(％)</t>
    <phoneticPr fontId="5"/>
  </si>
  <si>
    <t>-0.7</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</si>
  <si>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</si>
  <si>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</si>
  <si>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</si>
  <si>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</si>
  <si>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</si>
  <si>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</si>
  <si>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</si>
  <si>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</si>
  <si>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</si>
  <si>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</si>
  <si>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</si>
  <si>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</si>
  <si>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</si>
  <si>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</si>
  <si>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</si>
  <si>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</si>
  <si>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</si>
  <si>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</si>
  <si>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</si>
  <si>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</si>
  <si>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</si>
  <si>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</si>
  <si>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</si>
  <si>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</si>
  <si>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</si>
  <si>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</si>
  <si>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</si>
  <si>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</si>
  <si>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</si>
  <si>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</si>
  <si>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</si>
  <si>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</si>
  <si>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</si>
  <si>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</si>
  <si>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</si>
  <si>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</si>
  <si>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</si>
  <si>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</si>
  <si>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</si>
  <si>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</si>
  <si>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</si>
  <si>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</si>
  <si>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</si>
  <si>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</si>
  <si>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</si>
  <si>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</si>
  <si>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</si>
  <si>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</si>
  <si>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</si>
  <si>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</si>
  <si>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</si>
  <si>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</si>
  <si>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</si>
  <si>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</si>
  <si>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</si>
  <si>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</si>
  <si>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</si>
  <si>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</si>
  <si>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大阪府八尾市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</si>
  <si>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</si>
  <si>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</si>
  <si>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</si>
  <si>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</si>
  <si>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</si>
  <si>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</si>
  <si>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</si>
  <si>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</si>
  <si>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</si>
  <si>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</si>
  <si>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</si>
  <si>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</si>
  <si>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</si>
  <si>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</si>
  <si>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</si>
  <si>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</si>
  <si>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</si>
  <si>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</si>
  <si>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</si>
  <si>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</si>
  <si>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</si>
  <si>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</si>
  <si>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</si>
  <si>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</si>
  <si>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</si>
  <si>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</si>
  <si>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</si>
  <si>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</si>
  <si>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</si>
  <si>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</si>
  <si>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</si>
  <si>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</si>
  <si>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</si>
  <si>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</si>
  <si>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</si>
  <si>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</si>
  <si>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</si>
  <si>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</si>
  <si>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</si>
  <si>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</si>
  <si>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</si>
  <si>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</si>
  <si>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</si>
  <si>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</si>
  <si>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</si>
  <si>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</si>
  <si>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</si>
  <si>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</si>
  <si>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</si>
  <si>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</si>
  <si>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</si>
  <si>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</si>
  <si>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</si>
  <si>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</si>
  <si>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</si>
  <si>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</si>
  <si>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</si>
  <si>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</si>
  <si>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</si>
  <si>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</si>
  <si>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</si>
  <si>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</si>
  <si>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</si>
  <si>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</si>
  <si>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</si>
  <si>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</si>
  <si>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</si>
  <si>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</si>
  <si>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</si>
  <si>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</si>
  <si>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</si>
  <si>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</si>
  <si>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</si>
  <si>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</si>
  <si>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</si>
  <si>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</si>
  <si>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</si>
  <si>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</si>
  <si>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</si>
  <si>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</si>
  <si>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</si>
  <si>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</si>
  <si>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</si>
  <si>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</si>
  <si>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</si>
  <si>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</si>
  <si>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</si>
  <si>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</si>
  <si>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</si>
  <si>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</si>
  <si>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</si>
  <si>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</si>
  <si>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</si>
  <si>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</si>
  <si>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</si>
  <si>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</si>
  <si>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</si>
  <si>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</si>
  <si>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</si>
  <si>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</si>
  <si>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</si>
  <si>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</si>
  <si>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</si>
  <si>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</si>
  <si>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</si>
  <si>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</si>
  <si>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</si>
  <si>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</si>
  <si>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</si>
  <si>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</si>
  <si>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</si>
  <si>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</si>
  <si>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</si>
  <si>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</si>
  <si>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</si>
  <si>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</si>
  <si>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</si>
  <si>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</si>
  <si>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</si>
  <si>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</si>
  <si>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</si>
  <si>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</si>
  <si>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</si>
  <si>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</si>
  <si>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</si>
  <si>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</si>
  <si>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</si>
  <si>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</si>
  <si>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</si>
  <si>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</si>
  <si>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</si>
  <si>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</si>
  <si>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</si>
  <si>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</si>
  <si>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</si>
  <si>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</si>
  <si>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</si>
  <si>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</si>
  <si>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</si>
  <si>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</si>
  <si>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</si>
  <si>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</si>
  <si>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</si>
  <si>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</si>
  <si>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</si>
  <si>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</si>
  <si>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</si>
  <si>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</si>
  <si>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</si>
  <si>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</si>
  <si>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大阪府八尾市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</si>
  <si>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</si>
  <si>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</si>
  <si>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</si>
  <si>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</si>
  <si>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</si>
  <si>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</si>
  <si>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</si>
  <si>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</si>
  <si>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</si>
  <si>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</si>
  <si>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</si>
  <si>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</si>
  <si>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</si>
  <si>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</si>
  <si>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</si>
  <si>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</si>
  <si>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</si>
  <si>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</si>
  <si>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</si>
  <si>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</si>
  <si>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</si>
  <si>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母子父子寡婦福祉資金貸付金特別会計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</si>
  <si>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</si>
  <si>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</si>
  <si>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</si>
  <si>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</si>
  <si>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</si>
  <si>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</si>
  <si>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</si>
  <si>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</si>
  <si>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</si>
  <si>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</si>
  <si>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</si>
  <si>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</si>
  <si>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</si>
  <si>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</si>
  <si>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</si>
  <si>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</si>
  <si>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病院事業会計</t>
    <phoneticPr fontId="5"/>
  </si>
  <si>
    <t>法適用企業</t>
    <phoneticPr fontId="5"/>
  </si>
  <si>
    <t>水道事業会計</t>
    <phoneticPr fontId="5"/>
  </si>
  <si>
    <t>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</si>
  <si>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</si>
  <si>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</si>
  <si>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</si>
  <si>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</si>
  <si>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</si>
  <si>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</si>
  <si>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</si>
  <si>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</si>
  <si>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</si>
  <si>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</si>
  <si>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</si>
  <si>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</si>
  <si>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</si>
  <si>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</si>
  <si>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</si>
  <si>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</si>
  <si>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</si>
  <si>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</si>
  <si>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</si>
  <si>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</si>
  <si>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</si>
  <si>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</si>
  <si>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</si>
  <si>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</si>
  <si>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</si>
  <si>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</si>
  <si>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</si>
  <si>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</si>
  <si>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</si>
  <si>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</si>
  <si>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</si>
  <si>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</si>
  <si>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</si>
  <si>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</si>
  <si>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</si>
  <si>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</si>
  <si>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</si>
  <si>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</si>
  <si>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</si>
  <si>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</si>
  <si>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</si>
  <si>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</si>
  <si>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</si>
  <si>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</si>
  <si>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</si>
  <si>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</si>
  <si>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</si>
  <si>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</si>
  <si>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</si>
  <si>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</si>
  <si>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</si>
  <si>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</si>
  <si>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</si>
  <si>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</si>
  <si>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</si>
  <si>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</si>
  <si>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</si>
  <si>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</si>
  <si>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</si>
  <si>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</si>
  <si>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</si>
  <si>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</si>
  <si>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</si>
  <si>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</si>
  <si>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</si>
  <si>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</si>
  <si>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</si>
  <si>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</si>
  <si>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</si>
  <si>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</si>
  <si>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</si>
  <si>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</si>
  <si>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</si>
  <si>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</si>
  <si>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</si>
  <si>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</si>
  <si>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</si>
  <si>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</si>
  <si>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</si>
  <si>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</si>
  <si>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</si>
  <si>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</si>
  <si>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</si>
  <si>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</si>
  <si>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</si>
  <si>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</si>
  <si>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</si>
  <si>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</si>
  <si>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</si>
  <si>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</si>
  <si>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</si>
  <si>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</si>
  <si>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</si>
  <si>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</si>
  <si>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</si>
  <si>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</si>
  <si>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</si>
  <si>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</si>
  <si>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</si>
  <si>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</si>
  <si>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</si>
  <si>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</si>
  <si>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</si>
  <si>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</si>
  <si>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</si>
  <si>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</si>
  <si>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</si>
  <si>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</si>
  <si>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</si>
  <si>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</si>
  <si>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</si>
  <si>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</si>
  <si>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</si>
  <si>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</si>
  <si>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</si>
  <si>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</si>
  <si>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</si>
  <si>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</si>
  <si>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</si>
  <si>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</si>
  <si>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</si>
  <si>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</si>
  <si>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</si>
  <si>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</si>
  <si>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</si>
  <si>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</si>
  <si>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</si>
  <si>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</si>
  <si>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</si>
  <si>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</si>
  <si>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</si>
  <si>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</si>
  <si>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</si>
  <si>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</si>
  <si>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</si>
  <si>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0.11</t>
  </si>
  <si>
    <t>病院事業会計</t>
  </si>
  <si>
    <t>水道事業会計</t>
  </si>
  <si>
    <t>公共下水道事業会計</t>
  </si>
  <si>
    <t>後期高齢者医療事業特別会計</t>
  </si>
  <si>
    <t>介護保険事業特別会計</t>
  </si>
  <si>
    <t>国民健康保険事業特別会計</t>
  </si>
  <si>
    <t>一般会計</t>
  </si>
  <si>
    <t>土地取得事業特別会計</t>
  </si>
  <si>
    <t>その他会計（赤字）</t>
  </si>
  <si>
    <t>その他会計（黒字）</t>
  </si>
  <si>
    <t>R01</t>
    <phoneticPr fontId="5"/>
  </si>
  <si>
    <t>R02</t>
    <phoneticPr fontId="5"/>
  </si>
  <si>
    <t>R03</t>
    <phoneticPr fontId="5"/>
  </si>
  <si>
    <t>R04</t>
    <phoneticPr fontId="5"/>
  </si>
  <si>
    <t>R05</t>
    <phoneticPr fontId="5"/>
  </si>
  <si>
    <t>公共公益施設整備基金</t>
    <phoneticPr fontId="2"/>
  </si>
  <si>
    <t>こども夢基金</t>
    <phoneticPr fontId="2"/>
  </si>
  <si>
    <t>地域安全・安心のまちづくり基金</t>
    <phoneticPr fontId="2"/>
  </si>
  <si>
    <t>地域福祉推進基金</t>
    <phoneticPr fontId="2"/>
  </si>
  <si>
    <t>-</t>
    <phoneticPr fontId="2"/>
  </si>
  <si>
    <t>八尾市文化財調査研究会</t>
    <rPh sb="0" eb="3">
      <t>ヤオシ</t>
    </rPh>
    <rPh sb="3" eb="6">
      <t>ブンカザイ</t>
    </rPh>
    <rPh sb="6" eb="8">
      <t>チョウサ</t>
    </rPh>
    <rPh sb="8" eb="11">
      <t>ケンキュウカイ</t>
    </rPh>
    <phoneticPr fontId="2"/>
  </si>
  <si>
    <t>八尾市文化振興事業団</t>
    <rPh sb="0" eb="3">
      <t>ヤオシ</t>
    </rPh>
    <rPh sb="3" eb="5">
      <t>ブンカ</t>
    </rPh>
    <rPh sb="5" eb="7">
      <t>シンコウ</t>
    </rPh>
    <rPh sb="7" eb="10">
      <t>ジギョウダン</t>
    </rPh>
    <phoneticPr fontId="2"/>
  </si>
  <si>
    <t>八尾市中小企業勤労者福祉サービスセンター</t>
    <rPh sb="0" eb="3">
      <t>ヤオシ</t>
    </rPh>
    <rPh sb="3" eb="5">
      <t>チュウショウ</t>
    </rPh>
    <rPh sb="5" eb="7">
      <t>キギョウ</t>
    </rPh>
    <rPh sb="7" eb="10">
      <t>キンロウシャ</t>
    </rPh>
    <rPh sb="10" eb="12">
      <t>フクシ</t>
    </rPh>
    <phoneticPr fontId="2"/>
  </si>
  <si>
    <t>八尾市国際交流センター</t>
    <rPh sb="0" eb="3">
      <t>ヤオシ</t>
    </rPh>
    <rPh sb="3" eb="5">
      <t>コクサイ</t>
    </rPh>
    <rPh sb="5" eb="7">
      <t>コウリュウ</t>
    </rPh>
    <phoneticPr fontId="2"/>
  </si>
  <si>
    <t>八尾体育振興会</t>
    <rPh sb="0" eb="2">
      <t>ヤオ</t>
    </rPh>
    <rPh sb="2" eb="4">
      <t>タイイク</t>
    </rPh>
    <rPh sb="4" eb="6">
      <t>シンコウ</t>
    </rPh>
    <rPh sb="6" eb="7">
      <t>カイ</t>
    </rPh>
    <phoneticPr fontId="2"/>
  </si>
  <si>
    <t>八尾シティネット</t>
    <rPh sb="0" eb="2">
      <t>ヤオ</t>
    </rPh>
    <phoneticPr fontId="2"/>
  </si>
  <si>
    <t>やおコミュニティ放送</t>
    <rPh sb="8" eb="10">
      <t>ホウソウ</t>
    </rPh>
    <phoneticPr fontId="2"/>
  </si>
  <si>
    <t>八尾モール</t>
    <rPh sb="0" eb="2">
      <t>ヤオ</t>
    </rPh>
    <phoneticPr fontId="2"/>
  </si>
  <si>
    <t>大阪外環状鉄道</t>
    <rPh sb="0" eb="2">
      <t>オオサカ</t>
    </rPh>
    <rPh sb="2" eb="3">
      <t>ソト</t>
    </rPh>
    <rPh sb="3" eb="5">
      <t>カンジョウ</t>
    </rPh>
    <rPh sb="5" eb="7">
      <t>テツドウ</t>
    </rPh>
    <phoneticPr fontId="2"/>
  </si>
  <si>
    <t>八尾市柏原市火葬場組合</t>
    <rPh sb="0" eb="3">
      <t>ヤオシ</t>
    </rPh>
    <rPh sb="3" eb="6">
      <t>カシワラシ</t>
    </rPh>
    <rPh sb="6" eb="9">
      <t>カソウバ</t>
    </rPh>
    <rPh sb="9" eb="11">
      <t>クミアイ</t>
    </rPh>
    <phoneticPr fontId="2"/>
  </si>
  <si>
    <t>恩智川水防事務組合</t>
    <rPh sb="0" eb="2">
      <t>オンヂ</t>
    </rPh>
    <rPh sb="2" eb="3">
      <t>ガワ</t>
    </rPh>
    <rPh sb="3" eb="5">
      <t>スイボウ</t>
    </rPh>
    <rPh sb="5" eb="7">
      <t>ジム</t>
    </rPh>
    <rPh sb="7" eb="9">
      <t>クミアイ</t>
    </rPh>
    <phoneticPr fontId="2"/>
  </si>
  <si>
    <t>大和川右岸水防事務組合</t>
    <rPh sb="0" eb="2">
      <t>ヤマト</t>
    </rPh>
    <rPh sb="2" eb="3">
      <t>ガワ</t>
    </rPh>
    <rPh sb="3" eb="5">
      <t>ウガン</t>
    </rPh>
    <rPh sb="5" eb="7">
      <t>スイボウ</t>
    </rPh>
    <rPh sb="7" eb="9">
      <t>ジム</t>
    </rPh>
    <rPh sb="9" eb="11">
      <t>クミアイ</t>
    </rPh>
    <phoneticPr fontId="2"/>
  </si>
  <si>
    <t>大阪広域環境施設組合</t>
    <rPh sb="0" eb="2">
      <t>オオサカ</t>
    </rPh>
    <rPh sb="2" eb="4">
      <t>コウイキ</t>
    </rPh>
    <rPh sb="4" eb="6">
      <t>カンキョウ</t>
    </rPh>
    <rPh sb="6" eb="8">
      <t>シセツ</t>
    </rPh>
    <rPh sb="8" eb="10">
      <t>クミアイ</t>
    </rPh>
    <phoneticPr fontId="2"/>
  </si>
  <si>
    <t>大阪府後期高齢者医療広域連合(一般会計)</t>
    <rPh sb="0" eb="3">
      <t>オオサカフ</t>
    </rPh>
    <rPh sb="3" eb="5">
      <t>コウキ</t>
    </rPh>
    <rPh sb="5" eb="8">
      <t>コウレイシャ</t>
    </rPh>
    <rPh sb="8" eb="10">
      <t>イリョウ</t>
    </rPh>
    <rPh sb="10" eb="12">
      <t>コウイキ</t>
    </rPh>
    <rPh sb="12" eb="14">
      <t>レンゴウ</t>
    </rPh>
    <rPh sb="15" eb="17">
      <t>イッパン</t>
    </rPh>
    <rPh sb="17" eb="19">
      <t>カイケイ</t>
    </rPh>
    <phoneticPr fontId="2"/>
  </si>
  <si>
    <t>大阪府後期高齢者医療広域連合(後期高齢者医療特別会計)</t>
    <rPh sb="0" eb="2">
      <t>オオサカ</t>
    </rPh>
    <rPh sb="2" eb="3">
      <t>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</si>
  <si>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大阪広域水道企業団(水道事業会計)</t>
    <rPh sb="0" eb="2">
      <t>オオサカ</t>
    </rPh>
    <rPh sb="2" eb="4">
      <t>コウイキ</t>
    </rPh>
    <rPh sb="4" eb="6">
      <t>スイドウ</t>
    </rPh>
    <rPh sb="6" eb="8">
      <t>キギョウ</t>
    </rPh>
    <rPh sb="8" eb="9">
      <t>ダン</t>
    </rPh>
    <rPh sb="10" eb="12">
      <t>スイドウ</t>
    </rPh>
    <rPh sb="12" eb="14">
      <t>ジギョウ</t>
    </rPh>
    <rPh sb="14" eb="16">
      <t>カイケイ</t>
    </rPh>
    <phoneticPr fontId="2"/>
  </si>
  <si>
    <t>大阪広域水道企業団(工業用水道事業会計)</t>
    <rPh sb="0" eb="2">
      <t>オオサカ</t>
    </rPh>
    <rPh sb="2" eb="4">
      <t>コウイキ</t>
    </rPh>
    <rPh sb="4" eb="6">
      <t>スイドウ</t>
    </rPh>
    <rPh sb="6" eb="8">
      <t>キギョウ</t>
    </rPh>
    <rPh sb="8" eb="9">
      <t>ダン</t>
    </rPh>
    <rPh sb="10" eb="13">
      <t>コウギョウヨウ</t>
    </rPh>
    <rPh sb="13" eb="15">
      <t>スイドウ</t>
    </rPh>
    <rPh sb="15" eb="17">
      <t>ジギョウ</t>
    </rPh>
    <rPh sb="17" eb="19">
      <t>カイケイ</t>
    </rPh>
    <phoneticPr fontId="2"/>
  </si>
  <si>
    <t>大阪府都市ボートレース企業団</t>
    <rPh sb="0" eb="3">
      <t>オオサカフ</t>
    </rPh>
    <rPh sb="3" eb="5">
      <t>トシ</t>
    </rPh>
    <rPh sb="11" eb="13">
      <t>キギョウ</t>
    </rPh>
    <rPh sb="13" eb="14">
      <t>ダン</t>
    </rPh>
    <phoneticPr fontId="2"/>
  </si>
  <si>
    <t>災害支援基金</t>
    <rPh sb="0" eb="6">
      <t>サイガイシエンキキン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</si>
</sst>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0" fontId="14" fillId="0" borderId="52" xfId="1" applyFont="1" applyFill="1" applyBorder="1" applyAlignment="1">
      <alignment horizontal="center" vertical="center"/>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51849</c:v>
                </c:pt>
                <c:pt idx="1">
                  <c:v>52191</c:v>
                </c:pt>
                <c:pt idx="2">
                  <c:v>48105</c:v>
                </c:pt>
                <c:pt idx="3">
                  <c:v>47446</c:v>
                </c:pt>
                <c:pt idx="4">
                  <c:v>48387</c:v>
                </c:pt>
              </c:numCache>
            </c:numRef>
          </c:val>
          <c:smooth val="0"/>
          <c:extLst>
            <c:ext xmlns:c16="http://schemas.microsoft.com/office/drawing/2014/chart" uri="{C3380CC4-5D6E-409C-BE32-E72D297353CC}">
              <c16:uniqueId val="{00000000-12B3-437C-A92D-133B2B87B96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21523</c:v>
                </c:pt>
                <c:pt idx="1">
                  <c:v>19219</c:v>
                </c:pt>
                <c:pt idx="2">
                  <c:v>30149</c:v>
                </c:pt>
                <c:pt idx="3">
                  <c:v>26890</c:v>
                </c:pt>
                <c:pt idx="4">
                  <c:v>22611</c:v>
                </c:pt>
              </c:numCache>
            </c:numRef>
          </c:val>
          <c:smooth val="0"/>
          <c:extLst>
            <c:ext xmlns:c16="http://schemas.microsoft.com/office/drawing/2014/chart" uri="{C3380CC4-5D6E-409C-BE32-E72D297353CC}">
              <c16:uniqueId val="{00000001-12B3-437C-A92D-133B2B87B96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2.4300000000000002</c:v>
                </c:pt>
                <c:pt idx="1">
                  <c:v>0.71</c:v>
                </c:pt>
                <c:pt idx="2">
                  <c:v>0.9</c:v>
                </c:pt>
                <c:pt idx="3">
                  <c:v>0.09</c:v>
                </c:pt>
                <c:pt idx="4">
                  <c:v>0.06</c:v>
                </c:pt>
              </c:numCache>
            </c:numRef>
          </c:val>
          <c:extLst>
            <c:ext xmlns:c16="http://schemas.microsoft.com/office/drawing/2014/chart" uri="{C3380CC4-5D6E-409C-BE32-E72D297353CC}">
              <c16:uniqueId val="{00000000-1C7C-41C5-A250-1DA945685BE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10.93</c:v>
                </c:pt>
                <c:pt idx="1">
                  <c:v>11.92</c:v>
                </c:pt>
                <c:pt idx="2">
                  <c:v>12.15</c:v>
                </c:pt>
                <c:pt idx="3">
                  <c:v>13.03</c:v>
                </c:pt>
                <c:pt idx="4">
                  <c:v>12.66</c:v>
                </c:pt>
              </c:numCache>
            </c:numRef>
          </c:val>
          <c:extLst>
            <c:ext xmlns:c16="http://schemas.microsoft.com/office/drawing/2014/chart" uri="{C3380CC4-5D6E-409C-BE32-E72D297353CC}">
              <c16:uniqueId val="{00000001-1C7C-41C5-A250-1DA945685BE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1.98</c:v>
                </c:pt>
                <c:pt idx="1">
                  <c:v>-0.11</c:v>
                </c:pt>
                <c:pt idx="2">
                  <c:v>1.2</c:v>
                </c:pt>
                <c:pt idx="3">
                  <c:v>0.42</c:v>
                </c:pt>
                <c:pt idx="4">
                  <c:v>0.74</c:v>
                </c:pt>
              </c:numCache>
            </c:numRef>
          </c:val>
          <c:smooth val="0"/>
          <c:extLst>
            <c:ext xmlns:c16="http://schemas.microsoft.com/office/drawing/2014/chart" uri="{C3380CC4-5D6E-409C-BE32-E72D297353CC}">
              <c16:uniqueId val="{00000002-1C7C-41C5-A250-1DA945685BE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7844-4C54-9183-12342258686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844-4C54-9183-123422586863}"/>
            </c:ext>
          </c:extLst>
        </c:ser>
        <c:ser>
          <c:idx val="2"/>
          <c:order val="2"/>
          <c:tx>
            <c:strRef>
              <c:f>データシート!$A$29</c:f>
              <c:strCache>
                <c:ptCount val="1"/>
                <c:pt idx="0">
                  <c:v>土地取得事業特別会計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7844-4C54-9183-123422586863}"/>
            </c:ext>
          </c:extLst>
        </c:ser>
        <c:ser>
          <c:idx val="3"/>
          <c:order val="3"/>
          <c:tx>
            <c:strRef>
              <c:f>データシート!$A$30</c:f>
              <c:strCache>
                <c:ptCount val="1"/>
                <c:pt idx="0">
                  <c:v>一般会計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2.42</c:v>
                </c:pt>
                <c:pt idx="2">
                  <c:v>#N/A</c:v>
                </c:pt>
                <c:pt idx="3">
                  <c:v>0.71</c:v>
                </c:pt>
                <c:pt idx="4">
                  <c:v>#N/A</c:v>
                </c:pt>
                <c:pt idx="5">
                  <c:v>0.9</c:v>
                </c:pt>
                <c:pt idx="6">
                  <c:v>#N/A</c:v>
                </c:pt>
                <c:pt idx="7">
                  <c:v>0.09</c:v>
                </c:pt>
                <c:pt idx="8">
                  <c:v>#N/A</c:v>
                </c:pt>
                <c:pt idx="9">
                  <c:v>0.05</c:v>
                </c:pt>
              </c:numCache>
            </c:numRef>
          </c:val>
          <c:extLst>
            <c:ext xmlns:c16="http://schemas.microsoft.com/office/drawing/2014/chart" uri="{C3380CC4-5D6E-409C-BE32-E72D297353CC}">
              <c16:uniqueId val="{00000003-7844-4C54-9183-123422586863}"/>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0.31</c:v>
                </c:pt>
                <c:pt idx="2">
                  <c:v>#N/A</c:v>
                </c:pt>
                <c:pt idx="3">
                  <c:v>1.84</c:v>
                </c:pt>
                <c:pt idx="4">
                  <c:v>#N/A</c:v>
                </c:pt>
                <c:pt idx="5">
                  <c:v>0.64</c:v>
                </c:pt>
                <c:pt idx="6">
                  <c:v>#N/A</c:v>
                </c:pt>
                <c:pt idx="7">
                  <c:v>0.37</c:v>
                </c:pt>
                <c:pt idx="8">
                  <c:v>#N/A</c:v>
                </c:pt>
                <c:pt idx="9">
                  <c:v>0.18</c:v>
                </c:pt>
              </c:numCache>
            </c:numRef>
          </c:val>
          <c:extLst>
            <c:ext xmlns:c16="http://schemas.microsoft.com/office/drawing/2014/chart" uri="{C3380CC4-5D6E-409C-BE32-E72D297353CC}">
              <c16:uniqueId val="{00000004-7844-4C54-9183-123422586863}"/>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0.18</c:v>
                </c:pt>
                <c:pt idx="2">
                  <c:v>#N/A</c:v>
                </c:pt>
                <c:pt idx="3">
                  <c:v>0.25</c:v>
                </c:pt>
                <c:pt idx="4">
                  <c:v>#N/A</c:v>
                </c:pt>
                <c:pt idx="5">
                  <c:v>0.22</c:v>
                </c:pt>
                <c:pt idx="6">
                  <c:v>#N/A</c:v>
                </c:pt>
                <c:pt idx="7">
                  <c:v>0.43</c:v>
                </c:pt>
                <c:pt idx="8">
                  <c:v>#N/A</c:v>
                </c:pt>
                <c:pt idx="9">
                  <c:v>0.24</c:v>
                </c:pt>
              </c:numCache>
            </c:numRef>
          </c:val>
          <c:extLst>
            <c:ext xmlns:c16="http://schemas.microsoft.com/office/drawing/2014/chart" uri="{C3380CC4-5D6E-409C-BE32-E72D297353CC}">
              <c16:uniqueId val="{00000005-7844-4C54-9183-123422586863}"/>
            </c:ext>
          </c:extLst>
        </c:ser>
        <c:ser>
          <c:idx val="6"/>
          <c:order val="6"/>
          <c:tx>
            <c:strRef>
              <c:f>データシート!$A$33</c:f>
              <c:strCache>
                <c:ptCount val="1"/>
                <c:pt idx="0">
                  <c:v>後期高齢者医療事業特別会計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0.06</c:v>
                </c:pt>
                <c:pt idx="2">
                  <c:v>#N/A</c:v>
                </c:pt>
                <c:pt idx="3">
                  <c:v>0.06</c:v>
                </c:pt>
                <c:pt idx="4">
                  <c:v>#N/A</c:v>
                </c:pt>
                <c:pt idx="5">
                  <c:v>0.06</c:v>
                </c:pt>
                <c:pt idx="6">
                  <c:v>#N/A</c:v>
                </c:pt>
                <c:pt idx="7">
                  <c:v>0.08</c:v>
                </c:pt>
                <c:pt idx="8">
                  <c:v>#N/A</c:v>
                </c:pt>
                <c:pt idx="9">
                  <c:v>0.3</c:v>
                </c:pt>
              </c:numCache>
            </c:numRef>
          </c:val>
          <c:extLst>
            <c:ext xmlns:c16="http://schemas.microsoft.com/office/drawing/2014/chart" uri="{C3380CC4-5D6E-409C-BE32-E72D297353CC}">
              <c16:uniqueId val="{00000006-7844-4C54-9183-123422586863}"/>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3.96</c:v>
                </c:pt>
                <c:pt idx="2">
                  <c:v>#N/A</c:v>
                </c:pt>
                <c:pt idx="3">
                  <c:v>3.68</c:v>
                </c:pt>
                <c:pt idx="4">
                  <c:v>#N/A</c:v>
                </c:pt>
                <c:pt idx="5">
                  <c:v>3.29</c:v>
                </c:pt>
                <c:pt idx="6">
                  <c:v>#N/A</c:v>
                </c:pt>
                <c:pt idx="7">
                  <c:v>3.59</c:v>
                </c:pt>
                <c:pt idx="8">
                  <c:v>#N/A</c:v>
                </c:pt>
                <c:pt idx="9">
                  <c:v>3.67</c:v>
                </c:pt>
              </c:numCache>
            </c:numRef>
          </c:val>
          <c:extLst>
            <c:ext xmlns:c16="http://schemas.microsoft.com/office/drawing/2014/chart" uri="{C3380CC4-5D6E-409C-BE32-E72D297353CC}">
              <c16:uniqueId val="{00000007-7844-4C54-9183-123422586863}"/>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7.5</c:v>
                </c:pt>
                <c:pt idx="2">
                  <c:v>#N/A</c:v>
                </c:pt>
                <c:pt idx="3">
                  <c:v>7</c:v>
                </c:pt>
                <c:pt idx="4">
                  <c:v>#N/A</c:v>
                </c:pt>
                <c:pt idx="5">
                  <c:v>6.08</c:v>
                </c:pt>
                <c:pt idx="6">
                  <c:v>#N/A</c:v>
                </c:pt>
                <c:pt idx="7">
                  <c:v>5.84</c:v>
                </c:pt>
                <c:pt idx="8">
                  <c:v>#N/A</c:v>
                </c:pt>
                <c:pt idx="9">
                  <c:v>4.84</c:v>
                </c:pt>
              </c:numCache>
            </c:numRef>
          </c:val>
          <c:extLst>
            <c:ext xmlns:c16="http://schemas.microsoft.com/office/drawing/2014/chart" uri="{C3380CC4-5D6E-409C-BE32-E72D297353CC}">
              <c16:uniqueId val="{00000008-7844-4C54-9183-123422586863}"/>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8.34</c:v>
                </c:pt>
                <c:pt idx="2">
                  <c:v>#N/A</c:v>
                </c:pt>
                <c:pt idx="3">
                  <c:v>8.51</c:v>
                </c:pt>
                <c:pt idx="4">
                  <c:v>#N/A</c:v>
                </c:pt>
                <c:pt idx="5">
                  <c:v>10.57</c:v>
                </c:pt>
                <c:pt idx="6">
                  <c:v>#N/A</c:v>
                </c:pt>
                <c:pt idx="7">
                  <c:v>12.08</c:v>
                </c:pt>
                <c:pt idx="8">
                  <c:v>#N/A</c:v>
                </c:pt>
                <c:pt idx="9">
                  <c:v>9.43</c:v>
                </c:pt>
              </c:numCache>
            </c:numRef>
          </c:val>
          <c:extLst>
            <c:ext xmlns:c16="http://schemas.microsoft.com/office/drawing/2014/chart" uri="{C3380CC4-5D6E-409C-BE32-E72D297353CC}">
              <c16:uniqueId val="{00000009-7844-4C54-9183-12342258686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11535</c:v>
                </c:pt>
                <c:pt idx="5">
                  <c:v>11660</c:v>
                </c:pt>
                <c:pt idx="8">
                  <c:v>11947</c:v>
                </c:pt>
                <c:pt idx="11">
                  <c:v>12008</c:v>
                </c:pt>
                <c:pt idx="14">
                  <c:v>11859</c:v>
                </c:pt>
              </c:numCache>
            </c:numRef>
          </c:val>
          <c:extLst>
            <c:ext xmlns:c16="http://schemas.microsoft.com/office/drawing/2014/chart" uri="{C3380CC4-5D6E-409C-BE32-E72D297353CC}">
              <c16:uniqueId val="{00000000-F006-4D67-AF61-4FEBCF2A76D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006-4D67-AF61-4FEBCF2A76D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006-4D67-AF61-4FEBCF2A76D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88</c:v>
                </c:pt>
                <c:pt idx="3">
                  <c:v>65</c:v>
                </c:pt>
                <c:pt idx="6">
                  <c:v>56</c:v>
                </c:pt>
                <c:pt idx="9">
                  <c:v>33</c:v>
                </c:pt>
                <c:pt idx="12">
                  <c:v>91</c:v>
                </c:pt>
              </c:numCache>
            </c:numRef>
          </c:val>
          <c:extLst>
            <c:ext xmlns:c16="http://schemas.microsoft.com/office/drawing/2014/chart" uri="{C3380CC4-5D6E-409C-BE32-E72D297353CC}">
              <c16:uniqueId val="{00000003-F006-4D67-AF61-4FEBCF2A76D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4814</c:v>
                </c:pt>
                <c:pt idx="3">
                  <c:v>4883</c:v>
                </c:pt>
                <c:pt idx="6">
                  <c:v>4705</c:v>
                </c:pt>
                <c:pt idx="9">
                  <c:v>4642</c:v>
                </c:pt>
                <c:pt idx="12">
                  <c:v>4520</c:v>
                </c:pt>
              </c:numCache>
            </c:numRef>
          </c:val>
          <c:extLst>
            <c:ext xmlns:c16="http://schemas.microsoft.com/office/drawing/2014/chart" uri="{C3380CC4-5D6E-409C-BE32-E72D297353CC}">
              <c16:uniqueId val="{00000004-F006-4D67-AF61-4FEBCF2A76D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5-F006-4D67-AF61-4FEBCF2A76D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8</c:v>
                </c:pt>
                <c:pt idx="3">
                  <c:v>0</c:v>
                </c:pt>
                <c:pt idx="6">
                  <c:v>0</c:v>
                </c:pt>
                <c:pt idx="9">
                  <c:v>0</c:v>
                </c:pt>
                <c:pt idx="12">
                  <c:v>0</c:v>
                </c:pt>
              </c:numCache>
            </c:numRef>
          </c:val>
          <c:extLst>
            <c:ext xmlns:c16="http://schemas.microsoft.com/office/drawing/2014/chart" uri="{C3380CC4-5D6E-409C-BE32-E72D297353CC}">
              <c16:uniqueId val="{00000006-F006-4D67-AF61-4FEBCF2A76D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8679</c:v>
                </c:pt>
                <c:pt idx="3">
                  <c:v>8534</c:v>
                </c:pt>
                <c:pt idx="6">
                  <c:v>8967</c:v>
                </c:pt>
                <c:pt idx="9">
                  <c:v>9055</c:v>
                </c:pt>
                <c:pt idx="12">
                  <c:v>8684</c:v>
                </c:pt>
              </c:numCache>
            </c:numRef>
          </c:val>
          <c:extLst>
            <c:ext xmlns:c16="http://schemas.microsoft.com/office/drawing/2014/chart" uri="{C3380CC4-5D6E-409C-BE32-E72D297353CC}">
              <c16:uniqueId val="{00000007-F006-4D67-AF61-4FEBCF2A76D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2055</c:v>
                </c:pt>
                <c:pt idx="2">
                  <c:v>#N/A</c:v>
                </c:pt>
                <c:pt idx="3">
                  <c:v>#N/A</c:v>
                </c:pt>
                <c:pt idx="4">
                  <c:v>1822</c:v>
                </c:pt>
                <c:pt idx="5">
                  <c:v>#N/A</c:v>
                </c:pt>
                <c:pt idx="6">
                  <c:v>#N/A</c:v>
                </c:pt>
                <c:pt idx="7">
                  <c:v>1781</c:v>
                </c:pt>
                <c:pt idx="8">
                  <c:v>#N/A</c:v>
                </c:pt>
                <c:pt idx="9">
                  <c:v>#N/A</c:v>
                </c:pt>
                <c:pt idx="10">
                  <c:v>1722</c:v>
                </c:pt>
                <c:pt idx="11">
                  <c:v>#N/A</c:v>
                </c:pt>
                <c:pt idx="12">
                  <c:v>#N/A</c:v>
                </c:pt>
                <c:pt idx="13">
                  <c:v>1436</c:v>
                </c:pt>
                <c:pt idx="14">
                  <c:v>#N/A</c:v>
                </c:pt>
              </c:numCache>
            </c:numRef>
          </c:val>
          <c:smooth val="0"/>
          <c:extLst>
            <c:ext xmlns:c16="http://schemas.microsoft.com/office/drawing/2014/chart" uri="{C3380CC4-5D6E-409C-BE32-E72D297353CC}">
              <c16:uniqueId val="{00000008-F006-4D67-AF61-4FEBCF2A76D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116227</c:v>
                </c:pt>
                <c:pt idx="5">
                  <c:v>113233</c:v>
                </c:pt>
                <c:pt idx="8">
                  <c:v>112231</c:v>
                </c:pt>
                <c:pt idx="11">
                  <c:v>108518</c:v>
                </c:pt>
                <c:pt idx="14">
                  <c:v>103630</c:v>
                </c:pt>
              </c:numCache>
            </c:numRef>
          </c:val>
          <c:extLst>
            <c:ext xmlns:c16="http://schemas.microsoft.com/office/drawing/2014/chart" uri="{C3380CC4-5D6E-409C-BE32-E72D297353CC}">
              <c16:uniqueId val="{00000000-54B5-44DB-AB93-DC226C41514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42975</c:v>
                </c:pt>
                <c:pt idx="5">
                  <c:v>42772</c:v>
                </c:pt>
                <c:pt idx="8">
                  <c:v>44185</c:v>
                </c:pt>
                <c:pt idx="11">
                  <c:v>43864</c:v>
                </c:pt>
                <c:pt idx="14">
                  <c:v>43058</c:v>
                </c:pt>
              </c:numCache>
            </c:numRef>
          </c:val>
          <c:extLst>
            <c:ext xmlns:c16="http://schemas.microsoft.com/office/drawing/2014/chart" uri="{C3380CC4-5D6E-409C-BE32-E72D297353CC}">
              <c16:uniqueId val="{00000001-54B5-44DB-AB93-DC226C41514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8731</c:v>
                </c:pt>
                <c:pt idx="5">
                  <c:v>9877</c:v>
                </c:pt>
                <c:pt idx="8">
                  <c:v>11286</c:v>
                </c:pt>
                <c:pt idx="11">
                  <c:v>12855</c:v>
                </c:pt>
                <c:pt idx="14">
                  <c:v>13909</c:v>
                </c:pt>
              </c:numCache>
            </c:numRef>
          </c:val>
          <c:extLst>
            <c:ext xmlns:c16="http://schemas.microsoft.com/office/drawing/2014/chart" uri="{C3380CC4-5D6E-409C-BE32-E72D297353CC}">
              <c16:uniqueId val="{00000002-54B5-44DB-AB93-DC226C41514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4B5-44DB-AB93-DC226C41514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4B5-44DB-AB93-DC226C41514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4B5-44DB-AB93-DC226C41514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10826</c:v>
                </c:pt>
                <c:pt idx="3">
                  <c:v>11815</c:v>
                </c:pt>
                <c:pt idx="6">
                  <c:v>12040</c:v>
                </c:pt>
                <c:pt idx="9">
                  <c:v>12430</c:v>
                </c:pt>
                <c:pt idx="12">
                  <c:v>13091</c:v>
                </c:pt>
              </c:numCache>
            </c:numRef>
          </c:val>
          <c:extLst>
            <c:ext xmlns:c16="http://schemas.microsoft.com/office/drawing/2014/chart" uri="{C3380CC4-5D6E-409C-BE32-E72D297353CC}">
              <c16:uniqueId val="{00000006-54B5-44DB-AB93-DC226C41514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876</c:v>
                </c:pt>
                <c:pt idx="3">
                  <c:v>898</c:v>
                </c:pt>
                <c:pt idx="6">
                  <c:v>794</c:v>
                </c:pt>
                <c:pt idx="9">
                  <c:v>807</c:v>
                </c:pt>
                <c:pt idx="12">
                  <c:v>747</c:v>
                </c:pt>
              </c:numCache>
            </c:numRef>
          </c:val>
          <c:extLst>
            <c:ext xmlns:c16="http://schemas.microsoft.com/office/drawing/2014/chart" uri="{C3380CC4-5D6E-409C-BE32-E72D297353CC}">
              <c16:uniqueId val="{00000007-54B5-44DB-AB93-DC226C41514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63874</c:v>
                </c:pt>
                <c:pt idx="3">
                  <c:v>59216</c:v>
                </c:pt>
                <c:pt idx="6">
                  <c:v>55343</c:v>
                </c:pt>
                <c:pt idx="9">
                  <c:v>52124</c:v>
                </c:pt>
                <c:pt idx="12">
                  <c:v>51296</c:v>
                </c:pt>
              </c:numCache>
            </c:numRef>
          </c:val>
          <c:extLst>
            <c:ext xmlns:c16="http://schemas.microsoft.com/office/drawing/2014/chart" uri="{C3380CC4-5D6E-409C-BE32-E72D297353CC}">
              <c16:uniqueId val="{00000008-54B5-44DB-AB93-DC226C41514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1930</c:v>
                </c:pt>
              </c:numCache>
            </c:numRef>
          </c:val>
          <c:extLst>
            <c:ext xmlns:c16="http://schemas.microsoft.com/office/drawing/2014/chart" uri="{C3380CC4-5D6E-409C-BE32-E72D297353CC}">
              <c16:uniqueId val="{00000009-54B5-44DB-AB93-DC226C41514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97237</c:v>
                </c:pt>
                <c:pt idx="3">
                  <c:v>95645</c:v>
                </c:pt>
                <c:pt idx="6">
                  <c:v>95057</c:v>
                </c:pt>
                <c:pt idx="9">
                  <c:v>92404</c:v>
                </c:pt>
                <c:pt idx="12">
                  <c:v>88643</c:v>
                </c:pt>
              </c:numCache>
            </c:numRef>
          </c:val>
          <c:extLst>
            <c:ext xmlns:c16="http://schemas.microsoft.com/office/drawing/2014/chart" uri="{C3380CC4-5D6E-409C-BE32-E72D297353CC}">
              <c16:uniqueId val="{0000000A-54B5-44DB-AB93-DC226C41514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4881</c:v>
                </c:pt>
                <c:pt idx="2">
                  <c:v>#N/A</c:v>
                </c:pt>
                <c:pt idx="3">
                  <c:v>#N/A</c:v>
                </c:pt>
                <c:pt idx="4">
                  <c:v>1692</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4B5-44DB-AB93-DC226C41514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7402</c:v>
                </c:pt>
                <c:pt idx="1">
                  <c:v>7824</c:v>
                </c:pt>
                <c:pt idx="2">
                  <c:v>7784</c:v>
                </c:pt>
              </c:numCache>
            </c:numRef>
          </c:val>
          <c:extLst>
            <c:ext xmlns:c16="http://schemas.microsoft.com/office/drawing/2014/chart" uri="{C3380CC4-5D6E-409C-BE32-E72D297353CC}">
              <c16:uniqueId val="{00000000-1FFF-4E1C-B227-19E408CACA9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1FFF-4E1C-B227-19E408CACA9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3821</c:v>
                </c:pt>
                <c:pt idx="1">
                  <c:v>4965</c:v>
                </c:pt>
                <c:pt idx="2">
                  <c:v>6054</c:v>
                </c:pt>
              </c:numCache>
            </c:numRef>
          </c:val>
          <c:extLst>
            <c:ext xmlns:c16="http://schemas.microsoft.com/office/drawing/2014/chart" uri="{C3380CC4-5D6E-409C-BE32-E72D297353CC}">
              <c16:uniqueId val="{00000002-1FFF-4E1C-B227-19E408CACA9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大阪府八尾市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260,752
252,090
41.72
122,333,416
122,009,483
34,685
61,493,041
88,432,525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市民税の増等により基準財政収入額が増額となる一方、被生活保護者数は全国的に見ても高い水準にあることなどから基準財政需要額が大きいため、類似団体内平均値を下回り、大阪府平均付近で推移し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令和</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５</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年度に策定した「新やお改革プラン</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2.0</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」に基づき、社会状況の変化等をふまえた事業の廃止や縮小、効率的な組織体制の構築による人件費の総額抑制、新たな歳入確保等の取り組みを通じて、財政基盤の強化を図る。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54428</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26628"/>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140805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54428</xdr:rowOff>
    </xdr:from>
    <xdr:to>
      <xdr:col>24</xdr:col>
      <xdr:colOff>12700</xdr:colOff>
      <xdr:row>36</xdr:row>
      <xdr:rowOff>54428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111578</xdr:rowOff>
    </xdr:from>
    <xdr:to>
      <xdr:col>23</xdr:col>
      <xdr:colOff>133350</xdr:colOff>
      <xdr:row>42</xdr:row>
      <xdr:rowOff>128815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31247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162577</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94343</xdr:rowOff>
    </xdr:from>
    <xdr:to>
      <xdr:col>19</xdr:col>
      <xdr:colOff>133350</xdr:colOff>
      <xdr:row>42</xdr:row>
      <xdr:rowOff>111578</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2952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51905</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909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59872</xdr:rowOff>
    </xdr:from>
    <xdr:to>
      <xdr:col>15</xdr:col>
      <xdr:colOff>82550</xdr:colOff>
      <xdr:row>42</xdr:row>
      <xdr:rowOff>94343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2607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111578</xdr:rowOff>
    </xdr:from>
    <xdr:to>
      <xdr:col>15</xdr:col>
      <xdr:colOff>133350</xdr:colOff>
      <xdr:row>42</xdr:row>
      <xdr:rowOff>41728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51905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42635</xdr:rowOff>
    </xdr:from>
    <xdr:to>
      <xdr:col>11</xdr:col>
      <xdr:colOff>31750</xdr:colOff>
      <xdr:row>42</xdr:row>
      <xdr:rowOff>59872</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2435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17434</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78015</xdr:rowOff>
    </xdr:from>
    <xdr:to>
      <xdr:col>23</xdr:col>
      <xdr:colOff>184150</xdr:colOff>
      <xdr:row>43</xdr:row>
      <xdr:rowOff>8165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50092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25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60778</xdr:rowOff>
    </xdr:from>
    <xdr:to>
      <xdr:col>19</xdr:col>
      <xdr:colOff>184150</xdr:colOff>
      <xdr:row>42</xdr:row>
      <xdr:rowOff>162378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147155</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348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43543</xdr:rowOff>
    </xdr:from>
    <xdr:to>
      <xdr:col>15</xdr:col>
      <xdr:colOff>133350</xdr:colOff>
      <xdr:row>42</xdr:row>
      <xdr:rowOff>145143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129920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9072</xdr:rowOff>
    </xdr:from>
    <xdr:to>
      <xdr:col>11</xdr:col>
      <xdr:colOff>82550</xdr:colOff>
      <xdr:row>42</xdr:row>
      <xdr:rowOff>110672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95449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163285</xdr:rowOff>
    </xdr:from>
    <xdr:to>
      <xdr:col>7</xdr:col>
      <xdr:colOff>31750</xdr:colOff>
      <xdr:row>42</xdr:row>
      <xdr:rowOff>93435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78212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27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市税</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、地方交付税等</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で歳入一般財源が増加する一方、</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物価</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高の影響等を受けた物件費、介護給付事業経費等の増で扶助費が増加したため、前年度比</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2.0</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ポイント悪化し、依然として類似団体内平均値を大きく上回っている。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税収の大きな伸びが期待できない一方、障がい者サービス費等の扶助費や、介護保険事業特別会計等への繰出金の増加など、社会保障給付費が高い水準で推移することが見込まれる。「新やお改革プラン</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2.0</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」をふまえ、</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さらなる</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選択と集中による事務事業の見直し、義務的経費などの固定的経費の縮減などに取り組み、経常収支比率の引下げを図る。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30226</xdr:rowOff>
    </xdr:from>
    <xdr:to>
      <xdr:col>23</xdr:col>
      <xdr:colOff>133350</xdr:colOff>
      <xdr:row>67</xdr:row>
      <xdr:rowOff>60706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317226"/>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32783</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1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60706</xdr:rowOff>
    </xdr:from>
    <xdr:to>
      <xdr:col>24</xdr:col>
      <xdr:colOff>12700</xdr:colOff>
      <xdr:row>67</xdr:row>
      <xdr:rowOff>60706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4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116603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6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30226</xdr:rowOff>
    </xdr:from>
    <xdr:to>
      <xdr:col>24</xdr:col>
      <xdr:colOff>12700</xdr:colOff>
      <xdr:row>60</xdr:row>
      <xdr:rowOff>30226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31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135636</xdr:rowOff>
    </xdr:from>
    <xdr:to>
      <xdr:col>23</xdr:col>
      <xdr:colOff>133350</xdr:colOff>
      <xdr:row>67</xdr:row>
      <xdr:rowOff>60706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1451336"/>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2557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975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157480</xdr:rowOff>
    </xdr:from>
    <xdr:to>
      <xdr:col>23</xdr:col>
      <xdr:colOff>184150</xdr:colOff>
      <xdr:row>65</xdr:row>
      <xdr:rowOff>87630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39116</xdr:rowOff>
    </xdr:from>
    <xdr:to>
      <xdr:col>19</xdr:col>
      <xdr:colOff>133350</xdr:colOff>
      <xdr:row>66</xdr:row>
      <xdr:rowOff>135636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135481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109220</xdr:rowOff>
    </xdr:from>
    <xdr:to>
      <xdr:col>19</xdr:col>
      <xdr:colOff>184150</xdr:colOff>
      <xdr:row>65</xdr:row>
      <xdr:rowOff>39370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49547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85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39116</xdr:rowOff>
    </xdr:from>
    <xdr:to>
      <xdr:col>15</xdr:col>
      <xdr:colOff>82550</xdr:colOff>
      <xdr:row>67</xdr:row>
      <xdr:rowOff>60706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1354816"/>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121412</xdr:rowOff>
    </xdr:from>
    <xdr:to>
      <xdr:col>15</xdr:col>
      <xdr:colOff>133350</xdr:colOff>
      <xdr:row>64</xdr:row>
      <xdr:rowOff>51562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61739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69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67</xdr:row>
      <xdr:rowOff>51054</xdr:rowOff>
    </xdr:from>
    <xdr:to>
      <xdr:col>11</xdr:col>
      <xdr:colOff>31750</xdr:colOff>
      <xdr:row>67</xdr:row>
      <xdr:rowOff>60706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153820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143002</xdr:rowOff>
    </xdr:from>
    <xdr:to>
      <xdr:col>11</xdr:col>
      <xdr:colOff>82550</xdr:colOff>
      <xdr:row>65</xdr:row>
      <xdr:rowOff>73152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83329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88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147828</xdr:rowOff>
    </xdr:from>
    <xdr:to>
      <xdr:col>7</xdr:col>
      <xdr:colOff>31750</xdr:colOff>
      <xdr:row>65</xdr:row>
      <xdr:rowOff>77978</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88155</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88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67</xdr:row>
      <xdr:rowOff>9906</xdr:rowOff>
    </xdr:from>
    <xdr:to>
      <xdr:col>23</xdr:col>
      <xdr:colOff>184150</xdr:colOff>
      <xdr:row>67</xdr:row>
      <xdr:rowOff>111506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49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77233</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39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84836</xdr:rowOff>
    </xdr:from>
    <xdr:to>
      <xdr:col>19</xdr:col>
      <xdr:colOff>184150</xdr:colOff>
      <xdr:row>67</xdr:row>
      <xdr:rowOff>14986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40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171213</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486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159766</xdr:rowOff>
    </xdr:from>
    <xdr:to>
      <xdr:col>15</xdr:col>
      <xdr:colOff>133350</xdr:colOff>
      <xdr:row>66</xdr:row>
      <xdr:rowOff>89916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30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74693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39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67</xdr:row>
      <xdr:rowOff>9906</xdr:rowOff>
    </xdr:from>
    <xdr:to>
      <xdr:col>11</xdr:col>
      <xdr:colOff>82550</xdr:colOff>
      <xdr:row>67</xdr:row>
      <xdr:rowOff>111506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49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96283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583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67</xdr:row>
      <xdr:rowOff>254</xdr:rowOff>
    </xdr:from>
    <xdr:to>
      <xdr:col>7</xdr:col>
      <xdr:colOff>31750</xdr:colOff>
      <xdr:row>67</xdr:row>
      <xdr:rowOff>101854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48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86631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57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[122,846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人件費については、人口</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1,000</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人当たり職員数は類似団体内平均値とほぼ同水準であり、ラスパイレス指数は類似団体内平均値を下回っている。今後も職員数の適正管理、人件費の総額抑制に努める。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物件費については、経常収支比率においても類似団体内平均値を下回っており、効率的な手法での業務遂行に努め、今後も物件費の総額抑制に取り組んでいく。</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151695</xdr:rowOff>
    </xdr:from>
    <xdr:to>
      <xdr:col>23</xdr:col>
      <xdr:colOff>133350</xdr:colOff>
      <xdr:row>88</xdr:row>
      <xdr:rowOff>38829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696245"/>
          <a:ext cx="0" cy="1430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10906</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09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38829</xdr:rowOff>
    </xdr:from>
    <xdr:to>
      <xdr:col>24</xdr:col>
      <xdr:colOff>12700</xdr:colOff>
      <xdr:row>88</xdr:row>
      <xdr:rowOff>38829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2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66622</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439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151695</xdr:rowOff>
    </xdr:from>
    <xdr:to>
      <xdr:col>24</xdr:col>
      <xdr:colOff>12700</xdr:colOff>
      <xdr:row>79</xdr:row>
      <xdr:rowOff>151695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696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29711</xdr:rowOff>
    </xdr:from>
    <xdr:to>
      <xdr:col>23</xdr:col>
      <xdr:colOff>133350</xdr:colOff>
      <xdr:row>84</xdr:row>
      <xdr:rowOff>4671</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260061"/>
          <a:ext cx="838200" cy="146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57200</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875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85123</xdr:rowOff>
    </xdr:from>
    <xdr:to>
      <xdr:col>23</xdr:col>
      <xdr:colOff>184150</xdr:colOff>
      <xdr:row>84</xdr:row>
      <xdr:rowOff>15273</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1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2566</xdr:rowOff>
    </xdr:from>
    <xdr:to>
      <xdr:col>19</xdr:col>
      <xdr:colOff>133350</xdr:colOff>
      <xdr:row>84</xdr:row>
      <xdr:rowOff>4671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232916"/>
          <a:ext cx="889000" cy="173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164009</xdr:rowOff>
    </xdr:from>
    <xdr:to>
      <xdr:col>19</xdr:col>
      <xdr:colOff>184150</xdr:colOff>
      <xdr:row>84</xdr:row>
      <xdr:rowOff>94159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94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78936</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480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112551</xdr:rowOff>
    </xdr:from>
    <xdr:to>
      <xdr:col>15</xdr:col>
      <xdr:colOff>82550</xdr:colOff>
      <xdr:row>83</xdr:row>
      <xdr:rowOff>2566</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000001"/>
          <a:ext cx="889000" cy="23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70224</xdr:rowOff>
    </xdr:from>
    <xdr:to>
      <xdr:col>15</xdr:col>
      <xdr:colOff>133350</xdr:colOff>
      <xdr:row>84</xdr:row>
      <xdr:rowOff>374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30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156601</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38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138737</xdr:rowOff>
    </xdr:from>
    <xdr:to>
      <xdr:col>11</xdr:col>
      <xdr:colOff>31750</xdr:colOff>
      <xdr:row>81</xdr:row>
      <xdr:rowOff>112551</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854737"/>
          <a:ext cx="889000" cy="145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80787</xdr:rowOff>
    </xdr:from>
    <xdr:to>
      <xdr:col>11</xdr:col>
      <xdr:colOff>82550</xdr:colOff>
      <xdr:row>83</xdr:row>
      <xdr:rowOff>10937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167164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226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88655</xdr:rowOff>
    </xdr:from>
    <xdr:to>
      <xdr:col>7</xdr:col>
      <xdr:colOff>31750</xdr:colOff>
      <xdr:row>82</xdr:row>
      <xdr:rowOff>18805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3582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06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150361</xdr:rowOff>
    </xdr:from>
    <xdr:to>
      <xdr:col>23</xdr:col>
      <xdr:colOff>184150</xdr:colOff>
      <xdr:row>83</xdr:row>
      <xdr:rowOff>80511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20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166888</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05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125321</xdr:rowOff>
    </xdr:from>
    <xdr:to>
      <xdr:col>19</xdr:col>
      <xdr:colOff>184150</xdr:colOff>
      <xdr:row>84</xdr:row>
      <xdr:rowOff>55471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35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65648</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124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123216</xdr:rowOff>
    </xdr:from>
    <xdr:to>
      <xdr:col>15</xdr:col>
      <xdr:colOff>133350</xdr:colOff>
      <xdr:row>83</xdr:row>
      <xdr:rowOff>53366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18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63543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95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61751</xdr:rowOff>
    </xdr:from>
    <xdr:to>
      <xdr:col>11</xdr:col>
      <xdr:colOff>82550</xdr:colOff>
      <xdr:row>81</xdr:row>
      <xdr:rowOff>163351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94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2078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718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87937</xdr:rowOff>
    </xdr:from>
    <xdr:to>
      <xdr:col>7</xdr:col>
      <xdr:colOff>31750</xdr:colOff>
      <xdr:row>81</xdr:row>
      <xdr:rowOff>18087</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803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28264</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572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平成</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にラスパイレス指数の中長期的な上昇の抑制を図るべく給与水準の見直しを実施したことにより、同年以後におけるラスパイレス指数は同年前と比べて低い水準が続いている。引き続き、定年年齢の引上げ等に伴う人員構成の変動その他の状況がラスパイレス指数の推移に与える影響を注視していきたい。</a:t>
          </a:r>
          <a:endPar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111478</xdr:rowOff>
    </xdr:from>
    <xdr:to>
      <xdr:col>81</xdr:col>
      <xdr:colOff>44450</xdr:colOff>
      <xdr:row>88</xdr:row>
      <xdr:rowOff>93839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27478"/>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65916</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15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93839</xdr:rowOff>
    </xdr:from>
    <xdr:to>
      <xdr:col>81</xdr:col>
      <xdr:colOff>133350</xdr:colOff>
      <xdr:row>88</xdr:row>
      <xdr:rowOff>93839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18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26405</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7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111478</xdr:rowOff>
    </xdr:from>
    <xdr:to>
      <xdr:col>81</xdr:col>
      <xdr:colOff>133350</xdr:colOff>
      <xdr:row>80</xdr:row>
      <xdr:rowOff>111478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2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55739</xdr:rowOff>
    </xdr:from>
    <xdr:to>
      <xdr:col>81</xdr:col>
      <xdr:colOff>44450</xdr:colOff>
      <xdr:row>84</xdr:row>
      <xdr:rowOff>109361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457539"/>
          <a:ext cx="8382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151288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5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109361</xdr:rowOff>
    </xdr:from>
    <xdr:to>
      <xdr:col>77</xdr:col>
      <xdr:colOff>44450</xdr:colOff>
      <xdr:row>85</xdr:row>
      <xdr:rowOff>31750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511161"/>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34572</xdr:rowOff>
    </xdr:from>
    <xdr:to>
      <xdr:col>77</xdr:col>
      <xdr:colOff>95250</xdr:colOff>
      <xdr:row>85</xdr:row>
      <xdr:rowOff>136172</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120949</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694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85</xdr:row>
      <xdr:rowOff>31750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74789</xdr:rowOff>
    </xdr:from>
    <xdr:to>
      <xdr:col>73</xdr:col>
      <xdr:colOff>44450</xdr:colOff>
      <xdr:row>86</xdr:row>
      <xdr:rowOff>4939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161166</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18345</xdr:rowOff>
    </xdr:from>
    <xdr:to>
      <xdr:col>68</xdr:col>
      <xdr:colOff>152400</xdr:colOff>
      <xdr:row>85</xdr:row>
      <xdr:rowOff>31750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5915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115005</xdr:rowOff>
    </xdr:from>
    <xdr:to>
      <xdr:col>64</xdr:col>
      <xdr:colOff>152400</xdr:colOff>
      <xdr:row>86</xdr:row>
      <xdr:rowOff>45155</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29932</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7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4939</xdr:rowOff>
    </xdr:from>
    <xdr:to>
      <xdr:col>81</xdr:col>
      <xdr:colOff>95250</xdr:colOff>
      <xdr:row>84</xdr:row>
      <xdr:rowOff>106539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40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21466</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25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58561</xdr:rowOff>
    </xdr:from>
    <xdr:to>
      <xdr:col>77</xdr:col>
      <xdr:colOff>95250</xdr:colOff>
      <xdr:row>84</xdr:row>
      <xdr:rowOff>160161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170338</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229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138995</xdr:rowOff>
    </xdr:from>
    <xdr:to>
      <xdr:col>64</xdr:col>
      <xdr:colOff>152400</xdr:colOff>
      <xdr:row>85</xdr:row>
      <xdr:rowOff>69145</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79322</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「新やお改革プラン</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2.0</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」に基づき、適正な定員管理を図ることにより、全国平均を下回り、類似団体内平均値とほぼ同数となっている。今後も引き続き、効率的な組織体制の構築に向けて、職員数の適正管理に努める。</a:t>
          </a:r>
          <a:endPar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165735</xdr:rowOff>
    </xdr:from>
    <xdr:to>
      <xdr:col>81</xdr:col>
      <xdr:colOff>44450</xdr:colOff>
      <xdr:row>67</xdr:row>
      <xdr:rowOff>160444</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38385"/>
          <a:ext cx="0" cy="17092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132521</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61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160444</xdr:rowOff>
    </xdr:from>
    <xdr:to>
      <xdr:col>81</xdr:col>
      <xdr:colOff>133350</xdr:colOff>
      <xdr:row>67</xdr:row>
      <xdr:rowOff>160444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4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80662</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165735</xdr:rowOff>
    </xdr:from>
    <xdr:to>
      <xdr:col>81</xdr:col>
      <xdr:colOff>133350</xdr:colOff>
      <xdr:row>57</xdr:row>
      <xdr:rowOff>165735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147531</xdr:rowOff>
    </xdr:from>
    <xdr:to>
      <xdr:col>81</xdr:col>
      <xdr:colOff>44450</xdr:colOff>
      <xdr:row>61</xdr:row>
      <xdr:rowOff>151554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605981"/>
          <a:ext cx="8382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109237</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39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92710</xdr:rowOff>
    </xdr:from>
    <xdr:to>
      <xdr:col>81</xdr:col>
      <xdr:colOff>95250</xdr:colOff>
      <xdr:row>62</xdr:row>
      <xdr:rowOff>22860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147531</xdr:rowOff>
    </xdr:from>
    <xdr:to>
      <xdr:col>77</xdr:col>
      <xdr:colOff>44450</xdr:colOff>
      <xdr:row>61</xdr:row>
      <xdr:rowOff>147531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6059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68580</xdr:rowOff>
    </xdr:from>
    <xdr:to>
      <xdr:col>77</xdr:col>
      <xdr:colOff>95250</xdr:colOff>
      <xdr:row>61</xdr:row>
      <xdr:rowOff>170180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8907</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29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131445</xdr:rowOff>
    </xdr:from>
    <xdr:to>
      <xdr:col>72</xdr:col>
      <xdr:colOff>203200</xdr:colOff>
      <xdr:row>61</xdr:row>
      <xdr:rowOff>147531</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589895"/>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48471</xdr:rowOff>
    </xdr:from>
    <xdr:to>
      <xdr:col>73</xdr:col>
      <xdr:colOff>44450</xdr:colOff>
      <xdr:row>61</xdr:row>
      <xdr:rowOff>150071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160248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275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127423</xdr:rowOff>
    </xdr:from>
    <xdr:to>
      <xdr:col>68</xdr:col>
      <xdr:colOff>152400</xdr:colOff>
      <xdr:row>61</xdr:row>
      <xdr:rowOff>131445</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585873"/>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32385</xdr:rowOff>
    </xdr:from>
    <xdr:to>
      <xdr:col>68</xdr:col>
      <xdr:colOff>203200</xdr:colOff>
      <xdr:row>61</xdr:row>
      <xdr:rowOff>133985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144162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12277</xdr:rowOff>
    </xdr:from>
    <xdr:to>
      <xdr:col>64</xdr:col>
      <xdr:colOff>152400</xdr:colOff>
      <xdr:row>61</xdr:row>
      <xdr:rowOff>113877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124054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100754</xdr:rowOff>
    </xdr:from>
    <xdr:to>
      <xdr:col>81</xdr:col>
      <xdr:colOff>95250</xdr:colOff>
      <xdr:row>62</xdr:row>
      <xdr:rowOff>30904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72831</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531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96731</xdr:rowOff>
    </xdr:from>
    <xdr:to>
      <xdr:col>77</xdr:col>
      <xdr:colOff>95250</xdr:colOff>
      <xdr:row>62</xdr:row>
      <xdr:rowOff>26881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55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11658</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641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96731</xdr:rowOff>
    </xdr:from>
    <xdr:to>
      <xdr:col>73</xdr:col>
      <xdr:colOff>44450</xdr:colOff>
      <xdr:row>62</xdr:row>
      <xdr:rowOff>26881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55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11658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64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80645</xdr:rowOff>
    </xdr:from>
    <xdr:to>
      <xdr:col>68</xdr:col>
      <xdr:colOff>203200</xdr:colOff>
      <xdr:row>62</xdr:row>
      <xdr:rowOff>10795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167022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62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76623</xdr:rowOff>
    </xdr:from>
    <xdr:to>
      <xdr:col>64</xdr:col>
      <xdr:colOff>152400</xdr:colOff>
      <xdr:row>62</xdr:row>
      <xdr:rowOff>6773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163000</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標準税収入額等、</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普通交付税額の増加により前年比で改善し、類似団体内平均値を下回っている。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退職手当債の償還が終了</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し</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、今後は元利償還金は減少傾向にあり、実質公債費比率は改善傾向にあるが、将来の財政負担を考慮し、今後も地方債の発行抑制に、公債費の適切な管理に努める。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44</xdr:row>
      <xdr:rowOff>76623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405880"/>
          <a:ext cx="0" cy="12145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48700</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9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76623</xdr:rowOff>
    </xdr:from>
    <xdr:to>
      <xdr:col>81</xdr:col>
      <xdr:colOff>133350</xdr:colOff>
      <xdr:row>44</xdr:row>
      <xdr:rowOff>76623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62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145627</xdr:rowOff>
    </xdr:from>
    <xdr:to>
      <xdr:col>81</xdr:col>
      <xdr:colOff>44450</xdr:colOff>
      <xdr:row>39</xdr:row>
      <xdr:rowOff>169756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832177"/>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64364</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922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92287</xdr:rowOff>
    </xdr:from>
    <xdr:to>
      <xdr:col>81</xdr:col>
      <xdr:colOff>95250</xdr:colOff>
      <xdr:row>41</xdr:row>
      <xdr:rowOff>22437</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169756</xdr:rowOff>
    </xdr:from>
    <xdr:to>
      <xdr:col>77</xdr:col>
      <xdr:colOff>44450</xdr:colOff>
      <xdr:row>40</xdr:row>
      <xdr:rowOff>22437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685630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92287</xdr:rowOff>
    </xdr:from>
    <xdr:to>
      <xdr:col>77</xdr:col>
      <xdr:colOff>95250</xdr:colOff>
      <xdr:row>41</xdr:row>
      <xdr:rowOff>22437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7214</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036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22437</xdr:rowOff>
    </xdr:from>
    <xdr:to>
      <xdr:col>72</xdr:col>
      <xdr:colOff>203200</xdr:colOff>
      <xdr:row>40</xdr:row>
      <xdr:rowOff>54610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688043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92287</xdr:rowOff>
    </xdr:from>
    <xdr:to>
      <xdr:col>73</xdr:col>
      <xdr:colOff>44450</xdr:colOff>
      <xdr:row>41</xdr:row>
      <xdr:rowOff>22437</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7214</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0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54610</xdr:rowOff>
    </xdr:from>
    <xdr:to>
      <xdr:col>68</xdr:col>
      <xdr:colOff>152400</xdr:colOff>
      <xdr:row>40</xdr:row>
      <xdr:rowOff>135044</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91261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108373</xdr:rowOff>
    </xdr:from>
    <xdr:to>
      <xdr:col>68</xdr:col>
      <xdr:colOff>203200</xdr:colOff>
      <xdr:row>41</xdr:row>
      <xdr:rowOff>38523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23300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05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132504</xdr:rowOff>
    </xdr:from>
    <xdr:to>
      <xdr:col>64</xdr:col>
      <xdr:colOff>152400</xdr:colOff>
      <xdr:row>41</xdr:row>
      <xdr:rowOff>62654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47431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0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94827</xdr:rowOff>
    </xdr:from>
    <xdr:to>
      <xdr:col>81</xdr:col>
      <xdr:colOff>95250</xdr:colOff>
      <xdr:row>40</xdr:row>
      <xdr:rowOff>24977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7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111354</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62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118956</xdr:rowOff>
    </xdr:from>
    <xdr:to>
      <xdr:col>77</xdr:col>
      <xdr:colOff>95250</xdr:colOff>
      <xdr:row>40</xdr:row>
      <xdr:rowOff>49106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8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59283</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574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143087</xdr:rowOff>
    </xdr:from>
    <xdr:to>
      <xdr:col>73</xdr:col>
      <xdr:colOff>44450</xdr:colOff>
      <xdr:row>40</xdr:row>
      <xdr:rowOff>73237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83414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3810</xdr:rowOff>
    </xdr:from>
    <xdr:to>
      <xdr:col>68</xdr:col>
      <xdr:colOff>203200</xdr:colOff>
      <xdr:row>40</xdr:row>
      <xdr:rowOff>105410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115587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84244</xdr:rowOff>
    </xdr:from>
    <xdr:to>
      <xdr:col>64</xdr:col>
      <xdr:colOff>152400</xdr:colOff>
      <xdr:row>41</xdr:row>
      <xdr:rowOff>14394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24571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71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　充当可能財源等は減となったが、公営企業債等繰入見込額（病院事業会計、水道事業会計、公共下水道事業会計）や地方債現在高の減等により、将来負担額が減少し、類似団体内平均値を下回っている。</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　今後も事業実施の適正化を図り、将来世代に過度な負担の先送りがないように財政運営に取り組む。</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156921</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451100"/>
          <a:ext cx="0" cy="14777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128998</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900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156921</xdr:rowOff>
    </xdr:from>
    <xdr:to>
      <xdr:col>81</xdr:col>
      <xdr:colOff>133350</xdr:colOff>
      <xdr:row>22</xdr:row>
      <xdr:rowOff>156921</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92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14</xdr:row>
      <xdr:rowOff>82652</xdr:rowOff>
    </xdr:from>
    <xdr:to>
      <xdr:col>68</xdr:col>
      <xdr:colOff>152400</xdr:colOff>
      <xdr:row>14</xdr:row>
      <xdr:rowOff>147320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3512800" y="2482952"/>
          <a:ext cx="889000" cy="6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137126</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5374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165049</xdr:rowOff>
    </xdr:from>
    <xdr:to>
      <xdr:col>81</xdr:col>
      <xdr:colOff>95250</xdr:colOff>
      <xdr:row>15</xdr:row>
      <xdr:rowOff>95199</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56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4216</xdr:rowOff>
    </xdr:from>
    <xdr:to>
      <xdr:col>77</xdr:col>
      <xdr:colOff>95250</xdr:colOff>
      <xdr:row>15</xdr:row>
      <xdr:rowOff>105816</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57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115993</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344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54407</xdr:rowOff>
    </xdr:from>
    <xdr:to>
      <xdr:col>73</xdr:col>
      <xdr:colOff>44450</xdr:colOff>
      <xdr:row>15</xdr:row>
      <xdr:rowOff>156007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166184</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39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132588</xdr:rowOff>
    </xdr:from>
    <xdr:to>
      <xdr:col>68</xdr:col>
      <xdr:colOff>203200</xdr:colOff>
      <xdr:row>16</xdr:row>
      <xdr:rowOff>62738</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70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47515</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79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155753</xdr:rowOff>
    </xdr:from>
    <xdr:to>
      <xdr:col>64</xdr:col>
      <xdr:colOff>152400</xdr:colOff>
      <xdr:row>16</xdr:row>
      <xdr:rowOff>85903</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72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70680</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813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31852</xdr:rowOff>
    </xdr:from>
    <xdr:to>
      <xdr:col>68</xdr:col>
      <xdr:colOff>203200</xdr:colOff>
      <xdr:row>14</xdr:row>
      <xdr:rowOff>133452</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4351000" y="243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143629</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201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96520</xdr:rowOff>
    </xdr:from>
    <xdr:to>
      <xdr:col>64</xdr:col>
      <xdr:colOff>152400</xdr:colOff>
      <xdr:row>15</xdr:row>
      <xdr:rowOff>26670</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3462000" y="249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36847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26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大阪府八尾市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260,752
252,090
41.72
122,333,416
122,009,483
34,685
61,493,041
88,432,525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前年度と比較し、</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改善するも、</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類似団体内平均値との比較において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2.4</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ポイント上回っている。前年度より</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改善</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した要因は、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定年延長に伴い退職手当が減となったこと</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があげられる。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引き続き、職員数の適正管理に努め、適正な定員算定や時差出勤制度の活用による超過勤務の削減など、人件費の総額抑制を図る。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157480</xdr:rowOff>
    </xdr:from>
    <xdr:to>
      <xdr:col>24</xdr:col>
      <xdr:colOff>25400</xdr:colOff>
      <xdr:row>40</xdr:row>
      <xdr:rowOff>58420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4388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72407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8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157480</xdr:rowOff>
    </xdr:from>
    <xdr:to>
      <xdr:col>24</xdr:col>
      <xdr:colOff>114300</xdr:colOff>
      <xdr:row>32</xdr:row>
      <xdr:rowOff>157480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4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138430</xdr:rowOff>
    </xdr:from>
    <xdr:to>
      <xdr:col>24</xdr:col>
      <xdr:colOff>25400</xdr:colOff>
      <xdr:row>37</xdr:row>
      <xdr:rowOff>146050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4820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138430</xdr:rowOff>
    </xdr:from>
    <xdr:to>
      <xdr:col>19</xdr:col>
      <xdr:colOff>187325</xdr:colOff>
      <xdr:row>37</xdr:row>
      <xdr:rowOff>146050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4820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138430</xdr:rowOff>
    </xdr:from>
    <xdr:to>
      <xdr:col>15</xdr:col>
      <xdr:colOff>98425</xdr:colOff>
      <xdr:row>38</xdr:row>
      <xdr:rowOff>104140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4820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20320</xdr:rowOff>
    </xdr:from>
    <xdr:to>
      <xdr:col>11</xdr:col>
      <xdr:colOff>9525</xdr:colOff>
      <xdr:row>38</xdr:row>
      <xdr:rowOff>104140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5354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3810</xdr:rowOff>
    </xdr:from>
    <xdr:to>
      <xdr:col>11</xdr:col>
      <xdr:colOff>60325</xdr:colOff>
      <xdr:row>37</xdr:row>
      <xdr:rowOff>105410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115587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87630</xdr:rowOff>
    </xdr:from>
    <xdr:to>
      <xdr:col>24</xdr:col>
      <xdr:colOff>76200</xdr:colOff>
      <xdr:row>38</xdr:row>
      <xdr:rowOff>17780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59707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95250</xdr:rowOff>
    </xdr:from>
    <xdr:to>
      <xdr:col>20</xdr:col>
      <xdr:colOff>38100</xdr:colOff>
      <xdr:row>38</xdr:row>
      <xdr:rowOff>25400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10177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2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87630</xdr:rowOff>
    </xdr:from>
    <xdr:to>
      <xdr:col>15</xdr:col>
      <xdr:colOff>149225</xdr:colOff>
      <xdr:row>38</xdr:row>
      <xdr:rowOff>17780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53340</xdr:rowOff>
    </xdr:from>
    <xdr:to>
      <xdr:col>11</xdr:col>
      <xdr:colOff>60325</xdr:colOff>
      <xdr:row>38</xdr:row>
      <xdr:rowOff>154940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139717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140970</xdr:rowOff>
    </xdr:from>
    <xdr:to>
      <xdr:col>6</xdr:col>
      <xdr:colOff>171450</xdr:colOff>
      <xdr:row>38</xdr:row>
      <xdr:rowOff>71120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55897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前年度と比較し、</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ポイント悪化し、類似団体内平均値と比較し、</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3.1</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ポイント下回っている。</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endParaRPr kumimoji="0" lang="en-US" altLang="ja-JP" sz="1100" b="0" i="0" u="none" strike="noStrike">
            <a:solidFill>
              <a:sysClr val="windowText" lastClr="000000"/>
            </a:solidFill>
            <a:effectLst/>
            <a:latin typeface="+mn-lt"/>
            <a:ea typeface="+mn-ea"/>
            <a:cs typeface="+mn-cs"/>
          </a:endParaRPr>
        </a:p>
        <a:p>
          <a:r>
            <a:rPr kumimoji="0" lang="ja-JP" altLang="en-US" sz="1100" b="0" i="0" u="none" strike="noStrike">
              <a:solidFill>
                <a:sysClr val="windowText" lastClr="000000"/>
              </a:solidFill>
              <a:effectLst/>
              <a:latin typeface="+mn-lt"/>
              <a:ea typeface="+mn-ea"/>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今後も公共施設等に係る光熱水費や委託料等について増加が見込まれるため、引き続き、施設の管理や業務の進め方について効率化を図り、抑制に努める。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66040</xdr:rowOff>
    </xdr:from>
    <xdr:to>
      <xdr:col>82</xdr:col>
      <xdr:colOff>107950</xdr:colOff>
      <xdr:row>21</xdr:row>
      <xdr:rowOff>130810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663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102887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130810</xdr:rowOff>
    </xdr:from>
    <xdr:to>
      <xdr:col>82</xdr:col>
      <xdr:colOff>196850</xdr:colOff>
      <xdr:row>21</xdr:row>
      <xdr:rowOff>130810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152417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2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66040</xdr:rowOff>
    </xdr:from>
    <xdr:to>
      <xdr:col>82</xdr:col>
      <xdr:colOff>196850</xdr:colOff>
      <xdr:row>14</xdr:row>
      <xdr:rowOff>66040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6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66040</xdr:rowOff>
    </xdr:from>
    <xdr:to>
      <xdr:col>82</xdr:col>
      <xdr:colOff>107950</xdr:colOff>
      <xdr:row>16</xdr:row>
      <xdr:rowOff>73660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8092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59707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7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87630</xdr:rowOff>
    </xdr:from>
    <xdr:to>
      <xdr:col>82</xdr:col>
      <xdr:colOff>158750</xdr:colOff>
      <xdr:row>18</xdr:row>
      <xdr:rowOff>17780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168910</xdr:rowOff>
    </xdr:from>
    <xdr:to>
      <xdr:col>78</xdr:col>
      <xdr:colOff>69850</xdr:colOff>
      <xdr:row>16</xdr:row>
      <xdr:rowOff>66040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7406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168910</xdr:rowOff>
    </xdr:from>
    <xdr:to>
      <xdr:col>73</xdr:col>
      <xdr:colOff>180975</xdr:colOff>
      <xdr:row>16</xdr:row>
      <xdr:rowOff>43180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7406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67327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43180</xdr:rowOff>
    </xdr:from>
    <xdr:to>
      <xdr:col>69</xdr:col>
      <xdr:colOff>92075</xdr:colOff>
      <xdr:row>16</xdr:row>
      <xdr:rowOff>88900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786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26670</xdr:rowOff>
    </xdr:from>
    <xdr:to>
      <xdr:col>69</xdr:col>
      <xdr:colOff>142875</xdr:colOff>
      <xdr:row>17</xdr:row>
      <xdr:rowOff>128270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4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113047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49530</xdr:rowOff>
    </xdr:from>
    <xdr:to>
      <xdr:col>65</xdr:col>
      <xdr:colOff>53975</xdr:colOff>
      <xdr:row>17</xdr:row>
      <xdr:rowOff>151130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135907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22860</xdr:rowOff>
    </xdr:from>
    <xdr:to>
      <xdr:col>82</xdr:col>
      <xdr:colOff>158750</xdr:colOff>
      <xdr:row>16</xdr:row>
      <xdr:rowOff>124460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39387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15240</xdr:rowOff>
    </xdr:from>
    <xdr:to>
      <xdr:col>78</xdr:col>
      <xdr:colOff>120650</xdr:colOff>
      <xdr:row>16</xdr:row>
      <xdr:rowOff>116840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127017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527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118110</xdr:rowOff>
    </xdr:from>
    <xdr:to>
      <xdr:col>74</xdr:col>
      <xdr:colOff>31750</xdr:colOff>
      <xdr:row>16</xdr:row>
      <xdr:rowOff>48260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58437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163830</xdr:rowOff>
    </xdr:from>
    <xdr:to>
      <xdr:col>69</xdr:col>
      <xdr:colOff>142875</xdr:colOff>
      <xdr:row>16</xdr:row>
      <xdr:rowOff>93980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104157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149877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前年度と比較し、</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ポイント悪化し、類似団体内平均値との比較においては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4.9</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ポイント上回っている。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要因としては</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、施設型給付費・施設等利用費</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及び生活保護事業費等が増となったことがあげられる。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今後も高い水準で推移していくことが見込まれるため、他団体の状況等も鑑み適切な対応を図る。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61</xdr:row>
      <xdr:rowOff>4535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24043"/>
          <a:ext cx="0" cy="133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148772</xdr:rowOff>
    </xdr:from>
    <xdr:to>
      <xdr:col>24</xdr:col>
      <xdr:colOff>25400</xdr:colOff>
      <xdr:row>60</xdr:row>
      <xdr:rowOff>34472</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10092872"/>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152599</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82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136072</xdr:rowOff>
    </xdr:from>
    <xdr:to>
      <xdr:col>24</xdr:col>
      <xdr:colOff>76200</xdr:colOff>
      <xdr:row>57</xdr:row>
      <xdr:rowOff>66222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3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94343</xdr:rowOff>
    </xdr:from>
    <xdr:to>
      <xdr:col>19</xdr:col>
      <xdr:colOff>187325</xdr:colOff>
      <xdr:row>58</xdr:row>
      <xdr:rowOff>148772</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100384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94343</xdr:rowOff>
    </xdr:from>
    <xdr:to>
      <xdr:col>15</xdr:col>
      <xdr:colOff>98425</xdr:colOff>
      <xdr:row>58</xdr:row>
      <xdr:rowOff>105228</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100384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155122</xdr:rowOff>
    </xdr:from>
    <xdr:to>
      <xdr:col>15</xdr:col>
      <xdr:colOff>149225</xdr:colOff>
      <xdr:row>56</xdr:row>
      <xdr:rowOff>85272</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95449</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105228</xdr:rowOff>
    </xdr:from>
    <xdr:to>
      <xdr:col>11</xdr:col>
      <xdr:colOff>9525</xdr:colOff>
      <xdr:row>58</xdr:row>
      <xdr:rowOff>137885</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100493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27215</xdr:rowOff>
    </xdr:from>
    <xdr:to>
      <xdr:col>11</xdr:col>
      <xdr:colOff>60325</xdr:colOff>
      <xdr:row>56</xdr:row>
      <xdr:rowOff>128815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138992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155122</xdr:rowOff>
    </xdr:from>
    <xdr:to>
      <xdr:col>24</xdr:col>
      <xdr:colOff>76200</xdr:colOff>
      <xdr:row>60</xdr:row>
      <xdr:rowOff>85272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27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127199</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1024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97972</xdr:rowOff>
    </xdr:from>
    <xdr:to>
      <xdr:col>20</xdr:col>
      <xdr:colOff>38100</xdr:colOff>
      <xdr:row>59</xdr:row>
      <xdr:rowOff>28122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04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12899</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12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43543</xdr:rowOff>
    </xdr:from>
    <xdr:to>
      <xdr:col>15</xdr:col>
      <xdr:colOff>149225</xdr:colOff>
      <xdr:row>58</xdr:row>
      <xdr:rowOff>145143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129920</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54428</xdr:rowOff>
    </xdr:from>
    <xdr:to>
      <xdr:col>11</xdr:col>
      <xdr:colOff>60325</xdr:colOff>
      <xdr:row>58</xdr:row>
      <xdr:rowOff>156028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140805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87085</xdr:rowOff>
    </xdr:from>
    <xdr:to>
      <xdr:col>6</xdr:col>
      <xdr:colOff>171450</xdr:colOff>
      <xdr:row>59</xdr:row>
      <xdr:rowOff>17235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03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2012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11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前年度と比較し、</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0.9</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ポイント悪化し、類似団体内平均値との比較においても</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1.1</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ポイント上回っている。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要因としては、国民健康保険事業特別会計及び介護保険事業特別会計、後期高齢者医療事業特別会計への繰出金が増となったことによることがあげられる。　</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事務事業の見直しなどにより、今後も普通会計の負担軽減に努める。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694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139700</xdr:rowOff>
    </xdr:from>
    <xdr:to>
      <xdr:col>82</xdr:col>
      <xdr:colOff>107950</xdr:colOff>
      <xdr:row>59</xdr:row>
      <xdr:rowOff>82550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100838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80027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852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63500</xdr:rowOff>
    </xdr:from>
    <xdr:to>
      <xdr:col>82</xdr:col>
      <xdr:colOff>158750</xdr:colOff>
      <xdr:row>58</xdr:row>
      <xdr:rowOff>165100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101600</xdr:rowOff>
    </xdr:from>
    <xdr:to>
      <xdr:col>78</xdr:col>
      <xdr:colOff>69850</xdr:colOff>
      <xdr:row>58</xdr:row>
      <xdr:rowOff>139700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045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137177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101600</xdr:rowOff>
    </xdr:from>
    <xdr:to>
      <xdr:col>73</xdr:col>
      <xdr:colOff>180975</xdr:colOff>
      <xdr:row>59</xdr:row>
      <xdr:rowOff>6350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10045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133350</xdr:rowOff>
    </xdr:from>
    <xdr:to>
      <xdr:col>74</xdr:col>
      <xdr:colOff>31750</xdr:colOff>
      <xdr:row>58</xdr:row>
      <xdr:rowOff>63500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73677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139700</xdr:rowOff>
    </xdr:from>
    <xdr:to>
      <xdr:col>69</xdr:col>
      <xdr:colOff>92075</xdr:colOff>
      <xdr:row>59</xdr:row>
      <xdr:rowOff>6350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083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137177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137177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31750</xdr:rowOff>
    </xdr:from>
    <xdr:to>
      <xdr:col>82</xdr:col>
      <xdr:colOff>158750</xdr:colOff>
      <xdr:row>59</xdr:row>
      <xdr:rowOff>133350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3827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88900</xdr:rowOff>
    </xdr:from>
    <xdr:to>
      <xdr:col>78</xdr:col>
      <xdr:colOff>120650</xdr:colOff>
      <xdr:row>59</xdr:row>
      <xdr:rowOff>19050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3827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11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50800</xdr:rowOff>
    </xdr:from>
    <xdr:to>
      <xdr:col>74</xdr:col>
      <xdr:colOff>31750</xdr:colOff>
      <xdr:row>58</xdr:row>
      <xdr:rowOff>152400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137177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127000</xdr:rowOff>
    </xdr:from>
    <xdr:to>
      <xdr:col>69</xdr:col>
      <xdr:colOff>142875</xdr:colOff>
      <xdr:row>59</xdr:row>
      <xdr:rowOff>57150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41927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88900</xdr:rowOff>
    </xdr:from>
    <xdr:to>
      <xdr:col>65</xdr:col>
      <xdr:colOff>53975</xdr:colOff>
      <xdr:row>59</xdr:row>
      <xdr:rowOff>19050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3827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前年度と比較し、</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良化するも</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、類似団体内平均値との比較において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4.0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ポイント上回っている。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ごみ焼却業務の一部事務組合への負担金、公共下水道事業会計の繰出金の影響等により、類似団体内平均値と比較して高い水準となっている。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引き続き、ごみ減量施策等の推進、各企業会計の経営健全化を図り負担軽減に努める。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33274</xdr:rowOff>
    </xdr:from>
    <xdr:to>
      <xdr:col>82</xdr:col>
      <xdr:colOff>107950</xdr:colOff>
      <xdr:row>41</xdr:row>
      <xdr:rowOff>170434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9112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142511</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17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170434</xdr:rowOff>
    </xdr:from>
    <xdr:to>
      <xdr:col>82</xdr:col>
      <xdr:colOff>196850</xdr:colOff>
      <xdr:row>41</xdr:row>
      <xdr:rowOff>170434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99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119651</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434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33274</xdr:rowOff>
    </xdr:from>
    <xdr:to>
      <xdr:col>82</xdr:col>
      <xdr:colOff>196850</xdr:colOff>
      <xdr:row>33</xdr:row>
      <xdr:rowOff>33274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9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88138</xdr:rowOff>
    </xdr:from>
    <xdr:to>
      <xdr:col>82</xdr:col>
      <xdr:colOff>107950</xdr:colOff>
      <xdr:row>37</xdr:row>
      <xdr:rowOff>106426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5671800" y="643178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31005</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5860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14478</xdr:rowOff>
    </xdr:from>
    <xdr:to>
      <xdr:col>82</xdr:col>
      <xdr:colOff>158750</xdr:colOff>
      <xdr:row>35</xdr:row>
      <xdr:rowOff>116078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106426</xdr:rowOff>
    </xdr:from>
    <xdr:to>
      <xdr:col>78</xdr:col>
      <xdr:colOff>69850</xdr:colOff>
      <xdr:row>37</xdr:row>
      <xdr:rowOff>106426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6450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5334</xdr:rowOff>
    </xdr:from>
    <xdr:to>
      <xdr:col>78</xdr:col>
      <xdr:colOff>120650</xdr:colOff>
      <xdr:row>35</xdr:row>
      <xdr:rowOff>106934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00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117111</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5774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106426</xdr:rowOff>
    </xdr:from>
    <xdr:to>
      <xdr:col>73</xdr:col>
      <xdr:colOff>180975</xdr:colOff>
      <xdr:row>37</xdr:row>
      <xdr:rowOff>161290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645007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149352</xdr:rowOff>
    </xdr:from>
    <xdr:to>
      <xdr:col>74</xdr:col>
      <xdr:colOff>31750</xdr:colOff>
      <xdr:row>35</xdr:row>
      <xdr:rowOff>79502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89679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161290</xdr:rowOff>
    </xdr:from>
    <xdr:to>
      <xdr:col>69</xdr:col>
      <xdr:colOff>92075</xdr:colOff>
      <xdr:row>37</xdr:row>
      <xdr:rowOff>170434</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65049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14478</xdr:rowOff>
    </xdr:from>
    <xdr:to>
      <xdr:col>69</xdr:col>
      <xdr:colOff>142875</xdr:colOff>
      <xdr:row>35</xdr:row>
      <xdr:rowOff>116078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126255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14478</xdr:rowOff>
    </xdr:from>
    <xdr:to>
      <xdr:col>65</xdr:col>
      <xdr:colOff>53975</xdr:colOff>
      <xdr:row>35</xdr:row>
      <xdr:rowOff>116078</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126255</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37338</xdr:rowOff>
    </xdr:from>
    <xdr:to>
      <xdr:col>82</xdr:col>
      <xdr:colOff>158750</xdr:colOff>
      <xdr:row>37</xdr:row>
      <xdr:rowOff>138938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9415</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55626</xdr:rowOff>
    </xdr:from>
    <xdr:to>
      <xdr:col>78</xdr:col>
      <xdr:colOff>120650</xdr:colOff>
      <xdr:row>37</xdr:row>
      <xdr:rowOff>157226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142003</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485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55626</xdr:rowOff>
    </xdr:from>
    <xdr:to>
      <xdr:col>74</xdr:col>
      <xdr:colOff>31750</xdr:colOff>
      <xdr:row>37</xdr:row>
      <xdr:rowOff>157226</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142003</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110490</xdr:rowOff>
    </xdr:from>
    <xdr:to>
      <xdr:col>69</xdr:col>
      <xdr:colOff>142875</xdr:colOff>
      <xdr:row>38</xdr:row>
      <xdr:rowOff>40640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25417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119634</xdr:rowOff>
    </xdr:from>
    <xdr:to>
      <xdr:col>65</xdr:col>
      <xdr:colOff>53975</xdr:colOff>
      <xdr:row>38</xdr:row>
      <xdr:rowOff>49785</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34561</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前年度と比較し、</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0.8</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良化</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し、類似団体内平均値との比較においては</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1.7</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ポイント下回っている。地方債の発行を抑制してきたことが要因として考えられる。しかし、</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学校園施設耐震化事業</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や、認定こども園整備事業にかかる事業債が償還中であり、今後も中長期に髙い水準で推移することが予想されるため、プライマリーバランスを意識しつつ、堅実な財政運営に努めていく。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54610</xdr:rowOff>
    </xdr:from>
    <xdr:to>
      <xdr:col>24</xdr:col>
      <xdr:colOff>25400</xdr:colOff>
      <xdr:row>80</xdr:row>
      <xdr:rowOff>157480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5704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129557</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157480</xdr:rowOff>
    </xdr:from>
    <xdr:to>
      <xdr:col>24</xdr:col>
      <xdr:colOff>114300</xdr:colOff>
      <xdr:row>80</xdr:row>
      <xdr:rowOff>157480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140987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1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54610</xdr:rowOff>
    </xdr:from>
    <xdr:to>
      <xdr:col>24</xdr:col>
      <xdr:colOff>114300</xdr:colOff>
      <xdr:row>73</xdr:row>
      <xdr:rowOff>54610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570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127000</xdr:rowOff>
    </xdr:from>
    <xdr:to>
      <xdr:col>24</xdr:col>
      <xdr:colOff>25400</xdr:colOff>
      <xdr:row>77</xdr:row>
      <xdr:rowOff>16511</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157200"/>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6366</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208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34289</xdr:rowOff>
    </xdr:from>
    <xdr:to>
      <xdr:col>24</xdr:col>
      <xdr:colOff>76200</xdr:colOff>
      <xdr:row>77</xdr:row>
      <xdr:rowOff>135889</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1270</xdr:rowOff>
    </xdr:from>
    <xdr:to>
      <xdr:col>19</xdr:col>
      <xdr:colOff>187325</xdr:colOff>
      <xdr:row>77</xdr:row>
      <xdr:rowOff>16511</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32029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128288</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1270</xdr:rowOff>
    </xdr:from>
    <xdr:to>
      <xdr:col>15</xdr:col>
      <xdr:colOff>98425</xdr:colOff>
      <xdr:row>77</xdr:row>
      <xdr:rowOff>24130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202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xdr:rowOff>
    </xdr:from>
    <xdr:to>
      <xdr:col>15</xdr:col>
      <xdr:colOff>149225</xdr:colOff>
      <xdr:row>77</xdr:row>
      <xdr:rowOff>113030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97807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24130</xdr:rowOff>
    </xdr:from>
    <xdr:to>
      <xdr:col>11</xdr:col>
      <xdr:colOff>9525</xdr:colOff>
      <xdr:row>77</xdr:row>
      <xdr:rowOff>39370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225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72389</xdr:rowOff>
    </xdr:from>
    <xdr:to>
      <xdr:col>11</xdr:col>
      <xdr:colOff>60325</xdr:colOff>
      <xdr:row>78</xdr:row>
      <xdr:rowOff>2539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158766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95250</xdr:rowOff>
    </xdr:from>
    <xdr:to>
      <xdr:col>6</xdr:col>
      <xdr:colOff>171450</xdr:colOff>
      <xdr:row>78</xdr:row>
      <xdr:rowOff>25400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92727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137161</xdr:rowOff>
    </xdr:from>
    <xdr:to>
      <xdr:col>20</xdr:col>
      <xdr:colOff>38100</xdr:colOff>
      <xdr:row>77</xdr:row>
      <xdr:rowOff>67311</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77487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93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121920</xdr:rowOff>
    </xdr:from>
    <xdr:to>
      <xdr:col>15</xdr:col>
      <xdr:colOff>149225</xdr:colOff>
      <xdr:row>77</xdr:row>
      <xdr:rowOff>52070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62247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144780</xdr:rowOff>
    </xdr:from>
    <xdr:to>
      <xdr:col>11</xdr:col>
      <xdr:colOff>60325</xdr:colOff>
      <xdr:row>77</xdr:row>
      <xdr:rowOff>74930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160020</xdr:rowOff>
    </xdr:from>
    <xdr:to>
      <xdr:col>6</xdr:col>
      <xdr:colOff>171450</xdr:colOff>
      <xdr:row>77</xdr:row>
      <xdr:rowOff>90170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100347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公債費以外の経常収支比率は、扶助費と補助費等の影響により、類似団体内平均値と比較して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9.3</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ポイント上回っている。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今後も扶助費と補助費等が高い水準で推移することが見込まれることから、新たな歳入の創出とともに、事業の選択と集中による新たな財源</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や</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職員のマンパワーの創出、公民連携手法の活用等による行財政運営の最適化等の推進</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、行政ＤＸの推進による業務の効率化等</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により、経常経費の削減を行う。</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81280</xdr:rowOff>
    </xdr:from>
    <xdr:to>
      <xdr:col>82</xdr:col>
      <xdr:colOff>107950</xdr:colOff>
      <xdr:row>81</xdr:row>
      <xdr:rowOff>16511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425680"/>
          <a:ext cx="0" cy="1478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160038</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16511</xdr:rowOff>
    </xdr:from>
    <xdr:to>
      <xdr:col>82</xdr:col>
      <xdr:colOff>196850</xdr:colOff>
      <xdr:row>81</xdr:row>
      <xdr:rowOff>16511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167657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81280</xdr:rowOff>
    </xdr:from>
    <xdr:to>
      <xdr:col>82</xdr:col>
      <xdr:colOff>196850</xdr:colOff>
      <xdr:row>72</xdr:row>
      <xdr:rowOff>81280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54611</xdr:rowOff>
    </xdr:from>
    <xdr:to>
      <xdr:col>82</xdr:col>
      <xdr:colOff>107950</xdr:colOff>
      <xdr:row>80</xdr:row>
      <xdr:rowOff>96520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599161"/>
          <a:ext cx="838200" cy="21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39387</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2898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22861</xdr:rowOff>
    </xdr:from>
    <xdr:to>
      <xdr:col>82</xdr:col>
      <xdr:colOff>158750</xdr:colOff>
      <xdr:row>76</xdr:row>
      <xdr:rowOff>124461</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88900</xdr:rowOff>
    </xdr:from>
    <xdr:to>
      <xdr:col>78</xdr:col>
      <xdr:colOff>69850</xdr:colOff>
      <xdr:row>79</xdr:row>
      <xdr:rowOff>54611</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3462000"/>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110490</xdr:rowOff>
    </xdr:from>
    <xdr:to>
      <xdr:col>78</xdr:col>
      <xdr:colOff>120650</xdr:colOff>
      <xdr:row>76</xdr:row>
      <xdr:rowOff>40639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50817</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73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88900</xdr:rowOff>
    </xdr:from>
    <xdr:to>
      <xdr:col>73</xdr:col>
      <xdr:colOff>180975</xdr:colOff>
      <xdr:row>80</xdr:row>
      <xdr:rowOff>27939</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3462000"/>
          <a:ext cx="889000" cy="28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60960</xdr:rowOff>
    </xdr:from>
    <xdr:to>
      <xdr:col>74</xdr:col>
      <xdr:colOff>31750</xdr:colOff>
      <xdr:row>74</xdr:row>
      <xdr:rowOff>162560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274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1287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5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168911</xdr:rowOff>
    </xdr:from>
    <xdr:to>
      <xdr:col>69</xdr:col>
      <xdr:colOff>92075</xdr:colOff>
      <xdr:row>80</xdr:row>
      <xdr:rowOff>27939</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37134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133350</xdr:rowOff>
    </xdr:from>
    <xdr:to>
      <xdr:col>69</xdr:col>
      <xdr:colOff>142875</xdr:colOff>
      <xdr:row>76</xdr:row>
      <xdr:rowOff>63500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73677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58437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45720</xdr:rowOff>
    </xdr:from>
    <xdr:to>
      <xdr:col>82</xdr:col>
      <xdr:colOff>158750</xdr:colOff>
      <xdr:row>80</xdr:row>
      <xdr:rowOff>147320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76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125747</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670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3811</xdr:rowOff>
    </xdr:from>
    <xdr:to>
      <xdr:col>78</xdr:col>
      <xdr:colOff>120650</xdr:colOff>
      <xdr:row>79</xdr:row>
      <xdr:rowOff>105411</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90188</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634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38100</xdr:rowOff>
    </xdr:from>
    <xdr:to>
      <xdr:col>74</xdr:col>
      <xdr:colOff>31750</xdr:colOff>
      <xdr:row>78</xdr:row>
      <xdr:rowOff>139700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124477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148589</xdr:rowOff>
    </xdr:from>
    <xdr:to>
      <xdr:col>69</xdr:col>
      <xdr:colOff>142875</xdr:colOff>
      <xdr:row>80</xdr:row>
      <xdr:rowOff>78739</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69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63516</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779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118111</xdr:rowOff>
    </xdr:from>
    <xdr:to>
      <xdr:col>65</xdr:col>
      <xdr:colOff>53975</xdr:colOff>
      <xdr:row>80</xdr:row>
      <xdr:rowOff>48261</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6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33038</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749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大阪府八尾市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54915</xdr:rowOff>
    </xdr:from>
    <xdr:to>
      <xdr:col>29</xdr:col>
      <xdr:colOff>127000</xdr:colOff>
      <xdr:row>19</xdr:row>
      <xdr:rowOff>154965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59940"/>
          <a:ext cx="0" cy="13002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127042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3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154965</xdr:rowOff>
    </xdr:from>
    <xdr:to>
      <xdr:col>30</xdr:col>
      <xdr:colOff>25400</xdr:colOff>
      <xdr:row>19</xdr:row>
      <xdr:rowOff>154965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601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141292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0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54915</xdr:rowOff>
    </xdr:from>
    <xdr:to>
      <xdr:col>30</xdr:col>
      <xdr:colOff>25400</xdr:colOff>
      <xdr:row>12</xdr:row>
      <xdr:rowOff>54915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59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135992</xdr:rowOff>
    </xdr:from>
    <xdr:to>
      <xdr:col>29</xdr:col>
      <xdr:colOff>127000</xdr:colOff>
      <xdr:row>15</xdr:row>
      <xdr:rowOff>18682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583917"/>
          <a:ext cx="647700" cy="541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46296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37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74219</xdr:rowOff>
    </xdr:from>
    <xdr:to>
      <xdr:col>29</xdr:col>
      <xdr:colOff>177800</xdr:colOff>
      <xdr:row>17</xdr:row>
      <xdr:rowOff>4369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65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18682</xdr:rowOff>
    </xdr:from>
    <xdr:to>
      <xdr:col>26</xdr:col>
      <xdr:colOff>50800</xdr:colOff>
      <xdr:row>15</xdr:row>
      <xdr:rowOff>83490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638057"/>
          <a:ext cx="698500" cy="648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128968</xdr:rowOff>
    </xdr:from>
    <xdr:to>
      <xdr:col>26</xdr:col>
      <xdr:colOff>101600</xdr:colOff>
      <xdr:row>17</xdr:row>
      <xdr:rowOff>59118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19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43895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06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83490</xdr:rowOff>
    </xdr:from>
    <xdr:to>
      <xdr:col>22</xdr:col>
      <xdr:colOff>114300</xdr:colOff>
      <xdr:row>15</xdr:row>
      <xdr:rowOff>85128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702865"/>
          <a:ext cx="698500" cy="16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151714</xdr:rowOff>
    </xdr:from>
    <xdr:to>
      <xdr:col>22</xdr:col>
      <xdr:colOff>165100</xdr:colOff>
      <xdr:row>17</xdr:row>
      <xdr:rowOff>81864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66641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2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85128</xdr:rowOff>
    </xdr:from>
    <xdr:to>
      <xdr:col>18</xdr:col>
      <xdr:colOff>177800</xdr:colOff>
      <xdr:row>15</xdr:row>
      <xdr:rowOff>101473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704503"/>
          <a:ext cx="698500" cy="163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5334</xdr:rowOff>
    </xdr:from>
    <xdr:to>
      <xdr:col>19</xdr:col>
      <xdr:colOff>38100</xdr:colOff>
      <xdr:row>17</xdr:row>
      <xdr:rowOff>106934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67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91711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5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61493</xdr:rowOff>
    </xdr:from>
    <xdr:to>
      <xdr:col>15</xdr:col>
      <xdr:colOff>101600</xdr:colOff>
      <xdr:row>17</xdr:row>
      <xdr:rowOff>163093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237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147870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1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85192</xdr:rowOff>
    </xdr:from>
    <xdr:to>
      <xdr:col>29</xdr:col>
      <xdr:colOff>177800</xdr:colOff>
      <xdr:row>15</xdr:row>
      <xdr:rowOff>15342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5331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101719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37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139332</xdr:rowOff>
    </xdr:from>
    <xdr:to>
      <xdr:col>26</xdr:col>
      <xdr:colOff>101600</xdr:colOff>
      <xdr:row>15</xdr:row>
      <xdr:rowOff>69482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587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79659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356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32690</xdr:rowOff>
    </xdr:from>
    <xdr:to>
      <xdr:col>22</xdr:col>
      <xdr:colOff>165100</xdr:colOff>
      <xdr:row>15</xdr:row>
      <xdr:rowOff>134290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6520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144467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420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34328</xdr:rowOff>
    </xdr:from>
    <xdr:to>
      <xdr:col>19</xdr:col>
      <xdr:colOff>38100</xdr:colOff>
      <xdr:row>15</xdr:row>
      <xdr:rowOff>135928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6537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146105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422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50673</xdr:rowOff>
    </xdr:from>
    <xdr:to>
      <xdr:col>15</xdr:col>
      <xdr:colOff>101600</xdr:colOff>
      <xdr:row>15</xdr:row>
      <xdr:rowOff>152273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6700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162450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438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182245</xdr:rowOff>
    </xdr:from>
    <xdr:to>
      <xdr:col>29</xdr:col>
      <xdr:colOff>127000</xdr:colOff>
      <xdr:row>37</xdr:row>
      <xdr:rowOff>230556</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06795"/>
          <a:ext cx="0" cy="12484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202633</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2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230556</xdr:rowOff>
    </xdr:from>
    <xdr:to>
      <xdr:col>30</xdr:col>
      <xdr:colOff>25400</xdr:colOff>
      <xdr:row>37</xdr:row>
      <xdr:rowOff>230556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552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97172</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50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182245</xdr:rowOff>
    </xdr:from>
    <xdr:to>
      <xdr:col>30</xdr:col>
      <xdr:colOff>25400</xdr:colOff>
      <xdr:row>33</xdr:row>
      <xdr:rowOff>182245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067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314833</xdr:rowOff>
    </xdr:from>
    <xdr:to>
      <xdr:col>29</xdr:col>
      <xdr:colOff>127000</xdr:colOff>
      <xdr:row>36</xdr:row>
      <xdr:rowOff>12167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925183"/>
          <a:ext cx="647700" cy="402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293933</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561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105956</xdr:rowOff>
    </xdr:from>
    <xdr:to>
      <xdr:col>29</xdr:col>
      <xdr:colOff>177800</xdr:colOff>
      <xdr:row>35</xdr:row>
      <xdr:rowOff>207556</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16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307670</xdr:rowOff>
    </xdr:from>
    <xdr:to>
      <xdr:col>26</xdr:col>
      <xdr:colOff>50800</xdr:colOff>
      <xdr:row>35</xdr:row>
      <xdr:rowOff>314833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918020"/>
          <a:ext cx="698500" cy="71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105308</xdr:rowOff>
    </xdr:from>
    <xdr:to>
      <xdr:col>26</xdr:col>
      <xdr:colOff>101600</xdr:colOff>
      <xdr:row>35</xdr:row>
      <xdr:rowOff>206908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15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217085</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484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303479</xdr:rowOff>
    </xdr:from>
    <xdr:to>
      <xdr:col>22</xdr:col>
      <xdr:colOff>114300</xdr:colOff>
      <xdr:row>35</xdr:row>
      <xdr:rowOff>307670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913829"/>
          <a:ext cx="698500" cy="41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122796</xdr:rowOff>
    </xdr:from>
    <xdr:to>
      <xdr:col>22</xdr:col>
      <xdr:colOff>165100</xdr:colOff>
      <xdr:row>35</xdr:row>
      <xdr:rowOff>224396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234573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50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271094</xdr:rowOff>
    </xdr:from>
    <xdr:to>
      <xdr:col>18</xdr:col>
      <xdr:colOff>177800</xdr:colOff>
      <xdr:row>35</xdr:row>
      <xdr:rowOff>303479</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881444"/>
          <a:ext cx="698500" cy="323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129578</xdr:rowOff>
    </xdr:from>
    <xdr:to>
      <xdr:col>19</xdr:col>
      <xdr:colOff>38100</xdr:colOff>
      <xdr:row>35</xdr:row>
      <xdr:rowOff>231178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241355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50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117463</xdr:rowOff>
    </xdr:from>
    <xdr:to>
      <xdr:col>15</xdr:col>
      <xdr:colOff>101600</xdr:colOff>
      <xdr:row>35</xdr:row>
      <xdr:rowOff>219063</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229240</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49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304267</xdr:rowOff>
    </xdr:from>
    <xdr:to>
      <xdr:col>29</xdr:col>
      <xdr:colOff>177800</xdr:colOff>
      <xdr:row>36</xdr:row>
      <xdr:rowOff>62967</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9146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276344</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886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264033</xdr:rowOff>
    </xdr:from>
    <xdr:to>
      <xdr:col>26</xdr:col>
      <xdr:colOff>101600</xdr:colOff>
      <xdr:row>36</xdr:row>
      <xdr:rowOff>22733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8743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7510</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960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256870</xdr:rowOff>
    </xdr:from>
    <xdr:to>
      <xdr:col>22</xdr:col>
      <xdr:colOff>165100</xdr:colOff>
      <xdr:row>36</xdr:row>
      <xdr:rowOff>15570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867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347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95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252679</xdr:rowOff>
    </xdr:from>
    <xdr:to>
      <xdr:col>19</xdr:col>
      <xdr:colOff>38100</xdr:colOff>
      <xdr:row>36</xdr:row>
      <xdr:rowOff>11379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8630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339056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949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220294</xdr:rowOff>
    </xdr:from>
    <xdr:to>
      <xdr:col>15</xdr:col>
      <xdr:colOff>101600</xdr:colOff>
      <xdr:row>35</xdr:row>
      <xdr:rowOff>321894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8306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306671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917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大阪府八尾市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260,752
252,090
41.72
122,333,416
122,009,483
34,685
61,493,041
88,432,525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144196</xdr:rowOff>
    </xdr:from>
    <xdr:to>
      <xdr:col>24</xdr:col>
      <xdr:colOff>62865</xdr:colOff>
      <xdr:row>39</xdr:row>
      <xdr:rowOff>138519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87696"/>
          <a:ext cx="1270" cy="153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142346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2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138519</xdr:rowOff>
    </xdr:from>
    <xdr:to>
      <xdr:col>24</xdr:col>
      <xdr:colOff>152400</xdr:colOff>
      <xdr:row>39</xdr:row>
      <xdr:rowOff>138519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25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90873</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6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144196</xdr:rowOff>
    </xdr:from>
    <xdr:to>
      <xdr:col>24</xdr:col>
      <xdr:colOff>152400</xdr:colOff>
      <xdr:row>30</xdr:row>
      <xdr:rowOff>144196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87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148006</xdr:rowOff>
    </xdr:from>
    <xdr:to>
      <xdr:col>24</xdr:col>
      <xdr:colOff>63500</xdr:colOff>
      <xdr:row>35</xdr:row>
      <xdr:rowOff>26314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977306"/>
          <a:ext cx="838200" cy="49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165015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65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15138</xdr:rowOff>
    </xdr:from>
    <xdr:to>
      <xdr:col>24</xdr:col>
      <xdr:colOff>114300</xdr:colOff>
      <xdr:row>36</xdr:row>
      <xdr:rowOff>116738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8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26314</xdr:rowOff>
    </xdr:from>
    <xdr:to>
      <xdr:col>19</xdr:col>
      <xdr:colOff>177800</xdr:colOff>
      <xdr:row>35</xdr:row>
      <xdr:rowOff>54775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027064"/>
          <a:ext cx="889000" cy="28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162395</xdr:rowOff>
    </xdr:from>
    <xdr:to>
      <xdr:col>20</xdr:col>
      <xdr:colOff>38100</xdr:colOff>
      <xdr:row>36</xdr:row>
      <xdr:rowOff>92545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6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83672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5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36182</xdr:rowOff>
    </xdr:from>
    <xdr:to>
      <xdr:col>15</xdr:col>
      <xdr:colOff>50800</xdr:colOff>
      <xdr:row>35</xdr:row>
      <xdr:rowOff>54775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036932"/>
          <a:ext cx="889000" cy="18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14872</xdr:rowOff>
    </xdr:from>
    <xdr:to>
      <xdr:col>15</xdr:col>
      <xdr:colOff>101600</xdr:colOff>
      <xdr:row>36</xdr:row>
      <xdr:rowOff>116472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8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107599</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27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36182</xdr:rowOff>
    </xdr:from>
    <xdr:to>
      <xdr:col>10</xdr:col>
      <xdr:colOff>114300</xdr:colOff>
      <xdr:row>35</xdr:row>
      <xdr:rowOff>155130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036932"/>
          <a:ext cx="889000" cy="118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40703</xdr:rowOff>
    </xdr:from>
    <xdr:to>
      <xdr:col>10</xdr:col>
      <xdr:colOff>165100</xdr:colOff>
      <xdr:row>36</xdr:row>
      <xdr:rowOff>142303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12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133430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05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28969</xdr:rowOff>
    </xdr:from>
    <xdr:to>
      <xdr:col>6</xdr:col>
      <xdr:colOff>38100</xdr:colOff>
      <xdr:row>37</xdr:row>
      <xdr:rowOff>130569</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2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121696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6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97206</xdr:rowOff>
    </xdr:from>
    <xdr:to>
      <xdr:col>24</xdr:col>
      <xdr:colOff>114300</xdr:colOff>
      <xdr:row>35</xdr:row>
      <xdr:rowOff>27356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2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120083</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777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146964</xdr:rowOff>
    </xdr:from>
    <xdr:to>
      <xdr:col>20</xdr:col>
      <xdr:colOff>38100</xdr:colOff>
      <xdr:row>35</xdr:row>
      <xdr:rowOff>77114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7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93641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75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3975</xdr:rowOff>
    </xdr:from>
    <xdr:to>
      <xdr:col>15</xdr:col>
      <xdr:colOff>101600</xdr:colOff>
      <xdr:row>35</xdr:row>
      <xdr:rowOff>105575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0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122102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779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156832</xdr:rowOff>
    </xdr:from>
    <xdr:to>
      <xdr:col>10</xdr:col>
      <xdr:colOff>165100</xdr:colOff>
      <xdr:row>35</xdr:row>
      <xdr:rowOff>86982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98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103509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76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104330</xdr:rowOff>
    </xdr:from>
    <xdr:to>
      <xdr:col>6</xdr:col>
      <xdr:colOff>38100</xdr:colOff>
      <xdr:row>36</xdr:row>
      <xdr:rowOff>34480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0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51007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88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50</xdr:row>
      <xdr:rowOff>111777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48</xdr:row>
      <xdr:rowOff>168927</xdr:rowOff>
    </xdr:from>
    <xdr:ext cx="53129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701" y="8398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83007</xdr:rowOff>
    </xdr:from>
    <xdr:to>
      <xdr:col>24</xdr:col>
      <xdr:colOff>62865</xdr:colOff>
      <xdr:row>57</xdr:row>
      <xdr:rowOff>60290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55507"/>
          <a:ext cx="1270" cy="1177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64117</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9836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60290</xdr:rowOff>
    </xdr:from>
    <xdr:to>
      <xdr:col>24</xdr:col>
      <xdr:colOff>152400</xdr:colOff>
      <xdr:row>57</xdr:row>
      <xdr:rowOff>60290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983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29684</xdr:rowOff>
    </xdr:from>
    <xdr:ext cx="534377"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3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83007</xdr:rowOff>
    </xdr:from>
    <xdr:to>
      <xdr:col>24</xdr:col>
      <xdr:colOff>152400</xdr:colOff>
      <xdr:row>50</xdr:row>
      <xdr:rowOff>83007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55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133128</xdr:rowOff>
    </xdr:from>
    <xdr:to>
      <xdr:col>24</xdr:col>
      <xdr:colOff>63500</xdr:colOff>
      <xdr:row>56</xdr:row>
      <xdr:rowOff>46717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3797300" y="9391428"/>
          <a:ext cx="838200" cy="256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85317</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172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62440</xdr:rowOff>
    </xdr:from>
    <xdr:to>
      <xdr:col>24</xdr:col>
      <xdr:colOff>114300</xdr:colOff>
      <xdr:row>54</xdr:row>
      <xdr:rowOff>164040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3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133128</xdr:rowOff>
    </xdr:from>
    <xdr:to>
      <xdr:col>19</xdr:col>
      <xdr:colOff>177800</xdr:colOff>
      <xdr:row>55</xdr:row>
      <xdr:rowOff>160389</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391428"/>
          <a:ext cx="889000" cy="198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84871</xdr:rowOff>
    </xdr:from>
    <xdr:to>
      <xdr:col>20</xdr:col>
      <xdr:colOff>38100</xdr:colOff>
      <xdr:row>54</xdr:row>
      <xdr:rowOff>15021</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171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31548</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894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160389</xdr:rowOff>
    </xdr:from>
    <xdr:to>
      <xdr:col>15</xdr:col>
      <xdr:colOff>50800</xdr:colOff>
      <xdr:row>57</xdr:row>
      <xdr:rowOff>157731</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590139"/>
          <a:ext cx="889000" cy="34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35522</xdr:rowOff>
    </xdr:from>
    <xdr:to>
      <xdr:col>15</xdr:col>
      <xdr:colOff>101600</xdr:colOff>
      <xdr:row>54</xdr:row>
      <xdr:rowOff>137122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293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153649</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069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157731</xdr:rowOff>
    </xdr:from>
    <xdr:to>
      <xdr:col>10</xdr:col>
      <xdr:colOff>114300</xdr:colOff>
      <xdr:row>58</xdr:row>
      <xdr:rowOff>108810</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930381"/>
          <a:ext cx="889000" cy="122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68040</xdr:rowOff>
    </xdr:from>
    <xdr:to>
      <xdr:col>10</xdr:col>
      <xdr:colOff>165100</xdr:colOff>
      <xdr:row>55</xdr:row>
      <xdr:rowOff>169640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49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14717</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27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157080</xdr:rowOff>
    </xdr:from>
    <xdr:to>
      <xdr:col>6</xdr:col>
      <xdr:colOff>38100</xdr:colOff>
      <xdr:row>56</xdr:row>
      <xdr:rowOff>87230</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5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103757</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36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167367</xdr:rowOff>
    </xdr:from>
    <xdr:to>
      <xdr:col>24</xdr:col>
      <xdr:colOff>114300</xdr:colOff>
      <xdr:row>56</xdr:row>
      <xdr:rowOff>97517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59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145794</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57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82328</xdr:rowOff>
    </xdr:from>
    <xdr:to>
      <xdr:col>20</xdr:col>
      <xdr:colOff>38100</xdr:colOff>
      <xdr:row>55</xdr:row>
      <xdr:rowOff>12478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34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3605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43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109589</xdr:rowOff>
    </xdr:from>
    <xdr:to>
      <xdr:col>15</xdr:col>
      <xdr:colOff>101600</xdr:colOff>
      <xdr:row>56</xdr:row>
      <xdr:rowOff>39739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53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30866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63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106931</xdr:rowOff>
    </xdr:from>
    <xdr:to>
      <xdr:col>10</xdr:col>
      <xdr:colOff>165100</xdr:colOff>
      <xdr:row>58</xdr:row>
      <xdr:rowOff>37081</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87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28208</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97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58010</xdr:rowOff>
    </xdr:from>
    <xdr:to>
      <xdr:col>6</xdr:col>
      <xdr:colOff>38100</xdr:colOff>
      <xdr:row>58</xdr:row>
      <xdr:rowOff>159610</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1000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150737</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1009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90871</xdr:rowOff>
    </xdr:from>
    <xdr:to>
      <xdr:col>24</xdr:col>
      <xdr:colOff>62865</xdr:colOff>
      <xdr:row>78</xdr:row>
      <xdr:rowOff>112999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092371"/>
          <a:ext cx="1270" cy="1393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116826</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489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112999</xdr:rowOff>
    </xdr:from>
    <xdr:to>
      <xdr:col>24</xdr:col>
      <xdr:colOff>152400</xdr:colOff>
      <xdr:row>78</xdr:row>
      <xdr:rowOff>112999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8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37548</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86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90871</xdr:rowOff>
    </xdr:from>
    <xdr:to>
      <xdr:col>24</xdr:col>
      <xdr:colOff>152400</xdr:colOff>
      <xdr:row>70</xdr:row>
      <xdr:rowOff>90871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092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153050</xdr:rowOff>
    </xdr:from>
    <xdr:to>
      <xdr:col>24</xdr:col>
      <xdr:colOff>63500</xdr:colOff>
      <xdr:row>77</xdr:row>
      <xdr:rowOff>154696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354700"/>
          <a:ext cx="838200" cy="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11468</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2870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160040</xdr:rowOff>
    </xdr:from>
    <xdr:to>
      <xdr:col>24</xdr:col>
      <xdr:colOff>114300</xdr:colOff>
      <xdr:row>76</xdr:row>
      <xdr:rowOff>90190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01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154696</xdr:rowOff>
    </xdr:from>
    <xdr:to>
      <xdr:col>19</xdr:col>
      <xdr:colOff>177800</xdr:colOff>
      <xdr:row>77</xdr:row>
      <xdr:rowOff>162103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356346"/>
          <a:ext cx="889000" cy="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152360</xdr:rowOff>
    </xdr:from>
    <xdr:to>
      <xdr:col>20</xdr:col>
      <xdr:colOff>38100</xdr:colOff>
      <xdr:row>76</xdr:row>
      <xdr:rowOff>82510</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01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99037</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2786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156525</xdr:rowOff>
    </xdr:from>
    <xdr:to>
      <xdr:col>15</xdr:col>
      <xdr:colOff>50800</xdr:colOff>
      <xdr:row>77</xdr:row>
      <xdr:rowOff>162103</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358175"/>
          <a:ext cx="889000" cy="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138735</xdr:rowOff>
    </xdr:from>
    <xdr:to>
      <xdr:col>15</xdr:col>
      <xdr:colOff>101600</xdr:colOff>
      <xdr:row>76</xdr:row>
      <xdr:rowOff>68886</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29974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85412</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2772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156525</xdr:rowOff>
    </xdr:from>
    <xdr:to>
      <xdr:col>10</xdr:col>
      <xdr:colOff>114300</xdr:colOff>
      <xdr:row>77</xdr:row>
      <xdr:rowOff>157074</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358175"/>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154370</xdr:rowOff>
    </xdr:from>
    <xdr:to>
      <xdr:col>10</xdr:col>
      <xdr:colOff>165100</xdr:colOff>
      <xdr:row>76</xdr:row>
      <xdr:rowOff>84520</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0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101048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2788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56987</xdr:rowOff>
    </xdr:from>
    <xdr:to>
      <xdr:col>6</xdr:col>
      <xdr:colOff>38100</xdr:colOff>
      <xdr:row>76</xdr:row>
      <xdr:rowOff>158587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087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3664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2862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102250</xdr:rowOff>
    </xdr:from>
    <xdr:to>
      <xdr:col>24</xdr:col>
      <xdr:colOff>114300</xdr:colOff>
      <xdr:row>78</xdr:row>
      <xdr:rowOff>32400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80677</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2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103896</xdr:rowOff>
    </xdr:from>
    <xdr:to>
      <xdr:col>20</xdr:col>
      <xdr:colOff>38100</xdr:colOff>
      <xdr:row>78</xdr:row>
      <xdr:rowOff>34046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0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25173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398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111303</xdr:rowOff>
    </xdr:from>
    <xdr:to>
      <xdr:col>15</xdr:col>
      <xdr:colOff>101600</xdr:colOff>
      <xdr:row>78</xdr:row>
      <xdr:rowOff>41453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1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32580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40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105725</xdr:rowOff>
    </xdr:from>
    <xdr:to>
      <xdr:col>10</xdr:col>
      <xdr:colOff>165100</xdr:colOff>
      <xdr:row>78</xdr:row>
      <xdr:rowOff>35875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0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27002</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400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106274</xdr:rowOff>
    </xdr:from>
    <xdr:to>
      <xdr:col>6</xdr:col>
      <xdr:colOff>38100</xdr:colOff>
      <xdr:row>78</xdr:row>
      <xdr:rowOff>36424</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0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27551</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400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2257</xdr:rowOff>
    </xdr:from>
    <xdr:to>
      <xdr:col>24</xdr:col>
      <xdr:colOff>62865</xdr:colOff>
      <xdr:row>99</xdr:row>
      <xdr:rowOff>58024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604207"/>
          <a:ext cx="1270" cy="1427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61851</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70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58024</xdr:rowOff>
    </xdr:from>
    <xdr:to>
      <xdr:col>24</xdr:col>
      <xdr:colOff>152400</xdr:colOff>
      <xdr:row>99</xdr:row>
      <xdr:rowOff>58024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703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120384</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79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2257</xdr:rowOff>
    </xdr:from>
    <xdr:to>
      <xdr:col>24</xdr:col>
      <xdr:colOff>152400</xdr:colOff>
      <xdr:row>91</xdr:row>
      <xdr:rowOff>2257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60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63129</xdr:rowOff>
    </xdr:from>
    <xdr:to>
      <xdr:col>24</xdr:col>
      <xdr:colOff>63500</xdr:colOff>
      <xdr:row>93</xdr:row>
      <xdr:rowOff>156268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007979"/>
          <a:ext cx="838200" cy="93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155207</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442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5330</xdr:rowOff>
    </xdr:from>
    <xdr:to>
      <xdr:col>24</xdr:col>
      <xdr:colOff>114300</xdr:colOff>
      <xdr:row>96</xdr:row>
      <xdr:rowOff>106930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46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122348</xdr:rowOff>
    </xdr:from>
    <xdr:to>
      <xdr:col>19</xdr:col>
      <xdr:colOff>177800</xdr:colOff>
      <xdr:row>93</xdr:row>
      <xdr:rowOff>156268</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6067198"/>
          <a:ext cx="889000" cy="33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90805</xdr:rowOff>
    </xdr:from>
    <xdr:to>
      <xdr:col>20</xdr:col>
      <xdr:colOff>38100</xdr:colOff>
      <xdr:row>97</xdr:row>
      <xdr:rowOff>20955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12082</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642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122348</xdr:rowOff>
    </xdr:from>
    <xdr:to>
      <xdr:col>15</xdr:col>
      <xdr:colOff>50800</xdr:colOff>
      <xdr:row>95</xdr:row>
      <xdr:rowOff>153101</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067198"/>
          <a:ext cx="889000" cy="373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153550</xdr:rowOff>
    </xdr:from>
    <xdr:to>
      <xdr:col>15</xdr:col>
      <xdr:colOff>101600</xdr:colOff>
      <xdr:row>96</xdr:row>
      <xdr:rowOff>83700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4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74827</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53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153101</xdr:rowOff>
    </xdr:from>
    <xdr:to>
      <xdr:col>10</xdr:col>
      <xdr:colOff>114300</xdr:colOff>
      <xdr:row>96</xdr:row>
      <xdr:rowOff>62106</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440851"/>
          <a:ext cx="889000" cy="80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85939</xdr:rowOff>
    </xdr:from>
    <xdr:to>
      <xdr:col>10</xdr:col>
      <xdr:colOff>165100</xdr:colOff>
      <xdr:row>98</xdr:row>
      <xdr:rowOff>16089</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71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7216</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19795" y="16809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131899</xdr:rowOff>
    </xdr:from>
    <xdr:to>
      <xdr:col>6</xdr:col>
      <xdr:colOff>38100</xdr:colOff>
      <xdr:row>98</xdr:row>
      <xdr:rowOff>62049</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76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53176</xdr:rowOff>
    </xdr:from>
    <xdr:ext cx="59901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30795" y="16855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12329</xdr:rowOff>
    </xdr:from>
    <xdr:to>
      <xdr:col>24</xdr:col>
      <xdr:colOff>114300</xdr:colOff>
      <xdr:row>93</xdr:row>
      <xdr:rowOff>113929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595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35206</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5808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105468</xdr:rowOff>
    </xdr:from>
    <xdr:to>
      <xdr:col>20</xdr:col>
      <xdr:colOff>38100</xdr:colOff>
      <xdr:row>94</xdr:row>
      <xdr:rowOff>35618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05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52145</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5825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71548</xdr:rowOff>
    </xdr:from>
    <xdr:to>
      <xdr:col>15</xdr:col>
      <xdr:colOff>101600</xdr:colOff>
      <xdr:row>94</xdr:row>
      <xdr:rowOff>1698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01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18225</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5791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102301</xdr:rowOff>
    </xdr:from>
    <xdr:to>
      <xdr:col>10</xdr:col>
      <xdr:colOff>165100</xdr:colOff>
      <xdr:row>96</xdr:row>
      <xdr:rowOff>32451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39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48978</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19795" y="16165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11306</xdr:rowOff>
    </xdr:from>
    <xdr:to>
      <xdr:col>6</xdr:col>
      <xdr:colOff>38100</xdr:colOff>
      <xdr:row>96</xdr:row>
      <xdr:rowOff>112906</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47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129433</xdr:rowOff>
    </xdr:from>
    <xdr:ext cx="599010"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30795" y="16245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36242</xdr:rowOff>
    </xdr:from>
    <xdr:to>
      <xdr:col>54</xdr:col>
      <xdr:colOff>189865</xdr:colOff>
      <xdr:row>38</xdr:row>
      <xdr:rowOff>46910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865542"/>
          <a:ext cx="1270" cy="696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50737</xdr:rowOff>
    </xdr:from>
    <xdr:ext cx="534377"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56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46910</xdr:rowOff>
    </xdr:from>
    <xdr:to>
      <xdr:col>55</xdr:col>
      <xdr:colOff>88900</xdr:colOff>
      <xdr:row>38</xdr:row>
      <xdr:rowOff>46910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562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154369</xdr:rowOff>
    </xdr:from>
    <xdr:ext cx="534377"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564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36242</xdr:rowOff>
    </xdr:from>
    <xdr:to>
      <xdr:col>55</xdr:col>
      <xdr:colOff>88900</xdr:colOff>
      <xdr:row>34</xdr:row>
      <xdr:rowOff>36242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865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127867</xdr:rowOff>
    </xdr:from>
    <xdr:to>
      <xdr:col>55</xdr:col>
      <xdr:colOff>0</xdr:colOff>
      <xdr:row>36</xdr:row>
      <xdr:rowOff>138350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9639300" y="6300067"/>
          <a:ext cx="838200" cy="1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116922</xdr:rowOff>
    </xdr:from>
    <xdr:ext cx="534377"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6289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138495</xdr:rowOff>
    </xdr:from>
    <xdr:to>
      <xdr:col>55</xdr:col>
      <xdr:colOff>50800</xdr:colOff>
      <xdr:row>37</xdr:row>
      <xdr:rowOff>68645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31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127867</xdr:rowOff>
    </xdr:from>
    <xdr:to>
      <xdr:col>50</xdr:col>
      <xdr:colOff>114300</xdr:colOff>
      <xdr:row>36</xdr:row>
      <xdr:rowOff>155985</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8750300" y="6300067"/>
          <a:ext cx="889000" cy="2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98686</xdr:rowOff>
    </xdr:from>
    <xdr:to>
      <xdr:col>50</xdr:col>
      <xdr:colOff>165100</xdr:colOff>
      <xdr:row>37</xdr:row>
      <xdr:rowOff>28836</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627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19963</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72111" y="6363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79077</xdr:rowOff>
    </xdr:from>
    <xdr:to>
      <xdr:col>45</xdr:col>
      <xdr:colOff>177800</xdr:colOff>
      <xdr:row>36</xdr:row>
      <xdr:rowOff>155985</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7861300" y="5222577"/>
          <a:ext cx="889000" cy="110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137853</xdr:rowOff>
    </xdr:from>
    <xdr:to>
      <xdr:col>46</xdr:col>
      <xdr:colOff>38100</xdr:colOff>
      <xdr:row>37</xdr:row>
      <xdr:rowOff>68003</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31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59130</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83111" y="640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79077</xdr:rowOff>
    </xdr:from>
    <xdr:to>
      <xdr:col>41</xdr:col>
      <xdr:colOff>50800</xdr:colOff>
      <xdr:row>37</xdr:row>
      <xdr:rowOff>57861</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flipV="1">
          <a:off x="6972300" y="5222577"/>
          <a:ext cx="889000" cy="1178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81062</xdr:rowOff>
    </xdr:from>
    <xdr:to>
      <xdr:col>41</xdr:col>
      <xdr:colOff>101600</xdr:colOff>
      <xdr:row>31</xdr:row>
      <xdr:rowOff>11212</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522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2339</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61795" y="5317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47948</xdr:rowOff>
    </xdr:from>
    <xdr:to>
      <xdr:col>36</xdr:col>
      <xdr:colOff>165100</xdr:colOff>
      <xdr:row>37</xdr:row>
      <xdr:rowOff>149548</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3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140675</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48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87550</xdr:rowOff>
    </xdr:from>
    <xdr:to>
      <xdr:col>55</xdr:col>
      <xdr:colOff>50800</xdr:colOff>
      <xdr:row>37</xdr:row>
      <xdr:rowOff>17700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625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110427</xdr:rowOff>
    </xdr:from>
    <xdr:ext cx="534377"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611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77067</xdr:rowOff>
    </xdr:from>
    <xdr:to>
      <xdr:col>50</xdr:col>
      <xdr:colOff>165100</xdr:colOff>
      <xdr:row>37</xdr:row>
      <xdr:rowOff>7217</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624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23744</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72111" y="6024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105185</xdr:rowOff>
    </xdr:from>
    <xdr:to>
      <xdr:col>46</xdr:col>
      <xdr:colOff>38100</xdr:colOff>
      <xdr:row>37</xdr:row>
      <xdr:rowOff>35335</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627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51862</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3111" y="605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28277</xdr:rowOff>
    </xdr:from>
    <xdr:to>
      <xdr:col>41</xdr:col>
      <xdr:colOff>101600</xdr:colOff>
      <xdr:row>30</xdr:row>
      <xdr:rowOff>129877</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517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146404</xdr:rowOff>
    </xdr:from>
    <xdr:ext cx="599010"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61795" y="4947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7061</xdr:rowOff>
    </xdr:from>
    <xdr:to>
      <xdr:col>36</xdr:col>
      <xdr:colOff>165100</xdr:colOff>
      <xdr:row>37</xdr:row>
      <xdr:rowOff>108661</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35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125188</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612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普通建設事業費グラフ枠">
          <a:extLst>
            <a:ext uri="{FF2B5EF4-FFF2-40B4-BE49-F238E27FC236}">
              <a16:creationId xmlns:a16="http://schemas.microsoft.com/office/drawing/2014/main" id="{00000000-0008-0000-0600-00005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75725</xdr:rowOff>
    </xdr:from>
    <xdr:to>
      <xdr:col>54</xdr:col>
      <xdr:colOff>189865</xdr:colOff>
      <xdr:row>59</xdr:row>
      <xdr:rowOff>69814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10475595" y="8648225"/>
          <a:ext cx="1270" cy="1537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73641</xdr:rowOff>
    </xdr:from>
    <xdr:ext cx="534377" cy="259045"/>
    <xdr:sp macro="" textlink="">
      <xdr:nvSpPr>
        <xdr:cNvPr id="353" name="普通建設事業費最小値テキスト">
          <a:extLst>
            <a:ext uri="{FF2B5EF4-FFF2-40B4-BE49-F238E27FC236}">
              <a16:creationId xmlns:a16="http://schemas.microsoft.com/office/drawing/2014/main" id="{00000000-0008-0000-0600-000061010000}"/>
            </a:ext>
          </a:extLst>
        </xdr:cNvPr>
        <xdr:cNvSpPr txBox="1"/>
      </xdr:nvSpPr>
      <xdr:spPr>
        <a:xfrm>
          <a:off x="10528300" y="1018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69814</xdr:rowOff>
    </xdr:from>
    <xdr:to>
      <xdr:col>55</xdr:col>
      <xdr:colOff>88900</xdr:colOff>
      <xdr:row>59</xdr:row>
      <xdr:rowOff>69814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1018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22402</xdr:rowOff>
    </xdr:from>
    <xdr:ext cx="599010" cy="259045"/>
    <xdr:sp macro="" textlink="">
      <xdr:nvSpPr>
        <xdr:cNvPr id="355" name="普通建設事業費最大値テキスト">
          <a:extLst>
            <a:ext uri="{FF2B5EF4-FFF2-40B4-BE49-F238E27FC236}">
              <a16:creationId xmlns:a16="http://schemas.microsoft.com/office/drawing/2014/main" id="{00000000-0008-0000-0600-000063010000}"/>
            </a:ext>
          </a:extLst>
        </xdr:cNvPr>
        <xdr:cNvSpPr txBox="1"/>
      </xdr:nvSpPr>
      <xdr:spPr>
        <a:xfrm>
          <a:off x="10528300" y="842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75725</xdr:rowOff>
    </xdr:from>
    <xdr:to>
      <xdr:col>55</xdr:col>
      <xdr:colOff>88900</xdr:colOff>
      <xdr:row>50</xdr:row>
      <xdr:rowOff>75725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10388600" y="8648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157824</xdr:rowOff>
    </xdr:from>
    <xdr:to>
      <xdr:col>55</xdr:col>
      <xdr:colOff>0</xdr:colOff>
      <xdr:row>59</xdr:row>
      <xdr:rowOff>56245</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9639300" y="10101924"/>
          <a:ext cx="838200" cy="69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121786</xdr:rowOff>
    </xdr:from>
    <xdr:ext cx="534377" cy="259045"/>
    <xdr:sp macro="" textlink="">
      <xdr:nvSpPr>
        <xdr:cNvPr id="358" name="普通建設事業費平均値テキスト">
          <a:extLst>
            <a:ext uri="{FF2B5EF4-FFF2-40B4-BE49-F238E27FC236}">
              <a16:creationId xmlns:a16="http://schemas.microsoft.com/office/drawing/2014/main" id="{00000000-0008-0000-0600-000066010000}"/>
            </a:ext>
          </a:extLst>
        </xdr:cNvPr>
        <xdr:cNvSpPr txBox="1"/>
      </xdr:nvSpPr>
      <xdr:spPr>
        <a:xfrm>
          <a:off x="10528300" y="9551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98909</xdr:rowOff>
    </xdr:from>
    <xdr:to>
      <xdr:col>55</xdr:col>
      <xdr:colOff>50800</xdr:colOff>
      <xdr:row>57</xdr:row>
      <xdr:rowOff>29059</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10426700" y="970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104610</xdr:rowOff>
    </xdr:from>
    <xdr:to>
      <xdr:col>50</xdr:col>
      <xdr:colOff>114300</xdr:colOff>
      <xdr:row>58</xdr:row>
      <xdr:rowOff>157824</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8750300" y="10048710"/>
          <a:ext cx="889000" cy="53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114274</xdr:rowOff>
    </xdr:from>
    <xdr:to>
      <xdr:col>50</xdr:col>
      <xdr:colOff>165100</xdr:colOff>
      <xdr:row>57</xdr:row>
      <xdr:rowOff>44424</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9588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60951</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2111" y="949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104610</xdr:rowOff>
    </xdr:from>
    <xdr:to>
      <xdr:col>45</xdr:col>
      <xdr:colOff>177800</xdr:colOff>
      <xdr:row>59</xdr:row>
      <xdr:rowOff>111631</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7861300" y="10048710"/>
          <a:ext cx="889000" cy="17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103514</xdr:rowOff>
    </xdr:from>
    <xdr:to>
      <xdr:col>46</xdr:col>
      <xdr:colOff>38100</xdr:colOff>
      <xdr:row>57</xdr:row>
      <xdr:rowOff>33664</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8699500" y="970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50191</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947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74010</xdr:rowOff>
    </xdr:from>
    <xdr:to>
      <xdr:col>41</xdr:col>
      <xdr:colOff>50800</xdr:colOff>
      <xdr:row>59</xdr:row>
      <xdr:rowOff>111631</xdr:rowOff>
    </xdr:to>
    <xdr:cxnSp macro="">
      <xdr:nvCxnSpPr>
        <xdr:cNvPr id="366" name="直線コネクタ 365">
          <a:extLst>
            <a:ext uri="{FF2B5EF4-FFF2-40B4-BE49-F238E27FC236}">
              <a16:creationId xmlns:a16="http://schemas.microsoft.com/office/drawing/2014/main" id="{00000000-0008-0000-0600-00006E010000}"/>
            </a:ext>
          </a:extLst>
        </xdr:cNvPr>
        <xdr:cNvCxnSpPr/>
      </xdr:nvCxnSpPr>
      <xdr:spPr>
        <a:xfrm>
          <a:off x="6972300" y="10189560"/>
          <a:ext cx="889000" cy="3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36795</xdr:rowOff>
    </xdr:from>
    <xdr:to>
      <xdr:col>41</xdr:col>
      <xdr:colOff>101600</xdr:colOff>
      <xdr:row>56</xdr:row>
      <xdr:rowOff>138395</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78105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154922</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41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42380</xdr:rowOff>
    </xdr:from>
    <xdr:to>
      <xdr:col>36</xdr:col>
      <xdr:colOff>165100</xdr:colOff>
      <xdr:row>56</xdr:row>
      <xdr:rowOff>143980</xdr:rowOff>
    </xdr:to>
    <xdr:sp macro="" textlink="">
      <xdr:nvSpPr>
        <xdr:cNvPr id="369" name="フローチャート: 判断 368">
          <a:extLst>
            <a:ext uri="{FF2B5EF4-FFF2-40B4-BE49-F238E27FC236}">
              <a16:creationId xmlns:a16="http://schemas.microsoft.com/office/drawing/2014/main" id="{00000000-0008-0000-0600-000071010000}"/>
            </a:ext>
          </a:extLst>
        </xdr:cNvPr>
        <xdr:cNvSpPr/>
      </xdr:nvSpPr>
      <xdr:spPr>
        <a:xfrm>
          <a:off x="6921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160507</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4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5445</xdr:rowOff>
    </xdr:from>
    <xdr:to>
      <xdr:col>55</xdr:col>
      <xdr:colOff>50800</xdr:colOff>
      <xdr:row>59</xdr:row>
      <xdr:rowOff>107045</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10426700" y="1012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91822</xdr:rowOff>
    </xdr:from>
    <xdr:ext cx="534377" cy="259045"/>
    <xdr:sp macro="" textlink="">
      <xdr:nvSpPr>
        <xdr:cNvPr id="377" name="普通建設事業費該当値テキスト">
          <a:extLst>
            <a:ext uri="{FF2B5EF4-FFF2-40B4-BE49-F238E27FC236}">
              <a16:creationId xmlns:a16="http://schemas.microsoft.com/office/drawing/2014/main" id="{00000000-0008-0000-0600-000079010000}"/>
            </a:ext>
          </a:extLst>
        </xdr:cNvPr>
        <xdr:cNvSpPr txBox="1"/>
      </xdr:nvSpPr>
      <xdr:spPr>
        <a:xfrm>
          <a:off x="10528300" y="10035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107024</xdr:rowOff>
    </xdr:from>
    <xdr:to>
      <xdr:col>50</xdr:col>
      <xdr:colOff>165100</xdr:colOff>
      <xdr:row>59</xdr:row>
      <xdr:rowOff>37174</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9588500" y="1005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28301</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9372111" y="1014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53810</xdr:rowOff>
    </xdr:from>
    <xdr:to>
      <xdr:col>46</xdr:col>
      <xdr:colOff>38100</xdr:colOff>
      <xdr:row>58</xdr:row>
      <xdr:rowOff>155410</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8699500" y="999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146537</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8483111" y="1009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60831</xdr:rowOff>
    </xdr:from>
    <xdr:to>
      <xdr:col>41</xdr:col>
      <xdr:colOff>101600</xdr:colOff>
      <xdr:row>59</xdr:row>
      <xdr:rowOff>162431</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7810500" y="1017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153558</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7594111" y="1026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23210</xdr:rowOff>
    </xdr:from>
    <xdr:to>
      <xdr:col>36</xdr:col>
      <xdr:colOff>165100</xdr:colOff>
      <xdr:row>59</xdr:row>
      <xdr:rowOff>124810</xdr:rowOff>
    </xdr:to>
    <xdr:sp macro="" textlink="">
      <xdr:nvSpPr>
        <xdr:cNvPr id="384" name="楕円 383">
          <a:extLst>
            <a:ext uri="{FF2B5EF4-FFF2-40B4-BE49-F238E27FC236}">
              <a16:creationId xmlns:a16="http://schemas.microsoft.com/office/drawing/2014/main" id="{00000000-0008-0000-0600-000080010000}"/>
            </a:ext>
          </a:extLst>
        </xdr:cNvPr>
        <xdr:cNvSpPr/>
      </xdr:nvSpPr>
      <xdr:spPr>
        <a:xfrm>
          <a:off x="6921500" y="1013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115937</xdr:rowOff>
    </xdr:from>
    <xdr:ext cx="534377"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705111" y="10231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62547</xdr:rowOff>
    </xdr:from>
    <xdr:to>
      <xdr:col>54</xdr:col>
      <xdr:colOff>189865</xdr:colOff>
      <xdr:row>78</xdr:row>
      <xdr:rowOff>135060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064047"/>
          <a:ext cx="1270" cy="144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138887</xdr:rowOff>
    </xdr:from>
    <xdr:ext cx="378565"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511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135060</xdr:rowOff>
    </xdr:from>
    <xdr:to>
      <xdr:col>55</xdr:col>
      <xdr:colOff>88900</xdr:colOff>
      <xdr:row>78</xdr:row>
      <xdr:rowOff>135060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50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9224</xdr:rowOff>
    </xdr:from>
    <xdr:ext cx="534377"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83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62547</xdr:rowOff>
    </xdr:from>
    <xdr:to>
      <xdr:col>55</xdr:col>
      <xdr:colOff>88900</xdr:colOff>
      <xdr:row>70</xdr:row>
      <xdr:rowOff>62547</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06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78184</xdr:rowOff>
    </xdr:from>
    <xdr:to>
      <xdr:col>55</xdr:col>
      <xdr:colOff>0</xdr:colOff>
      <xdr:row>78</xdr:row>
      <xdr:rowOff>118737</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9639300" y="13451284"/>
          <a:ext cx="838200" cy="40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39037</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069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16160</xdr:rowOff>
    </xdr:from>
    <xdr:to>
      <xdr:col>55</xdr:col>
      <xdr:colOff>50800</xdr:colOff>
      <xdr:row>77</xdr:row>
      <xdr:rowOff>117760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21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118737</xdr:rowOff>
    </xdr:from>
    <xdr:to>
      <xdr:col>50</xdr:col>
      <xdr:colOff>114300</xdr:colOff>
      <xdr:row>78</xdr:row>
      <xdr:rowOff>121847</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8750300" y="13491837"/>
          <a:ext cx="889000" cy="3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147490</xdr:rowOff>
    </xdr:from>
    <xdr:to>
      <xdr:col>50</xdr:col>
      <xdr:colOff>165100</xdr:colOff>
      <xdr:row>77</xdr:row>
      <xdr:rowOff>77640</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17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94167</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295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85362</xdr:rowOff>
    </xdr:from>
    <xdr:to>
      <xdr:col>45</xdr:col>
      <xdr:colOff>177800</xdr:colOff>
      <xdr:row>78</xdr:row>
      <xdr:rowOff>121847</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7861300" y="13458462"/>
          <a:ext cx="889000" cy="36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134117</xdr:rowOff>
    </xdr:from>
    <xdr:to>
      <xdr:col>46</xdr:col>
      <xdr:colOff>38100</xdr:colOff>
      <xdr:row>77</xdr:row>
      <xdr:rowOff>64267</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16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80794</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293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85362</xdr:rowOff>
    </xdr:from>
    <xdr:to>
      <xdr:col>41</xdr:col>
      <xdr:colOff>50800</xdr:colOff>
      <xdr:row>78</xdr:row>
      <xdr:rowOff>107902</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flipV="1">
          <a:off x="6972300" y="13458462"/>
          <a:ext cx="889000" cy="2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116241</xdr:rowOff>
    </xdr:from>
    <xdr:to>
      <xdr:col>41</xdr:col>
      <xdr:colOff>101600</xdr:colOff>
      <xdr:row>77</xdr:row>
      <xdr:rowOff>46391</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62917</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292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143033</xdr:rowOff>
    </xdr:from>
    <xdr:to>
      <xdr:col>36</xdr:col>
      <xdr:colOff>165100</xdr:colOff>
      <xdr:row>77</xdr:row>
      <xdr:rowOff>73183</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89709</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294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27384</xdr:rowOff>
    </xdr:from>
    <xdr:to>
      <xdr:col>55</xdr:col>
      <xdr:colOff>50800</xdr:colOff>
      <xdr:row>78</xdr:row>
      <xdr:rowOff>128984</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40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113761</xdr:rowOff>
    </xdr:from>
    <xdr:ext cx="469744"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31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67937</xdr:rowOff>
    </xdr:from>
    <xdr:to>
      <xdr:col>50</xdr:col>
      <xdr:colOff>165100</xdr:colOff>
      <xdr:row>78</xdr:row>
      <xdr:rowOff>169537</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44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78</xdr:row>
      <xdr:rowOff>160664</xdr:rowOff>
    </xdr:from>
    <xdr:ext cx="378565"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450017" y="13533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71047</xdr:rowOff>
    </xdr:from>
    <xdr:to>
      <xdr:col>46</xdr:col>
      <xdr:colOff>38100</xdr:colOff>
      <xdr:row>79</xdr:row>
      <xdr:rowOff>1197</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44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78</xdr:row>
      <xdr:rowOff>163774</xdr:rowOff>
    </xdr:from>
    <xdr:ext cx="378565"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561017" y="135368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34562</xdr:rowOff>
    </xdr:from>
    <xdr:to>
      <xdr:col>41</xdr:col>
      <xdr:colOff>101600</xdr:colOff>
      <xdr:row>78</xdr:row>
      <xdr:rowOff>136162</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40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127289</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626428" y="1350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57102</xdr:rowOff>
    </xdr:from>
    <xdr:to>
      <xdr:col>36</xdr:col>
      <xdr:colOff>165100</xdr:colOff>
      <xdr:row>78</xdr:row>
      <xdr:rowOff>158702</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43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149829</xdr:rowOff>
    </xdr:from>
    <xdr:ext cx="469744"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37428" y="13522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123050</xdr:rowOff>
    </xdr:from>
    <xdr:to>
      <xdr:col>54</xdr:col>
      <xdr:colOff>189865</xdr:colOff>
      <xdr:row>98</xdr:row>
      <xdr:rowOff>42450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10475595" y="15725000"/>
          <a:ext cx="1270" cy="111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46277</xdr:rowOff>
    </xdr:from>
    <xdr:ext cx="469744" cy="259045"/>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10528300" y="1684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42450</xdr:rowOff>
    </xdr:from>
    <xdr:to>
      <xdr:col>55</xdr:col>
      <xdr:colOff>88900</xdr:colOff>
      <xdr:row>98</xdr:row>
      <xdr:rowOff>42450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68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69727</xdr:rowOff>
    </xdr:from>
    <xdr:ext cx="534377" cy="259045"/>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10528300" y="1550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123050</xdr:rowOff>
    </xdr:from>
    <xdr:to>
      <xdr:col>55</xdr:col>
      <xdr:colOff>88900</xdr:colOff>
      <xdr:row>91</xdr:row>
      <xdr:rowOff>123050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57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22067</xdr:rowOff>
    </xdr:from>
    <xdr:to>
      <xdr:col>55</xdr:col>
      <xdr:colOff>0</xdr:colOff>
      <xdr:row>97</xdr:row>
      <xdr:rowOff>95428</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9639300" y="16652717"/>
          <a:ext cx="838200" cy="7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155306</xdr:rowOff>
    </xdr:from>
    <xdr:ext cx="534377" cy="259045"/>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10528300" y="16271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132429</xdr:rowOff>
    </xdr:from>
    <xdr:to>
      <xdr:col>55</xdr:col>
      <xdr:colOff>50800</xdr:colOff>
      <xdr:row>96</xdr:row>
      <xdr:rowOff>62579</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10426700" y="1642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140900</xdr:rowOff>
    </xdr:from>
    <xdr:to>
      <xdr:col>50</xdr:col>
      <xdr:colOff>114300</xdr:colOff>
      <xdr:row>97</xdr:row>
      <xdr:rowOff>22067</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8750300" y="16600100"/>
          <a:ext cx="889000" cy="52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4451</xdr:rowOff>
    </xdr:from>
    <xdr:to>
      <xdr:col>50</xdr:col>
      <xdr:colOff>165100</xdr:colOff>
      <xdr:row>96</xdr:row>
      <xdr:rowOff>106051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9588500" y="1646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122578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23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140900</xdr:rowOff>
    </xdr:from>
    <xdr:to>
      <xdr:col>45</xdr:col>
      <xdr:colOff>177800</xdr:colOff>
      <xdr:row>97</xdr:row>
      <xdr:rowOff>136271</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7861300" y="16600100"/>
          <a:ext cx="889000" cy="166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18835</xdr:rowOff>
    </xdr:from>
    <xdr:to>
      <xdr:col>46</xdr:col>
      <xdr:colOff>38100</xdr:colOff>
      <xdr:row>96</xdr:row>
      <xdr:rowOff>120435</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8699500" y="1647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136962</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25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92036</xdr:rowOff>
    </xdr:from>
    <xdr:to>
      <xdr:col>41</xdr:col>
      <xdr:colOff>50800</xdr:colOff>
      <xdr:row>97</xdr:row>
      <xdr:rowOff>136271</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6972300" y="16722686"/>
          <a:ext cx="889000" cy="44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153708</xdr:rowOff>
    </xdr:from>
    <xdr:to>
      <xdr:col>41</xdr:col>
      <xdr:colOff>101600</xdr:colOff>
      <xdr:row>96</xdr:row>
      <xdr:rowOff>83858</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810500" y="1644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100385</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21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136125</xdr:rowOff>
    </xdr:from>
    <xdr:to>
      <xdr:col>36</xdr:col>
      <xdr:colOff>165100</xdr:colOff>
      <xdr:row>96</xdr:row>
      <xdr:rowOff>66275</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9215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82802</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19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44628</xdr:rowOff>
    </xdr:from>
    <xdr:to>
      <xdr:col>55</xdr:col>
      <xdr:colOff>50800</xdr:colOff>
      <xdr:row>97</xdr:row>
      <xdr:rowOff>146228</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10426700" y="1667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131005</xdr:rowOff>
    </xdr:from>
    <xdr:ext cx="534377" cy="259045"/>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10528300" y="1659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142717</xdr:rowOff>
    </xdr:from>
    <xdr:to>
      <xdr:col>50</xdr:col>
      <xdr:colOff>165100</xdr:colOff>
      <xdr:row>97</xdr:row>
      <xdr:rowOff>72867</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9588500" y="1660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63994</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9372111" y="16694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90100</xdr:rowOff>
    </xdr:from>
    <xdr:to>
      <xdr:col>46</xdr:col>
      <xdr:colOff>38100</xdr:colOff>
      <xdr:row>97</xdr:row>
      <xdr:rowOff>20250</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8699500" y="165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11377</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8483111" y="1664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85471</xdr:rowOff>
    </xdr:from>
    <xdr:to>
      <xdr:col>41</xdr:col>
      <xdr:colOff>101600</xdr:colOff>
      <xdr:row>98</xdr:row>
      <xdr:rowOff>15621</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810500" y="1671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6748</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7594111" y="16808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41236</xdr:rowOff>
    </xdr:from>
    <xdr:to>
      <xdr:col>36</xdr:col>
      <xdr:colOff>165100</xdr:colOff>
      <xdr:row>97</xdr:row>
      <xdr:rowOff>142836</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921500" y="1667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133963</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705111" y="1676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129337</xdr:rowOff>
    </xdr:from>
    <xdr:to>
      <xdr:col>85</xdr:col>
      <xdr:colOff>126364</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444287"/>
          <a:ext cx="1269" cy="1286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76014</xdr:rowOff>
    </xdr:from>
    <xdr:ext cx="534377"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521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129337</xdr:rowOff>
    </xdr:from>
    <xdr:to>
      <xdr:col>86</xdr:col>
      <xdr:colOff>25400</xdr:colOff>
      <xdr:row>31</xdr:row>
      <xdr:rowOff>129337</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444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40716</xdr:rowOff>
    </xdr:from>
    <xdr:to>
      <xdr:col>85</xdr:col>
      <xdr:colOff>127000</xdr:colOff>
      <xdr:row>39</xdr:row>
      <xdr:rowOff>44450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5481300" y="6727266"/>
          <a:ext cx="838200" cy="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103700</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447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80823</xdr:rowOff>
    </xdr:from>
    <xdr:to>
      <xdr:col>85</xdr:col>
      <xdr:colOff>177800</xdr:colOff>
      <xdr:row>39</xdr:row>
      <xdr:rowOff>10973</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59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106273</xdr:rowOff>
    </xdr:from>
    <xdr:to>
      <xdr:col>81</xdr:col>
      <xdr:colOff>101600</xdr:colOff>
      <xdr:row>39</xdr:row>
      <xdr:rowOff>36423</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62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52951</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2017" y="6396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1778</xdr:rowOff>
    </xdr:from>
    <xdr:to>
      <xdr:col>76</xdr:col>
      <xdr:colOff>114300</xdr:colOff>
      <xdr:row>39</xdr:row>
      <xdr:rowOff>44450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3703300" y="6688328"/>
          <a:ext cx="889000" cy="4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62535</xdr:rowOff>
    </xdr:from>
    <xdr:to>
      <xdr:col>76</xdr:col>
      <xdr:colOff>165100</xdr:colOff>
      <xdr:row>38</xdr:row>
      <xdr:rowOff>164135</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5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9212</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35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1778</xdr:rowOff>
    </xdr:from>
    <xdr:to>
      <xdr:col>71</xdr:col>
      <xdr:colOff>177800</xdr:colOff>
      <xdr:row>39</xdr:row>
      <xdr:rowOff>24409</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flipV="1">
          <a:off x="12814300" y="6688328"/>
          <a:ext cx="889000" cy="2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108102</xdr:rowOff>
    </xdr:from>
    <xdr:to>
      <xdr:col>72</xdr:col>
      <xdr:colOff>38100</xdr:colOff>
      <xdr:row>38</xdr:row>
      <xdr:rowOff>38252</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4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54779</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22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140030</xdr:rowOff>
    </xdr:from>
    <xdr:to>
      <xdr:col>67</xdr:col>
      <xdr:colOff>101600</xdr:colOff>
      <xdr:row>38</xdr:row>
      <xdr:rowOff>70180</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4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86707</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258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161366</xdr:rowOff>
    </xdr:from>
    <xdr:to>
      <xdr:col>85</xdr:col>
      <xdr:colOff>177800</xdr:colOff>
      <xdr:row>39</xdr:row>
      <xdr:rowOff>91516</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67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76293</xdr:rowOff>
    </xdr:from>
    <xdr:ext cx="313932"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5913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122428</xdr:rowOff>
    </xdr:from>
    <xdr:to>
      <xdr:col>72</xdr:col>
      <xdr:colOff>38100</xdr:colOff>
      <xdr:row>39</xdr:row>
      <xdr:rowOff>52578</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63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43705</xdr:rowOff>
    </xdr:from>
    <xdr:ext cx="378565"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514017" y="6730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145059</xdr:rowOff>
    </xdr:from>
    <xdr:to>
      <xdr:col>67</xdr:col>
      <xdr:colOff>101600</xdr:colOff>
      <xdr:row>39</xdr:row>
      <xdr:rowOff>75209</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66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66336</xdr:rowOff>
    </xdr:from>
    <xdr:ext cx="378565"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625017" y="67528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公債費グラフ枠">
          <a:extLst>
            <a:ext uri="{FF2B5EF4-FFF2-40B4-BE49-F238E27FC236}">
              <a16:creationId xmlns:a16="http://schemas.microsoft.com/office/drawing/2014/main" id="{00000000-0008-0000-06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142129</xdr:rowOff>
    </xdr:from>
    <xdr:to>
      <xdr:col>85</xdr:col>
      <xdr:colOff>126364</xdr:colOff>
      <xdr:row>78</xdr:row>
      <xdr:rowOff>98067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6317595" y="12143629"/>
          <a:ext cx="1269" cy="1327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101894</xdr:rowOff>
    </xdr:from>
    <xdr:ext cx="534377" cy="259045"/>
    <xdr:sp macro="" textlink="">
      <xdr:nvSpPr>
        <xdr:cNvPr id="633" name="公債費最小値テキスト">
          <a:extLst>
            <a:ext uri="{FF2B5EF4-FFF2-40B4-BE49-F238E27FC236}">
              <a16:creationId xmlns:a16="http://schemas.microsoft.com/office/drawing/2014/main" id="{00000000-0008-0000-0600-000079020000}"/>
            </a:ext>
          </a:extLst>
        </xdr:cNvPr>
        <xdr:cNvSpPr txBox="1"/>
      </xdr:nvSpPr>
      <xdr:spPr>
        <a:xfrm>
          <a:off x="16370300" y="1347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98067</xdr:rowOff>
    </xdr:from>
    <xdr:to>
      <xdr:col>86</xdr:col>
      <xdr:colOff>25400</xdr:colOff>
      <xdr:row>78</xdr:row>
      <xdr:rowOff>98067</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34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88806</xdr:rowOff>
    </xdr:from>
    <xdr:ext cx="534377" cy="259045"/>
    <xdr:sp macro="" textlink="">
      <xdr:nvSpPr>
        <xdr:cNvPr id="635" name="公債費最大値テキスト">
          <a:extLst>
            <a:ext uri="{FF2B5EF4-FFF2-40B4-BE49-F238E27FC236}">
              <a16:creationId xmlns:a16="http://schemas.microsoft.com/office/drawing/2014/main" id="{00000000-0008-0000-0600-00007B020000}"/>
            </a:ext>
          </a:extLst>
        </xdr:cNvPr>
        <xdr:cNvSpPr txBox="1"/>
      </xdr:nvSpPr>
      <xdr:spPr>
        <a:xfrm>
          <a:off x="16370300" y="1191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142129</xdr:rowOff>
    </xdr:from>
    <xdr:to>
      <xdr:col>86</xdr:col>
      <xdr:colOff>25400</xdr:colOff>
      <xdr:row>70</xdr:row>
      <xdr:rowOff>142129</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6230600" y="1214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88236</xdr:rowOff>
    </xdr:from>
    <xdr:to>
      <xdr:col>85</xdr:col>
      <xdr:colOff>127000</xdr:colOff>
      <xdr:row>75</xdr:row>
      <xdr:rowOff>104581</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5481300" y="12946986"/>
          <a:ext cx="838200" cy="1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11651</xdr:rowOff>
    </xdr:from>
    <xdr:ext cx="534377" cy="259045"/>
    <xdr:sp macro="" textlink="">
      <xdr:nvSpPr>
        <xdr:cNvPr id="638" name="公債費平均値テキスト">
          <a:extLst>
            <a:ext uri="{FF2B5EF4-FFF2-40B4-BE49-F238E27FC236}">
              <a16:creationId xmlns:a16="http://schemas.microsoft.com/office/drawing/2014/main" id="{00000000-0008-0000-0600-00007E020000}"/>
            </a:ext>
          </a:extLst>
        </xdr:cNvPr>
        <xdr:cNvSpPr txBox="1"/>
      </xdr:nvSpPr>
      <xdr:spPr>
        <a:xfrm>
          <a:off x="16370300" y="12698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160224</xdr:rowOff>
    </xdr:from>
    <xdr:to>
      <xdr:col>85</xdr:col>
      <xdr:colOff>177800</xdr:colOff>
      <xdr:row>75</xdr:row>
      <xdr:rowOff>90374</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6268700" y="1284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88236</xdr:rowOff>
    </xdr:from>
    <xdr:to>
      <xdr:col>81</xdr:col>
      <xdr:colOff>50800</xdr:colOff>
      <xdr:row>75</xdr:row>
      <xdr:rowOff>120612</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4592300" y="12946986"/>
          <a:ext cx="889000" cy="32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157337</xdr:rowOff>
    </xdr:from>
    <xdr:to>
      <xdr:col>81</xdr:col>
      <xdr:colOff>101600</xdr:colOff>
      <xdr:row>75</xdr:row>
      <xdr:rowOff>87487</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5430500" y="1284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104014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261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120612</xdr:rowOff>
    </xdr:from>
    <xdr:to>
      <xdr:col>76</xdr:col>
      <xdr:colOff>114300</xdr:colOff>
      <xdr:row>76</xdr:row>
      <xdr:rowOff>2739</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3703300" y="12979362"/>
          <a:ext cx="889000" cy="53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161652</xdr:rowOff>
    </xdr:from>
    <xdr:to>
      <xdr:col>76</xdr:col>
      <xdr:colOff>165100</xdr:colOff>
      <xdr:row>75</xdr:row>
      <xdr:rowOff>91802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4541500" y="128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108329</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2624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167075</xdr:rowOff>
    </xdr:from>
    <xdr:to>
      <xdr:col>71</xdr:col>
      <xdr:colOff>177800</xdr:colOff>
      <xdr:row>76</xdr:row>
      <xdr:rowOff>2739</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a:off x="12814300" y="13025825"/>
          <a:ext cx="889000" cy="7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10861</xdr:rowOff>
    </xdr:from>
    <xdr:to>
      <xdr:col>72</xdr:col>
      <xdr:colOff>38100</xdr:colOff>
      <xdr:row>75</xdr:row>
      <xdr:rowOff>112461</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3652500" y="1286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128988</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264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162881</xdr:rowOff>
    </xdr:from>
    <xdr:to>
      <xdr:col>67</xdr:col>
      <xdr:colOff>101600</xdr:colOff>
      <xdr:row>75</xdr:row>
      <xdr:rowOff>93031</xdr:rowOff>
    </xdr:to>
    <xdr:sp macro="" textlink="">
      <xdr:nvSpPr>
        <xdr:cNvPr id="649" name="フローチャート: 判断 648">
          <a:extLst>
            <a:ext uri="{FF2B5EF4-FFF2-40B4-BE49-F238E27FC236}">
              <a16:creationId xmlns:a16="http://schemas.microsoft.com/office/drawing/2014/main" id="{00000000-0008-0000-0600-000089020000}"/>
            </a:ext>
          </a:extLst>
        </xdr:cNvPr>
        <xdr:cNvSpPr/>
      </xdr:nvSpPr>
      <xdr:spPr>
        <a:xfrm>
          <a:off x="127635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109558</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262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53781</xdr:rowOff>
    </xdr:from>
    <xdr:to>
      <xdr:col>85</xdr:col>
      <xdr:colOff>177800</xdr:colOff>
      <xdr:row>75</xdr:row>
      <xdr:rowOff>155381</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6268700" y="1291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32208</xdr:rowOff>
    </xdr:from>
    <xdr:ext cx="534377" cy="259045"/>
    <xdr:sp macro="" textlink="">
      <xdr:nvSpPr>
        <xdr:cNvPr id="657" name="公債費該当値テキスト">
          <a:extLst>
            <a:ext uri="{FF2B5EF4-FFF2-40B4-BE49-F238E27FC236}">
              <a16:creationId xmlns:a16="http://schemas.microsoft.com/office/drawing/2014/main" id="{00000000-0008-0000-0600-000091020000}"/>
            </a:ext>
          </a:extLst>
        </xdr:cNvPr>
        <xdr:cNvSpPr txBox="1"/>
      </xdr:nvSpPr>
      <xdr:spPr>
        <a:xfrm>
          <a:off x="16370300" y="1289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37436</xdr:rowOff>
    </xdr:from>
    <xdr:to>
      <xdr:col>81</xdr:col>
      <xdr:colOff>101600</xdr:colOff>
      <xdr:row>75</xdr:row>
      <xdr:rowOff>139036</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5430500" y="1289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130163</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5214111" y="1298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69812</xdr:rowOff>
    </xdr:from>
    <xdr:to>
      <xdr:col>76</xdr:col>
      <xdr:colOff>165100</xdr:colOff>
      <xdr:row>75</xdr:row>
      <xdr:rowOff>171413</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4541500" y="129285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162538</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4325111" y="13021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123390</xdr:rowOff>
    </xdr:from>
    <xdr:to>
      <xdr:col>72</xdr:col>
      <xdr:colOff>38100</xdr:colOff>
      <xdr:row>76</xdr:row>
      <xdr:rowOff>53541</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3652500" y="1298214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44666</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3436111" y="1307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116275</xdr:rowOff>
    </xdr:from>
    <xdr:to>
      <xdr:col>67</xdr:col>
      <xdr:colOff>101600</xdr:colOff>
      <xdr:row>76</xdr:row>
      <xdr:rowOff>46425</xdr:rowOff>
    </xdr:to>
    <xdr:sp macro="" textlink="">
      <xdr:nvSpPr>
        <xdr:cNvPr id="664" name="楕円 663">
          <a:extLst>
            <a:ext uri="{FF2B5EF4-FFF2-40B4-BE49-F238E27FC236}">
              <a16:creationId xmlns:a16="http://schemas.microsoft.com/office/drawing/2014/main" id="{00000000-0008-0000-0600-000098020000}"/>
            </a:ext>
          </a:extLst>
        </xdr:cNvPr>
        <xdr:cNvSpPr/>
      </xdr:nvSpPr>
      <xdr:spPr>
        <a:xfrm>
          <a:off x="12763500" y="1297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37552</xdr:rowOff>
    </xdr:from>
    <xdr:ext cx="534377"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547111" y="1306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積立金グラフ枠">
          <a:extLst>
            <a:ext uri="{FF2B5EF4-FFF2-40B4-BE49-F238E27FC236}">
              <a16:creationId xmlns:a16="http://schemas.microsoft.com/office/drawing/2014/main" id="{00000000-0008-0000-06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143717</xdr:rowOff>
    </xdr:from>
    <xdr:to>
      <xdr:col>85</xdr:col>
      <xdr:colOff>126364</xdr:colOff>
      <xdr:row>99</xdr:row>
      <xdr:rowOff>36111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6317595" y="15574217"/>
          <a:ext cx="1269" cy="1435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39938</xdr:rowOff>
    </xdr:from>
    <xdr:ext cx="469744" cy="259045"/>
    <xdr:sp macro="" textlink="">
      <xdr:nvSpPr>
        <xdr:cNvPr id="692" name="積立金最小値テキスト">
          <a:extLst>
            <a:ext uri="{FF2B5EF4-FFF2-40B4-BE49-F238E27FC236}">
              <a16:creationId xmlns:a16="http://schemas.microsoft.com/office/drawing/2014/main" id="{00000000-0008-0000-0600-0000B4020000}"/>
            </a:ext>
          </a:extLst>
        </xdr:cNvPr>
        <xdr:cNvSpPr txBox="1"/>
      </xdr:nvSpPr>
      <xdr:spPr>
        <a:xfrm>
          <a:off x="16370300" y="1701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36111</xdr:rowOff>
    </xdr:from>
    <xdr:to>
      <xdr:col>86</xdr:col>
      <xdr:colOff>25400</xdr:colOff>
      <xdr:row>99</xdr:row>
      <xdr:rowOff>36111</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700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90394</xdr:rowOff>
    </xdr:from>
    <xdr:ext cx="534377" cy="259045"/>
    <xdr:sp macro="" textlink="">
      <xdr:nvSpPr>
        <xdr:cNvPr id="694" name="積立金最大値テキスト">
          <a:extLst>
            <a:ext uri="{FF2B5EF4-FFF2-40B4-BE49-F238E27FC236}">
              <a16:creationId xmlns:a16="http://schemas.microsoft.com/office/drawing/2014/main" id="{00000000-0008-0000-0600-0000B6020000}"/>
            </a:ext>
          </a:extLst>
        </xdr:cNvPr>
        <xdr:cNvSpPr txBox="1"/>
      </xdr:nvSpPr>
      <xdr:spPr>
        <a:xfrm>
          <a:off x="16370300" y="15349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143717</xdr:rowOff>
    </xdr:from>
    <xdr:to>
      <xdr:col>86</xdr:col>
      <xdr:colOff>25400</xdr:colOff>
      <xdr:row>90</xdr:row>
      <xdr:rowOff>143717</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6230600" y="1557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17072</xdr:rowOff>
    </xdr:from>
    <xdr:to>
      <xdr:col>85</xdr:col>
      <xdr:colOff>127000</xdr:colOff>
      <xdr:row>98</xdr:row>
      <xdr:rowOff>36700</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5481300" y="16819172"/>
          <a:ext cx="838200" cy="19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40846</xdr:rowOff>
    </xdr:from>
    <xdr:ext cx="534377" cy="259045"/>
    <xdr:sp macro="" textlink="">
      <xdr:nvSpPr>
        <xdr:cNvPr id="697" name="積立金平均値テキスト">
          <a:extLst>
            <a:ext uri="{FF2B5EF4-FFF2-40B4-BE49-F238E27FC236}">
              <a16:creationId xmlns:a16="http://schemas.microsoft.com/office/drawing/2014/main" id="{00000000-0008-0000-0600-0000B9020000}"/>
            </a:ext>
          </a:extLst>
        </xdr:cNvPr>
        <xdr:cNvSpPr txBox="1"/>
      </xdr:nvSpPr>
      <xdr:spPr>
        <a:xfrm>
          <a:off x="16370300" y="16500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17969</xdr:rowOff>
    </xdr:from>
    <xdr:to>
      <xdr:col>85</xdr:col>
      <xdr:colOff>177800</xdr:colOff>
      <xdr:row>97</xdr:row>
      <xdr:rowOff>119569</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6268700" y="1664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36700</xdr:rowOff>
    </xdr:from>
    <xdr:to>
      <xdr:col>81</xdr:col>
      <xdr:colOff>50800</xdr:colOff>
      <xdr:row>98</xdr:row>
      <xdr:rowOff>75692</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flipV="1">
          <a:off x="14592300" y="16838800"/>
          <a:ext cx="889000" cy="3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154019</xdr:rowOff>
    </xdr:from>
    <xdr:to>
      <xdr:col>81</xdr:col>
      <xdr:colOff>101600</xdr:colOff>
      <xdr:row>97</xdr:row>
      <xdr:rowOff>84169</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5430500" y="1661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100696</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14111" y="1638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75692</xdr:rowOff>
    </xdr:from>
    <xdr:to>
      <xdr:col>76</xdr:col>
      <xdr:colOff>114300</xdr:colOff>
      <xdr:row>98</xdr:row>
      <xdr:rowOff>108905</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flipV="1">
          <a:off x="13703300" y="16877792"/>
          <a:ext cx="889000" cy="3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147520</xdr:rowOff>
    </xdr:from>
    <xdr:to>
      <xdr:col>76</xdr:col>
      <xdr:colOff>165100</xdr:colOff>
      <xdr:row>97</xdr:row>
      <xdr:rowOff>77670</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4541500" y="1660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94197</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38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108905</xdr:rowOff>
    </xdr:from>
    <xdr:to>
      <xdr:col>71</xdr:col>
      <xdr:colOff>177800</xdr:colOff>
      <xdr:row>99</xdr:row>
      <xdr:rowOff>30789</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flipV="1">
          <a:off x="12814300" y="16911005"/>
          <a:ext cx="889000" cy="9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143013</xdr:rowOff>
    </xdr:from>
    <xdr:to>
      <xdr:col>72</xdr:col>
      <xdr:colOff>38100</xdr:colOff>
      <xdr:row>98</xdr:row>
      <xdr:rowOff>73163</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3652500" y="1677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89690</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68428" y="1654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21365</xdr:rowOff>
    </xdr:from>
    <xdr:to>
      <xdr:col>67</xdr:col>
      <xdr:colOff>101600</xdr:colOff>
      <xdr:row>98</xdr:row>
      <xdr:rowOff>122965</xdr:rowOff>
    </xdr:to>
    <xdr:sp macro="" textlink="">
      <xdr:nvSpPr>
        <xdr:cNvPr id="708" name="フローチャート: 判断 707">
          <a:extLst>
            <a:ext uri="{FF2B5EF4-FFF2-40B4-BE49-F238E27FC236}">
              <a16:creationId xmlns:a16="http://schemas.microsoft.com/office/drawing/2014/main" id="{00000000-0008-0000-0600-0000C4020000}"/>
            </a:ext>
          </a:extLst>
        </xdr:cNvPr>
        <xdr:cNvSpPr/>
      </xdr:nvSpPr>
      <xdr:spPr>
        <a:xfrm>
          <a:off x="12763500" y="1682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139492</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79428" y="16598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137722</xdr:rowOff>
    </xdr:from>
    <xdr:to>
      <xdr:col>85</xdr:col>
      <xdr:colOff>177800</xdr:colOff>
      <xdr:row>98</xdr:row>
      <xdr:rowOff>67872</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6268700" y="1676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116149</xdr:rowOff>
    </xdr:from>
    <xdr:ext cx="469744" cy="259045"/>
    <xdr:sp macro="" textlink="">
      <xdr:nvSpPr>
        <xdr:cNvPr id="716" name="積立金該当値テキスト">
          <a:extLst>
            <a:ext uri="{FF2B5EF4-FFF2-40B4-BE49-F238E27FC236}">
              <a16:creationId xmlns:a16="http://schemas.microsoft.com/office/drawing/2014/main" id="{00000000-0008-0000-0600-0000CC020000}"/>
            </a:ext>
          </a:extLst>
        </xdr:cNvPr>
        <xdr:cNvSpPr txBox="1"/>
      </xdr:nvSpPr>
      <xdr:spPr>
        <a:xfrm>
          <a:off x="16370300" y="16746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157350</xdr:rowOff>
    </xdr:from>
    <xdr:to>
      <xdr:col>81</xdr:col>
      <xdr:colOff>101600</xdr:colOff>
      <xdr:row>98</xdr:row>
      <xdr:rowOff>87500</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5430500" y="1678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78627</xdr:rowOff>
    </xdr:from>
    <xdr:ext cx="469744"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5246428" y="1688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24892</xdr:rowOff>
    </xdr:from>
    <xdr:to>
      <xdr:col>76</xdr:col>
      <xdr:colOff>165100</xdr:colOff>
      <xdr:row>98</xdr:row>
      <xdr:rowOff>126492</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4541500" y="1682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117619</xdr:rowOff>
    </xdr:from>
    <xdr:ext cx="469744"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4357428" y="16919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58105</xdr:rowOff>
    </xdr:from>
    <xdr:to>
      <xdr:col>72</xdr:col>
      <xdr:colOff>38100</xdr:colOff>
      <xdr:row>98</xdr:row>
      <xdr:rowOff>159705</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3652500" y="1686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150832</xdr:rowOff>
    </xdr:from>
    <xdr:ext cx="469744"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3468428" y="16952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151439</xdr:rowOff>
    </xdr:from>
    <xdr:to>
      <xdr:col>67</xdr:col>
      <xdr:colOff>101600</xdr:colOff>
      <xdr:row>99</xdr:row>
      <xdr:rowOff>81589</xdr:rowOff>
    </xdr:to>
    <xdr:sp macro="" textlink="">
      <xdr:nvSpPr>
        <xdr:cNvPr id="723" name="楕円 722">
          <a:extLst>
            <a:ext uri="{FF2B5EF4-FFF2-40B4-BE49-F238E27FC236}">
              <a16:creationId xmlns:a16="http://schemas.microsoft.com/office/drawing/2014/main" id="{00000000-0008-0000-0600-0000D3020000}"/>
            </a:ext>
          </a:extLst>
        </xdr:cNvPr>
        <xdr:cNvSpPr/>
      </xdr:nvSpPr>
      <xdr:spPr>
        <a:xfrm>
          <a:off x="12763500" y="1695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72716</xdr:rowOff>
    </xdr:from>
    <xdr:ext cx="469744"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2579428" y="1704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投資及び出資金グラフ枠">
          <a:extLst>
            <a:ext uri="{FF2B5EF4-FFF2-40B4-BE49-F238E27FC236}">
              <a16:creationId xmlns:a16="http://schemas.microsoft.com/office/drawing/2014/main" id="{00000000-0008-0000-06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114173</xdr:rowOff>
    </xdr:from>
    <xdr:to>
      <xdr:col>116</xdr:col>
      <xdr:colOff>62864</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22159595" y="5429123"/>
          <a:ext cx="1269" cy="1301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9" name="投資及び出資金最小値テキスト">
          <a:extLst>
            <a:ext uri="{FF2B5EF4-FFF2-40B4-BE49-F238E27FC236}">
              <a16:creationId xmlns:a16="http://schemas.microsoft.com/office/drawing/2014/main" id="{00000000-0008-0000-0600-0000ED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60850</xdr:rowOff>
    </xdr:from>
    <xdr:ext cx="469744" cy="259045"/>
    <xdr:sp macro="" textlink="">
      <xdr:nvSpPr>
        <xdr:cNvPr id="751" name="投資及び出資金最大値テキスト">
          <a:extLst>
            <a:ext uri="{FF2B5EF4-FFF2-40B4-BE49-F238E27FC236}">
              <a16:creationId xmlns:a16="http://schemas.microsoft.com/office/drawing/2014/main" id="{00000000-0008-0000-0600-0000EF020000}"/>
            </a:ext>
          </a:extLst>
        </xdr:cNvPr>
        <xdr:cNvSpPr txBox="1"/>
      </xdr:nvSpPr>
      <xdr:spPr>
        <a:xfrm>
          <a:off x="22212300" y="520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114173</xdr:rowOff>
    </xdr:from>
    <xdr:to>
      <xdr:col>116</xdr:col>
      <xdr:colOff>152400</xdr:colOff>
      <xdr:row>31</xdr:row>
      <xdr:rowOff>114173</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22072600" y="542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33210</xdr:rowOff>
    </xdr:from>
    <xdr:to>
      <xdr:col>116</xdr:col>
      <xdr:colOff>63500</xdr:colOff>
      <xdr:row>36</xdr:row>
      <xdr:rowOff>63881</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21323300" y="6205410"/>
          <a:ext cx="838200" cy="30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130763</xdr:rowOff>
    </xdr:from>
    <xdr:ext cx="469744" cy="259045"/>
    <xdr:sp macro="" textlink="">
      <xdr:nvSpPr>
        <xdr:cNvPr id="754" name="投資及び出資金平均値テキスト">
          <a:extLst>
            <a:ext uri="{FF2B5EF4-FFF2-40B4-BE49-F238E27FC236}">
              <a16:creationId xmlns:a16="http://schemas.microsoft.com/office/drawing/2014/main" id="{00000000-0008-0000-0600-0000F2020000}"/>
            </a:ext>
          </a:extLst>
        </xdr:cNvPr>
        <xdr:cNvSpPr txBox="1"/>
      </xdr:nvSpPr>
      <xdr:spPr>
        <a:xfrm>
          <a:off x="22212300" y="6302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152336</xdr:rowOff>
    </xdr:from>
    <xdr:to>
      <xdr:col>116</xdr:col>
      <xdr:colOff>114300</xdr:colOff>
      <xdr:row>37</xdr:row>
      <xdr:rowOff>82486</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2110700" y="63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8255</xdr:rowOff>
    </xdr:from>
    <xdr:to>
      <xdr:col>111</xdr:col>
      <xdr:colOff>177800</xdr:colOff>
      <xdr:row>36</xdr:row>
      <xdr:rowOff>63881</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20434300" y="6009005"/>
          <a:ext cx="889000" cy="22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139383</xdr:rowOff>
    </xdr:from>
    <xdr:to>
      <xdr:col>112</xdr:col>
      <xdr:colOff>38100</xdr:colOff>
      <xdr:row>37</xdr:row>
      <xdr:rowOff>69533</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21272500" y="631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60660</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88428" y="6404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8255</xdr:rowOff>
    </xdr:from>
    <xdr:to>
      <xdr:col>107</xdr:col>
      <xdr:colOff>50800</xdr:colOff>
      <xdr:row>36</xdr:row>
      <xdr:rowOff>86551</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flipV="1">
          <a:off x="19545300" y="6009005"/>
          <a:ext cx="889000" cy="249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141859</xdr:rowOff>
    </xdr:from>
    <xdr:to>
      <xdr:col>107</xdr:col>
      <xdr:colOff>101600</xdr:colOff>
      <xdr:row>37</xdr:row>
      <xdr:rowOff>72009</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20383500" y="631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63136</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199428" y="640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86551</xdr:rowOff>
    </xdr:from>
    <xdr:to>
      <xdr:col>102</xdr:col>
      <xdr:colOff>114300</xdr:colOff>
      <xdr:row>37</xdr:row>
      <xdr:rowOff>23876</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flipV="1">
          <a:off x="18656300" y="6258751"/>
          <a:ext cx="889000" cy="108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142430</xdr:rowOff>
    </xdr:from>
    <xdr:to>
      <xdr:col>102</xdr:col>
      <xdr:colOff>165100</xdr:colOff>
      <xdr:row>37</xdr:row>
      <xdr:rowOff>72580</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9494500" y="631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63707</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10428" y="640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117284</xdr:rowOff>
    </xdr:from>
    <xdr:to>
      <xdr:col>98</xdr:col>
      <xdr:colOff>38100</xdr:colOff>
      <xdr:row>37</xdr:row>
      <xdr:rowOff>47434</xdr:rowOff>
    </xdr:to>
    <xdr:sp macro="" textlink="">
      <xdr:nvSpPr>
        <xdr:cNvPr id="765" name="フローチャート: 判断 764">
          <a:extLst>
            <a:ext uri="{FF2B5EF4-FFF2-40B4-BE49-F238E27FC236}">
              <a16:creationId xmlns:a16="http://schemas.microsoft.com/office/drawing/2014/main" id="{00000000-0008-0000-0600-0000FD020000}"/>
            </a:ext>
          </a:extLst>
        </xdr:cNvPr>
        <xdr:cNvSpPr/>
      </xdr:nvSpPr>
      <xdr:spPr>
        <a:xfrm>
          <a:off x="18605500" y="628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63961</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21428" y="606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153860</xdr:rowOff>
    </xdr:from>
    <xdr:to>
      <xdr:col>116</xdr:col>
      <xdr:colOff>114300</xdr:colOff>
      <xdr:row>36</xdr:row>
      <xdr:rowOff>84010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2110700" y="615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5287</xdr:rowOff>
    </xdr:from>
    <xdr:ext cx="469744" cy="259045"/>
    <xdr:sp macro="" textlink="">
      <xdr:nvSpPr>
        <xdr:cNvPr id="773" name="投資及び出資金該当値テキスト">
          <a:extLst>
            <a:ext uri="{FF2B5EF4-FFF2-40B4-BE49-F238E27FC236}">
              <a16:creationId xmlns:a16="http://schemas.microsoft.com/office/drawing/2014/main" id="{00000000-0008-0000-0600-000005030000}"/>
            </a:ext>
          </a:extLst>
        </xdr:cNvPr>
        <xdr:cNvSpPr txBox="1"/>
      </xdr:nvSpPr>
      <xdr:spPr>
        <a:xfrm>
          <a:off x="22212300" y="600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13081</xdr:rowOff>
    </xdr:from>
    <xdr:to>
      <xdr:col>112</xdr:col>
      <xdr:colOff>38100</xdr:colOff>
      <xdr:row>36</xdr:row>
      <xdr:rowOff>114681</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1272500" y="618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131208</xdr:rowOff>
    </xdr:from>
    <xdr:ext cx="469744"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1088428" y="5960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128905</xdr:rowOff>
    </xdr:from>
    <xdr:to>
      <xdr:col>107</xdr:col>
      <xdr:colOff>101600</xdr:colOff>
      <xdr:row>35</xdr:row>
      <xdr:rowOff>59055</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20383500" y="595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75582</xdr:rowOff>
    </xdr:from>
    <xdr:ext cx="469744"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20199428" y="5733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35751</xdr:rowOff>
    </xdr:from>
    <xdr:to>
      <xdr:col>102</xdr:col>
      <xdr:colOff>165100</xdr:colOff>
      <xdr:row>36</xdr:row>
      <xdr:rowOff>137351</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9494500" y="620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153878</xdr:rowOff>
    </xdr:from>
    <xdr:ext cx="469744"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9310428" y="598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144526</xdr:rowOff>
    </xdr:from>
    <xdr:to>
      <xdr:col>98</xdr:col>
      <xdr:colOff>38100</xdr:colOff>
      <xdr:row>37</xdr:row>
      <xdr:rowOff>74676</xdr:rowOff>
    </xdr:to>
    <xdr:sp macro="" textlink="">
      <xdr:nvSpPr>
        <xdr:cNvPr id="780" name="楕円 779">
          <a:extLst>
            <a:ext uri="{FF2B5EF4-FFF2-40B4-BE49-F238E27FC236}">
              <a16:creationId xmlns:a16="http://schemas.microsoft.com/office/drawing/2014/main" id="{00000000-0008-0000-0600-00000C030000}"/>
            </a:ext>
          </a:extLst>
        </xdr:cNvPr>
        <xdr:cNvSpPr/>
      </xdr:nvSpPr>
      <xdr:spPr>
        <a:xfrm>
          <a:off x="18605500" y="631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65803</xdr:rowOff>
    </xdr:from>
    <xdr:ext cx="469744"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421428" y="640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貸付金グラフ枠">
          <a:extLst>
            <a:ext uri="{FF2B5EF4-FFF2-40B4-BE49-F238E27FC236}">
              <a16:creationId xmlns:a16="http://schemas.microsoft.com/office/drawing/2014/main" id="{00000000-0008-0000-0600-00002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37973</xdr:rowOff>
    </xdr:from>
    <xdr:to>
      <xdr:col>116</xdr:col>
      <xdr:colOff>62864</xdr:colOff>
      <xdr:row>59</xdr:row>
      <xdr:rowOff>44259</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2159595" y="8781923"/>
          <a:ext cx="1269" cy="1377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48086</xdr:rowOff>
    </xdr:from>
    <xdr:ext cx="313932" cy="259045"/>
    <xdr:sp macro="" textlink="">
      <xdr:nvSpPr>
        <xdr:cNvPr id="806" name="貸付金最小値テキスト">
          <a:extLst>
            <a:ext uri="{FF2B5EF4-FFF2-40B4-BE49-F238E27FC236}">
              <a16:creationId xmlns:a16="http://schemas.microsoft.com/office/drawing/2014/main" id="{00000000-0008-0000-0600-000026030000}"/>
            </a:ext>
          </a:extLst>
        </xdr:cNvPr>
        <xdr:cNvSpPr txBox="1"/>
      </xdr:nvSpPr>
      <xdr:spPr>
        <a:xfrm>
          <a:off x="22212300" y="101636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44259</xdr:rowOff>
    </xdr:from>
    <xdr:to>
      <xdr:col>116</xdr:col>
      <xdr:colOff>152400</xdr:colOff>
      <xdr:row>59</xdr:row>
      <xdr:rowOff>44259</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1015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156100</xdr:rowOff>
    </xdr:from>
    <xdr:ext cx="534377" cy="259045"/>
    <xdr:sp macro="" textlink="">
      <xdr:nvSpPr>
        <xdr:cNvPr id="808" name="貸付金最大値テキスト">
          <a:extLst>
            <a:ext uri="{FF2B5EF4-FFF2-40B4-BE49-F238E27FC236}">
              <a16:creationId xmlns:a16="http://schemas.microsoft.com/office/drawing/2014/main" id="{00000000-0008-0000-0600-000028030000}"/>
            </a:ext>
          </a:extLst>
        </xdr:cNvPr>
        <xdr:cNvSpPr txBox="1"/>
      </xdr:nvSpPr>
      <xdr:spPr>
        <a:xfrm>
          <a:off x="22212300" y="855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37973</xdr:rowOff>
    </xdr:from>
    <xdr:to>
      <xdr:col>116</xdr:col>
      <xdr:colOff>152400</xdr:colOff>
      <xdr:row>51</xdr:row>
      <xdr:rowOff>37973</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22072600" y="8781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26219</xdr:rowOff>
    </xdr:from>
    <xdr:to>
      <xdr:col>116</xdr:col>
      <xdr:colOff>63500</xdr:colOff>
      <xdr:row>59</xdr:row>
      <xdr:rowOff>26315</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21323300" y="10141769"/>
          <a:ext cx="838200" cy="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45197</xdr:rowOff>
    </xdr:from>
    <xdr:ext cx="469744" cy="259045"/>
    <xdr:sp macro="" textlink="">
      <xdr:nvSpPr>
        <xdr:cNvPr id="811" name="貸付金平均値テキスト">
          <a:extLst>
            <a:ext uri="{FF2B5EF4-FFF2-40B4-BE49-F238E27FC236}">
              <a16:creationId xmlns:a16="http://schemas.microsoft.com/office/drawing/2014/main" id="{00000000-0008-0000-0600-00002B030000}"/>
            </a:ext>
          </a:extLst>
        </xdr:cNvPr>
        <xdr:cNvSpPr txBox="1"/>
      </xdr:nvSpPr>
      <xdr:spPr>
        <a:xfrm>
          <a:off x="22212300" y="9817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22320</xdr:rowOff>
    </xdr:from>
    <xdr:to>
      <xdr:col>116</xdr:col>
      <xdr:colOff>114300</xdr:colOff>
      <xdr:row>58</xdr:row>
      <xdr:rowOff>123920</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2110700" y="99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26067</xdr:rowOff>
    </xdr:from>
    <xdr:to>
      <xdr:col>111</xdr:col>
      <xdr:colOff>177800</xdr:colOff>
      <xdr:row>59</xdr:row>
      <xdr:rowOff>26219</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20434300" y="10141617"/>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21768</xdr:rowOff>
    </xdr:from>
    <xdr:to>
      <xdr:col>112</xdr:col>
      <xdr:colOff>38100</xdr:colOff>
      <xdr:row>58</xdr:row>
      <xdr:rowOff>123368</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21272500" y="996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139895</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88428" y="974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24829</xdr:rowOff>
    </xdr:from>
    <xdr:to>
      <xdr:col>107</xdr:col>
      <xdr:colOff>50800</xdr:colOff>
      <xdr:row>59</xdr:row>
      <xdr:rowOff>26067</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9545300" y="10140379"/>
          <a:ext cx="889000" cy="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9481</xdr:rowOff>
    </xdr:from>
    <xdr:to>
      <xdr:col>107</xdr:col>
      <xdr:colOff>101600</xdr:colOff>
      <xdr:row>58</xdr:row>
      <xdr:rowOff>111081</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203835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127608</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97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23495</xdr:rowOff>
    </xdr:from>
    <xdr:to>
      <xdr:col>102</xdr:col>
      <xdr:colOff>114300</xdr:colOff>
      <xdr:row>59</xdr:row>
      <xdr:rowOff>24829</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656300" y="10139045"/>
          <a:ext cx="8890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160547</xdr:rowOff>
    </xdr:from>
    <xdr:to>
      <xdr:col>102</xdr:col>
      <xdr:colOff>165100</xdr:colOff>
      <xdr:row>58</xdr:row>
      <xdr:rowOff>90697</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9494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107224</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970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44285</xdr:rowOff>
    </xdr:from>
    <xdr:to>
      <xdr:col>98</xdr:col>
      <xdr:colOff>38100</xdr:colOff>
      <xdr:row>58</xdr:row>
      <xdr:rowOff>145885</xdr:rowOff>
    </xdr:to>
    <xdr:sp macro="" textlink="">
      <xdr:nvSpPr>
        <xdr:cNvPr id="822" name="フローチャート: 判断 821">
          <a:extLst>
            <a:ext uri="{FF2B5EF4-FFF2-40B4-BE49-F238E27FC236}">
              <a16:creationId xmlns:a16="http://schemas.microsoft.com/office/drawing/2014/main" id="{00000000-0008-0000-0600-000036030000}"/>
            </a:ext>
          </a:extLst>
        </xdr:cNvPr>
        <xdr:cNvSpPr/>
      </xdr:nvSpPr>
      <xdr:spPr>
        <a:xfrm>
          <a:off x="18605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162412</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97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146965</xdr:rowOff>
    </xdr:from>
    <xdr:to>
      <xdr:col>116</xdr:col>
      <xdr:colOff>114300</xdr:colOff>
      <xdr:row>59</xdr:row>
      <xdr:rowOff>77115</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2110700" y="1009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61892</xdr:rowOff>
    </xdr:from>
    <xdr:ext cx="378565" cy="259045"/>
    <xdr:sp macro="" textlink="">
      <xdr:nvSpPr>
        <xdr:cNvPr id="830" name="貸付金該当値テキスト">
          <a:extLst>
            <a:ext uri="{FF2B5EF4-FFF2-40B4-BE49-F238E27FC236}">
              <a16:creationId xmlns:a16="http://schemas.microsoft.com/office/drawing/2014/main" id="{00000000-0008-0000-0600-00003E030000}"/>
            </a:ext>
          </a:extLst>
        </xdr:cNvPr>
        <xdr:cNvSpPr txBox="1"/>
      </xdr:nvSpPr>
      <xdr:spPr>
        <a:xfrm>
          <a:off x="22212300" y="10005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146869</xdr:rowOff>
    </xdr:from>
    <xdr:to>
      <xdr:col>112</xdr:col>
      <xdr:colOff>38100</xdr:colOff>
      <xdr:row>59</xdr:row>
      <xdr:rowOff>77019</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1272500" y="1009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68146</xdr:rowOff>
    </xdr:from>
    <xdr:ext cx="378565"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1134017" y="10183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146717</xdr:rowOff>
    </xdr:from>
    <xdr:to>
      <xdr:col>107</xdr:col>
      <xdr:colOff>101600</xdr:colOff>
      <xdr:row>59</xdr:row>
      <xdr:rowOff>76867</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20383500" y="1009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67994</xdr:rowOff>
    </xdr:from>
    <xdr:ext cx="378565"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20245017" y="10183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145479</xdr:rowOff>
    </xdr:from>
    <xdr:to>
      <xdr:col>102</xdr:col>
      <xdr:colOff>165100</xdr:colOff>
      <xdr:row>59</xdr:row>
      <xdr:rowOff>75629</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9494500" y="1008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66756</xdr:rowOff>
    </xdr:from>
    <xdr:ext cx="469744"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9310428" y="1018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144145</xdr:rowOff>
    </xdr:from>
    <xdr:to>
      <xdr:col>98</xdr:col>
      <xdr:colOff>38100</xdr:colOff>
      <xdr:row>59</xdr:row>
      <xdr:rowOff>74295</xdr:rowOff>
    </xdr:to>
    <xdr:sp macro="" textlink="">
      <xdr:nvSpPr>
        <xdr:cNvPr id="837" name="楕円 836">
          <a:extLst>
            <a:ext uri="{FF2B5EF4-FFF2-40B4-BE49-F238E27FC236}">
              <a16:creationId xmlns:a16="http://schemas.microsoft.com/office/drawing/2014/main" id="{00000000-0008-0000-0600-000045030000}"/>
            </a:ext>
          </a:extLst>
        </xdr:cNvPr>
        <xdr:cNvSpPr/>
      </xdr:nvSpPr>
      <xdr:spPr>
        <a:xfrm>
          <a:off x="18605500" y="1008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65422</xdr:rowOff>
    </xdr:from>
    <xdr:ext cx="469744"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421428" y="10180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2" name="繰出金グラフ枠">
          <a:extLst>
            <a:ext uri="{FF2B5EF4-FFF2-40B4-BE49-F238E27FC236}">
              <a16:creationId xmlns:a16="http://schemas.microsoft.com/office/drawing/2014/main" id="{00000000-0008-0000-0600-00005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43117</xdr:rowOff>
    </xdr:from>
    <xdr:to>
      <xdr:col>116</xdr:col>
      <xdr:colOff>62864</xdr:colOff>
      <xdr:row>78</xdr:row>
      <xdr:rowOff>68035</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2159595" y="12216067"/>
          <a:ext cx="1269" cy="1225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71862</xdr:rowOff>
    </xdr:from>
    <xdr:ext cx="534377" cy="259045"/>
    <xdr:sp macro="" textlink="">
      <xdr:nvSpPr>
        <xdr:cNvPr id="864" name="繰出金最小値テキスト">
          <a:extLst>
            <a:ext uri="{FF2B5EF4-FFF2-40B4-BE49-F238E27FC236}">
              <a16:creationId xmlns:a16="http://schemas.microsoft.com/office/drawing/2014/main" id="{00000000-0008-0000-0600-000060030000}"/>
            </a:ext>
          </a:extLst>
        </xdr:cNvPr>
        <xdr:cNvSpPr txBox="1"/>
      </xdr:nvSpPr>
      <xdr:spPr>
        <a:xfrm>
          <a:off x="22212300" y="1344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68035</xdr:rowOff>
    </xdr:from>
    <xdr:to>
      <xdr:col>116</xdr:col>
      <xdr:colOff>152400</xdr:colOff>
      <xdr:row>78</xdr:row>
      <xdr:rowOff>68035</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3441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161244</xdr:rowOff>
    </xdr:from>
    <xdr:ext cx="534377" cy="259045"/>
    <xdr:sp macro="" textlink="">
      <xdr:nvSpPr>
        <xdr:cNvPr id="866" name="繰出金最大値テキスト">
          <a:extLst>
            <a:ext uri="{FF2B5EF4-FFF2-40B4-BE49-F238E27FC236}">
              <a16:creationId xmlns:a16="http://schemas.microsoft.com/office/drawing/2014/main" id="{00000000-0008-0000-0600-000062030000}"/>
            </a:ext>
          </a:extLst>
        </xdr:cNvPr>
        <xdr:cNvSpPr txBox="1"/>
      </xdr:nvSpPr>
      <xdr:spPr>
        <a:xfrm>
          <a:off x="22212300" y="1199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43117</xdr:rowOff>
    </xdr:from>
    <xdr:to>
      <xdr:col>116</xdr:col>
      <xdr:colOff>152400</xdr:colOff>
      <xdr:row>71</xdr:row>
      <xdr:rowOff>43117</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22072600" y="12216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144043</xdr:rowOff>
    </xdr:from>
    <xdr:to>
      <xdr:col>116</xdr:col>
      <xdr:colOff>63500</xdr:colOff>
      <xdr:row>74</xdr:row>
      <xdr:rowOff>110896</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21323300" y="12659893"/>
          <a:ext cx="838200" cy="13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104856</xdr:rowOff>
    </xdr:from>
    <xdr:ext cx="534377" cy="259045"/>
    <xdr:sp macro="" textlink="">
      <xdr:nvSpPr>
        <xdr:cNvPr id="869" name="繰出金平均値テキスト">
          <a:extLst>
            <a:ext uri="{FF2B5EF4-FFF2-40B4-BE49-F238E27FC236}">
              <a16:creationId xmlns:a16="http://schemas.microsoft.com/office/drawing/2014/main" id="{00000000-0008-0000-0600-000065030000}"/>
            </a:ext>
          </a:extLst>
        </xdr:cNvPr>
        <xdr:cNvSpPr txBox="1"/>
      </xdr:nvSpPr>
      <xdr:spPr>
        <a:xfrm>
          <a:off x="22212300" y="12792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126429</xdr:rowOff>
    </xdr:from>
    <xdr:to>
      <xdr:col>116</xdr:col>
      <xdr:colOff>114300</xdr:colOff>
      <xdr:row>75</xdr:row>
      <xdr:rowOff>56579</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2110700" y="12813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110896</xdr:rowOff>
    </xdr:from>
    <xdr:to>
      <xdr:col>111</xdr:col>
      <xdr:colOff>177800</xdr:colOff>
      <xdr:row>74</xdr:row>
      <xdr:rowOff>154978</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flipV="1">
          <a:off x="20434300" y="12798196"/>
          <a:ext cx="889000" cy="4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14605</xdr:rowOff>
    </xdr:from>
    <xdr:to>
      <xdr:col>112</xdr:col>
      <xdr:colOff>38100</xdr:colOff>
      <xdr:row>75</xdr:row>
      <xdr:rowOff>116205</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21272500" y="1287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107332</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296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63538</xdr:rowOff>
    </xdr:from>
    <xdr:to>
      <xdr:col>107</xdr:col>
      <xdr:colOff>50800</xdr:colOff>
      <xdr:row>74</xdr:row>
      <xdr:rowOff>154978</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a:off x="19545300" y="1275083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47142</xdr:rowOff>
    </xdr:from>
    <xdr:to>
      <xdr:col>107</xdr:col>
      <xdr:colOff>101600</xdr:colOff>
      <xdr:row>75</xdr:row>
      <xdr:rowOff>148741</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203835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139870</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99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63538</xdr:rowOff>
    </xdr:from>
    <xdr:to>
      <xdr:col>102</xdr:col>
      <xdr:colOff>114300</xdr:colOff>
      <xdr:row>75</xdr:row>
      <xdr:rowOff>54280</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flipV="1">
          <a:off x="18656300" y="12750838"/>
          <a:ext cx="889000" cy="16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63830</xdr:rowOff>
    </xdr:from>
    <xdr:to>
      <xdr:col>102</xdr:col>
      <xdr:colOff>165100</xdr:colOff>
      <xdr:row>75</xdr:row>
      <xdr:rowOff>165430</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9494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156557</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301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69050</xdr:rowOff>
    </xdr:from>
    <xdr:to>
      <xdr:col>98</xdr:col>
      <xdr:colOff>38100</xdr:colOff>
      <xdr:row>75</xdr:row>
      <xdr:rowOff>170650</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18605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161777</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302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93243</xdr:rowOff>
    </xdr:from>
    <xdr:to>
      <xdr:col>116</xdr:col>
      <xdr:colOff>114300</xdr:colOff>
      <xdr:row>74</xdr:row>
      <xdr:rowOff>23393</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2110700" y="1260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116120</xdr:rowOff>
    </xdr:from>
    <xdr:ext cx="534377" cy="259045"/>
    <xdr:sp macro="" textlink="">
      <xdr:nvSpPr>
        <xdr:cNvPr id="888" name="繰出金該当値テキスト">
          <a:extLst>
            <a:ext uri="{FF2B5EF4-FFF2-40B4-BE49-F238E27FC236}">
              <a16:creationId xmlns:a16="http://schemas.microsoft.com/office/drawing/2014/main" id="{00000000-0008-0000-0600-000078030000}"/>
            </a:ext>
          </a:extLst>
        </xdr:cNvPr>
        <xdr:cNvSpPr txBox="1"/>
      </xdr:nvSpPr>
      <xdr:spPr>
        <a:xfrm>
          <a:off x="22212300" y="12460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60096</xdr:rowOff>
    </xdr:from>
    <xdr:to>
      <xdr:col>112</xdr:col>
      <xdr:colOff>38100</xdr:colOff>
      <xdr:row>74</xdr:row>
      <xdr:rowOff>161696</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1272500" y="1274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6773</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1056111" y="1252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104178</xdr:rowOff>
    </xdr:from>
    <xdr:to>
      <xdr:col>107</xdr:col>
      <xdr:colOff>101600</xdr:colOff>
      <xdr:row>75</xdr:row>
      <xdr:rowOff>34328</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20383500" y="1279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50855</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0167111" y="1256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12738</xdr:rowOff>
    </xdr:from>
    <xdr:to>
      <xdr:col>102</xdr:col>
      <xdr:colOff>165100</xdr:colOff>
      <xdr:row>74</xdr:row>
      <xdr:rowOff>114338</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9494500" y="1270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130865</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9278111" y="12475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3480</xdr:rowOff>
    </xdr:from>
    <xdr:to>
      <xdr:col>98</xdr:col>
      <xdr:colOff>38100</xdr:colOff>
      <xdr:row>75</xdr:row>
      <xdr:rowOff>105080</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18605500" y="1286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121607</xdr:rowOff>
    </xdr:from>
    <xdr:ext cx="534377"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389111" y="1263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1" name="前年度繰上充用金グラフ枠">
          <a:extLst>
            <a:ext uri="{FF2B5EF4-FFF2-40B4-BE49-F238E27FC236}">
              <a16:creationId xmlns:a16="http://schemas.microsoft.com/office/drawing/2014/main" id="{00000000-0008-0000-0600-00008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3" name="前年度繰上充用金最小値テキスト">
          <a:extLst>
            <a:ext uri="{FF2B5EF4-FFF2-40B4-BE49-F238E27FC236}">
              <a16:creationId xmlns:a16="http://schemas.microsoft.com/office/drawing/2014/main" id="{00000000-0008-0000-0600-00009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5" name="前年度繰上充用金最大値テキスト">
          <a:extLst>
            <a:ext uri="{FF2B5EF4-FFF2-40B4-BE49-F238E27FC236}">
              <a16:creationId xmlns:a16="http://schemas.microsoft.com/office/drawing/2014/main" id="{00000000-0008-0000-0600-00009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8" name="前年度繰上充用金平均値テキスト">
          <a:extLst>
            <a:ext uri="{FF2B5EF4-FFF2-40B4-BE49-F238E27FC236}">
              <a16:creationId xmlns:a16="http://schemas.microsoft.com/office/drawing/2014/main" id="{00000000-0008-0000-0600-00009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3" name="直線コネクタ 922">
          <a:extLst>
            <a:ext uri="{FF2B5EF4-FFF2-40B4-BE49-F238E27FC236}">
              <a16:creationId xmlns:a16="http://schemas.microsoft.com/office/drawing/2014/main" id="{00000000-0008-0000-0600-00009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6" name="直線コネクタ 925">
          <a:extLst>
            <a:ext uri="{FF2B5EF4-FFF2-40B4-BE49-F238E27FC236}">
              <a16:creationId xmlns:a16="http://schemas.microsoft.com/office/drawing/2014/main" id="{00000000-0008-0000-0600-00009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フローチャート: 判断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7" name="前年度繰上充用金該当値テキスト">
          <a:extLst>
            <a:ext uri="{FF2B5EF4-FFF2-40B4-BE49-F238E27FC236}">
              <a16:creationId xmlns:a16="http://schemas.microsoft.com/office/drawing/2014/main" id="{00000000-0008-0000-0600-0000A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4" name="楕円 943">
          <a:extLst>
            <a:ext uri="{FF2B5EF4-FFF2-40B4-BE49-F238E27FC236}">
              <a16:creationId xmlns:a16="http://schemas.microsoft.com/office/drawing/2014/main" id="{00000000-0008-0000-0600-0000B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6" name="正方形/長方形 945">
          <a:extLst>
            <a:ext uri="{FF2B5EF4-FFF2-40B4-BE49-F238E27FC236}">
              <a16:creationId xmlns:a16="http://schemas.microsoft.com/office/drawing/2014/main" id="{00000000-0008-0000-0600-0000B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7" name="正方形/長方形 946">
          <a:extLst>
            <a:ext uri="{FF2B5EF4-FFF2-40B4-BE49-F238E27FC236}">
              <a16:creationId xmlns:a16="http://schemas.microsoft.com/office/drawing/2014/main" id="{00000000-0008-0000-0600-0000B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8" name="テキスト ボックス 947">
          <a:extLst>
            <a:ext uri="{FF2B5EF4-FFF2-40B4-BE49-F238E27FC236}">
              <a16:creationId xmlns:a16="http://schemas.microsoft.com/office/drawing/2014/main" id="{00000000-0008-0000-0600-0000B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主な構成項目である扶助費は、住民一人当たり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187,784</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円となり、前年度比で</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増加し、</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類似団体内平均値と比較して高い水準で推移している。これは、本市が全国的にみても生活保護受給率が高く生活保護費が高い水準で推移していること、</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市</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独自施策である２歳児の幼児教育・保育無償化を実施していることに加えて、令和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施設型給付費が公定価格見直しにより増加したこと</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が主な要因である。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一方</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、物件費は住民一人当たり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51,254</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円となり、前年度比で大幅に</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した。これは、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新型コロナウイルスワクチン接種経費が全国的に大きく減少したことに加えて、</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物価高にかかる緊急対策として</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市独自で実施した</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キャッシュレス決済を活用した生活者及び事業者支援事業</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にかかる費用が減少したことが主な要因</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である。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大阪府八尾市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260,752
252,090
41.72
122,333,416
122,009,483
34,685
61,493,041
88,432,525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23114</xdr:rowOff>
    </xdr:from>
    <xdr:to>
      <xdr:col>24</xdr:col>
      <xdr:colOff>62865</xdr:colOff>
      <xdr:row>37</xdr:row>
      <xdr:rowOff>167132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8064"/>
          <a:ext cx="127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170959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1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167132</xdr:rowOff>
    </xdr:from>
    <xdr:to>
      <xdr:col>24</xdr:col>
      <xdr:colOff>152400</xdr:colOff>
      <xdr:row>37</xdr:row>
      <xdr:rowOff>167132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10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141241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23114</xdr:rowOff>
    </xdr:from>
    <xdr:to>
      <xdr:col>24</xdr:col>
      <xdr:colOff>152400</xdr:colOff>
      <xdr:row>31</xdr:row>
      <xdr:rowOff>23114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8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133604</xdr:rowOff>
    </xdr:from>
    <xdr:to>
      <xdr:col>24</xdr:col>
      <xdr:colOff>63500</xdr:colOff>
      <xdr:row>35</xdr:row>
      <xdr:rowOff>135890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13435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50817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80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27940</xdr:rowOff>
    </xdr:from>
    <xdr:to>
      <xdr:col>24</xdr:col>
      <xdr:colOff>114300</xdr:colOff>
      <xdr:row>35</xdr:row>
      <xdr:rowOff>129540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2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104648</xdr:rowOff>
    </xdr:from>
    <xdr:to>
      <xdr:col>19</xdr:col>
      <xdr:colOff>177800</xdr:colOff>
      <xdr:row>35</xdr:row>
      <xdr:rowOff>133604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0539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42418</xdr:rowOff>
    </xdr:from>
    <xdr:to>
      <xdr:col>20</xdr:col>
      <xdr:colOff>38100</xdr:colOff>
      <xdr:row>35</xdr:row>
      <xdr:rowOff>144018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160545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1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77978</xdr:rowOff>
    </xdr:from>
    <xdr:to>
      <xdr:col>15</xdr:col>
      <xdr:colOff>50800</xdr:colOff>
      <xdr:row>35</xdr:row>
      <xdr:rowOff>104648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78728"/>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56134</xdr:rowOff>
    </xdr:from>
    <xdr:to>
      <xdr:col>15</xdr:col>
      <xdr:colOff>101600</xdr:colOff>
      <xdr:row>35</xdr:row>
      <xdr:rowOff>157734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148861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4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57404</xdr:rowOff>
    </xdr:from>
    <xdr:to>
      <xdr:col>10</xdr:col>
      <xdr:colOff>114300</xdr:colOff>
      <xdr:row>35</xdr:row>
      <xdr:rowOff>77978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58154"/>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58420</xdr:rowOff>
    </xdr:from>
    <xdr:to>
      <xdr:col>10</xdr:col>
      <xdr:colOff>165100</xdr:colOff>
      <xdr:row>35</xdr:row>
      <xdr:rowOff>160020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151147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5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21082</xdr:rowOff>
    </xdr:from>
    <xdr:to>
      <xdr:col>6</xdr:col>
      <xdr:colOff>38100</xdr:colOff>
      <xdr:row>35</xdr:row>
      <xdr:rowOff>122682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113809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1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85090</xdr:rowOff>
    </xdr:from>
    <xdr:to>
      <xdr:col>24</xdr:col>
      <xdr:colOff>114300</xdr:colOff>
      <xdr:row>36</xdr:row>
      <xdr:rowOff>15240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8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63517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82804</xdr:rowOff>
    </xdr:from>
    <xdr:to>
      <xdr:col>20</xdr:col>
      <xdr:colOff>38100</xdr:colOff>
      <xdr:row>36</xdr:row>
      <xdr:rowOff>12954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8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4081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176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53848</xdr:rowOff>
    </xdr:from>
    <xdr:to>
      <xdr:col>15</xdr:col>
      <xdr:colOff>101600</xdr:colOff>
      <xdr:row>35</xdr:row>
      <xdr:rowOff>155448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5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525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82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27178</xdr:rowOff>
    </xdr:from>
    <xdr:to>
      <xdr:col>10</xdr:col>
      <xdr:colOff>165100</xdr:colOff>
      <xdr:row>35</xdr:row>
      <xdr:rowOff>128778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2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145305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803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6604</xdr:rowOff>
    </xdr:from>
    <xdr:to>
      <xdr:col>6</xdr:col>
      <xdr:colOff>38100</xdr:colOff>
      <xdr:row>35</xdr:row>
      <xdr:rowOff>108204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0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124731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82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115074</xdr:rowOff>
    </xdr:from>
    <xdr:to>
      <xdr:col>24</xdr:col>
      <xdr:colOff>62865</xdr:colOff>
      <xdr:row>59</xdr:row>
      <xdr:rowOff>121094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9373374"/>
          <a:ext cx="1270" cy="863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124921</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24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121094</xdr:rowOff>
    </xdr:from>
    <xdr:to>
      <xdr:col>24</xdr:col>
      <xdr:colOff>152400</xdr:colOff>
      <xdr:row>59</xdr:row>
      <xdr:rowOff>121094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236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61751</xdr:rowOff>
    </xdr:from>
    <xdr:ext cx="534377"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914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91,939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115074</xdr:rowOff>
    </xdr:from>
    <xdr:to>
      <xdr:col>24</xdr:col>
      <xdr:colOff>152400</xdr:colOff>
      <xdr:row>54</xdr:row>
      <xdr:rowOff>115074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937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154039</xdr:rowOff>
    </xdr:from>
    <xdr:to>
      <xdr:col>24</xdr:col>
      <xdr:colOff>63500</xdr:colOff>
      <xdr:row>59</xdr:row>
      <xdr:rowOff>5779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10098139"/>
          <a:ext cx="838200" cy="2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19969</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7926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168542</xdr:rowOff>
    </xdr:from>
    <xdr:to>
      <xdr:col>24</xdr:col>
      <xdr:colOff>114300</xdr:colOff>
      <xdr:row>58</xdr:row>
      <xdr:rowOff>98692</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941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5779</xdr:rowOff>
    </xdr:from>
    <xdr:to>
      <xdr:col>19</xdr:col>
      <xdr:colOff>177800</xdr:colOff>
      <xdr:row>59</xdr:row>
      <xdr:rowOff>28042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10121329"/>
          <a:ext cx="889000" cy="2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145872</xdr:rowOff>
    </xdr:from>
    <xdr:to>
      <xdr:col>20</xdr:col>
      <xdr:colOff>38100</xdr:colOff>
      <xdr:row>58</xdr:row>
      <xdr:rowOff>76022</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91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92549</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69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117107</xdr:rowOff>
    </xdr:from>
    <xdr:to>
      <xdr:col>15</xdr:col>
      <xdr:colOff>50800</xdr:colOff>
      <xdr:row>59</xdr:row>
      <xdr:rowOff>28042</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8861057"/>
          <a:ext cx="889000" cy="128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146786</xdr:rowOff>
    </xdr:from>
    <xdr:to>
      <xdr:col>15</xdr:col>
      <xdr:colOff>101600</xdr:colOff>
      <xdr:row>58</xdr:row>
      <xdr:rowOff>76936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93463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69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117107</xdr:rowOff>
    </xdr:from>
    <xdr:to>
      <xdr:col>10</xdr:col>
      <xdr:colOff>114300</xdr:colOff>
      <xdr:row>59</xdr:row>
      <xdr:rowOff>72390</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8861057"/>
          <a:ext cx="889000" cy="1326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124523</xdr:rowOff>
    </xdr:from>
    <xdr:to>
      <xdr:col>10</xdr:col>
      <xdr:colOff>165100</xdr:colOff>
      <xdr:row>51</xdr:row>
      <xdr:rowOff>54673</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869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71200</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847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62750</xdr:rowOff>
    </xdr:from>
    <xdr:to>
      <xdr:col>6</xdr:col>
      <xdr:colOff>38100</xdr:colOff>
      <xdr:row>58</xdr:row>
      <xdr:rowOff>164350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1000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9427</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78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103239</xdr:rowOff>
    </xdr:from>
    <xdr:to>
      <xdr:col>24</xdr:col>
      <xdr:colOff>114300</xdr:colOff>
      <xdr:row>59</xdr:row>
      <xdr:rowOff>33389</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1004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81666</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1002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126429</xdr:rowOff>
    </xdr:from>
    <xdr:to>
      <xdr:col>20</xdr:col>
      <xdr:colOff>38100</xdr:colOff>
      <xdr:row>59</xdr:row>
      <xdr:rowOff>56579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1007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47706</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10163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148692</xdr:rowOff>
    </xdr:from>
    <xdr:to>
      <xdr:col>15</xdr:col>
      <xdr:colOff>101600</xdr:colOff>
      <xdr:row>59</xdr:row>
      <xdr:rowOff>78842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1009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69969</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1018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66307</xdr:rowOff>
    </xdr:from>
    <xdr:to>
      <xdr:col>10</xdr:col>
      <xdr:colOff>165100</xdr:colOff>
      <xdr:row>51</xdr:row>
      <xdr:rowOff>167907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881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159034</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8902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21590</xdr:rowOff>
    </xdr:from>
    <xdr:to>
      <xdr:col>6</xdr:col>
      <xdr:colOff>38100</xdr:colOff>
      <xdr:row>59</xdr:row>
      <xdr:rowOff>123190</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1013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114317</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10229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89390</xdr:rowOff>
    </xdr:from>
    <xdr:to>
      <xdr:col>24</xdr:col>
      <xdr:colOff>62865</xdr:colOff>
      <xdr:row>78</xdr:row>
      <xdr:rowOff>156680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090890"/>
          <a:ext cx="1270" cy="1438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160507</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533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156680</xdr:rowOff>
    </xdr:from>
    <xdr:to>
      <xdr:col>24</xdr:col>
      <xdr:colOff>152400</xdr:colOff>
      <xdr:row>78</xdr:row>
      <xdr:rowOff>156680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5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36067</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866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89390</xdr:rowOff>
    </xdr:from>
    <xdr:to>
      <xdr:col>24</xdr:col>
      <xdr:colOff>152400</xdr:colOff>
      <xdr:row>70</xdr:row>
      <xdr:rowOff>89390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09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159936</xdr:rowOff>
    </xdr:from>
    <xdr:to>
      <xdr:col>24</xdr:col>
      <xdr:colOff>63500</xdr:colOff>
      <xdr:row>73</xdr:row>
      <xdr:rowOff>107138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2504336"/>
          <a:ext cx="838200" cy="118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90169</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9489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111742</xdr:rowOff>
    </xdr:from>
    <xdr:to>
      <xdr:col>24</xdr:col>
      <xdr:colOff>114300</xdr:colOff>
      <xdr:row>76</xdr:row>
      <xdr:rowOff>41892</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97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107138</xdr:rowOff>
    </xdr:from>
    <xdr:to>
      <xdr:col>19</xdr:col>
      <xdr:colOff>177800</xdr:colOff>
      <xdr:row>73</xdr:row>
      <xdr:rowOff>107751</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2622988"/>
          <a:ext cx="889000" cy="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32334</xdr:rowOff>
    </xdr:from>
    <xdr:to>
      <xdr:col>20</xdr:col>
      <xdr:colOff>38100</xdr:colOff>
      <xdr:row>76</xdr:row>
      <xdr:rowOff>133934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06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125061</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3155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107751</xdr:rowOff>
    </xdr:from>
    <xdr:to>
      <xdr:col>15</xdr:col>
      <xdr:colOff>50800</xdr:colOff>
      <xdr:row>75</xdr:row>
      <xdr:rowOff>95662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2623601"/>
          <a:ext cx="889000" cy="330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142018</xdr:rowOff>
    </xdr:from>
    <xdr:to>
      <xdr:col>15</xdr:col>
      <xdr:colOff>101600</xdr:colOff>
      <xdr:row>76</xdr:row>
      <xdr:rowOff>72168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63295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3093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95662</xdr:rowOff>
    </xdr:from>
    <xdr:to>
      <xdr:col>10</xdr:col>
      <xdr:colOff>114300</xdr:colOff>
      <xdr:row>76</xdr:row>
      <xdr:rowOff>47464</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2954412"/>
          <a:ext cx="889000" cy="123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33176</xdr:rowOff>
    </xdr:from>
    <xdr:to>
      <xdr:col>10</xdr:col>
      <xdr:colOff>165100</xdr:colOff>
      <xdr:row>77</xdr:row>
      <xdr:rowOff>134776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2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125903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32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90171</xdr:rowOff>
    </xdr:from>
    <xdr:to>
      <xdr:col>6</xdr:col>
      <xdr:colOff>38100</xdr:colOff>
      <xdr:row>78</xdr:row>
      <xdr:rowOff>20321</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29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11448</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384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109136</xdr:rowOff>
    </xdr:from>
    <xdr:to>
      <xdr:col>24</xdr:col>
      <xdr:colOff>114300</xdr:colOff>
      <xdr:row>73</xdr:row>
      <xdr:rowOff>39286</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45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132013</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304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56338</xdr:rowOff>
    </xdr:from>
    <xdr:to>
      <xdr:col>20</xdr:col>
      <xdr:colOff>38100</xdr:colOff>
      <xdr:row>73</xdr:row>
      <xdr:rowOff>157938</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257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3015</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2347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56951</xdr:rowOff>
    </xdr:from>
    <xdr:to>
      <xdr:col>15</xdr:col>
      <xdr:colOff>101600</xdr:colOff>
      <xdr:row>73</xdr:row>
      <xdr:rowOff>158551</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257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3628</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2348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44862</xdr:rowOff>
    </xdr:from>
    <xdr:to>
      <xdr:col>10</xdr:col>
      <xdr:colOff>165100</xdr:colOff>
      <xdr:row>75</xdr:row>
      <xdr:rowOff>146462</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290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162989</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267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168114</xdr:rowOff>
    </xdr:from>
    <xdr:to>
      <xdr:col>6</xdr:col>
      <xdr:colOff>38100</xdr:colOff>
      <xdr:row>76</xdr:row>
      <xdr:rowOff>98264</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02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114792</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2802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85694</xdr:rowOff>
    </xdr:from>
    <xdr:to>
      <xdr:col>24</xdr:col>
      <xdr:colOff>62865</xdr:colOff>
      <xdr:row>98</xdr:row>
      <xdr:rowOff>55918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87644"/>
          <a:ext cx="1270" cy="1170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59745</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6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55918</xdr:rowOff>
    </xdr:from>
    <xdr:to>
      <xdr:col>24</xdr:col>
      <xdr:colOff>152400</xdr:colOff>
      <xdr:row>98</xdr:row>
      <xdr:rowOff>55918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58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32371</xdr:rowOff>
    </xdr:from>
    <xdr:ext cx="534377"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46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89,835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85694</xdr:rowOff>
    </xdr:from>
    <xdr:to>
      <xdr:col>24</xdr:col>
      <xdr:colOff>152400</xdr:colOff>
      <xdr:row>91</xdr:row>
      <xdr:rowOff>85694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8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75806</xdr:rowOff>
    </xdr:from>
    <xdr:to>
      <xdr:col>24</xdr:col>
      <xdr:colOff>63500</xdr:colOff>
      <xdr:row>96</xdr:row>
      <xdr:rowOff>131166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6363556"/>
          <a:ext cx="838200" cy="2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70375</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529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91948</xdr:rowOff>
    </xdr:from>
    <xdr:to>
      <xdr:col>24</xdr:col>
      <xdr:colOff>114300</xdr:colOff>
      <xdr:row>97</xdr:row>
      <xdr:rowOff>22098</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5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75806</xdr:rowOff>
    </xdr:from>
    <xdr:to>
      <xdr:col>19</xdr:col>
      <xdr:colOff>177800</xdr:colOff>
      <xdr:row>95</xdr:row>
      <xdr:rowOff>124994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363556"/>
          <a:ext cx="889000" cy="4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133192</xdr:rowOff>
    </xdr:from>
    <xdr:to>
      <xdr:col>20</xdr:col>
      <xdr:colOff>38100</xdr:colOff>
      <xdr:row>96</xdr:row>
      <xdr:rowOff>63342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4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54469</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51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124994</xdr:rowOff>
    </xdr:from>
    <xdr:to>
      <xdr:col>15</xdr:col>
      <xdr:colOff>50800</xdr:colOff>
      <xdr:row>97</xdr:row>
      <xdr:rowOff>15380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412744"/>
          <a:ext cx="889000" cy="23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1022</xdr:rowOff>
    </xdr:from>
    <xdr:to>
      <xdr:col>15</xdr:col>
      <xdr:colOff>101600</xdr:colOff>
      <xdr:row>96</xdr:row>
      <xdr:rowOff>102622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46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93749</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55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15380</xdr:rowOff>
    </xdr:from>
    <xdr:to>
      <xdr:col>10</xdr:col>
      <xdr:colOff>114300</xdr:colOff>
      <xdr:row>97</xdr:row>
      <xdr:rowOff>126155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646030"/>
          <a:ext cx="889000" cy="110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38379</xdr:rowOff>
    </xdr:from>
    <xdr:to>
      <xdr:col>10</xdr:col>
      <xdr:colOff>165100</xdr:colOff>
      <xdr:row>97</xdr:row>
      <xdr:rowOff>139979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6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131106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76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51657</xdr:rowOff>
    </xdr:from>
    <xdr:to>
      <xdr:col>6</xdr:col>
      <xdr:colOff>38100</xdr:colOff>
      <xdr:row>97</xdr:row>
      <xdr:rowOff>153257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8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169784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45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80366</xdr:rowOff>
    </xdr:from>
    <xdr:to>
      <xdr:col>24</xdr:col>
      <xdr:colOff>114300</xdr:colOff>
      <xdr:row>97</xdr:row>
      <xdr:rowOff>10516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53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103243</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39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25006</xdr:rowOff>
    </xdr:from>
    <xdr:to>
      <xdr:col>20</xdr:col>
      <xdr:colOff>38100</xdr:colOff>
      <xdr:row>95</xdr:row>
      <xdr:rowOff>126606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31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143133</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087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74194</xdr:rowOff>
    </xdr:from>
    <xdr:to>
      <xdr:col>15</xdr:col>
      <xdr:colOff>101600</xdr:colOff>
      <xdr:row>96</xdr:row>
      <xdr:rowOff>4344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36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20871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13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136030</xdr:rowOff>
    </xdr:from>
    <xdr:to>
      <xdr:col>10</xdr:col>
      <xdr:colOff>165100</xdr:colOff>
      <xdr:row>97</xdr:row>
      <xdr:rowOff>66180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59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82707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37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75355</xdr:rowOff>
    </xdr:from>
    <xdr:to>
      <xdr:col>6</xdr:col>
      <xdr:colOff>38100</xdr:colOff>
      <xdr:row>98</xdr:row>
      <xdr:rowOff>5505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70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168082</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798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88265</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03215"/>
          <a:ext cx="1270" cy="132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34942</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7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88265</xdr:rowOff>
    </xdr:from>
    <xdr:to>
      <xdr:col>55</xdr:col>
      <xdr:colOff>88900</xdr:colOff>
      <xdr:row>31</xdr:row>
      <xdr:rowOff>88265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0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53213</xdr:rowOff>
    </xdr:from>
    <xdr:to>
      <xdr:col>55</xdr:col>
      <xdr:colOff>0</xdr:colOff>
      <xdr:row>37</xdr:row>
      <xdr:rowOff>126365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396863"/>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57040</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0069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78613</xdr:rowOff>
    </xdr:from>
    <xdr:to>
      <xdr:col>55</xdr:col>
      <xdr:colOff>50800</xdr:colOff>
      <xdr:row>38</xdr:row>
      <xdr:rowOff>8763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2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53213</xdr:rowOff>
    </xdr:from>
    <xdr:to>
      <xdr:col>50</xdr:col>
      <xdr:colOff>114300</xdr:colOff>
      <xdr:row>37</xdr:row>
      <xdr:rowOff>58547</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396863"/>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72517</xdr:rowOff>
    </xdr:from>
    <xdr:to>
      <xdr:col>50</xdr:col>
      <xdr:colOff>165100</xdr:colOff>
      <xdr:row>38</xdr:row>
      <xdr:rowOff>2667</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165244</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508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58547</xdr:rowOff>
    </xdr:from>
    <xdr:to>
      <xdr:col>45</xdr:col>
      <xdr:colOff>177800</xdr:colOff>
      <xdr:row>37</xdr:row>
      <xdr:rowOff>121793</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6402197"/>
          <a:ext cx="889000" cy="6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59944</xdr:rowOff>
    </xdr:from>
    <xdr:to>
      <xdr:col>46</xdr:col>
      <xdr:colOff>38100</xdr:colOff>
      <xdr:row>37</xdr:row>
      <xdr:rowOff>161544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152671</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496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121793</xdr:rowOff>
    </xdr:from>
    <xdr:to>
      <xdr:col>41</xdr:col>
      <xdr:colOff>50800</xdr:colOff>
      <xdr:row>37</xdr:row>
      <xdr:rowOff>122555</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6465443"/>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57277</xdr:rowOff>
    </xdr:from>
    <xdr:to>
      <xdr:col>41</xdr:col>
      <xdr:colOff>101600</xdr:colOff>
      <xdr:row>37</xdr:row>
      <xdr:rowOff>158877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0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3954</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176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69088</xdr:rowOff>
    </xdr:from>
    <xdr:to>
      <xdr:col>36</xdr:col>
      <xdr:colOff>165100</xdr:colOff>
      <xdr:row>37</xdr:row>
      <xdr:rowOff>170688</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1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15765</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187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75565</xdr:rowOff>
    </xdr:from>
    <xdr:to>
      <xdr:col>55</xdr:col>
      <xdr:colOff>50800</xdr:colOff>
      <xdr:row>38</xdr:row>
      <xdr:rowOff>5715</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41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98442</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2706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2413</xdr:rowOff>
    </xdr:from>
    <xdr:to>
      <xdr:col>50</xdr:col>
      <xdr:colOff>165100</xdr:colOff>
      <xdr:row>37</xdr:row>
      <xdr:rowOff>104013</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34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120540</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121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7747</xdr:rowOff>
    </xdr:from>
    <xdr:to>
      <xdr:col>46</xdr:col>
      <xdr:colOff>38100</xdr:colOff>
      <xdr:row>37</xdr:row>
      <xdr:rowOff>109347</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35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125874</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126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70993</xdr:rowOff>
    </xdr:from>
    <xdr:to>
      <xdr:col>41</xdr:col>
      <xdr:colOff>101600</xdr:colOff>
      <xdr:row>38</xdr:row>
      <xdr:rowOff>1143</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41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163720</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507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71755</xdr:rowOff>
    </xdr:from>
    <xdr:to>
      <xdr:col>36</xdr:col>
      <xdr:colOff>165100</xdr:colOff>
      <xdr:row>38</xdr:row>
      <xdr:rowOff>1905</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41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164482</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508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120345</xdr:rowOff>
    </xdr:from>
    <xdr:to>
      <xdr:col>54</xdr:col>
      <xdr:colOff>189865</xdr:colOff>
      <xdr:row>59</xdr:row>
      <xdr:rowOff>35763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92845"/>
          <a:ext cx="1270" cy="1458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39590</xdr:rowOff>
    </xdr:from>
    <xdr:ext cx="378565"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5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35763</xdr:rowOff>
    </xdr:from>
    <xdr:to>
      <xdr:col>55</xdr:col>
      <xdr:colOff>88900</xdr:colOff>
      <xdr:row>59</xdr:row>
      <xdr:rowOff>35763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5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67022</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6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120345</xdr:rowOff>
    </xdr:from>
    <xdr:to>
      <xdr:col>55</xdr:col>
      <xdr:colOff>88900</xdr:colOff>
      <xdr:row>50</xdr:row>
      <xdr:rowOff>120345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92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140919</xdr:rowOff>
    </xdr:from>
    <xdr:to>
      <xdr:col>55</xdr:col>
      <xdr:colOff>0</xdr:colOff>
      <xdr:row>58</xdr:row>
      <xdr:rowOff>153188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10085019"/>
          <a:ext cx="838200" cy="12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98518</xdr:rowOff>
    </xdr:from>
    <xdr:ext cx="469744"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528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75641</xdr:rowOff>
    </xdr:from>
    <xdr:to>
      <xdr:col>55</xdr:col>
      <xdr:colOff>50800</xdr:colOff>
      <xdr:row>57</xdr:row>
      <xdr:rowOff>5791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67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140919</xdr:rowOff>
    </xdr:from>
    <xdr:to>
      <xdr:col>50</xdr:col>
      <xdr:colOff>114300</xdr:colOff>
      <xdr:row>58</xdr:row>
      <xdr:rowOff>164770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10085019"/>
          <a:ext cx="889000" cy="23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100406</xdr:rowOff>
    </xdr:from>
    <xdr:to>
      <xdr:col>50</xdr:col>
      <xdr:colOff>165100</xdr:colOff>
      <xdr:row>57</xdr:row>
      <xdr:rowOff>30556</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01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47083</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04428" y="947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164770</xdr:rowOff>
    </xdr:from>
    <xdr:to>
      <xdr:col>45</xdr:col>
      <xdr:colOff>177800</xdr:colOff>
      <xdr:row>59</xdr:row>
      <xdr:rowOff>3988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10108870"/>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107950</xdr:rowOff>
    </xdr:from>
    <xdr:to>
      <xdr:col>46</xdr:col>
      <xdr:colOff>38100</xdr:colOff>
      <xdr:row>57</xdr:row>
      <xdr:rowOff>38100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7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54627</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15428" y="948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158750</xdr:rowOff>
    </xdr:from>
    <xdr:to>
      <xdr:col>41</xdr:col>
      <xdr:colOff>50800</xdr:colOff>
      <xdr:row>59</xdr:row>
      <xdr:rowOff>3988</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10102850"/>
          <a:ext cx="889000" cy="1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76632</xdr:rowOff>
    </xdr:from>
    <xdr:to>
      <xdr:col>41</xdr:col>
      <xdr:colOff>101600</xdr:colOff>
      <xdr:row>57</xdr:row>
      <xdr:rowOff>6782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67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23309</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26428" y="9453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99492</xdr:rowOff>
    </xdr:from>
    <xdr:to>
      <xdr:col>36</xdr:col>
      <xdr:colOff>165100</xdr:colOff>
      <xdr:row>57</xdr:row>
      <xdr:rowOff>29642</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70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46169</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37428" y="9475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102388</xdr:rowOff>
    </xdr:from>
    <xdr:to>
      <xdr:col>55</xdr:col>
      <xdr:colOff>50800</xdr:colOff>
      <xdr:row>59</xdr:row>
      <xdr:rowOff>32538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1004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17315</xdr:rowOff>
    </xdr:from>
    <xdr:ext cx="378565"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961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90119</xdr:rowOff>
    </xdr:from>
    <xdr:to>
      <xdr:col>50</xdr:col>
      <xdr:colOff>165100</xdr:colOff>
      <xdr:row>59</xdr:row>
      <xdr:rowOff>20269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1003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11396</xdr:rowOff>
    </xdr:from>
    <xdr:ext cx="378565"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50017" y="101269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113970</xdr:rowOff>
    </xdr:from>
    <xdr:to>
      <xdr:col>46</xdr:col>
      <xdr:colOff>38100</xdr:colOff>
      <xdr:row>59</xdr:row>
      <xdr:rowOff>44120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1005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35247</xdr:rowOff>
    </xdr:from>
    <xdr:ext cx="378565"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61017" y="10150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124638</xdr:rowOff>
    </xdr:from>
    <xdr:to>
      <xdr:col>41</xdr:col>
      <xdr:colOff>101600</xdr:colOff>
      <xdr:row>59</xdr:row>
      <xdr:rowOff>54788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1006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45915</xdr:rowOff>
    </xdr:from>
    <xdr:ext cx="378565"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72017" y="10161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107950</xdr:rowOff>
    </xdr:from>
    <xdr:to>
      <xdr:col>36</xdr:col>
      <xdr:colOff>165100</xdr:colOff>
      <xdr:row>59</xdr:row>
      <xdr:rowOff>38100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1005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29227</xdr:rowOff>
    </xdr:from>
    <xdr:ext cx="378565"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83017" y="101447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45615</xdr:rowOff>
    </xdr:from>
    <xdr:to>
      <xdr:col>54</xdr:col>
      <xdr:colOff>189865</xdr:colOff>
      <xdr:row>79</xdr:row>
      <xdr:rowOff>74712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218565"/>
          <a:ext cx="1270" cy="1400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78539</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23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74712</xdr:rowOff>
    </xdr:from>
    <xdr:to>
      <xdr:col>55</xdr:col>
      <xdr:colOff>88900</xdr:colOff>
      <xdr:row>79</xdr:row>
      <xdr:rowOff>74712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19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163742</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99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45615</xdr:rowOff>
    </xdr:from>
    <xdr:to>
      <xdr:col>55</xdr:col>
      <xdr:colOff>88900</xdr:colOff>
      <xdr:row>71</xdr:row>
      <xdr:rowOff>45615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218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6900</xdr:rowOff>
    </xdr:from>
    <xdr:to>
      <xdr:col>55</xdr:col>
      <xdr:colOff>0</xdr:colOff>
      <xdr:row>79</xdr:row>
      <xdr:rowOff>46774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551450"/>
          <a:ext cx="838200" cy="39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19014</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220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167587</xdr:rowOff>
    </xdr:from>
    <xdr:to>
      <xdr:col>55</xdr:col>
      <xdr:colOff>50800</xdr:colOff>
      <xdr:row>78</xdr:row>
      <xdr:rowOff>97737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69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6900</xdr:rowOff>
    </xdr:from>
    <xdr:to>
      <xdr:col>50</xdr:col>
      <xdr:colOff>114300</xdr:colOff>
      <xdr:row>79</xdr:row>
      <xdr:rowOff>19309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551450"/>
          <a:ext cx="889000" cy="1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122504</xdr:rowOff>
    </xdr:from>
    <xdr:to>
      <xdr:col>50</xdr:col>
      <xdr:colOff>165100</xdr:colOff>
      <xdr:row>78</xdr:row>
      <xdr:rowOff>52654</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69181</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09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165613</xdr:rowOff>
    </xdr:from>
    <xdr:to>
      <xdr:col>45</xdr:col>
      <xdr:colOff>177800</xdr:colOff>
      <xdr:row>79</xdr:row>
      <xdr:rowOff>19309</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538713"/>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95431</xdr:rowOff>
    </xdr:from>
    <xdr:to>
      <xdr:col>46</xdr:col>
      <xdr:colOff>38100</xdr:colOff>
      <xdr:row>78</xdr:row>
      <xdr:rowOff>25581</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42108</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07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165613</xdr:rowOff>
    </xdr:from>
    <xdr:to>
      <xdr:col>41</xdr:col>
      <xdr:colOff>50800</xdr:colOff>
      <xdr:row>79</xdr:row>
      <xdr:rowOff>42430</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538713"/>
          <a:ext cx="889000" cy="4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68914</xdr:rowOff>
    </xdr:from>
    <xdr:to>
      <xdr:col>41</xdr:col>
      <xdr:colOff>101600</xdr:colOff>
      <xdr:row>77</xdr:row>
      <xdr:rowOff>170514</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15591</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04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38134</xdr:rowOff>
    </xdr:from>
    <xdr:to>
      <xdr:col>36</xdr:col>
      <xdr:colOff>165100</xdr:colOff>
      <xdr:row>78</xdr:row>
      <xdr:rowOff>139734</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156261</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8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167424</xdr:rowOff>
    </xdr:from>
    <xdr:to>
      <xdr:col>55</xdr:col>
      <xdr:colOff>50800</xdr:colOff>
      <xdr:row>79</xdr:row>
      <xdr:rowOff>97574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54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82351</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455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127550</xdr:rowOff>
    </xdr:from>
    <xdr:to>
      <xdr:col>50</xdr:col>
      <xdr:colOff>165100</xdr:colOff>
      <xdr:row>79</xdr:row>
      <xdr:rowOff>57700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50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48827</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59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139959</xdr:rowOff>
    </xdr:from>
    <xdr:to>
      <xdr:col>46</xdr:col>
      <xdr:colOff>38100</xdr:colOff>
      <xdr:row>79</xdr:row>
      <xdr:rowOff>70109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51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61236</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60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114813</xdr:rowOff>
    </xdr:from>
    <xdr:to>
      <xdr:col>41</xdr:col>
      <xdr:colOff>101600</xdr:colOff>
      <xdr:row>79</xdr:row>
      <xdr:rowOff>44963</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8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36090</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58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163080</xdr:rowOff>
    </xdr:from>
    <xdr:to>
      <xdr:col>36</xdr:col>
      <xdr:colOff>165100</xdr:colOff>
      <xdr:row>79</xdr:row>
      <xdr:rowOff>93230</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53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84357</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628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67371</xdr:rowOff>
    </xdr:from>
    <xdr:to>
      <xdr:col>54</xdr:col>
      <xdr:colOff>189865</xdr:colOff>
      <xdr:row>98</xdr:row>
      <xdr:rowOff>65291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497871"/>
          <a:ext cx="1270" cy="136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69118</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87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65291</xdr:rowOff>
    </xdr:from>
    <xdr:to>
      <xdr:col>55</xdr:col>
      <xdr:colOff>88900</xdr:colOff>
      <xdr:row>98</xdr:row>
      <xdr:rowOff>65291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867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14048</xdr:rowOff>
    </xdr:from>
    <xdr:ext cx="534377"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27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67371</xdr:rowOff>
    </xdr:from>
    <xdr:to>
      <xdr:col>55</xdr:col>
      <xdr:colOff>88900</xdr:colOff>
      <xdr:row>90</xdr:row>
      <xdr:rowOff>67371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4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37767</xdr:rowOff>
    </xdr:from>
    <xdr:to>
      <xdr:col>55</xdr:col>
      <xdr:colOff>0</xdr:colOff>
      <xdr:row>97</xdr:row>
      <xdr:rowOff>47963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6668417"/>
          <a:ext cx="838200" cy="10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87431</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203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64554</xdr:rowOff>
    </xdr:from>
    <xdr:to>
      <xdr:col>55</xdr:col>
      <xdr:colOff>50800</xdr:colOff>
      <xdr:row>95</xdr:row>
      <xdr:rowOff>166154</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35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47963</xdr:rowOff>
    </xdr:from>
    <xdr:to>
      <xdr:col>50</xdr:col>
      <xdr:colOff>114300</xdr:colOff>
      <xdr:row>97</xdr:row>
      <xdr:rowOff>75966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678613"/>
          <a:ext cx="889000" cy="2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46861</xdr:rowOff>
    </xdr:from>
    <xdr:to>
      <xdr:col>50</xdr:col>
      <xdr:colOff>165100</xdr:colOff>
      <xdr:row>95</xdr:row>
      <xdr:rowOff>148461</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33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164988</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10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72081</xdr:rowOff>
    </xdr:from>
    <xdr:to>
      <xdr:col>45</xdr:col>
      <xdr:colOff>177800</xdr:colOff>
      <xdr:row>97</xdr:row>
      <xdr:rowOff>75966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6702731"/>
          <a:ext cx="889000" cy="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76853</xdr:rowOff>
    </xdr:from>
    <xdr:to>
      <xdr:col>46</xdr:col>
      <xdr:colOff>38100</xdr:colOff>
      <xdr:row>96</xdr:row>
      <xdr:rowOff>7003</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36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23530</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13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57770</xdr:rowOff>
    </xdr:from>
    <xdr:to>
      <xdr:col>41</xdr:col>
      <xdr:colOff>50800</xdr:colOff>
      <xdr:row>97</xdr:row>
      <xdr:rowOff>72081</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6972300" y="16688420"/>
          <a:ext cx="889000" cy="1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31705</xdr:rowOff>
    </xdr:from>
    <xdr:to>
      <xdr:col>41</xdr:col>
      <xdr:colOff>101600</xdr:colOff>
      <xdr:row>95</xdr:row>
      <xdr:rowOff>133305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31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149832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09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63023</xdr:rowOff>
    </xdr:from>
    <xdr:to>
      <xdr:col>36</xdr:col>
      <xdr:colOff>165100</xdr:colOff>
      <xdr:row>95</xdr:row>
      <xdr:rowOff>164623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35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9700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1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158417</xdr:rowOff>
    </xdr:from>
    <xdr:to>
      <xdr:col>55</xdr:col>
      <xdr:colOff>50800</xdr:colOff>
      <xdr:row>97</xdr:row>
      <xdr:rowOff>88567</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61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136844</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59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168613</xdr:rowOff>
    </xdr:from>
    <xdr:to>
      <xdr:col>50</xdr:col>
      <xdr:colOff>165100</xdr:colOff>
      <xdr:row>97</xdr:row>
      <xdr:rowOff>98763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62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89890</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72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25166</xdr:rowOff>
    </xdr:from>
    <xdr:to>
      <xdr:col>46</xdr:col>
      <xdr:colOff>38100</xdr:colOff>
      <xdr:row>97</xdr:row>
      <xdr:rowOff>126766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65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117893</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748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21281</xdr:rowOff>
    </xdr:from>
    <xdr:to>
      <xdr:col>41</xdr:col>
      <xdr:colOff>101600</xdr:colOff>
      <xdr:row>97</xdr:row>
      <xdr:rowOff>122881</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65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114008</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744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6970</xdr:rowOff>
    </xdr:from>
    <xdr:to>
      <xdr:col>36</xdr:col>
      <xdr:colOff>165100</xdr:colOff>
      <xdr:row>97</xdr:row>
      <xdr:rowOff>108570</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63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99697</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730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130883</xdr:rowOff>
    </xdr:from>
    <xdr:to>
      <xdr:col>85</xdr:col>
      <xdr:colOff>126364</xdr:colOff>
      <xdr:row>39</xdr:row>
      <xdr:rowOff>61758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74383"/>
          <a:ext cx="1269" cy="1473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65585</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52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61758</xdr:rowOff>
    </xdr:from>
    <xdr:to>
      <xdr:col>86</xdr:col>
      <xdr:colOff>25400</xdr:colOff>
      <xdr:row>39</xdr:row>
      <xdr:rowOff>61758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4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77560</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4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130883</xdr:rowOff>
    </xdr:from>
    <xdr:to>
      <xdr:col>86</xdr:col>
      <xdr:colOff>25400</xdr:colOff>
      <xdr:row>30</xdr:row>
      <xdr:rowOff>130883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74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1778</xdr:rowOff>
    </xdr:from>
    <xdr:to>
      <xdr:col>85</xdr:col>
      <xdr:colOff>127000</xdr:colOff>
      <xdr:row>38</xdr:row>
      <xdr:rowOff>23440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6516878"/>
          <a:ext cx="838200" cy="21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146611</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1473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123734</xdr:rowOff>
    </xdr:from>
    <xdr:to>
      <xdr:col>85</xdr:col>
      <xdr:colOff>177800</xdr:colOff>
      <xdr:row>37</xdr:row>
      <xdr:rowOff>53884</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29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1778</xdr:rowOff>
    </xdr:from>
    <xdr:to>
      <xdr:col>81</xdr:col>
      <xdr:colOff>50800</xdr:colOff>
      <xdr:row>38</xdr:row>
      <xdr:rowOff>146993</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516878"/>
          <a:ext cx="889000" cy="145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25328</xdr:rowOff>
    </xdr:from>
    <xdr:to>
      <xdr:col>81</xdr:col>
      <xdr:colOff>101600</xdr:colOff>
      <xdr:row>37</xdr:row>
      <xdr:rowOff>126928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36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143455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14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113030</xdr:rowOff>
    </xdr:from>
    <xdr:to>
      <xdr:col>76</xdr:col>
      <xdr:colOff>114300</xdr:colOff>
      <xdr:row>38</xdr:row>
      <xdr:rowOff>146993</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6628130"/>
          <a:ext cx="889000" cy="3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61577</xdr:rowOff>
    </xdr:from>
    <xdr:to>
      <xdr:col>76</xdr:col>
      <xdr:colOff>165100</xdr:colOff>
      <xdr:row>37</xdr:row>
      <xdr:rowOff>163177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40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8254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18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113030</xdr:rowOff>
    </xdr:from>
    <xdr:to>
      <xdr:col>71</xdr:col>
      <xdr:colOff>177800</xdr:colOff>
      <xdr:row>38</xdr:row>
      <xdr:rowOff>121303</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628130"/>
          <a:ext cx="889000" cy="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16401</xdr:rowOff>
    </xdr:from>
    <xdr:to>
      <xdr:col>72</xdr:col>
      <xdr:colOff>38100</xdr:colOff>
      <xdr:row>37</xdr:row>
      <xdr:rowOff>118001</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36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134528</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13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32730</xdr:rowOff>
    </xdr:from>
    <xdr:to>
      <xdr:col>67</xdr:col>
      <xdr:colOff>101600</xdr:colOff>
      <xdr:row>37</xdr:row>
      <xdr:rowOff>134330</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150857</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15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144090</xdr:rowOff>
    </xdr:from>
    <xdr:to>
      <xdr:col>85</xdr:col>
      <xdr:colOff>177800</xdr:colOff>
      <xdr:row>38</xdr:row>
      <xdr:rowOff>74240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48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122517</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46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122428</xdr:rowOff>
    </xdr:from>
    <xdr:to>
      <xdr:col>81</xdr:col>
      <xdr:colOff>101600</xdr:colOff>
      <xdr:row>38</xdr:row>
      <xdr:rowOff>52578</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46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43705</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55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96193</xdr:rowOff>
    </xdr:from>
    <xdr:to>
      <xdr:col>76</xdr:col>
      <xdr:colOff>165100</xdr:colOff>
      <xdr:row>39</xdr:row>
      <xdr:rowOff>26343</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61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17470</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704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62230</xdr:rowOff>
    </xdr:from>
    <xdr:to>
      <xdr:col>72</xdr:col>
      <xdr:colOff>38100</xdr:colOff>
      <xdr:row>38</xdr:row>
      <xdr:rowOff>163830</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57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154957</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67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70503</xdr:rowOff>
    </xdr:from>
    <xdr:to>
      <xdr:col>67</xdr:col>
      <xdr:colOff>101600</xdr:colOff>
      <xdr:row>39</xdr:row>
      <xdr:rowOff>653</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58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163230</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67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125184</xdr:rowOff>
    </xdr:from>
    <xdr:to>
      <xdr:col>85</xdr:col>
      <xdr:colOff>126364</xdr:colOff>
      <xdr:row>57</xdr:row>
      <xdr:rowOff>121092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697684"/>
          <a:ext cx="1269" cy="1196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124919</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989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121092</xdr:rowOff>
    </xdr:from>
    <xdr:to>
      <xdr:col>86</xdr:col>
      <xdr:colOff>25400</xdr:colOff>
      <xdr:row>57</xdr:row>
      <xdr:rowOff>121092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9893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71861</xdr:rowOff>
    </xdr:from>
    <xdr:ext cx="534377"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7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80,635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125184</xdr:rowOff>
    </xdr:from>
    <xdr:to>
      <xdr:col>86</xdr:col>
      <xdr:colOff>25400</xdr:colOff>
      <xdr:row>50</xdr:row>
      <xdr:rowOff>125184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69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68720</xdr:rowOff>
    </xdr:from>
    <xdr:to>
      <xdr:col>85</xdr:col>
      <xdr:colOff>127000</xdr:colOff>
      <xdr:row>55</xdr:row>
      <xdr:rowOff>75166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5481300" y="9498470"/>
          <a:ext cx="838200" cy="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124190</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211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101313</xdr:rowOff>
    </xdr:from>
    <xdr:to>
      <xdr:col>85</xdr:col>
      <xdr:colOff>177800</xdr:colOff>
      <xdr:row>55</xdr:row>
      <xdr:rowOff>31463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35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2769</xdr:rowOff>
    </xdr:from>
    <xdr:to>
      <xdr:col>81</xdr:col>
      <xdr:colOff>50800</xdr:colOff>
      <xdr:row>55</xdr:row>
      <xdr:rowOff>68720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4592300" y="9432519"/>
          <a:ext cx="889000" cy="65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134186</xdr:rowOff>
    </xdr:from>
    <xdr:to>
      <xdr:col>81</xdr:col>
      <xdr:colOff>101600</xdr:colOff>
      <xdr:row>55</xdr:row>
      <xdr:rowOff>64336</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392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80863</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16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2769</xdr:rowOff>
    </xdr:from>
    <xdr:to>
      <xdr:col>76</xdr:col>
      <xdr:colOff>114300</xdr:colOff>
      <xdr:row>56</xdr:row>
      <xdr:rowOff>42225</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3703300" y="9432519"/>
          <a:ext cx="889000" cy="21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169618</xdr:rowOff>
    </xdr:from>
    <xdr:to>
      <xdr:col>76</xdr:col>
      <xdr:colOff>165100</xdr:colOff>
      <xdr:row>55</xdr:row>
      <xdr:rowOff>99768</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42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90895</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52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42225</xdr:rowOff>
    </xdr:from>
    <xdr:to>
      <xdr:col>71</xdr:col>
      <xdr:colOff>177800</xdr:colOff>
      <xdr:row>56</xdr:row>
      <xdr:rowOff>99055</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9643425"/>
          <a:ext cx="889000" cy="5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125590</xdr:rowOff>
    </xdr:from>
    <xdr:to>
      <xdr:col>72</xdr:col>
      <xdr:colOff>38100</xdr:colOff>
      <xdr:row>55</xdr:row>
      <xdr:rowOff>55740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38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72267</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15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40277</xdr:rowOff>
    </xdr:from>
    <xdr:to>
      <xdr:col>67</xdr:col>
      <xdr:colOff>101600</xdr:colOff>
      <xdr:row>55</xdr:row>
      <xdr:rowOff>141877</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47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158404</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24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24366</xdr:rowOff>
    </xdr:from>
    <xdr:to>
      <xdr:col>85</xdr:col>
      <xdr:colOff>177800</xdr:colOff>
      <xdr:row>55</xdr:row>
      <xdr:rowOff>125966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45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2793</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432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17920</xdr:rowOff>
    </xdr:from>
    <xdr:to>
      <xdr:col>81</xdr:col>
      <xdr:colOff>101600</xdr:colOff>
      <xdr:row>55</xdr:row>
      <xdr:rowOff>119520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44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110647</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54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123419</xdr:rowOff>
    </xdr:from>
    <xdr:to>
      <xdr:col>76</xdr:col>
      <xdr:colOff>165100</xdr:colOff>
      <xdr:row>55</xdr:row>
      <xdr:rowOff>53569</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38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70096</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15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162875</xdr:rowOff>
    </xdr:from>
    <xdr:to>
      <xdr:col>72</xdr:col>
      <xdr:colOff>38100</xdr:colOff>
      <xdr:row>56</xdr:row>
      <xdr:rowOff>93025</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59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84152</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968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48255</xdr:rowOff>
    </xdr:from>
    <xdr:to>
      <xdr:col>67</xdr:col>
      <xdr:colOff>101600</xdr:colOff>
      <xdr:row>56</xdr:row>
      <xdr:rowOff>149855</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64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140982</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74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129337</xdr:rowOff>
    </xdr:from>
    <xdr:to>
      <xdr:col>85</xdr:col>
      <xdr:colOff>126364</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302287"/>
          <a:ext cx="1269" cy="1286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76014</xdr:rowOff>
    </xdr:from>
    <xdr:ext cx="534377"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207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129337</xdr:rowOff>
    </xdr:from>
    <xdr:to>
      <xdr:col>86</xdr:col>
      <xdr:colOff>25400</xdr:colOff>
      <xdr:row>71</xdr:row>
      <xdr:rowOff>129337</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302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40717</xdr:rowOff>
    </xdr:from>
    <xdr:to>
      <xdr:col>85</xdr:col>
      <xdr:colOff>127000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5481300" y="13585267"/>
          <a:ext cx="838200" cy="3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103700</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305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80823</xdr:rowOff>
    </xdr:from>
    <xdr:to>
      <xdr:col>85</xdr:col>
      <xdr:colOff>177800</xdr:colOff>
      <xdr:row>79</xdr:row>
      <xdr:rowOff>10973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45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106274</xdr:rowOff>
    </xdr:from>
    <xdr:to>
      <xdr:col>81</xdr:col>
      <xdr:colOff>101600</xdr:colOff>
      <xdr:row>79</xdr:row>
      <xdr:rowOff>36424</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52951</xdr:rowOff>
    </xdr:from>
    <xdr:ext cx="378565"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2017" y="13254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1778</xdr:rowOff>
    </xdr:from>
    <xdr:to>
      <xdr:col>76</xdr:col>
      <xdr:colOff>114300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546328"/>
          <a:ext cx="889000" cy="4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62534</xdr:rowOff>
    </xdr:from>
    <xdr:to>
      <xdr:col>76</xdr:col>
      <xdr:colOff>165100</xdr:colOff>
      <xdr:row>78</xdr:row>
      <xdr:rowOff>164134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43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9211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321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1778</xdr:rowOff>
    </xdr:from>
    <xdr:to>
      <xdr:col>71</xdr:col>
      <xdr:colOff>177800</xdr:colOff>
      <xdr:row>79</xdr:row>
      <xdr:rowOff>24409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2814300" y="13546328"/>
          <a:ext cx="889000" cy="2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108102</xdr:rowOff>
    </xdr:from>
    <xdr:to>
      <xdr:col>72</xdr:col>
      <xdr:colOff>38100</xdr:colOff>
      <xdr:row>78</xdr:row>
      <xdr:rowOff>38252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30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54779</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08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140030</xdr:rowOff>
    </xdr:from>
    <xdr:to>
      <xdr:col>67</xdr:col>
      <xdr:colOff>101600</xdr:colOff>
      <xdr:row>78</xdr:row>
      <xdr:rowOff>70180</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34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86707</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11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161367</xdr:rowOff>
    </xdr:from>
    <xdr:to>
      <xdr:col>85</xdr:col>
      <xdr:colOff>177800</xdr:colOff>
      <xdr:row>79</xdr:row>
      <xdr:rowOff>91517</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3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76294</xdr:rowOff>
    </xdr:from>
    <xdr:ext cx="313932"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4493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122428</xdr:rowOff>
    </xdr:from>
    <xdr:to>
      <xdr:col>72</xdr:col>
      <xdr:colOff>38100</xdr:colOff>
      <xdr:row>79</xdr:row>
      <xdr:rowOff>52578</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49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43705</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14017" y="13588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145059</xdr:rowOff>
    </xdr:from>
    <xdr:to>
      <xdr:col>67</xdr:col>
      <xdr:colOff>101600</xdr:colOff>
      <xdr:row>79</xdr:row>
      <xdr:rowOff>75209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1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66336</xdr:rowOff>
    </xdr:from>
    <xdr:ext cx="378565"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25017" y="136108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142129</xdr:rowOff>
    </xdr:from>
    <xdr:to>
      <xdr:col>85</xdr:col>
      <xdr:colOff>126364</xdr:colOff>
      <xdr:row>98</xdr:row>
      <xdr:rowOff>98067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572629"/>
          <a:ext cx="1269" cy="1327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101894</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90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98067</xdr:rowOff>
    </xdr:from>
    <xdr:to>
      <xdr:col>86</xdr:col>
      <xdr:colOff>25400</xdr:colOff>
      <xdr:row>98</xdr:row>
      <xdr:rowOff>98067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900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88806</xdr:rowOff>
    </xdr:from>
    <xdr:ext cx="534377"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34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142129</xdr:rowOff>
    </xdr:from>
    <xdr:to>
      <xdr:col>86</xdr:col>
      <xdr:colOff>25400</xdr:colOff>
      <xdr:row>90</xdr:row>
      <xdr:rowOff>142129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572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87864</xdr:rowOff>
    </xdr:from>
    <xdr:to>
      <xdr:col>85</xdr:col>
      <xdr:colOff>127000</xdr:colOff>
      <xdr:row>95</xdr:row>
      <xdr:rowOff>104581</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5481300" y="16375614"/>
          <a:ext cx="838200" cy="16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11622</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127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160195</xdr:rowOff>
    </xdr:from>
    <xdr:to>
      <xdr:col>85</xdr:col>
      <xdr:colOff>177800</xdr:colOff>
      <xdr:row>95</xdr:row>
      <xdr:rowOff>90345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27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87864</xdr:rowOff>
    </xdr:from>
    <xdr:to>
      <xdr:col>81</xdr:col>
      <xdr:colOff>50800</xdr:colOff>
      <xdr:row>95</xdr:row>
      <xdr:rowOff>120611</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4592300" y="16375614"/>
          <a:ext cx="889000" cy="3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157251</xdr:rowOff>
    </xdr:from>
    <xdr:to>
      <xdr:col>81</xdr:col>
      <xdr:colOff>101600</xdr:colOff>
      <xdr:row>95</xdr:row>
      <xdr:rowOff>87401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27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103928</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04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120611</xdr:rowOff>
    </xdr:from>
    <xdr:to>
      <xdr:col>76</xdr:col>
      <xdr:colOff>114300</xdr:colOff>
      <xdr:row>96</xdr:row>
      <xdr:rowOff>2739</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3703300" y="16408361"/>
          <a:ext cx="889000" cy="53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161623</xdr:rowOff>
    </xdr:from>
    <xdr:to>
      <xdr:col>76</xdr:col>
      <xdr:colOff>165100</xdr:colOff>
      <xdr:row>95</xdr:row>
      <xdr:rowOff>91773</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27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108300</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05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167075</xdr:rowOff>
    </xdr:from>
    <xdr:to>
      <xdr:col>71</xdr:col>
      <xdr:colOff>177800</xdr:colOff>
      <xdr:row>96</xdr:row>
      <xdr:rowOff>2739</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2814300" y="16454825"/>
          <a:ext cx="889000" cy="7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10833</xdr:rowOff>
    </xdr:from>
    <xdr:to>
      <xdr:col>72</xdr:col>
      <xdr:colOff>38100</xdr:colOff>
      <xdr:row>95</xdr:row>
      <xdr:rowOff>112433</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2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128960</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07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162852</xdr:rowOff>
    </xdr:from>
    <xdr:to>
      <xdr:col>67</xdr:col>
      <xdr:colOff>101600</xdr:colOff>
      <xdr:row>95</xdr:row>
      <xdr:rowOff>93002</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109529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05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53781</xdr:rowOff>
    </xdr:from>
    <xdr:to>
      <xdr:col>85</xdr:col>
      <xdr:colOff>177800</xdr:colOff>
      <xdr:row>95</xdr:row>
      <xdr:rowOff>155381</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34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32208</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31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37064</xdr:rowOff>
    </xdr:from>
    <xdr:to>
      <xdr:col>81</xdr:col>
      <xdr:colOff>101600</xdr:colOff>
      <xdr:row>95</xdr:row>
      <xdr:rowOff>138664</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32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129791</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641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69811</xdr:rowOff>
    </xdr:from>
    <xdr:to>
      <xdr:col>76</xdr:col>
      <xdr:colOff>165100</xdr:colOff>
      <xdr:row>95</xdr:row>
      <xdr:rowOff>171411</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35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162538</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6450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123389</xdr:rowOff>
    </xdr:from>
    <xdr:to>
      <xdr:col>72</xdr:col>
      <xdr:colOff>38100</xdr:colOff>
      <xdr:row>96</xdr:row>
      <xdr:rowOff>53539</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41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44666</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650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116275</xdr:rowOff>
    </xdr:from>
    <xdr:to>
      <xdr:col>67</xdr:col>
      <xdr:colOff>101600</xdr:colOff>
      <xdr:row>96</xdr:row>
      <xdr:rowOff>46425</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40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37552</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649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132080</xdr:rowOff>
    </xdr:from>
    <xdr:to>
      <xdr:col>116</xdr:col>
      <xdr:colOff>62864</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447030"/>
          <a:ext cx="1269"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78757</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22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132080</xdr:rowOff>
    </xdr:from>
    <xdr:to>
      <xdr:col>116</xdr:col>
      <xdr:colOff>152400</xdr:colOff>
      <xdr:row>31</xdr:row>
      <xdr:rowOff>132080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447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91203</xdr:rowOff>
    </xdr:from>
    <xdr:ext cx="378565"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4348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68326</xdr:rowOff>
    </xdr:from>
    <xdr:to>
      <xdr:col>116</xdr:col>
      <xdr:colOff>114300</xdr:colOff>
      <xdr:row>38</xdr:row>
      <xdr:rowOff>169926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122047</xdr:rowOff>
    </xdr:from>
    <xdr:to>
      <xdr:col>112</xdr:col>
      <xdr:colOff>38100</xdr:colOff>
      <xdr:row>37</xdr:row>
      <xdr:rowOff>52197</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29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68724</xdr:rowOff>
    </xdr:from>
    <xdr:ext cx="469744"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088428" y="6069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54991</xdr:rowOff>
    </xdr:from>
    <xdr:to>
      <xdr:col>107</xdr:col>
      <xdr:colOff>101600</xdr:colOff>
      <xdr:row>38</xdr:row>
      <xdr:rowOff>156591</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57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1668</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5017" y="634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57658</xdr:rowOff>
    </xdr:from>
    <xdr:to>
      <xdr:col>102</xdr:col>
      <xdr:colOff>165100</xdr:colOff>
      <xdr:row>38</xdr:row>
      <xdr:rowOff>159258</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4335</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6017" y="6347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81661</xdr:rowOff>
    </xdr:from>
    <xdr:to>
      <xdr:col>98</xdr:col>
      <xdr:colOff>38100</xdr:colOff>
      <xdr:row>39</xdr:row>
      <xdr:rowOff>11811</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28338</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7017" y="6371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民生費は、住民一人当たり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260,287</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前年度比で増加し、類似団体内平均値と比較して高い水準で推移している。これは、本市が全国的にみても生活保護受給率が高く生活保護費が高い水準で推移していること、市独自施策である２歳児の幼児教育・保育無償化を実施していることに加えて、令和５年度は施設型給付費が公定価格見直しにより増加したことが主な要因である。</a:t>
          </a: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また、衛生費は住民一人当たり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42,448</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前年度比で大幅に減少した。これは、新型コロナウイルスワクチン接種経費や、新型コロナウイルス感染症にかかる医療費の公費負担や高齢者施設等における検査費用等が全国的に大きく減少したこと加えて、原油高及び物価高対策として前年度に実施した水道基本料金の減免にかかる水道事業会計への繰出金が減少したこと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大阪府八尾市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　令和５年度決算について、歳出においては、物件費、補助費等、公債費、投資的経費が減となったが、人件費、扶助費、維持補修費、積立金、繰出金が増となった。　歳入においては、法人市民税、市たばこ税が減となったが、個人市民税、固定資産税、都市計画税などで増となり、実質収支額は対前年度</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21</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百万円減の</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35</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百万円となった。</a:t>
          </a:r>
        </a:p>
        <a:p>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今後も、物価高騰や賃金の引き上げなどの影響をはじめとする社会情勢に注視するとともに、扶助費などの義務的経費が高い水準で見込まれることから、事業の見直しを図り、適正な財政運営に努める。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大阪府八尾市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一般会計については、財政調整基金を</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650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百万円取崩し、実質収支額が前年度比</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21</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百万円減となったものの、黒字を達成した。その他の会計でもすべて黒字化を達成している。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連結実質赤字比率の早期健全化基準を下回っているが、今後も、引き続き、各会計の数値の動向に注意しつつ、黒字財政の維持に努める。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大阪府八尾市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災害復旧費等に係る基準財政需要額の減等により、算入公債費等が減少したものの、元利償還金や公営企業債の元利償還金に対する繰入金の減少により、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前年度と比較し改善した。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退職手当債の償還が令和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年度で終了</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、今後は元利償還金は減少傾向にあり、実質公債費比率は改善傾向にあるが、将来の財政負担を考慮し、今後も地方債の発行抑制等、公債費の適切な管理に努める。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該当なし</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大阪府八尾市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投資的事業の平準化により一般会計等に係る地方債の現在高が減少し、公営企業債等繰入見込額が減少したため、将来負担額は前年度と比較して改善した。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また、「がんばれ八尾応援寄附金」の増加により充当可能基金は増加したが、基準財政需要額算入見込額が減少し、充当可能財源等は減少となった。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結果として令和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年度は充当可能財源等が将来負担額を上回った。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引き続き、将来世代に過度な負担の先送りがないように財政運営に取り組む。</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大阪府八尾市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本市財政の健全運営のため「財政調整基金」を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650</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百万円、地域福祉を推進し高齢者や障がい者等の福祉事業の充実を図るため「地域福祉推進基金」を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42</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百万円など基金全体で</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970</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百万円を取り崩した一方、土地売払収入や寄附金の増等により基金全体として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2,022</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百万円を積み立てたことにより、基金全体としては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1,049</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百万円の増となった。</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財政調整基金については、安定した財政運営を行うために一定額を確保していくこととしており、選択と集中による既存事業の見直しや固定的な経費の縮減等、「新やお改革プラン</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」に掲げる取り組みを着実に実行することにより、できる限り基金取崩し額を抑制することとしている。</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・公共公益施設整備基金：本市の公共公益施設の整備事業等に充てる。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・こども夢基金：子どもの健全育成や子育て支援を推進する。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・地域安全・安心のまちづくり基金：地域の防犯・防災を推進するための事業及び市民活動に対する支援事業に充てる。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・地域福祉推進基金：本市における地域福祉を推進し、高齢者及び障がい者等の在宅福祉事業の充実を図る。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災害支援</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基金：</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災害により被災した市民、地方公共団体及び当該地方公共団体から本市へ避難した者に対する見舞金等に充てる。</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地域福祉を推進し高齢者や障がい者等の福祉事業の充実を図るため「地域福祉推進基金」を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42</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百万円、子どもの健全育成や子育て支援を推進するため「こども夢基金」を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120</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百万円などを取り崩した一方で、こども夢基金で寄附金により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426</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百万円を積み立てたこと等により、特定目的基金全体としては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1,089</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百万円の増となった</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厳しい歳入の状況が続く中、市民ニーズに応えるためそれぞれの基金目的に沿った事業への活用を図る。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寄附金の一部や、令和</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４</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年度決算余剰金の一部を積み立て</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るも、令和５年度は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650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百万円を取り崩したことから</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５</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年度末残高は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7,784</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百万円となり、前年度から</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百万円の</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となった。</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「新やお改革プラン</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」において、令和８年度末の基金残高（財政調整基金及び公共公益施設整備基金の合計）を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60</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億円に維持することを目標として</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おり、令和５年度末時点では目標を達成出来ている。今後も安定的かつ持続可能な行財政運営を実現するため、基金残高を維持していく。</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0.8" zeroHeight="1" x14ac:dyDescent="0.2"/>
  <cols>
    <col min="1" max="11" width="2.109375" style="176" customWidth="1"/>
    <col min="12" max="12" width="2.21875" style="176" customWidth="1"/>
    <col min="13" max="17" width="2.33203125" style="176" customWidth="1"/>
    <col min="18" max="119" width="2.109375" style="176" customWidth="1"/>
    <col min="120" max="16384" width="0" style="176"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77"/>
      <c r="DK1" s="177"/>
      <c r="DL1" s="177"/>
      <c r="DM1" s="177"/>
      <c r="DN1" s="177"/>
      <c r="DO1" s="177"/>
    </row>
    <row r="2" spans="1:119" ht="24" thickBot="1" x14ac:dyDescent="0.25">
      <c r="B2" s="178" t="s">
        <v>77</v>
      </c>
      <c r="C2" s="178"/>
      <c r="D2" s="179"/>
    </row>
    <row r="3" spans="1:119" ht="18.75" customHeight="1" thickBot="1" x14ac:dyDescent="0.25">
      <c r="A3" s="177"/>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77"/>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122333416</v>
      </c>
      <c r="BO4" s="449"/>
      <c r="BP4" s="449"/>
      <c r="BQ4" s="449"/>
      <c r="BR4" s="449"/>
      <c r="BS4" s="449"/>
      <c r="BT4" s="449"/>
      <c r="BU4" s="450"/>
      <c r="BV4" s="448">
        <v>123120328</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0.1</v>
      </c>
      <c r="CU4" s="589"/>
      <c r="CV4" s="589"/>
      <c r="CW4" s="589"/>
      <c r="CX4" s="589"/>
      <c r="CY4" s="589"/>
      <c r="CZ4" s="589"/>
      <c r="DA4" s="590"/>
      <c r="DB4" s="588">
        <v>0.1</v>
      </c>
      <c r="DC4" s="589"/>
      <c r="DD4" s="589"/>
      <c r="DE4" s="589"/>
      <c r="DF4" s="589"/>
      <c r="DG4" s="589"/>
      <c r="DH4" s="589"/>
      <c r="DI4" s="590"/>
    </row>
    <row r="5" spans="1:119" ht="18.75" customHeight="1" x14ac:dyDescent="0.2">
      <c r="A5" s="177"/>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122009483</v>
      </c>
      <c r="BO5" s="420"/>
      <c r="BP5" s="420"/>
      <c r="BQ5" s="420"/>
      <c r="BR5" s="420"/>
      <c r="BS5" s="420"/>
      <c r="BT5" s="420"/>
      <c r="BU5" s="421"/>
      <c r="BV5" s="419">
        <v>122716726</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100.6</v>
      </c>
      <c r="CU5" s="417"/>
      <c r="CV5" s="417"/>
      <c r="CW5" s="417"/>
      <c r="CX5" s="417"/>
      <c r="CY5" s="417"/>
      <c r="CZ5" s="417"/>
      <c r="DA5" s="418"/>
      <c r="DB5" s="416">
        <v>98.6</v>
      </c>
      <c r="DC5" s="417"/>
      <c r="DD5" s="417"/>
      <c r="DE5" s="417"/>
      <c r="DF5" s="417"/>
      <c r="DG5" s="417"/>
      <c r="DH5" s="417"/>
      <c r="DI5" s="418"/>
    </row>
    <row r="6" spans="1:119" ht="18.75" customHeight="1" x14ac:dyDescent="0.2">
      <c r="A6" s="177"/>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323933</v>
      </c>
      <c r="BO6" s="420"/>
      <c r="BP6" s="420"/>
      <c r="BQ6" s="420"/>
      <c r="BR6" s="420"/>
      <c r="BS6" s="420"/>
      <c r="BT6" s="420"/>
      <c r="BU6" s="421"/>
      <c r="BV6" s="419">
        <v>403602</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103</v>
      </c>
      <c r="CU6" s="563"/>
      <c r="CV6" s="563"/>
      <c r="CW6" s="563"/>
      <c r="CX6" s="563"/>
      <c r="CY6" s="563"/>
      <c r="CZ6" s="563"/>
      <c r="DA6" s="564"/>
      <c r="DB6" s="562">
        <v>102.6</v>
      </c>
      <c r="DC6" s="563"/>
      <c r="DD6" s="563"/>
      <c r="DE6" s="563"/>
      <c r="DF6" s="563"/>
      <c r="DG6" s="563"/>
      <c r="DH6" s="563"/>
      <c r="DI6" s="564"/>
    </row>
    <row r="7" spans="1:119" ht="18.75" customHeight="1" x14ac:dyDescent="0.2">
      <c r="A7" s="177"/>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289248</v>
      </c>
      <c r="BO7" s="420"/>
      <c r="BP7" s="420"/>
      <c r="BQ7" s="420"/>
      <c r="BR7" s="420"/>
      <c r="BS7" s="420"/>
      <c r="BT7" s="420"/>
      <c r="BU7" s="421"/>
      <c r="BV7" s="419">
        <v>347273</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61493041</v>
      </c>
      <c r="CU7" s="420"/>
      <c r="CV7" s="420"/>
      <c r="CW7" s="420"/>
      <c r="CX7" s="420"/>
      <c r="CY7" s="420"/>
      <c r="CZ7" s="420"/>
      <c r="DA7" s="421"/>
      <c r="DB7" s="419">
        <v>60034696</v>
      </c>
      <c r="DC7" s="420"/>
      <c r="DD7" s="420"/>
      <c r="DE7" s="420"/>
      <c r="DF7" s="420"/>
      <c r="DG7" s="420"/>
      <c r="DH7" s="420"/>
      <c r="DI7" s="421"/>
    </row>
    <row r="8" spans="1:119" ht="18.75" customHeight="1" thickBot="1" x14ac:dyDescent="0.25">
      <c r="A8" s="177"/>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104</v>
      </c>
      <c r="AV8" s="478"/>
      <c r="AW8" s="478"/>
      <c r="AX8" s="478"/>
      <c r="AY8" s="433" t="s">
        <v>105</v>
      </c>
      <c r="AZ8" s="434"/>
      <c r="BA8" s="434"/>
      <c r="BB8" s="434"/>
      <c r="BC8" s="434"/>
      <c r="BD8" s="434"/>
      <c r="BE8" s="434"/>
      <c r="BF8" s="434"/>
      <c r="BG8" s="434"/>
      <c r="BH8" s="434"/>
      <c r="BI8" s="434"/>
      <c r="BJ8" s="434"/>
      <c r="BK8" s="434"/>
      <c r="BL8" s="434"/>
      <c r="BM8" s="435"/>
      <c r="BN8" s="419">
        <v>34685</v>
      </c>
      <c r="BO8" s="420"/>
      <c r="BP8" s="420"/>
      <c r="BQ8" s="420"/>
      <c r="BR8" s="420"/>
      <c r="BS8" s="420"/>
      <c r="BT8" s="420"/>
      <c r="BU8" s="421"/>
      <c r="BV8" s="419">
        <v>56329</v>
      </c>
      <c r="BW8" s="420"/>
      <c r="BX8" s="420"/>
      <c r="BY8" s="420"/>
      <c r="BZ8" s="420"/>
      <c r="CA8" s="420"/>
      <c r="CB8" s="420"/>
      <c r="CC8" s="421"/>
      <c r="CD8" s="459" t="s">
        <v>106</v>
      </c>
      <c r="CE8" s="379"/>
      <c r="CF8" s="379"/>
      <c r="CG8" s="379"/>
      <c r="CH8" s="379"/>
      <c r="CI8" s="379"/>
      <c r="CJ8" s="379"/>
      <c r="CK8" s="379"/>
      <c r="CL8" s="379"/>
      <c r="CM8" s="379"/>
      <c r="CN8" s="379"/>
      <c r="CO8" s="379"/>
      <c r="CP8" s="379"/>
      <c r="CQ8" s="379"/>
      <c r="CR8" s="379"/>
      <c r="CS8" s="460"/>
      <c r="CT8" s="522">
        <v>0.7</v>
      </c>
      <c r="CU8" s="523"/>
      <c r="CV8" s="523"/>
      <c r="CW8" s="523"/>
      <c r="CX8" s="523"/>
      <c r="CY8" s="523"/>
      <c r="CZ8" s="523"/>
      <c r="DA8" s="524"/>
      <c r="DB8" s="522">
        <v>0.71</v>
      </c>
      <c r="DC8" s="523"/>
      <c r="DD8" s="523"/>
      <c r="DE8" s="523"/>
      <c r="DF8" s="523"/>
      <c r="DG8" s="523"/>
      <c r="DH8" s="523"/>
      <c r="DI8" s="524"/>
    </row>
    <row r="9" spans="1:119" ht="18.75" customHeight="1" thickBot="1" x14ac:dyDescent="0.25">
      <c r="A9" s="177"/>
      <c r="B9" s="551" t="s">
        <v>107</v>
      </c>
      <c r="C9" s="552"/>
      <c r="D9" s="552"/>
      <c r="E9" s="552"/>
      <c r="F9" s="552"/>
      <c r="G9" s="552"/>
      <c r="H9" s="552"/>
      <c r="I9" s="552"/>
      <c r="J9" s="552"/>
      <c r="K9" s="470"/>
      <c r="L9" s="553" t="s">
        <v>108</v>
      </c>
      <c r="M9" s="554"/>
      <c r="N9" s="554"/>
      <c r="O9" s="554"/>
      <c r="P9" s="554"/>
      <c r="Q9" s="555"/>
      <c r="R9" s="556">
        <v>264642</v>
      </c>
      <c r="S9" s="557"/>
      <c r="T9" s="557"/>
      <c r="U9" s="557"/>
      <c r="V9" s="558"/>
      <c r="W9" s="488" t="s">
        <v>109</v>
      </c>
      <c r="X9" s="489"/>
      <c r="Y9" s="489"/>
      <c r="Z9" s="489"/>
      <c r="AA9" s="489"/>
      <c r="AB9" s="489"/>
      <c r="AC9" s="489"/>
      <c r="AD9" s="489"/>
      <c r="AE9" s="489"/>
      <c r="AF9" s="489"/>
      <c r="AG9" s="489"/>
      <c r="AH9" s="489"/>
      <c r="AI9" s="489"/>
      <c r="AJ9" s="489"/>
      <c r="AK9" s="489"/>
      <c r="AL9" s="559"/>
      <c r="AM9" s="476" t="s">
        <v>110</v>
      </c>
      <c r="AN9" s="376"/>
      <c r="AO9" s="376"/>
      <c r="AP9" s="376"/>
      <c r="AQ9" s="376"/>
      <c r="AR9" s="376"/>
      <c r="AS9" s="376"/>
      <c r="AT9" s="377"/>
      <c r="AU9" s="477" t="s">
        <v>90</v>
      </c>
      <c r="AV9" s="478"/>
      <c r="AW9" s="478"/>
      <c r="AX9" s="478"/>
      <c r="AY9" s="433" t="s">
        <v>111</v>
      </c>
      <c r="AZ9" s="434"/>
      <c r="BA9" s="434"/>
      <c r="BB9" s="434"/>
      <c r="BC9" s="434"/>
      <c r="BD9" s="434"/>
      <c r="BE9" s="434"/>
      <c r="BF9" s="434"/>
      <c r="BG9" s="434"/>
      <c r="BH9" s="434"/>
      <c r="BI9" s="434"/>
      <c r="BJ9" s="434"/>
      <c r="BK9" s="434"/>
      <c r="BL9" s="434"/>
      <c r="BM9" s="435"/>
      <c r="BN9" s="419">
        <v>-21644</v>
      </c>
      <c r="BO9" s="420"/>
      <c r="BP9" s="420"/>
      <c r="BQ9" s="420"/>
      <c r="BR9" s="420"/>
      <c r="BS9" s="420"/>
      <c r="BT9" s="420"/>
      <c r="BU9" s="421"/>
      <c r="BV9" s="419">
        <v>-493522</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12</v>
      </c>
      <c r="CU9" s="417"/>
      <c r="CV9" s="417"/>
      <c r="CW9" s="417"/>
      <c r="CX9" s="417"/>
      <c r="CY9" s="417"/>
      <c r="CZ9" s="417"/>
      <c r="DA9" s="418"/>
      <c r="DB9" s="416">
        <v>12.9</v>
      </c>
      <c r="DC9" s="417"/>
      <c r="DD9" s="417"/>
      <c r="DE9" s="417"/>
      <c r="DF9" s="417"/>
      <c r="DG9" s="417"/>
      <c r="DH9" s="417"/>
      <c r="DI9" s="418"/>
    </row>
    <row r="10" spans="1:119" ht="18.75" customHeight="1" thickBot="1" x14ac:dyDescent="0.25">
      <c r="A10" s="177"/>
      <c r="B10" s="551"/>
      <c r="C10" s="552"/>
      <c r="D10" s="552"/>
      <c r="E10" s="552"/>
      <c r="F10" s="552"/>
      <c r="G10" s="552"/>
      <c r="H10" s="552"/>
      <c r="I10" s="552"/>
      <c r="J10" s="552"/>
      <c r="K10" s="470"/>
      <c r="L10" s="375" t="s">
        <v>113</v>
      </c>
      <c r="M10" s="376"/>
      <c r="N10" s="376"/>
      <c r="O10" s="376"/>
      <c r="P10" s="376"/>
      <c r="Q10" s="377"/>
      <c r="R10" s="372">
        <v>268800</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90</v>
      </c>
      <c r="AV10" s="478"/>
      <c r="AW10" s="478"/>
      <c r="AX10" s="478"/>
      <c r="AY10" s="433" t="s">
        <v>115</v>
      </c>
      <c r="AZ10" s="434"/>
      <c r="BA10" s="434"/>
      <c r="BB10" s="434"/>
      <c r="BC10" s="434"/>
      <c r="BD10" s="434"/>
      <c r="BE10" s="434"/>
      <c r="BF10" s="434"/>
      <c r="BG10" s="434"/>
      <c r="BH10" s="434"/>
      <c r="BI10" s="434"/>
      <c r="BJ10" s="434"/>
      <c r="BK10" s="434"/>
      <c r="BL10" s="434"/>
      <c r="BM10" s="435"/>
      <c r="BN10" s="419">
        <v>610282</v>
      </c>
      <c r="BO10" s="420"/>
      <c r="BP10" s="420"/>
      <c r="BQ10" s="420"/>
      <c r="BR10" s="420"/>
      <c r="BS10" s="420"/>
      <c r="BT10" s="420"/>
      <c r="BU10" s="421"/>
      <c r="BV10" s="419">
        <v>572026</v>
      </c>
      <c r="BW10" s="420"/>
      <c r="BX10" s="420"/>
      <c r="BY10" s="420"/>
      <c r="BZ10" s="420"/>
      <c r="CA10" s="420"/>
      <c r="CB10" s="420"/>
      <c r="CC10" s="421"/>
      <c r="CD10" s="180" t="s">
        <v>116</v>
      </c>
      <c r="CE10" s="181"/>
      <c r="CF10" s="181"/>
      <c r="CG10" s="181"/>
      <c r="CH10" s="181"/>
      <c r="CI10" s="181"/>
      <c r="CJ10" s="181"/>
      <c r="CK10" s="181"/>
      <c r="CL10" s="181"/>
      <c r="CM10" s="181"/>
      <c r="CN10" s="181"/>
      <c r="CO10" s="181"/>
      <c r="CP10" s="181"/>
      <c r="CQ10" s="181"/>
      <c r="CR10" s="181"/>
      <c r="CS10" s="182"/>
      <c r="CT10" s="183"/>
      <c r="CU10" s="184"/>
      <c r="CV10" s="184"/>
      <c r="CW10" s="184"/>
      <c r="CX10" s="184"/>
      <c r="CY10" s="184"/>
      <c r="CZ10" s="184"/>
      <c r="DA10" s="185"/>
      <c r="DB10" s="183"/>
      <c r="DC10" s="184"/>
      <c r="DD10" s="184"/>
      <c r="DE10" s="184"/>
      <c r="DF10" s="184"/>
      <c r="DG10" s="184"/>
      <c r="DH10" s="184"/>
      <c r="DI10" s="185"/>
    </row>
    <row r="11" spans="1:119" ht="18.75" customHeight="1" thickBot="1" x14ac:dyDescent="0.25">
      <c r="A11" s="177"/>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516900</v>
      </c>
      <c r="BO11" s="420"/>
      <c r="BP11" s="420"/>
      <c r="BQ11" s="420"/>
      <c r="BR11" s="420"/>
      <c r="BS11" s="420"/>
      <c r="BT11" s="420"/>
      <c r="BU11" s="421"/>
      <c r="BV11" s="419">
        <v>320700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2">
      <c r="A12" s="177"/>
      <c r="B12" s="525" t="s">
        <v>123</v>
      </c>
      <c r="C12" s="526"/>
      <c r="D12" s="526"/>
      <c r="E12" s="526"/>
      <c r="F12" s="526"/>
      <c r="G12" s="526"/>
      <c r="H12" s="526"/>
      <c r="I12" s="526"/>
      <c r="J12" s="526"/>
      <c r="K12" s="527"/>
      <c r="L12" s="534" t="s">
        <v>124</v>
      </c>
      <c r="M12" s="535"/>
      <c r="N12" s="535"/>
      <c r="O12" s="535"/>
      <c r="P12" s="535"/>
      <c r="Q12" s="536"/>
      <c r="R12" s="537">
        <v>260752</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650000</v>
      </c>
      <c r="BO12" s="420"/>
      <c r="BP12" s="420"/>
      <c r="BQ12" s="420"/>
      <c r="BR12" s="420"/>
      <c r="BS12" s="420"/>
      <c r="BT12" s="420"/>
      <c r="BU12" s="421"/>
      <c r="BV12" s="419">
        <v>150000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2">
      <c r="A13" s="177"/>
      <c r="B13" s="528"/>
      <c r="C13" s="529"/>
      <c r="D13" s="529"/>
      <c r="E13" s="529"/>
      <c r="F13" s="529"/>
      <c r="G13" s="529"/>
      <c r="H13" s="529"/>
      <c r="I13" s="529"/>
      <c r="J13" s="529"/>
      <c r="K13" s="530"/>
      <c r="L13" s="186"/>
      <c r="M13" s="503" t="s">
        <v>130</v>
      </c>
      <c r="N13" s="504"/>
      <c r="O13" s="504"/>
      <c r="P13" s="504"/>
      <c r="Q13" s="505"/>
      <c r="R13" s="506">
        <v>252090</v>
      </c>
      <c r="S13" s="507"/>
      <c r="T13" s="507"/>
      <c r="U13" s="507"/>
      <c r="V13" s="508"/>
      <c r="W13" s="509" t="s">
        <v>131</v>
      </c>
      <c r="X13" s="405"/>
      <c r="Y13" s="405"/>
      <c r="Z13" s="405"/>
      <c r="AA13" s="405"/>
      <c r="AB13" s="406"/>
      <c r="AC13" s="372">
        <v>836</v>
      </c>
      <c r="AD13" s="373"/>
      <c r="AE13" s="373"/>
      <c r="AF13" s="373"/>
      <c r="AG13" s="374"/>
      <c r="AH13" s="372">
        <v>983</v>
      </c>
      <c r="AI13" s="373"/>
      <c r="AJ13" s="373"/>
      <c r="AK13" s="373"/>
      <c r="AL13" s="432"/>
      <c r="AM13" s="476" t="s">
        <v>132</v>
      </c>
      <c r="AN13" s="376"/>
      <c r="AO13" s="376"/>
      <c r="AP13" s="376"/>
      <c r="AQ13" s="376"/>
      <c r="AR13" s="376"/>
      <c r="AS13" s="376"/>
      <c r="AT13" s="377"/>
      <c r="AU13" s="477" t="s">
        <v>104</v>
      </c>
      <c r="AV13" s="478"/>
      <c r="AW13" s="478"/>
      <c r="AX13" s="478"/>
      <c r="AY13" s="433" t="s">
        <v>133</v>
      </c>
      <c r="AZ13" s="434"/>
      <c r="BA13" s="434"/>
      <c r="BB13" s="434"/>
      <c r="BC13" s="434"/>
      <c r="BD13" s="434"/>
      <c r="BE13" s="434"/>
      <c r="BF13" s="434"/>
      <c r="BG13" s="434"/>
      <c r="BH13" s="434"/>
      <c r="BI13" s="434"/>
      <c r="BJ13" s="434"/>
      <c r="BK13" s="434"/>
      <c r="BL13" s="434"/>
      <c r="BM13" s="435"/>
      <c r="BN13" s="419">
        <v>455538</v>
      </c>
      <c r="BO13" s="420"/>
      <c r="BP13" s="420"/>
      <c r="BQ13" s="420"/>
      <c r="BR13" s="420"/>
      <c r="BS13" s="420"/>
      <c r="BT13" s="420"/>
      <c r="BU13" s="421"/>
      <c r="BV13" s="419">
        <v>249204</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3.1</v>
      </c>
      <c r="CU13" s="417"/>
      <c r="CV13" s="417"/>
      <c r="CW13" s="417"/>
      <c r="CX13" s="417"/>
      <c r="CY13" s="417"/>
      <c r="CZ13" s="417"/>
      <c r="DA13" s="418"/>
      <c r="DB13" s="416">
        <v>3.4</v>
      </c>
      <c r="DC13" s="417"/>
      <c r="DD13" s="417"/>
      <c r="DE13" s="417"/>
      <c r="DF13" s="417"/>
      <c r="DG13" s="417"/>
      <c r="DH13" s="417"/>
      <c r="DI13" s="418"/>
    </row>
    <row r="14" spans="1:119" ht="18.75" customHeight="1" thickBot="1" x14ac:dyDescent="0.25">
      <c r="A14" s="177"/>
      <c r="B14" s="528"/>
      <c r="C14" s="529"/>
      <c r="D14" s="529"/>
      <c r="E14" s="529"/>
      <c r="F14" s="529"/>
      <c r="G14" s="529"/>
      <c r="H14" s="529"/>
      <c r="I14" s="529"/>
      <c r="J14" s="529"/>
      <c r="K14" s="530"/>
      <c r="L14" s="493" t="s">
        <v>135</v>
      </c>
      <c r="M14" s="546"/>
      <c r="N14" s="546"/>
      <c r="O14" s="546"/>
      <c r="P14" s="546"/>
      <c r="Q14" s="547"/>
      <c r="R14" s="506">
        <v>261998</v>
      </c>
      <c r="S14" s="507"/>
      <c r="T14" s="507"/>
      <c r="U14" s="507"/>
      <c r="V14" s="508"/>
      <c r="W14" s="510"/>
      <c r="X14" s="408"/>
      <c r="Y14" s="408"/>
      <c r="Z14" s="408"/>
      <c r="AA14" s="408"/>
      <c r="AB14" s="409"/>
      <c r="AC14" s="499">
        <v>0.8</v>
      </c>
      <c r="AD14" s="500"/>
      <c r="AE14" s="500"/>
      <c r="AF14" s="500"/>
      <c r="AG14" s="501"/>
      <c r="AH14" s="499">
        <v>0.9</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2">
      <c r="A15" s="177"/>
      <c r="B15" s="528"/>
      <c r="C15" s="529"/>
      <c r="D15" s="529"/>
      <c r="E15" s="529"/>
      <c r="F15" s="529"/>
      <c r="G15" s="529"/>
      <c r="H15" s="529"/>
      <c r="I15" s="529"/>
      <c r="J15" s="529"/>
      <c r="K15" s="530"/>
      <c r="L15" s="186"/>
      <c r="M15" s="503" t="s">
        <v>130</v>
      </c>
      <c r="N15" s="504"/>
      <c r="O15" s="504"/>
      <c r="P15" s="504"/>
      <c r="Q15" s="505"/>
      <c r="R15" s="506">
        <v>253942</v>
      </c>
      <c r="S15" s="507"/>
      <c r="T15" s="507"/>
      <c r="U15" s="507"/>
      <c r="V15" s="508"/>
      <c r="W15" s="509" t="s">
        <v>137</v>
      </c>
      <c r="X15" s="405"/>
      <c r="Y15" s="405"/>
      <c r="Z15" s="405"/>
      <c r="AA15" s="405"/>
      <c r="AB15" s="406"/>
      <c r="AC15" s="372">
        <v>30482</v>
      </c>
      <c r="AD15" s="373"/>
      <c r="AE15" s="373"/>
      <c r="AF15" s="373"/>
      <c r="AG15" s="374"/>
      <c r="AH15" s="372">
        <v>31799</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35016892</v>
      </c>
      <c r="BO15" s="449"/>
      <c r="BP15" s="449"/>
      <c r="BQ15" s="449"/>
      <c r="BR15" s="449"/>
      <c r="BS15" s="449"/>
      <c r="BT15" s="449"/>
      <c r="BU15" s="450"/>
      <c r="BV15" s="448">
        <v>33802420</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87"/>
      <c r="CU15" s="188"/>
      <c r="CV15" s="188"/>
      <c r="CW15" s="188"/>
      <c r="CX15" s="188"/>
      <c r="CY15" s="188"/>
      <c r="CZ15" s="188"/>
      <c r="DA15" s="189"/>
      <c r="DB15" s="187"/>
      <c r="DC15" s="188"/>
      <c r="DD15" s="188"/>
      <c r="DE15" s="188"/>
      <c r="DF15" s="188"/>
      <c r="DG15" s="188"/>
      <c r="DH15" s="188"/>
      <c r="DI15" s="189"/>
    </row>
    <row r="16" spans="1:119" ht="18.75" customHeight="1" x14ac:dyDescent="0.2">
      <c r="A16" s="177"/>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28.7</v>
      </c>
      <c r="AD16" s="500"/>
      <c r="AE16" s="500"/>
      <c r="AF16" s="500"/>
      <c r="AG16" s="501"/>
      <c r="AH16" s="499">
        <v>30.3</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50363818</v>
      </c>
      <c r="BO16" s="420"/>
      <c r="BP16" s="420"/>
      <c r="BQ16" s="420"/>
      <c r="BR16" s="420"/>
      <c r="BS16" s="420"/>
      <c r="BT16" s="420"/>
      <c r="BU16" s="421"/>
      <c r="BV16" s="419">
        <v>48256907</v>
      </c>
      <c r="BW16" s="420"/>
      <c r="BX16" s="420"/>
      <c r="BY16" s="420"/>
      <c r="BZ16" s="420"/>
      <c r="CA16" s="420"/>
      <c r="CB16" s="420"/>
      <c r="CC16" s="421"/>
      <c r="CD16" s="190"/>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77"/>
      <c r="B17" s="531"/>
      <c r="C17" s="532"/>
      <c r="D17" s="532"/>
      <c r="E17" s="532"/>
      <c r="F17" s="532"/>
      <c r="G17" s="532"/>
      <c r="H17" s="532"/>
      <c r="I17" s="532"/>
      <c r="J17" s="532"/>
      <c r="K17" s="533"/>
      <c r="L17" s="191"/>
      <c r="M17" s="512" t="s">
        <v>143</v>
      </c>
      <c r="N17" s="513"/>
      <c r="O17" s="513"/>
      <c r="P17" s="513"/>
      <c r="Q17" s="514"/>
      <c r="R17" s="496" t="s">
        <v>144</v>
      </c>
      <c r="S17" s="497"/>
      <c r="T17" s="497"/>
      <c r="U17" s="497"/>
      <c r="V17" s="498"/>
      <c r="W17" s="509" t="s">
        <v>145</v>
      </c>
      <c r="X17" s="405"/>
      <c r="Y17" s="405"/>
      <c r="Z17" s="405"/>
      <c r="AA17" s="405"/>
      <c r="AB17" s="406"/>
      <c r="AC17" s="372">
        <v>74736</v>
      </c>
      <c r="AD17" s="373"/>
      <c r="AE17" s="373"/>
      <c r="AF17" s="373"/>
      <c r="AG17" s="374"/>
      <c r="AH17" s="372">
        <v>72173</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44683516</v>
      </c>
      <c r="BO17" s="420"/>
      <c r="BP17" s="420"/>
      <c r="BQ17" s="420"/>
      <c r="BR17" s="420"/>
      <c r="BS17" s="420"/>
      <c r="BT17" s="420"/>
      <c r="BU17" s="421"/>
      <c r="BV17" s="419">
        <v>43156970</v>
      </c>
      <c r="BW17" s="420"/>
      <c r="BX17" s="420"/>
      <c r="BY17" s="420"/>
      <c r="BZ17" s="420"/>
      <c r="CA17" s="420"/>
      <c r="CB17" s="420"/>
      <c r="CC17" s="421"/>
      <c r="CD17" s="190"/>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77"/>
      <c r="B18" s="469" t="s">
        <v>147</v>
      </c>
      <c r="C18" s="470"/>
      <c r="D18" s="470"/>
      <c r="E18" s="471"/>
      <c r="F18" s="471"/>
      <c r="G18" s="471"/>
      <c r="H18" s="471"/>
      <c r="I18" s="471"/>
      <c r="J18" s="471"/>
      <c r="K18" s="471"/>
      <c r="L18" s="472">
        <v>41.72</v>
      </c>
      <c r="M18" s="472"/>
      <c r="N18" s="472"/>
      <c r="O18" s="472"/>
      <c r="P18" s="472"/>
      <c r="Q18" s="472"/>
      <c r="R18" s="473"/>
      <c r="S18" s="473"/>
      <c r="T18" s="473"/>
      <c r="U18" s="473"/>
      <c r="V18" s="474"/>
      <c r="W18" s="490"/>
      <c r="X18" s="491"/>
      <c r="Y18" s="491"/>
      <c r="Z18" s="491"/>
      <c r="AA18" s="491"/>
      <c r="AB18" s="515"/>
      <c r="AC18" s="389">
        <v>70.5</v>
      </c>
      <c r="AD18" s="390"/>
      <c r="AE18" s="390"/>
      <c r="AF18" s="390"/>
      <c r="AG18" s="475"/>
      <c r="AH18" s="389">
        <v>68.8</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63553031</v>
      </c>
      <c r="BO18" s="420"/>
      <c r="BP18" s="420"/>
      <c r="BQ18" s="420"/>
      <c r="BR18" s="420"/>
      <c r="BS18" s="420"/>
      <c r="BT18" s="420"/>
      <c r="BU18" s="421"/>
      <c r="BV18" s="419">
        <v>61670133</v>
      </c>
      <c r="BW18" s="420"/>
      <c r="BX18" s="420"/>
      <c r="BY18" s="420"/>
      <c r="BZ18" s="420"/>
      <c r="CA18" s="420"/>
      <c r="CB18" s="420"/>
      <c r="CC18" s="421"/>
      <c r="CD18" s="190"/>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77"/>
      <c r="B19" s="469" t="s">
        <v>149</v>
      </c>
      <c r="C19" s="470"/>
      <c r="D19" s="470"/>
      <c r="E19" s="471"/>
      <c r="F19" s="471"/>
      <c r="G19" s="471"/>
      <c r="H19" s="471"/>
      <c r="I19" s="471"/>
      <c r="J19" s="471"/>
      <c r="K19" s="471"/>
      <c r="L19" s="479">
        <v>6343</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75605107</v>
      </c>
      <c r="BO19" s="420"/>
      <c r="BP19" s="420"/>
      <c r="BQ19" s="420"/>
      <c r="BR19" s="420"/>
      <c r="BS19" s="420"/>
      <c r="BT19" s="420"/>
      <c r="BU19" s="421"/>
      <c r="BV19" s="419">
        <v>71880800</v>
      </c>
      <c r="BW19" s="420"/>
      <c r="BX19" s="420"/>
      <c r="BY19" s="420"/>
      <c r="BZ19" s="420"/>
      <c r="CA19" s="420"/>
      <c r="CB19" s="420"/>
      <c r="CC19" s="421"/>
      <c r="CD19" s="190"/>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77"/>
      <c r="B20" s="469" t="s">
        <v>151</v>
      </c>
      <c r="C20" s="470"/>
      <c r="D20" s="470"/>
      <c r="E20" s="471"/>
      <c r="F20" s="471"/>
      <c r="G20" s="471"/>
      <c r="H20" s="471"/>
      <c r="I20" s="471"/>
      <c r="J20" s="471"/>
      <c r="K20" s="471"/>
      <c r="L20" s="479">
        <v>114265</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0"/>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77"/>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0"/>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77"/>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88432525</v>
      </c>
      <c r="BO22" s="449"/>
      <c r="BP22" s="449"/>
      <c r="BQ22" s="449"/>
      <c r="BR22" s="449"/>
      <c r="BS22" s="449"/>
      <c r="BT22" s="449"/>
      <c r="BU22" s="450"/>
      <c r="BV22" s="448">
        <v>92171699</v>
      </c>
      <c r="BW22" s="449"/>
      <c r="BX22" s="449"/>
      <c r="BY22" s="449"/>
      <c r="BZ22" s="449"/>
      <c r="CA22" s="449"/>
      <c r="CB22" s="449"/>
      <c r="CC22" s="450"/>
      <c r="CD22" s="190"/>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77"/>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71651358</v>
      </c>
      <c r="BO23" s="420"/>
      <c r="BP23" s="420"/>
      <c r="BQ23" s="420"/>
      <c r="BR23" s="420"/>
      <c r="BS23" s="420"/>
      <c r="BT23" s="420"/>
      <c r="BU23" s="421"/>
      <c r="BV23" s="419">
        <v>74144791</v>
      </c>
      <c r="BW23" s="420"/>
      <c r="BX23" s="420"/>
      <c r="BY23" s="420"/>
      <c r="BZ23" s="420"/>
      <c r="CA23" s="420"/>
      <c r="CB23" s="420"/>
      <c r="CC23" s="421"/>
      <c r="CD23" s="190"/>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77"/>
      <c r="B24" s="398"/>
      <c r="C24" s="399"/>
      <c r="D24" s="400"/>
      <c r="E24" s="375" t="s">
        <v>161</v>
      </c>
      <c r="F24" s="376"/>
      <c r="G24" s="376"/>
      <c r="H24" s="376"/>
      <c r="I24" s="376"/>
      <c r="J24" s="376"/>
      <c r="K24" s="377"/>
      <c r="L24" s="372">
        <v>1</v>
      </c>
      <c r="M24" s="373"/>
      <c r="N24" s="373"/>
      <c r="O24" s="373"/>
      <c r="P24" s="374"/>
      <c r="Q24" s="372">
        <v>7070</v>
      </c>
      <c r="R24" s="373"/>
      <c r="S24" s="373"/>
      <c r="T24" s="373"/>
      <c r="U24" s="373"/>
      <c r="V24" s="374"/>
      <c r="W24" s="462"/>
      <c r="X24" s="399"/>
      <c r="Y24" s="400"/>
      <c r="Z24" s="375" t="s">
        <v>162</v>
      </c>
      <c r="AA24" s="376"/>
      <c r="AB24" s="376"/>
      <c r="AC24" s="376"/>
      <c r="AD24" s="376"/>
      <c r="AE24" s="376"/>
      <c r="AF24" s="376"/>
      <c r="AG24" s="377"/>
      <c r="AH24" s="372">
        <v>1675</v>
      </c>
      <c r="AI24" s="373"/>
      <c r="AJ24" s="373"/>
      <c r="AK24" s="373"/>
      <c r="AL24" s="374"/>
      <c r="AM24" s="372">
        <v>5338225</v>
      </c>
      <c r="AN24" s="373"/>
      <c r="AO24" s="373"/>
      <c r="AP24" s="373"/>
      <c r="AQ24" s="373"/>
      <c r="AR24" s="374"/>
      <c r="AS24" s="372">
        <v>3187</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42386736</v>
      </c>
      <c r="BO24" s="420"/>
      <c r="BP24" s="420"/>
      <c r="BQ24" s="420"/>
      <c r="BR24" s="420"/>
      <c r="BS24" s="420"/>
      <c r="BT24" s="420"/>
      <c r="BU24" s="421"/>
      <c r="BV24" s="419">
        <v>43498971</v>
      </c>
      <c r="BW24" s="420"/>
      <c r="BX24" s="420"/>
      <c r="BY24" s="420"/>
      <c r="BZ24" s="420"/>
      <c r="CA24" s="420"/>
      <c r="CB24" s="420"/>
      <c r="CC24" s="421"/>
      <c r="CD24" s="190"/>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77"/>
      <c r="B25" s="398"/>
      <c r="C25" s="399"/>
      <c r="D25" s="400"/>
      <c r="E25" s="375" t="s">
        <v>164</v>
      </c>
      <c r="F25" s="376"/>
      <c r="G25" s="376"/>
      <c r="H25" s="376"/>
      <c r="I25" s="376"/>
      <c r="J25" s="376"/>
      <c r="K25" s="377"/>
      <c r="L25" s="372">
        <v>2</v>
      </c>
      <c r="M25" s="373"/>
      <c r="N25" s="373"/>
      <c r="O25" s="373"/>
      <c r="P25" s="374"/>
      <c r="Q25" s="372">
        <v>6960</v>
      </c>
      <c r="R25" s="373"/>
      <c r="S25" s="373"/>
      <c r="T25" s="373"/>
      <c r="U25" s="373"/>
      <c r="V25" s="374"/>
      <c r="W25" s="462"/>
      <c r="X25" s="399"/>
      <c r="Y25" s="400"/>
      <c r="Z25" s="375" t="s">
        <v>165</v>
      </c>
      <c r="AA25" s="376"/>
      <c r="AB25" s="376"/>
      <c r="AC25" s="376"/>
      <c r="AD25" s="376"/>
      <c r="AE25" s="376"/>
      <c r="AF25" s="376"/>
      <c r="AG25" s="377"/>
      <c r="AH25" s="372">
        <v>258</v>
      </c>
      <c r="AI25" s="373"/>
      <c r="AJ25" s="373"/>
      <c r="AK25" s="373"/>
      <c r="AL25" s="374"/>
      <c r="AM25" s="372">
        <v>823794</v>
      </c>
      <c r="AN25" s="373"/>
      <c r="AO25" s="373"/>
      <c r="AP25" s="373"/>
      <c r="AQ25" s="373"/>
      <c r="AR25" s="374"/>
      <c r="AS25" s="372">
        <v>3193</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22052546</v>
      </c>
      <c r="BO25" s="449"/>
      <c r="BP25" s="449"/>
      <c r="BQ25" s="449"/>
      <c r="BR25" s="449"/>
      <c r="BS25" s="449"/>
      <c r="BT25" s="449"/>
      <c r="BU25" s="450"/>
      <c r="BV25" s="448">
        <v>14836679</v>
      </c>
      <c r="BW25" s="449"/>
      <c r="BX25" s="449"/>
      <c r="BY25" s="449"/>
      <c r="BZ25" s="449"/>
      <c r="CA25" s="449"/>
      <c r="CB25" s="449"/>
      <c r="CC25" s="450"/>
      <c r="CD25" s="190"/>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77"/>
      <c r="B26" s="398"/>
      <c r="C26" s="399"/>
      <c r="D26" s="400"/>
      <c r="E26" s="375" t="s">
        <v>167</v>
      </c>
      <c r="F26" s="376"/>
      <c r="G26" s="376"/>
      <c r="H26" s="376"/>
      <c r="I26" s="376"/>
      <c r="J26" s="376"/>
      <c r="K26" s="377"/>
      <c r="L26" s="372">
        <v>1</v>
      </c>
      <c r="M26" s="373"/>
      <c r="N26" s="373"/>
      <c r="O26" s="373"/>
      <c r="P26" s="374"/>
      <c r="Q26" s="372">
        <v>6545</v>
      </c>
      <c r="R26" s="373"/>
      <c r="S26" s="373"/>
      <c r="T26" s="373"/>
      <c r="U26" s="373"/>
      <c r="V26" s="374"/>
      <c r="W26" s="462"/>
      <c r="X26" s="399"/>
      <c r="Y26" s="400"/>
      <c r="Z26" s="375" t="s">
        <v>168</v>
      </c>
      <c r="AA26" s="430"/>
      <c r="AB26" s="430"/>
      <c r="AC26" s="430"/>
      <c r="AD26" s="430"/>
      <c r="AE26" s="430"/>
      <c r="AF26" s="430"/>
      <c r="AG26" s="431"/>
      <c r="AH26" s="372">
        <v>259</v>
      </c>
      <c r="AI26" s="373"/>
      <c r="AJ26" s="373"/>
      <c r="AK26" s="373"/>
      <c r="AL26" s="374"/>
      <c r="AM26" s="372">
        <v>838901</v>
      </c>
      <c r="AN26" s="373"/>
      <c r="AO26" s="373"/>
      <c r="AP26" s="373"/>
      <c r="AQ26" s="373"/>
      <c r="AR26" s="374"/>
      <c r="AS26" s="372">
        <v>3239</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v>489837</v>
      </c>
      <c r="BO26" s="420"/>
      <c r="BP26" s="420"/>
      <c r="BQ26" s="420"/>
      <c r="BR26" s="420"/>
      <c r="BS26" s="420"/>
      <c r="BT26" s="420"/>
      <c r="BU26" s="421"/>
      <c r="BV26" s="419">
        <v>412202</v>
      </c>
      <c r="BW26" s="420"/>
      <c r="BX26" s="420"/>
      <c r="BY26" s="420"/>
      <c r="BZ26" s="420"/>
      <c r="CA26" s="420"/>
      <c r="CB26" s="420"/>
      <c r="CC26" s="421"/>
      <c r="CD26" s="190"/>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77"/>
      <c r="B27" s="398"/>
      <c r="C27" s="399"/>
      <c r="D27" s="400"/>
      <c r="E27" s="375" t="s">
        <v>170</v>
      </c>
      <c r="F27" s="376"/>
      <c r="G27" s="376"/>
      <c r="H27" s="376"/>
      <c r="I27" s="376"/>
      <c r="J27" s="376"/>
      <c r="K27" s="377"/>
      <c r="L27" s="372">
        <v>1</v>
      </c>
      <c r="M27" s="373"/>
      <c r="N27" s="373"/>
      <c r="O27" s="373"/>
      <c r="P27" s="374"/>
      <c r="Q27" s="372">
        <v>7000</v>
      </c>
      <c r="R27" s="373"/>
      <c r="S27" s="373"/>
      <c r="T27" s="373"/>
      <c r="U27" s="373"/>
      <c r="V27" s="374"/>
      <c r="W27" s="462"/>
      <c r="X27" s="399"/>
      <c r="Y27" s="400"/>
      <c r="Z27" s="375" t="s">
        <v>171</v>
      </c>
      <c r="AA27" s="376"/>
      <c r="AB27" s="376"/>
      <c r="AC27" s="376"/>
      <c r="AD27" s="376"/>
      <c r="AE27" s="376"/>
      <c r="AF27" s="376"/>
      <c r="AG27" s="377"/>
      <c r="AH27" s="372">
        <v>30</v>
      </c>
      <c r="AI27" s="373"/>
      <c r="AJ27" s="373"/>
      <c r="AK27" s="373"/>
      <c r="AL27" s="374"/>
      <c r="AM27" s="372">
        <v>118020</v>
      </c>
      <c r="AN27" s="373"/>
      <c r="AO27" s="373"/>
      <c r="AP27" s="373"/>
      <c r="AQ27" s="373"/>
      <c r="AR27" s="374"/>
      <c r="AS27" s="372">
        <v>3934</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t="s">
        <v>122</v>
      </c>
      <c r="BO27" s="454"/>
      <c r="BP27" s="454"/>
      <c r="BQ27" s="454"/>
      <c r="BR27" s="454"/>
      <c r="BS27" s="454"/>
      <c r="BT27" s="454"/>
      <c r="BU27" s="455"/>
      <c r="BV27" s="453" t="s">
        <v>122</v>
      </c>
      <c r="BW27" s="454"/>
      <c r="BX27" s="454"/>
      <c r="BY27" s="454"/>
      <c r="BZ27" s="454"/>
      <c r="CA27" s="454"/>
      <c r="CB27" s="454"/>
      <c r="CC27" s="455"/>
      <c r="CD27" s="192"/>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77"/>
      <c r="B28" s="398"/>
      <c r="C28" s="399"/>
      <c r="D28" s="400"/>
      <c r="E28" s="375" t="s">
        <v>173</v>
      </c>
      <c r="F28" s="376"/>
      <c r="G28" s="376"/>
      <c r="H28" s="376"/>
      <c r="I28" s="376"/>
      <c r="J28" s="376"/>
      <c r="K28" s="377"/>
      <c r="L28" s="372">
        <v>1</v>
      </c>
      <c r="M28" s="373"/>
      <c r="N28" s="373"/>
      <c r="O28" s="373"/>
      <c r="P28" s="374"/>
      <c r="Q28" s="372">
        <v>6500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7784214</v>
      </c>
      <c r="BO28" s="449"/>
      <c r="BP28" s="449"/>
      <c r="BQ28" s="449"/>
      <c r="BR28" s="449"/>
      <c r="BS28" s="449"/>
      <c r="BT28" s="449"/>
      <c r="BU28" s="450"/>
      <c r="BV28" s="448">
        <v>7823932</v>
      </c>
      <c r="BW28" s="449"/>
      <c r="BX28" s="449"/>
      <c r="BY28" s="449"/>
      <c r="BZ28" s="449"/>
      <c r="CA28" s="449"/>
      <c r="CB28" s="449"/>
      <c r="CC28" s="450"/>
      <c r="CD28" s="190"/>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77"/>
      <c r="B29" s="398"/>
      <c r="C29" s="399"/>
      <c r="D29" s="400"/>
      <c r="E29" s="375" t="s">
        <v>176</v>
      </c>
      <c r="F29" s="376"/>
      <c r="G29" s="376"/>
      <c r="H29" s="376"/>
      <c r="I29" s="376"/>
      <c r="J29" s="376"/>
      <c r="K29" s="377"/>
      <c r="L29" s="372">
        <v>26</v>
      </c>
      <c r="M29" s="373"/>
      <c r="N29" s="373"/>
      <c r="O29" s="373"/>
      <c r="P29" s="374"/>
      <c r="Q29" s="372">
        <v>6100</v>
      </c>
      <c r="R29" s="373"/>
      <c r="S29" s="373"/>
      <c r="T29" s="373"/>
      <c r="U29" s="373"/>
      <c r="V29" s="374"/>
      <c r="W29" s="463"/>
      <c r="X29" s="464"/>
      <c r="Y29" s="465"/>
      <c r="Z29" s="375" t="s">
        <v>177</v>
      </c>
      <c r="AA29" s="376"/>
      <c r="AB29" s="376"/>
      <c r="AC29" s="376"/>
      <c r="AD29" s="376"/>
      <c r="AE29" s="376"/>
      <c r="AF29" s="376"/>
      <c r="AG29" s="377"/>
      <c r="AH29" s="372">
        <v>1705</v>
      </c>
      <c r="AI29" s="373"/>
      <c r="AJ29" s="373"/>
      <c r="AK29" s="373"/>
      <c r="AL29" s="374"/>
      <c r="AM29" s="372">
        <v>5456245</v>
      </c>
      <c r="AN29" s="373"/>
      <c r="AO29" s="373"/>
      <c r="AP29" s="373"/>
      <c r="AQ29" s="373"/>
      <c r="AR29" s="374"/>
      <c r="AS29" s="372">
        <v>3200</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t="s">
        <v>122</v>
      </c>
      <c r="BO29" s="420"/>
      <c r="BP29" s="420"/>
      <c r="BQ29" s="420"/>
      <c r="BR29" s="420"/>
      <c r="BS29" s="420"/>
      <c r="BT29" s="420"/>
      <c r="BU29" s="421"/>
      <c r="BV29" s="419" t="s">
        <v>122</v>
      </c>
      <c r="BW29" s="420"/>
      <c r="BX29" s="420"/>
      <c r="BY29" s="420"/>
      <c r="BZ29" s="420"/>
      <c r="CA29" s="420"/>
      <c r="CB29" s="420"/>
      <c r="CC29" s="421"/>
      <c r="CD29" s="192"/>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77"/>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97.9</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6053950</v>
      </c>
      <c r="BO30" s="454"/>
      <c r="BP30" s="454"/>
      <c r="BQ30" s="454"/>
      <c r="BR30" s="454"/>
      <c r="BS30" s="454"/>
      <c r="BT30" s="454"/>
      <c r="BU30" s="455"/>
      <c r="BV30" s="453">
        <v>4964721</v>
      </c>
      <c r="BW30" s="454"/>
      <c r="BX30" s="454"/>
      <c r="BY30" s="454"/>
      <c r="BZ30" s="454"/>
      <c r="CA30" s="454"/>
      <c r="CB30" s="454"/>
      <c r="CC30" s="455"/>
      <c r="CD30" s="193"/>
      <c r="CE30" s="194"/>
      <c r="CF30" s="194"/>
      <c r="CG30" s="194"/>
      <c r="CH30" s="194"/>
      <c r="CI30" s="194"/>
      <c r="CJ30" s="194"/>
      <c r="CK30" s="194"/>
      <c r="CL30" s="194"/>
      <c r="CM30" s="194"/>
      <c r="CN30" s="194"/>
      <c r="CO30" s="194"/>
      <c r="CP30" s="194"/>
      <c r="CQ30" s="194"/>
      <c r="CR30" s="194"/>
      <c r="CS30" s="195"/>
      <c r="CT30" s="196"/>
      <c r="CU30" s="197"/>
      <c r="CV30" s="197"/>
      <c r="CW30" s="197"/>
      <c r="CX30" s="197"/>
      <c r="CY30" s="197"/>
      <c r="CZ30" s="197"/>
      <c r="DA30" s="198"/>
      <c r="DB30" s="196"/>
      <c r="DC30" s="197"/>
      <c r="DD30" s="197"/>
      <c r="DE30" s="197"/>
      <c r="DF30" s="197"/>
      <c r="DG30" s="197"/>
      <c r="DH30" s="197"/>
      <c r="DI30" s="198"/>
    </row>
    <row r="31" spans="1:113" ht="13.5" customHeight="1" x14ac:dyDescent="0.2">
      <c r="A31" s="177"/>
      <c r="B31" s="199"/>
      <c r="DI31" s="200"/>
    </row>
    <row r="32" spans="1:113" ht="13.5" customHeight="1" x14ac:dyDescent="0.2">
      <c r="A32" s="177"/>
      <c r="B32" s="201"/>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0"/>
    </row>
    <row r="33" spans="1:113" ht="13.5" customHeight="1" x14ac:dyDescent="0.2">
      <c r="A33" s="177"/>
      <c r="B33" s="201"/>
      <c r="C33" s="371" t="s">
        <v>186</v>
      </c>
      <c r="D33" s="371"/>
      <c r="E33" s="370" t="s">
        <v>187</v>
      </c>
      <c r="F33" s="370"/>
      <c r="G33" s="370"/>
      <c r="H33" s="370"/>
      <c r="I33" s="370"/>
      <c r="J33" s="370"/>
      <c r="K33" s="370"/>
      <c r="L33" s="370"/>
      <c r="M33" s="370"/>
      <c r="N33" s="370"/>
      <c r="O33" s="370"/>
      <c r="P33" s="370"/>
      <c r="Q33" s="370"/>
      <c r="R33" s="370"/>
      <c r="S33" s="370"/>
      <c r="T33" s="202"/>
      <c r="U33" s="371" t="s">
        <v>186</v>
      </c>
      <c r="V33" s="371"/>
      <c r="W33" s="370" t="s">
        <v>187</v>
      </c>
      <c r="X33" s="370"/>
      <c r="Y33" s="370"/>
      <c r="Z33" s="370"/>
      <c r="AA33" s="370"/>
      <c r="AB33" s="370"/>
      <c r="AC33" s="370"/>
      <c r="AD33" s="370"/>
      <c r="AE33" s="370"/>
      <c r="AF33" s="370"/>
      <c r="AG33" s="370"/>
      <c r="AH33" s="370"/>
      <c r="AI33" s="370"/>
      <c r="AJ33" s="370"/>
      <c r="AK33" s="370"/>
      <c r="AL33" s="202"/>
      <c r="AM33" s="371" t="s">
        <v>186</v>
      </c>
      <c r="AN33" s="371"/>
      <c r="AO33" s="370" t="s">
        <v>187</v>
      </c>
      <c r="AP33" s="370"/>
      <c r="AQ33" s="370"/>
      <c r="AR33" s="370"/>
      <c r="AS33" s="370"/>
      <c r="AT33" s="370"/>
      <c r="AU33" s="370"/>
      <c r="AV33" s="370"/>
      <c r="AW33" s="370"/>
      <c r="AX33" s="370"/>
      <c r="AY33" s="370"/>
      <c r="AZ33" s="370"/>
      <c r="BA33" s="370"/>
      <c r="BB33" s="370"/>
      <c r="BC33" s="370"/>
      <c r="BD33" s="203"/>
      <c r="BE33" s="370" t="s">
        <v>188</v>
      </c>
      <c r="BF33" s="370"/>
      <c r="BG33" s="370" t="s">
        <v>189</v>
      </c>
      <c r="BH33" s="370"/>
      <c r="BI33" s="370"/>
      <c r="BJ33" s="370"/>
      <c r="BK33" s="370"/>
      <c r="BL33" s="370"/>
      <c r="BM33" s="370"/>
      <c r="BN33" s="370"/>
      <c r="BO33" s="370"/>
      <c r="BP33" s="370"/>
      <c r="BQ33" s="370"/>
      <c r="BR33" s="370"/>
      <c r="BS33" s="370"/>
      <c r="BT33" s="370"/>
      <c r="BU33" s="370"/>
      <c r="BV33" s="203"/>
      <c r="BW33" s="371" t="s">
        <v>188</v>
      </c>
      <c r="BX33" s="371"/>
      <c r="BY33" s="370" t="s">
        <v>190</v>
      </c>
      <c r="BZ33" s="370"/>
      <c r="CA33" s="370"/>
      <c r="CB33" s="370"/>
      <c r="CC33" s="370"/>
      <c r="CD33" s="370"/>
      <c r="CE33" s="370"/>
      <c r="CF33" s="370"/>
      <c r="CG33" s="370"/>
      <c r="CH33" s="370"/>
      <c r="CI33" s="370"/>
      <c r="CJ33" s="370"/>
      <c r="CK33" s="370"/>
      <c r="CL33" s="370"/>
      <c r="CM33" s="370"/>
      <c r="CN33" s="202"/>
      <c r="CO33" s="371" t="s">
        <v>186</v>
      </c>
      <c r="CP33" s="371"/>
      <c r="CQ33" s="370" t="s">
        <v>191</v>
      </c>
      <c r="CR33" s="370"/>
      <c r="CS33" s="370"/>
      <c r="CT33" s="370"/>
      <c r="CU33" s="370"/>
      <c r="CV33" s="370"/>
      <c r="CW33" s="370"/>
      <c r="CX33" s="370"/>
      <c r="CY33" s="370"/>
      <c r="CZ33" s="370"/>
      <c r="DA33" s="370"/>
      <c r="DB33" s="370"/>
      <c r="DC33" s="370"/>
      <c r="DD33" s="370"/>
      <c r="DE33" s="370"/>
      <c r="DF33" s="202"/>
      <c r="DG33" s="369" t="s">
        <v>192</v>
      </c>
      <c r="DH33" s="369"/>
      <c r="DI33" s="204"/>
    </row>
    <row r="34" spans="1:113" ht="32.25" customHeight="1" x14ac:dyDescent="0.2">
      <c r="A34" s="177"/>
      <c r="B34" s="201"/>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77"/>
      <c r="U34" s="367">
        <f>IF(W34="","",MAX(C34:D43)+1)</f>
        <v>4</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77"/>
      <c r="AM34" s="367">
        <f>IF(AO34="","",MAX(C34:D43,U34:V43)+1)</f>
        <v>7</v>
      </c>
      <c r="AN34" s="367"/>
      <c r="AO34" s="368" t="str">
        <f>IF('各会計、関係団体の財政状況及び健全化判断比率'!B31="","",'各会計、関係団体の財政状況及び健全化判断比率'!B31)</f>
        <v>病院事業会計</v>
      </c>
      <c r="AP34" s="368"/>
      <c r="AQ34" s="368"/>
      <c r="AR34" s="368"/>
      <c r="AS34" s="368"/>
      <c r="AT34" s="368"/>
      <c r="AU34" s="368"/>
      <c r="AV34" s="368"/>
      <c r="AW34" s="368"/>
      <c r="AX34" s="368"/>
      <c r="AY34" s="368"/>
      <c r="AZ34" s="368"/>
      <c r="BA34" s="368"/>
      <c r="BB34" s="368"/>
      <c r="BC34" s="368"/>
      <c r="BD34" s="177"/>
      <c r="BE34" s="367" t="str">
        <f>IF(BG34="","",MAX(C34:D43,U34:V43,AM34:AN43)+1)</f>
        <v/>
      </c>
      <c r="BF34" s="367"/>
      <c r="BG34" s="368"/>
      <c r="BH34" s="368"/>
      <c r="BI34" s="368"/>
      <c r="BJ34" s="368"/>
      <c r="BK34" s="368"/>
      <c r="BL34" s="368"/>
      <c r="BM34" s="368"/>
      <c r="BN34" s="368"/>
      <c r="BO34" s="368"/>
      <c r="BP34" s="368"/>
      <c r="BQ34" s="368"/>
      <c r="BR34" s="368"/>
      <c r="BS34" s="368"/>
      <c r="BT34" s="368"/>
      <c r="BU34" s="368"/>
      <c r="BV34" s="177"/>
      <c r="BW34" s="367">
        <f>IF(BY34="","",MAX(C34:D43,U34:V43,AM34:AN43,BE34:BF43)+1)</f>
        <v>10</v>
      </c>
      <c r="BX34" s="367"/>
      <c r="BY34" s="368" t="str">
        <f>IF('各会計、関係団体の財政状況及び健全化判断比率'!B68="","",'各会計、関係団体の財政状況及び健全化判断比率'!B68)</f>
        <v>大阪府都市ボートレース企業団</v>
      </c>
      <c r="BZ34" s="368"/>
      <c r="CA34" s="368"/>
      <c r="CB34" s="368"/>
      <c r="CC34" s="368"/>
      <c r="CD34" s="368"/>
      <c r="CE34" s="368"/>
      <c r="CF34" s="368"/>
      <c r="CG34" s="368"/>
      <c r="CH34" s="368"/>
      <c r="CI34" s="368"/>
      <c r="CJ34" s="368"/>
      <c r="CK34" s="368"/>
      <c r="CL34" s="368"/>
      <c r="CM34" s="368"/>
      <c r="CN34" s="177"/>
      <c r="CO34" s="367">
        <f>IF(CQ34="","",MAX(C34:D43,U34:V43,AM34:AN43,BE34:BF43,BW34:BX43)+1)</f>
        <v>19</v>
      </c>
      <c r="CP34" s="367"/>
      <c r="CQ34" s="368" t="str">
        <f>IF('各会計、関係団体の財政状況及び健全化判断比率'!BS7="","",'各会計、関係団体の財政状況及び健全化判断比率'!BS7)</f>
        <v>八尾市文化財調査研究会</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4"/>
    </row>
    <row r="35" spans="1:113" ht="32.25" customHeight="1" x14ac:dyDescent="0.2">
      <c r="A35" s="177"/>
      <c r="B35" s="201"/>
      <c r="C35" s="367">
        <f>IF(E35="","",C34+1)</f>
        <v>2</v>
      </c>
      <c r="D35" s="367"/>
      <c r="E35" s="368" t="str">
        <f>IF('各会計、関係団体の財政状況及び健全化判断比率'!B8="","",'各会計、関係団体の財政状況及び健全化判断比率'!B8)</f>
        <v>土地取得事業特別会計</v>
      </c>
      <c r="F35" s="368"/>
      <c r="G35" s="368"/>
      <c r="H35" s="368"/>
      <c r="I35" s="368"/>
      <c r="J35" s="368"/>
      <c r="K35" s="368"/>
      <c r="L35" s="368"/>
      <c r="M35" s="368"/>
      <c r="N35" s="368"/>
      <c r="O35" s="368"/>
      <c r="P35" s="368"/>
      <c r="Q35" s="368"/>
      <c r="R35" s="368"/>
      <c r="S35" s="368"/>
      <c r="T35" s="177"/>
      <c r="U35" s="367">
        <f>IF(W35="","",U34+1)</f>
        <v>5</v>
      </c>
      <c r="V35" s="367"/>
      <c r="W35" s="368" t="str">
        <f>IF('各会計、関係団体の財政状況及び健全化判断比率'!B29="","",'各会計、関係団体の財政状況及び健全化判断比率'!B29)</f>
        <v>介護保険事業特別会計</v>
      </c>
      <c r="X35" s="368"/>
      <c r="Y35" s="368"/>
      <c r="Z35" s="368"/>
      <c r="AA35" s="368"/>
      <c r="AB35" s="368"/>
      <c r="AC35" s="368"/>
      <c r="AD35" s="368"/>
      <c r="AE35" s="368"/>
      <c r="AF35" s="368"/>
      <c r="AG35" s="368"/>
      <c r="AH35" s="368"/>
      <c r="AI35" s="368"/>
      <c r="AJ35" s="368"/>
      <c r="AK35" s="368"/>
      <c r="AL35" s="177"/>
      <c r="AM35" s="367">
        <f t="shared" ref="AM35:AM43" si="0">IF(AO35="","",AM34+1)</f>
        <v>8</v>
      </c>
      <c r="AN35" s="367"/>
      <c r="AO35" s="368" t="str">
        <f>IF('各会計、関係団体の財政状況及び健全化判断比率'!B32="","",'各会計、関係団体の財政状況及び健全化判断比率'!B32)</f>
        <v>水道事業会計</v>
      </c>
      <c r="AP35" s="368"/>
      <c r="AQ35" s="368"/>
      <c r="AR35" s="368"/>
      <c r="AS35" s="368"/>
      <c r="AT35" s="368"/>
      <c r="AU35" s="368"/>
      <c r="AV35" s="368"/>
      <c r="AW35" s="368"/>
      <c r="AX35" s="368"/>
      <c r="AY35" s="368"/>
      <c r="AZ35" s="368"/>
      <c r="BA35" s="368"/>
      <c r="BB35" s="368"/>
      <c r="BC35" s="368"/>
      <c r="BD35" s="177"/>
      <c r="BE35" s="367" t="str">
        <f t="shared" ref="BE35:BE43" si="1">IF(BG35="","",BE34+1)</f>
        <v/>
      </c>
      <c r="BF35" s="367"/>
      <c r="BG35" s="368"/>
      <c r="BH35" s="368"/>
      <c r="BI35" s="368"/>
      <c r="BJ35" s="368"/>
      <c r="BK35" s="368"/>
      <c r="BL35" s="368"/>
      <c r="BM35" s="368"/>
      <c r="BN35" s="368"/>
      <c r="BO35" s="368"/>
      <c r="BP35" s="368"/>
      <c r="BQ35" s="368"/>
      <c r="BR35" s="368"/>
      <c r="BS35" s="368"/>
      <c r="BT35" s="368"/>
      <c r="BU35" s="368"/>
      <c r="BV35" s="177"/>
      <c r="BW35" s="367">
        <f t="shared" ref="BW35:BW43" si="2">IF(BY35="","",BW34+1)</f>
        <v>11</v>
      </c>
      <c r="BX35" s="367"/>
      <c r="BY35" s="368" t="str">
        <f>IF('各会計、関係団体の財政状況及び健全化判断比率'!B69="","",'各会計、関係団体の財政状況及び健全化判断比率'!B69)</f>
        <v>八尾市柏原市火葬場組合</v>
      </c>
      <c r="BZ35" s="368"/>
      <c r="CA35" s="368"/>
      <c r="CB35" s="368"/>
      <c r="CC35" s="368"/>
      <c r="CD35" s="368"/>
      <c r="CE35" s="368"/>
      <c r="CF35" s="368"/>
      <c r="CG35" s="368"/>
      <c r="CH35" s="368"/>
      <c r="CI35" s="368"/>
      <c r="CJ35" s="368"/>
      <c r="CK35" s="368"/>
      <c r="CL35" s="368"/>
      <c r="CM35" s="368"/>
      <c r="CN35" s="177"/>
      <c r="CO35" s="367">
        <f t="shared" ref="CO35:CO43" si="3">IF(CQ35="","",CO34+1)</f>
        <v>20</v>
      </c>
      <c r="CP35" s="367"/>
      <c r="CQ35" s="368" t="str">
        <f>IF('各会計、関係団体の財政状況及び健全化判断比率'!BS8="","",'各会計、関係団体の財政状況及び健全化判断比率'!BS8)</f>
        <v>八尾市文化振興事業団</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4"/>
    </row>
    <row r="36" spans="1:113" ht="32.25" customHeight="1" x14ac:dyDescent="0.2">
      <c r="A36" s="177"/>
      <c r="B36" s="201"/>
      <c r="C36" s="367">
        <f>IF(E36="","",C35+1)</f>
        <v>3</v>
      </c>
      <c r="D36" s="367"/>
      <c r="E36" s="368" t="str">
        <f>IF('各会計、関係団体の財政状況及び健全化判断比率'!B9="","",'各会計、関係団体の財政状況及び健全化判断比率'!B9)</f>
        <v>母子父子寡婦福祉資金貸付金特別会計</v>
      </c>
      <c r="F36" s="368"/>
      <c r="G36" s="368"/>
      <c r="H36" s="368"/>
      <c r="I36" s="368"/>
      <c r="J36" s="368"/>
      <c r="K36" s="368"/>
      <c r="L36" s="368"/>
      <c r="M36" s="368"/>
      <c r="N36" s="368"/>
      <c r="O36" s="368"/>
      <c r="P36" s="368"/>
      <c r="Q36" s="368"/>
      <c r="R36" s="368"/>
      <c r="S36" s="368"/>
      <c r="T36" s="177"/>
      <c r="U36" s="367">
        <f t="shared" ref="U36:U43" si="4">IF(W36="","",U35+1)</f>
        <v>6</v>
      </c>
      <c r="V36" s="367"/>
      <c r="W36" s="368" t="str">
        <f>IF('各会計、関係団体の財政状況及び健全化判断比率'!B30="","",'各会計、関係団体の財政状況及び健全化判断比率'!B30)</f>
        <v>後期高齢者医療事業特別会計</v>
      </c>
      <c r="X36" s="368"/>
      <c r="Y36" s="368"/>
      <c r="Z36" s="368"/>
      <c r="AA36" s="368"/>
      <c r="AB36" s="368"/>
      <c r="AC36" s="368"/>
      <c r="AD36" s="368"/>
      <c r="AE36" s="368"/>
      <c r="AF36" s="368"/>
      <c r="AG36" s="368"/>
      <c r="AH36" s="368"/>
      <c r="AI36" s="368"/>
      <c r="AJ36" s="368"/>
      <c r="AK36" s="368"/>
      <c r="AL36" s="177"/>
      <c r="AM36" s="367">
        <f t="shared" si="0"/>
        <v>9</v>
      </c>
      <c r="AN36" s="367"/>
      <c r="AO36" s="368" t="str">
        <f>IF('各会計、関係団体の財政状況及び健全化判断比率'!B33="","",'各会計、関係団体の財政状況及び健全化判断比率'!B33)</f>
        <v>公共下水道事業会計</v>
      </c>
      <c r="AP36" s="368"/>
      <c r="AQ36" s="368"/>
      <c r="AR36" s="368"/>
      <c r="AS36" s="368"/>
      <c r="AT36" s="368"/>
      <c r="AU36" s="368"/>
      <c r="AV36" s="368"/>
      <c r="AW36" s="368"/>
      <c r="AX36" s="368"/>
      <c r="AY36" s="368"/>
      <c r="AZ36" s="368"/>
      <c r="BA36" s="368"/>
      <c r="BB36" s="368"/>
      <c r="BC36" s="368"/>
      <c r="BD36" s="177"/>
      <c r="BE36" s="367" t="str">
        <f t="shared" si="1"/>
        <v/>
      </c>
      <c r="BF36" s="367"/>
      <c r="BG36" s="368"/>
      <c r="BH36" s="368"/>
      <c r="BI36" s="368"/>
      <c r="BJ36" s="368"/>
      <c r="BK36" s="368"/>
      <c r="BL36" s="368"/>
      <c r="BM36" s="368"/>
      <c r="BN36" s="368"/>
      <c r="BO36" s="368"/>
      <c r="BP36" s="368"/>
      <c r="BQ36" s="368"/>
      <c r="BR36" s="368"/>
      <c r="BS36" s="368"/>
      <c r="BT36" s="368"/>
      <c r="BU36" s="368"/>
      <c r="BV36" s="177"/>
      <c r="BW36" s="367">
        <f t="shared" si="2"/>
        <v>12</v>
      </c>
      <c r="BX36" s="367"/>
      <c r="BY36" s="368" t="str">
        <f>IF('各会計、関係団体の財政状況及び健全化判断比率'!B70="","",'各会計、関係団体の財政状況及び健全化判断比率'!B70)</f>
        <v>恩智川水防事務組合</v>
      </c>
      <c r="BZ36" s="368"/>
      <c r="CA36" s="368"/>
      <c r="CB36" s="368"/>
      <c r="CC36" s="368"/>
      <c r="CD36" s="368"/>
      <c r="CE36" s="368"/>
      <c r="CF36" s="368"/>
      <c r="CG36" s="368"/>
      <c r="CH36" s="368"/>
      <c r="CI36" s="368"/>
      <c r="CJ36" s="368"/>
      <c r="CK36" s="368"/>
      <c r="CL36" s="368"/>
      <c r="CM36" s="368"/>
      <c r="CN36" s="177"/>
      <c r="CO36" s="367">
        <f t="shared" si="3"/>
        <v>21</v>
      </c>
      <c r="CP36" s="367"/>
      <c r="CQ36" s="368" t="str">
        <f>IF('各会計、関係団体の財政状況及び健全化判断比率'!BS9="","",'各会計、関係団体の財政状況及び健全化判断比率'!BS9)</f>
        <v>八尾市中小企業勤労者福祉サービスセンター</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4"/>
    </row>
    <row r="37" spans="1:113" ht="32.25" customHeight="1" x14ac:dyDescent="0.2">
      <c r="A37" s="177"/>
      <c r="B37" s="201"/>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77"/>
      <c r="U37" s="367" t="str">
        <f t="shared" si="4"/>
        <v/>
      </c>
      <c r="V37" s="367"/>
      <c r="W37" s="368"/>
      <c r="X37" s="368"/>
      <c r="Y37" s="368"/>
      <c r="Z37" s="368"/>
      <c r="AA37" s="368"/>
      <c r="AB37" s="368"/>
      <c r="AC37" s="368"/>
      <c r="AD37" s="368"/>
      <c r="AE37" s="368"/>
      <c r="AF37" s="368"/>
      <c r="AG37" s="368"/>
      <c r="AH37" s="368"/>
      <c r="AI37" s="368"/>
      <c r="AJ37" s="368"/>
      <c r="AK37" s="368"/>
      <c r="AL37" s="177"/>
      <c r="AM37" s="367" t="str">
        <f t="shared" si="0"/>
        <v/>
      </c>
      <c r="AN37" s="367"/>
      <c r="AO37" s="368"/>
      <c r="AP37" s="368"/>
      <c r="AQ37" s="368"/>
      <c r="AR37" s="368"/>
      <c r="AS37" s="368"/>
      <c r="AT37" s="368"/>
      <c r="AU37" s="368"/>
      <c r="AV37" s="368"/>
      <c r="AW37" s="368"/>
      <c r="AX37" s="368"/>
      <c r="AY37" s="368"/>
      <c r="AZ37" s="368"/>
      <c r="BA37" s="368"/>
      <c r="BB37" s="368"/>
      <c r="BC37" s="368"/>
      <c r="BD37" s="177"/>
      <c r="BE37" s="367" t="str">
        <f t="shared" si="1"/>
        <v/>
      </c>
      <c r="BF37" s="367"/>
      <c r="BG37" s="368"/>
      <c r="BH37" s="368"/>
      <c r="BI37" s="368"/>
      <c r="BJ37" s="368"/>
      <c r="BK37" s="368"/>
      <c r="BL37" s="368"/>
      <c r="BM37" s="368"/>
      <c r="BN37" s="368"/>
      <c r="BO37" s="368"/>
      <c r="BP37" s="368"/>
      <c r="BQ37" s="368"/>
      <c r="BR37" s="368"/>
      <c r="BS37" s="368"/>
      <c r="BT37" s="368"/>
      <c r="BU37" s="368"/>
      <c r="BV37" s="177"/>
      <c r="BW37" s="367">
        <f t="shared" si="2"/>
        <v>13</v>
      </c>
      <c r="BX37" s="367"/>
      <c r="BY37" s="368" t="str">
        <f>IF('各会計、関係団体の財政状況及び健全化判断比率'!B71="","",'各会計、関係団体の財政状況及び健全化判断比率'!B71)</f>
        <v>大和川右岸水防事務組合</v>
      </c>
      <c r="BZ37" s="368"/>
      <c r="CA37" s="368"/>
      <c r="CB37" s="368"/>
      <c r="CC37" s="368"/>
      <c r="CD37" s="368"/>
      <c r="CE37" s="368"/>
      <c r="CF37" s="368"/>
      <c r="CG37" s="368"/>
      <c r="CH37" s="368"/>
      <c r="CI37" s="368"/>
      <c r="CJ37" s="368"/>
      <c r="CK37" s="368"/>
      <c r="CL37" s="368"/>
      <c r="CM37" s="368"/>
      <c r="CN37" s="177"/>
      <c r="CO37" s="367">
        <f t="shared" si="3"/>
        <v>22</v>
      </c>
      <c r="CP37" s="367"/>
      <c r="CQ37" s="368" t="str">
        <f>IF('各会計、関係団体の財政状況及び健全化判断比率'!BS10="","",'各会計、関係団体の財政状況及び健全化判断比率'!BS10)</f>
        <v>八尾市国際交流センター</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4"/>
    </row>
    <row r="38" spans="1:113" ht="32.25" customHeight="1" x14ac:dyDescent="0.2">
      <c r="A38" s="177"/>
      <c r="B38" s="201"/>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77"/>
      <c r="U38" s="367" t="str">
        <f t="shared" si="4"/>
        <v/>
      </c>
      <c r="V38" s="367"/>
      <c r="W38" s="368"/>
      <c r="X38" s="368"/>
      <c r="Y38" s="368"/>
      <c r="Z38" s="368"/>
      <c r="AA38" s="368"/>
      <c r="AB38" s="368"/>
      <c r="AC38" s="368"/>
      <c r="AD38" s="368"/>
      <c r="AE38" s="368"/>
      <c r="AF38" s="368"/>
      <c r="AG38" s="368"/>
      <c r="AH38" s="368"/>
      <c r="AI38" s="368"/>
      <c r="AJ38" s="368"/>
      <c r="AK38" s="368"/>
      <c r="AL38" s="177"/>
      <c r="AM38" s="367" t="str">
        <f t="shared" si="0"/>
        <v/>
      </c>
      <c r="AN38" s="367"/>
      <c r="AO38" s="368"/>
      <c r="AP38" s="368"/>
      <c r="AQ38" s="368"/>
      <c r="AR38" s="368"/>
      <c r="AS38" s="368"/>
      <c r="AT38" s="368"/>
      <c r="AU38" s="368"/>
      <c r="AV38" s="368"/>
      <c r="AW38" s="368"/>
      <c r="AX38" s="368"/>
      <c r="AY38" s="368"/>
      <c r="AZ38" s="368"/>
      <c r="BA38" s="368"/>
      <c r="BB38" s="368"/>
      <c r="BC38" s="368"/>
      <c r="BD38" s="177"/>
      <c r="BE38" s="367" t="str">
        <f t="shared" si="1"/>
        <v/>
      </c>
      <c r="BF38" s="367"/>
      <c r="BG38" s="368"/>
      <c r="BH38" s="368"/>
      <c r="BI38" s="368"/>
      <c r="BJ38" s="368"/>
      <c r="BK38" s="368"/>
      <c r="BL38" s="368"/>
      <c r="BM38" s="368"/>
      <c r="BN38" s="368"/>
      <c r="BO38" s="368"/>
      <c r="BP38" s="368"/>
      <c r="BQ38" s="368"/>
      <c r="BR38" s="368"/>
      <c r="BS38" s="368"/>
      <c r="BT38" s="368"/>
      <c r="BU38" s="368"/>
      <c r="BV38" s="177"/>
      <c r="BW38" s="367">
        <f t="shared" si="2"/>
        <v>14</v>
      </c>
      <c r="BX38" s="367"/>
      <c r="BY38" s="368" t="str">
        <f>IF('各会計、関係団体の財政状況及び健全化判断比率'!B72="","",'各会計、関係団体の財政状況及び健全化判断比率'!B72)</f>
        <v>大阪広域環境施設組合</v>
      </c>
      <c r="BZ38" s="368"/>
      <c r="CA38" s="368"/>
      <c r="CB38" s="368"/>
      <c r="CC38" s="368"/>
      <c r="CD38" s="368"/>
      <c r="CE38" s="368"/>
      <c r="CF38" s="368"/>
      <c r="CG38" s="368"/>
      <c r="CH38" s="368"/>
      <c r="CI38" s="368"/>
      <c r="CJ38" s="368"/>
      <c r="CK38" s="368"/>
      <c r="CL38" s="368"/>
      <c r="CM38" s="368"/>
      <c r="CN38" s="177"/>
      <c r="CO38" s="367">
        <f t="shared" si="3"/>
        <v>23</v>
      </c>
      <c r="CP38" s="367"/>
      <c r="CQ38" s="368" t="str">
        <f>IF('各会計、関係団体の財政状況及び健全化判断比率'!BS11="","",'各会計、関係団体の財政状況及び健全化判断比率'!BS11)</f>
        <v>八尾体育振興会</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4"/>
    </row>
    <row r="39" spans="1:113" ht="32.25" customHeight="1" x14ac:dyDescent="0.2">
      <c r="A39" s="177"/>
      <c r="B39" s="201"/>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77"/>
      <c r="U39" s="367" t="str">
        <f t="shared" si="4"/>
        <v/>
      </c>
      <c r="V39" s="367"/>
      <c r="W39" s="368"/>
      <c r="X39" s="368"/>
      <c r="Y39" s="368"/>
      <c r="Z39" s="368"/>
      <c r="AA39" s="368"/>
      <c r="AB39" s="368"/>
      <c r="AC39" s="368"/>
      <c r="AD39" s="368"/>
      <c r="AE39" s="368"/>
      <c r="AF39" s="368"/>
      <c r="AG39" s="368"/>
      <c r="AH39" s="368"/>
      <c r="AI39" s="368"/>
      <c r="AJ39" s="368"/>
      <c r="AK39" s="368"/>
      <c r="AL39" s="177"/>
      <c r="AM39" s="367" t="str">
        <f t="shared" si="0"/>
        <v/>
      </c>
      <c r="AN39" s="367"/>
      <c r="AO39" s="368"/>
      <c r="AP39" s="368"/>
      <c r="AQ39" s="368"/>
      <c r="AR39" s="368"/>
      <c r="AS39" s="368"/>
      <c r="AT39" s="368"/>
      <c r="AU39" s="368"/>
      <c r="AV39" s="368"/>
      <c r="AW39" s="368"/>
      <c r="AX39" s="368"/>
      <c r="AY39" s="368"/>
      <c r="AZ39" s="368"/>
      <c r="BA39" s="368"/>
      <c r="BB39" s="368"/>
      <c r="BC39" s="368"/>
      <c r="BD39" s="177"/>
      <c r="BE39" s="367" t="str">
        <f t="shared" si="1"/>
        <v/>
      </c>
      <c r="BF39" s="367"/>
      <c r="BG39" s="368"/>
      <c r="BH39" s="368"/>
      <c r="BI39" s="368"/>
      <c r="BJ39" s="368"/>
      <c r="BK39" s="368"/>
      <c r="BL39" s="368"/>
      <c r="BM39" s="368"/>
      <c r="BN39" s="368"/>
      <c r="BO39" s="368"/>
      <c r="BP39" s="368"/>
      <c r="BQ39" s="368"/>
      <c r="BR39" s="368"/>
      <c r="BS39" s="368"/>
      <c r="BT39" s="368"/>
      <c r="BU39" s="368"/>
      <c r="BV39" s="177"/>
      <c r="BW39" s="367">
        <f t="shared" si="2"/>
        <v>15</v>
      </c>
      <c r="BX39" s="367"/>
      <c r="BY39" s="368" t="str">
        <f>IF('各会計、関係団体の財政状況及び健全化判断比率'!B73="","",'各会計、関係団体の財政状況及び健全化判断比率'!B73)</f>
        <v>大阪府後期高齢者医療広域連合(一般会計)</v>
      </c>
      <c r="BZ39" s="368"/>
      <c r="CA39" s="368"/>
      <c r="CB39" s="368"/>
      <c r="CC39" s="368"/>
      <c r="CD39" s="368"/>
      <c r="CE39" s="368"/>
      <c r="CF39" s="368"/>
      <c r="CG39" s="368"/>
      <c r="CH39" s="368"/>
      <c r="CI39" s="368"/>
      <c r="CJ39" s="368"/>
      <c r="CK39" s="368"/>
      <c r="CL39" s="368"/>
      <c r="CM39" s="368"/>
      <c r="CN39" s="177"/>
      <c r="CO39" s="367">
        <f t="shared" si="3"/>
        <v>24</v>
      </c>
      <c r="CP39" s="367"/>
      <c r="CQ39" s="368" t="str">
        <f>IF('各会計、関係団体の財政状況及び健全化判断比率'!BS12="","",'各会計、関係団体の財政状況及び健全化判断比率'!BS12)</f>
        <v>八尾シティネット</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4"/>
    </row>
    <row r="40" spans="1:113" ht="32.25" customHeight="1" x14ac:dyDescent="0.2">
      <c r="A40" s="177"/>
      <c r="B40" s="201"/>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77"/>
      <c r="U40" s="367" t="str">
        <f t="shared" si="4"/>
        <v/>
      </c>
      <c r="V40" s="367"/>
      <c r="W40" s="368"/>
      <c r="X40" s="368"/>
      <c r="Y40" s="368"/>
      <c r="Z40" s="368"/>
      <c r="AA40" s="368"/>
      <c r="AB40" s="368"/>
      <c r="AC40" s="368"/>
      <c r="AD40" s="368"/>
      <c r="AE40" s="368"/>
      <c r="AF40" s="368"/>
      <c r="AG40" s="368"/>
      <c r="AH40" s="368"/>
      <c r="AI40" s="368"/>
      <c r="AJ40" s="368"/>
      <c r="AK40" s="368"/>
      <c r="AL40" s="177"/>
      <c r="AM40" s="367" t="str">
        <f t="shared" si="0"/>
        <v/>
      </c>
      <c r="AN40" s="367"/>
      <c r="AO40" s="368"/>
      <c r="AP40" s="368"/>
      <c r="AQ40" s="368"/>
      <c r="AR40" s="368"/>
      <c r="AS40" s="368"/>
      <c r="AT40" s="368"/>
      <c r="AU40" s="368"/>
      <c r="AV40" s="368"/>
      <c r="AW40" s="368"/>
      <c r="AX40" s="368"/>
      <c r="AY40" s="368"/>
      <c r="AZ40" s="368"/>
      <c r="BA40" s="368"/>
      <c r="BB40" s="368"/>
      <c r="BC40" s="368"/>
      <c r="BD40" s="177"/>
      <c r="BE40" s="367" t="str">
        <f t="shared" si="1"/>
        <v/>
      </c>
      <c r="BF40" s="367"/>
      <c r="BG40" s="368"/>
      <c r="BH40" s="368"/>
      <c r="BI40" s="368"/>
      <c r="BJ40" s="368"/>
      <c r="BK40" s="368"/>
      <c r="BL40" s="368"/>
      <c r="BM40" s="368"/>
      <c r="BN40" s="368"/>
      <c r="BO40" s="368"/>
      <c r="BP40" s="368"/>
      <c r="BQ40" s="368"/>
      <c r="BR40" s="368"/>
      <c r="BS40" s="368"/>
      <c r="BT40" s="368"/>
      <c r="BU40" s="368"/>
      <c r="BV40" s="177"/>
      <c r="BW40" s="367">
        <f t="shared" si="2"/>
        <v>16</v>
      </c>
      <c r="BX40" s="367"/>
      <c r="BY40" s="368" t="str">
        <f>IF('各会計、関係団体の財政状況及び健全化判断比率'!B74="","",'各会計、関係団体の財政状況及び健全化判断比率'!B74)</f>
        <v>大阪府後期高齢者医療広域連合(後期高齢者医療特別会計)</v>
      </c>
      <c r="BZ40" s="368"/>
      <c r="CA40" s="368"/>
      <c r="CB40" s="368"/>
      <c r="CC40" s="368"/>
      <c r="CD40" s="368"/>
      <c r="CE40" s="368"/>
      <c r="CF40" s="368"/>
      <c r="CG40" s="368"/>
      <c r="CH40" s="368"/>
      <c r="CI40" s="368"/>
      <c r="CJ40" s="368"/>
      <c r="CK40" s="368"/>
      <c r="CL40" s="368"/>
      <c r="CM40" s="368"/>
      <c r="CN40" s="177"/>
      <c r="CO40" s="367">
        <f t="shared" si="3"/>
        <v>25</v>
      </c>
      <c r="CP40" s="367"/>
      <c r="CQ40" s="368" t="str">
        <f>IF('各会計、関係団体の財政状況及び健全化判断比率'!BS13="","",'各会計、関係団体の財政状況及び健全化判断比率'!BS13)</f>
        <v>やおコミュニティ放送</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4"/>
    </row>
    <row r="41" spans="1:113" ht="32.25" customHeight="1" x14ac:dyDescent="0.2">
      <c r="A41" s="177"/>
      <c r="B41" s="201"/>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77"/>
      <c r="U41" s="367" t="str">
        <f t="shared" si="4"/>
        <v/>
      </c>
      <c r="V41" s="367"/>
      <c r="W41" s="368"/>
      <c r="X41" s="368"/>
      <c r="Y41" s="368"/>
      <c r="Z41" s="368"/>
      <c r="AA41" s="368"/>
      <c r="AB41" s="368"/>
      <c r="AC41" s="368"/>
      <c r="AD41" s="368"/>
      <c r="AE41" s="368"/>
      <c r="AF41" s="368"/>
      <c r="AG41" s="368"/>
      <c r="AH41" s="368"/>
      <c r="AI41" s="368"/>
      <c r="AJ41" s="368"/>
      <c r="AK41" s="368"/>
      <c r="AL41" s="177"/>
      <c r="AM41" s="367" t="str">
        <f t="shared" si="0"/>
        <v/>
      </c>
      <c r="AN41" s="367"/>
      <c r="AO41" s="368"/>
      <c r="AP41" s="368"/>
      <c r="AQ41" s="368"/>
      <c r="AR41" s="368"/>
      <c r="AS41" s="368"/>
      <c r="AT41" s="368"/>
      <c r="AU41" s="368"/>
      <c r="AV41" s="368"/>
      <c r="AW41" s="368"/>
      <c r="AX41" s="368"/>
      <c r="AY41" s="368"/>
      <c r="AZ41" s="368"/>
      <c r="BA41" s="368"/>
      <c r="BB41" s="368"/>
      <c r="BC41" s="368"/>
      <c r="BD41" s="177"/>
      <c r="BE41" s="367" t="str">
        <f t="shared" si="1"/>
        <v/>
      </c>
      <c r="BF41" s="367"/>
      <c r="BG41" s="368"/>
      <c r="BH41" s="368"/>
      <c r="BI41" s="368"/>
      <c r="BJ41" s="368"/>
      <c r="BK41" s="368"/>
      <c r="BL41" s="368"/>
      <c r="BM41" s="368"/>
      <c r="BN41" s="368"/>
      <c r="BO41" s="368"/>
      <c r="BP41" s="368"/>
      <c r="BQ41" s="368"/>
      <c r="BR41" s="368"/>
      <c r="BS41" s="368"/>
      <c r="BT41" s="368"/>
      <c r="BU41" s="368"/>
      <c r="BV41" s="177"/>
      <c r="BW41" s="367">
        <f t="shared" si="2"/>
        <v>17</v>
      </c>
      <c r="BX41" s="367"/>
      <c r="BY41" s="368" t="str">
        <f>IF('各会計、関係団体の財政状況及び健全化判断比率'!B75="","",'各会計、関係団体の財政状況及び健全化判断比率'!B75)</f>
        <v>大阪広域水道企業団(水道事業会計)</v>
      </c>
      <c r="BZ41" s="368"/>
      <c r="CA41" s="368"/>
      <c r="CB41" s="368"/>
      <c r="CC41" s="368"/>
      <c r="CD41" s="368"/>
      <c r="CE41" s="368"/>
      <c r="CF41" s="368"/>
      <c r="CG41" s="368"/>
      <c r="CH41" s="368"/>
      <c r="CI41" s="368"/>
      <c r="CJ41" s="368"/>
      <c r="CK41" s="368"/>
      <c r="CL41" s="368"/>
      <c r="CM41" s="368"/>
      <c r="CN41" s="177"/>
      <c r="CO41" s="367">
        <f t="shared" si="3"/>
        <v>26</v>
      </c>
      <c r="CP41" s="367"/>
      <c r="CQ41" s="368" t="str">
        <f>IF('各会計、関係団体の財政状況及び健全化判断比率'!BS14="","",'各会計、関係団体の財政状況及び健全化判断比率'!BS14)</f>
        <v>八尾モール</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4"/>
    </row>
    <row r="42" spans="1:113" ht="32.25" customHeight="1" x14ac:dyDescent="0.2">
      <c r="B42" s="201"/>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77"/>
      <c r="U42" s="367" t="str">
        <f t="shared" si="4"/>
        <v/>
      </c>
      <c r="V42" s="367"/>
      <c r="W42" s="368"/>
      <c r="X42" s="368"/>
      <c r="Y42" s="368"/>
      <c r="Z42" s="368"/>
      <c r="AA42" s="368"/>
      <c r="AB42" s="368"/>
      <c r="AC42" s="368"/>
      <c r="AD42" s="368"/>
      <c r="AE42" s="368"/>
      <c r="AF42" s="368"/>
      <c r="AG42" s="368"/>
      <c r="AH42" s="368"/>
      <c r="AI42" s="368"/>
      <c r="AJ42" s="368"/>
      <c r="AK42" s="368"/>
      <c r="AL42" s="177"/>
      <c r="AM42" s="367" t="str">
        <f t="shared" si="0"/>
        <v/>
      </c>
      <c r="AN42" s="367"/>
      <c r="AO42" s="368"/>
      <c r="AP42" s="368"/>
      <c r="AQ42" s="368"/>
      <c r="AR42" s="368"/>
      <c r="AS42" s="368"/>
      <c r="AT42" s="368"/>
      <c r="AU42" s="368"/>
      <c r="AV42" s="368"/>
      <c r="AW42" s="368"/>
      <c r="AX42" s="368"/>
      <c r="AY42" s="368"/>
      <c r="AZ42" s="368"/>
      <c r="BA42" s="368"/>
      <c r="BB42" s="368"/>
      <c r="BC42" s="368"/>
      <c r="BD42" s="177"/>
      <c r="BE42" s="367" t="str">
        <f t="shared" si="1"/>
        <v/>
      </c>
      <c r="BF42" s="367"/>
      <c r="BG42" s="368"/>
      <c r="BH42" s="368"/>
      <c r="BI42" s="368"/>
      <c r="BJ42" s="368"/>
      <c r="BK42" s="368"/>
      <c r="BL42" s="368"/>
      <c r="BM42" s="368"/>
      <c r="BN42" s="368"/>
      <c r="BO42" s="368"/>
      <c r="BP42" s="368"/>
      <c r="BQ42" s="368"/>
      <c r="BR42" s="368"/>
      <c r="BS42" s="368"/>
      <c r="BT42" s="368"/>
      <c r="BU42" s="368"/>
      <c r="BV42" s="177"/>
      <c r="BW42" s="367">
        <f t="shared" si="2"/>
        <v>18</v>
      </c>
      <c r="BX42" s="367"/>
      <c r="BY42" s="368" t="str">
        <f>IF('各会計、関係団体の財政状況及び健全化判断比率'!B76="","",'各会計、関係団体の財政状況及び健全化判断比率'!B76)</f>
        <v>大阪広域水道企業団(工業用水道事業会計)</v>
      </c>
      <c r="BZ42" s="368"/>
      <c r="CA42" s="368"/>
      <c r="CB42" s="368"/>
      <c r="CC42" s="368"/>
      <c r="CD42" s="368"/>
      <c r="CE42" s="368"/>
      <c r="CF42" s="368"/>
      <c r="CG42" s="368"/>
      <c r="CH42" s="368"/>
      <c r="CI42" s="368"/>
      <c r="CJ42" s="368"/>
      <c r="CK42" s="368"/>
      <c r="CL42" s="368"/>
      <c r="CM42" s="368"/>
      <c r="CN42" s="177"/>
      <c r="CO42" s="367">
        <f t="shared" si="3"/>
        <v>27</v>
      </c>
      <c r="CP42" s="367"/>
      <c r="CQ42" s="368" t="str">
        <f>IF('各会計、関係団体の財政状況及び健全化判断比率'!BS15="","",'各会計、関係団体の財政状況及び健全化判断比率'!BS15)</f>
        <v>大阪外環状鉄道</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4"/>
    </row>
    <row r="43" spans="1:113" ht="32.25" customHeight="1" x14ac:dyDescent="0.2">
      <c r="B43" s="201"/>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77"/>
      <c r="U43" s="367" t="str">
        <f t="shared" si="4"/>
        <v/>
      </c>
      <c r="V43" s="367"/>
      <c r="W43" s="368"/>
      <c r="X43" s="368"/>
      <c r="Y43" s="368"/>
      <c r="Z43" s="368"/>
      <c r="AA43" s="368"/>
      <c r="AB43" s="368"/>
      <c r="AC43" s="368"/>
      <c r="AD43" s="368"/>
      <c r="AE43" s="368"/>
      <c r="AF43" s="368"/>
      <c r="AG43" s="368"/>
      <c r="AH43" s="368"/>
      <c r="AI43" s="368"/>
      <c r="AJ43" s="368"/>
      <c r="AK43" s="368"/>
      <c r="AL43" s="177"/>
      <c r="AM43" s="367" t="str">
        <f t="shared" si="0"/>
        <v/>
      </c>
      <c r="AN43" s="367"/>
      <c r="AO43" s="368"/>
      <c r="AP43" s="368"/>
      <c r="AQ43" s="368"/>
      <c r="AR43" s="368"/>
      <c r="AS43" s="368"/>
      <c r="AT43" s="368"/>
      <c r="AU43" s="368"/>
      <c r="AV43" s="368"/>
      <c r="AW43" s="368"/>
      <c r="AX43" s="368"/>
      <c r="AY43" s="368"/>
      <c r="AZ43" s="368"/>
      <c r="BA43" s="368"/>
      <c r="BB43" s="368"/>
      <c r="BC43" s="368"/>
      <c r="BD43" s="177"/>
      <c r="BE43" s="367" t="str">
        <f t="shared" si="1"/>
        <v/>
      </c>
      <c r="BF43" s="367"/>
      <c r="BG43" s="368"/>
      <c r="BH43" s="368"/>
      <c r="BI43" s="368"/>
      <c r="BJ43" s="368"/>
      <c r="BK43" s="368"/>
      <c r="BL43" s="368"/>
      <c r="BM43" s="368"/>
      <c r="BN43" s="368"/>
      <c r="BO43" s="368"/>
      <c r="BP43" s="368"/>
      <c r="BQ43" s="368"/>
      <c r="BR43" s="368"/>
      <c r="BS43" s="368"/>
      <c r="BT43" s="368"/>
      <c r="BU43" s="368"/>
      <c r="BV43" s="177"/>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77"/>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4"/>
    </row>
    <row r="44" spans="1:113" ht="13.5" customHeight="1" thickBot="1" x14ac:dyDescent="0.25">
      <c r="B44" s="205"/>
      <c r="C44" s="206"/>
      <c r="D44" s="206"/>
      <c r="E44" s="206"/>
      <c r="F44" s="206"/>
      <c r="G44" s="206"/>
      <c r="H44" s="206"/>
      <c r="I44" s="206"/>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6"/>
      <c r="AG44" s="206"/>
      <c r="AH44" s="206"/>
      <c r="AI44" s="206"/>
      <c r="AJ44" s="206"/>
      <c r="AK44" s="206"/>
      <c r="AL44" s="206"/>
      <c r="AM44" s="206"/>
      <c r="AN44" s="206"/>
      <c r="AO44" s="206"/>
      <c r="AP44" s="206"/>
      <c r="AQ44" s="206"/>
      <c r="AR44" s="206"/>
      <c r="AS44" s="206"/>
      <c r="AT44" s="206"/>
      <c r="AU44" s="206"/>
      <c r="AV44" s="206"/>
      <c r="AW44" s="206"/>
      <c r="AX44" s="206"/>
      <c r="AY44" s="206"/>
      <c r="AZ44" s="206"/>
      <c r="BA44" s="206"/>
      <c r="BB44" s="206"/>
      <c r="BC44" s="206"/>
      <c r="BD44" s="206"/>
      <c r="BE44" s="206"/>
      <c r="BF44" s="206"/>
      <c r="BG44" s="206"/>
      <c r="BH44" s="206"/>
      <c r="BI44" s="206"/>
      <c r="BJ44" s="206"/>
      <c r="BK44" s="206"/>
      <c r="BL44" s="206"/>
      <c r="BM44" s="206"/>
      <c r="BN44" s="206"/>
      <c r="BO44" s="206"/>
      <c r="BP44" s="206"/>
      <c r="BQ44" s="206"/>
      <c r="BR44" s="206"/>
      <c r="BS44" s="206"/>
      <c r="BT44" s="206"/>
      <c r="BU44" s="206"/>
      <c r="BV44" s="206"/>
      <c r="BW44" s="206"/>
      <c r="BX44" s="206"/>
      <c r="BY44" s="206"/>
      <c r="BZ44" s="206"/>
      <c r="CA44" s="206"/>
      <c r="CB44" s="206"/>
      <c r="CC44" s="206"/>
      <c r="CD44" s="206"/>
      <c r="CE44" s="206"/>
      <c r="CF44" s="206"/>
      <c r="CG44" s="206"/>
      <c r="CH44" s="206"/>
      <c r="CI44" s="206"/>
      <c r="CJ44" s="206"/>
      <c r="CK44" s="206"/>
      <c r="CL44" s="206"/>
      <c r="CM44" s="206"/>
      <c r="CN44" s="206"/>
      <c r="CO44" s="206"/>
      <c r="CP44" s="206"/>
      <c r="CQ44" s="206"/>
      <c r="CR44" s="206"/>
      <c r="CS44" s="206"/>
      <c r="CT44" s="206"/>
      <c r="CU44" s="206"/>
      <c r="CV44" s="206"/>
      <c r="CW44" s="206"/>
      <c r="CX44" s="206"/>
      <c r="CY44" s="206"/>
      <c r="CZ44" s="206"/>
      <c r="DA44" s="206"/>
      <c r="DB44" s="206"/>
      <c r="DC44" s="206"/>
      <c r="DD44" s="206"/>
      <c r="DE44" s="206"/>
      <c r="DF44" s="206"/>
      <c r="DG44" s="206"/>
      <c r="DH44" s="206"/>
      <c r="DI44" s="207"/>
    </row>
    <row r="45" spans="1:113" x14ac:dyDescent="0.2"/>
    <row r="46" spans="1:113" x14ac:dyDescent="0.2">
      <c r="B46" s="176"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AyElFyKRTcKYvZk05+EhhOyOC+LJm9bjV7EM2G/CHs3i+JZoX1igUWCQV4Y1lnRlgXsKcg1llHrc5DZ3H/8vwQ==" saltValue="2FHsKGw9f4Z4DghlE5+pa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2"/>
  <cols>
    <col min="1" max="1" width="1.6640625" style="210" customWidth="1"/>
    <col min="2" max="2" width="2.33203125" style="210" customWidth="1"/>
    <col min="3" max="16" width="2.6640625" style="210" customWidth="1"/>
    <col min="17" max="17" width="2.33203125" style="210" customWidth="1"/>
    <col min="18" max="95" width="1.6640625" style="210" customWidth="1"/>
    <col min="96" max="133" width="1.6640625" style="222" customWidth="1"/>
    <col min="134" max="143" width="1.6640625" style="210" customWidth="1"/>
    <col min="144" max="16384" width="0" style="210" hidden="1"/>
  </cols>
  <sheetData>
    <row r="1" spans="2:143" ht="22.5" customHeight="1" thickBot="1" x14ac:dyDescent="0.25">
      <c r="B1" s="208"/>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209"/>
      <c r="DD1" s="209"/>
      <c r="DE1" s="209"/>
      <c r="DF1" s="209"/>
      <c r="DG1" s="209"/>
      <c r="DH1" s="717" t="s">
        <v>202</v>
      </c>
      <c r="DI1" s="718"/>
      <c r="DJ1" s="718"/>
      <c r="DK1" s="718"/>
      <c r="DL1" s="718"/>
      <c r="DM1" s="718"/>
      <c r="DN1" s="719"/>
      <c r="DO1" s="210"/>
      <c r="DP1" s="717" t="s">
        <v>203</v>
      </c>
      <c r="DQ1" s="718"/>
      <c r="DR1" s="718"/>
      <c r="DS1" s="718"/>
      <c r="DT1" s="718"/>
      <c r="DU1" s="718"/>
      <c r="DV1" s="718"/>
      <c r="DW1" s="718"/>
      <c r="DX1" s="718"/>
      <c r="DY1" s="718"/>
      <c r="DZ1" s="718"/>
      <c r="EA1" s="718"/>
      <c r="EB1" s="718"/>
      <c r="EC1" s="719"/>
      <c r="ED1" s="209"/>
      <c r="EE1" s="209"/>
      <c r="EF1" s="209"/>
      <c r="EG1" s="209"/>
      <c r="EH1" s="209"/>
      <c r="EI1" s="209"/>
      <c r="EJ1" s="209"/>
      <c r="EK1" s="209"/>
      <c r="EL1" s="209"/>
      <c r="EM1" s="209"/>
    </row>
    <row r="2" spans="2:143" ht="22.5" customHeight="1" x14ac:dyDescent="0.2">
      <c r="B2" s="211" t="s">
        <v>204</v>
      </c>
      <c r="R2" s="212"/>
      <c r="S2" s="212"/>
      <c r="T2" s="212"/>
      <c r="U2" s="212"/>
      <c r="V2" s="212"/>
      <c r="W2" s="212"/>
      <c r="X2" s="212"/>
      <c r="Y2" s="212"/>
      <c r="Z2" s="212"/>
      <c r="AA2" s="212"/>
      <c r="AB2" s="212"/>
      <c r="AC2" s="212"/>
      <c r="AE2" s="213"/>
      <c r="AF2" s="213"/>
      <c r="AG2" s="213"/>
      <c r="AH2" s="213"/>
      <c r="AI2" s="213"/>
      <c r="AJ2" s="212"/>
      <c r="AK2" s="212"/>
      <c r="AL2" s="212"/>
      <c r="AM2" s="212"/>
      <c r="AN2" s="212"/>
      <c r="AO2" s="212"/>
      <c r="AP2" s="212"/>
      <c r="CD2" s="209"/>
      <c r="CE2" s="209"/>
      <c r="CF2" s="209"/>
      <c r="CG2" s="209"/>
      <c r="CH2" s="209"/>
      <c r="CI2" s="209"/>
      <c r="CJ2" s="209"/>
      <c r="CK2" s="209"/>
      <c r="CL2" s="209"/>
      <c r="CM2" s="209"/>
      <c r="CN2" s="209"/>
      <c r="CO2" s="209"/>
      <c r="CP2" s="209"/>
      <c r="CQ2" s="209"/>
      <c r="CR2" s="209"/>
      <c r="CS2" s="209"/>
      <c r="CT2" s="209"/>
      <c r="CU2" s="209"/>
      <c r="CV2" s="209"/>
      <c r="CW2" s="209"/>
      <c r="CX2" s="209"/>
      <c r="CY2" s="209"/>
      <c r="CZ2" s="209"/>
      <c r="DA2" s="209"/>
      <c r="DB2" s="209"/>
      <c r="DC2" s="209"/>
      <c r="DD2" s="209"/>
      <c r="DE2" s="209"/>
      <c r="DF2" s="209"/>
      <c r="DG2" s="209"/>
      <c r="DH2" s="209"/>
      <c r="DI2" s="209"/>
      <c r="DJ2" s="209"/>
      <c r="DK2" s="209"/>
      <c r="DL2" s="209"/>
      <c r="DM2" s="209"/>
      <c r="DN2" s="209"/>
      <c r="DO2" s="209"/>
      <c r="DP2" s="209"/>
      <c r="DQ2" s="209"/>
      <c r="DR2" s="209"/>
      <c r="DS2" s="209"/>
      <c r="DT2" s="209"/>
      <c r="DU2" s="209"/>
      <c r="DV2" s="209"/>
      <c r="DW2" s="209"/>
      <c r="DX2" s="209"/>
      <c r="DY2" s="209"/>
      <c r="DZ2" s="209"/>
      <c r="EA2" s="209"/>
      <c r="EB2" s="209"/>
      <c r="EC2" s="209"/>
    </row>
    <row r="3" spans="2:143" ht="11.25" customHeight="1" x14ac:dyDescent="0.2">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215</v>
      </c>
      <c r="C5" s="680"/>
      <c r="D5" s="680"/>
      <c r="E5" s="680"/>
      <c r="F5" s="680"/>
      <c r="G5" s="680"/>
      <c r="H5" s="680"/>
      <c r="I5" s="680"/>
      <c r="J5" s="680"/>
      <c r="K5" s="680"/>
      <c r="L5" s="680"/>
      <c r="M5" s="680"/>
      <c r="N5" s="680"/>
      <c r="O5" s="680"/>
      <c r="P5" s="680"/>
      <c r="Q5" s="681"/>
      <c r="R5" s="676">
        <v>40545037</v>
      </c>
      <c r="S5" s="677"/>
      <c r="T5" s="677"/>
      <c r="U5" s="677"/>
      <c r="V5" s="677"/>
      <c r="W5" s="677"/>
      <c r="X5" s="677"/>
      <c r="Y5" s="702"/>
      <c r="Z5" s="715">
        <v>33.1</v>
      </c>
      <c r="AA5" s="715"/>
      <c r="AB5" s="715"/>
      <c r="AC5" s="715"/>
      <c r="AD5" s="716">
        <v>37043852</v>
      </c>
      <c r="AE5" s="716"/>
      <c r="AF5" s="716"/>
      <c r="AG5" s="716"/>
      <c r="AH5" s="716"/>
      <c r="AI5" s="716"/>
      <c r="AJ5" s="716"/>
      <c r="AK5" s="716"/>
      <c r="AL5" s="703">
        <v>60</v>
      </c>
      <c r="AM5" s="685"/>
      <c r="AN5" s="685"/>
      <c r="AO5" s="704"/>
      <c r="AP5" s="679" t="s">
        <v>216</v>
      </c>
      <c r="AQ5" s="680"/>
      <c r="AR5" s="680"/>
      <c r="AS5" s="680"/>
      <c r="AT5" s="680"/>
      <c r="AU5" s="680"/>
      <c r="AV5" s="680"/>
      <c r="AW5" s="680"/>
      <c r="AX5" s="680"/>
      <c r="AY5" s="680"/>
      <c r="AZ5" s="680"/>
      <c r="BA5" s="680"/>
      <c r="BB5" s="680"/>
      <c r="BC5" s="680"/>
      <c r="BD5" s="680"/>
      <c r="BE5" s="680"/>
      <c r="BF5" s="681"/>
      <c r="BG5" s="621">
        <v>37040275</v>
      </c>
      <c r="BH5" s="622"/>
      <c r="BI5" s="622"/>
      <c r="BJ5" s="622"/>
      <c r="BK5" s="622"/>
      <c r="BL5" s="622"/>
      <c r="BM5" s="622"/>
      <c r="BN5" s="623"/>
      <c r="BO5" s="659">
        <v>91.4</v>
      </c>
      <c r="BP5" s="659"/>
      <c r="BQ5" s="659"/>
      <c r="BR5" s="659"/>
      <c r="BS5" s="660">
        <v>577263</v>
      </c>
      <c r="BT5" s="660"/>
      <c r="BU5" s="660"/>
      <c r="BV5" s="660"/>
      <c r="BW5" s="660"/>
      <c r="BX5" s="660"/>
      <c r="BY5" s="660"/>
      <c r="BZ5" s="660"/>
      <c r="CA5" s="660"/>
      <c r="CB5" s="700"/>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2">
      <c r="B6" s="618" t="s">
        <v>220</v>
      </c>
      <c r="C6" s="619"/>
      <c r="D6" s="619"/>
      <c r="E6" s="619"/>
      <c r="F6" s="619"/>
      <c r="G6" s="619"/>
      <c r="H6" s="619"/>
      <c r="I6" s="619"/>
      <c r="J6" s="619"/>
      <c r="K6" s="619"/>
      <c r="L6" s="619"/>
      <c r="M6" s="619"/>
      <c r="N6" s="619"/>
      <c r="O6" s="619"/>
      <c r="P6" s="619"/>
      <c r="Q6" s="620"/>
      <c r="R6" s="621">
        <v>449913</v>
      </c>
      <c r="S6" s="622"/>
      <c r="T6" s="622"/>
      <c r="U6" s="622"/>
      <c r="V6" s="622"/>
      <c r="W6" s="622"/>
      <c r="X6" s="622"/>
      <c r="Y6" s="623"/>
      <c r="Z6" s="659">
        <v>0.4</v>
      </c>
      <c r="AA6" s="659"/>
      <c r="AB6" s="659"/>
      <c r="AC6" s="659"/>
      <c r="AD6" s="660">
        <v>449913</v>
      </c>
      <c r="AE6" s="660"/>
      <c r="AF6" s="660"/>
      <c r="AG6" s="660"/>
      <c r="AH6" s="660"/>
      <c r="AI6" s="660"/>
      <c r="AJ6" s="660"/>
      <c r="AK6" s="660"/>
      <c r="AL6" s="624">
        <v>0.7</v>
      </c>
      <c r="AM6" s="625"/>
      <c r="AN6" s="625"/>
      <c r="AO6" s="661"/>
      <c r="AP6" s="618" t="s">
        <v>221</v>
      </c>
      <c r="AQ6" s="619"/>
      <c r="AR6" s="619"/>
      <c r="AS6" s="619"/>
      <c r="AT6" s="619"/>
      <c r="AU6" s="619"/>
      <c r="AV6" s="619"/>
      <c r="AW6" s="619"/>
      <c r="AX6" s="619"/>
      <c r="AY6" s="619"/>
      <c r="AZ6" s="619"/>
      <c r="BA6" s="619"/>
      <c r="BB6" s="619"/>
      <c r="BC6" s="619"/>
      <c r="BD6" s="619"/>
      <c r="BE6" s="619"/>
      <c r="BF6" s="620"/>
      <c r="BG6" s="621">
        <v>37040275</v>
      </c>
      <c r="BH6" s="622"/>
      <c r="BI6" s="622"/>
      <c r="BJ6" s="622"/>
      <c r="BK6" s="622"/>
      <c r="BL6" s="622"/>
      <c r="BM6" s="622"/>
      <c r="BN6" s="623"/>
      <c r="BO6" s="659">
        <v>91.4</v>
      </c>
      <c r="BP6" s="659"/>
      <c r="BQ6" s="659"/>
      <c r="BR6" s="659"/>
      <c r="BS6" s="660">
        <v>577263</v>
      </c>
      <c r="BT6" s="660"/>
      <c r="BU6" s="660"/>
      <c r="BV6" s="660"/>
      <c r="BW6" s="660"/>
      <c r="BX6" s="660"/>
      <c r="BY6" s="660"/>
      <c r="BZ6" s="660"/>
      <c r="CA6" s="660"/>
      <c r="CB6" s="700"/>
      <c r="CD6" s="679" t="s">
        <v>222</v>
      </c>
      <c r="CE6" s="680"/>
      <c r="CF6" s="680"/>
      <c r="CG6" s="680"/>
      <c r="CH6" s="680"/>
      <c r="CI6" s="680"/>
      <c r="CJ6" s="680"/>
      <c r="CK6" s="680"/>
      <c r="CL6" s="680"/>
      <c r="CM6" s="680"/>
      <c r="CN6" s="680"/>
      <c r="CO6" s="680"/>
      <c r="CP6" s="680"/>
      <c r="CQ6" s="681"/>
      <c r="CR6" s="621">
        <v>464167</v>
      </c>
      <c r="CS6" s="622"/>
      <c r="CT6" s="622"/>
      <c r="CU6" s="622"/>
      <c r="CV6" s="622"/>
      <c r="CW6" s="622"/>
      <c r="CX6" s="622"/>
      <c r="CY6" s="623"/>
      <c r="CZ6" s="703">
        <v>0.4</v>
      </c>
      <c r="DA6" s="685"/>
      <c r="DB6" s="685"/>
      <c r="DC6" s="705"/>
      <c r="DD6" s="627" t="s">
        <v>122</v>
      </c>
      <c r="DE6" s="622"/>
      <c r="DF6" s="622"/>
      <c r="DG6" s="622"/>
      <c r="DH6" s="622"/>
      <c r="DI6" s="622"/>
      <c r="DJ6" s="622"/>
      <c r="DK6" s="622"/>
      <c r="DL6" s="622"/>
      <c r="DM6" s="622"/>
      <c r="DN6" s="622"/>
      <c r="DO6" s="622"/>
      <c r="DP6" s="623"/>
      <c r="DQ6" s="627">
        <v>464035</v>
      </c>
      <c r="DR6" s="622"/>
      <c r="DS6" s="622"/>
      <c r="DT6" s="622"/>
      <c r="DU6" s="622"/>
      <c r="DV6" s="622"/>
      <c r="DW6" s="622"/>
      <c r="DX6" s="622"/>
      <c r="DY6" s="622"/>
      <c r="DZ6" s="622"/>
      <c r="EA6" s="622"/>
      <c r="EB6" s="622"/>
      <c r="EC6" s="658"/>
    </row>
    <row r="7" spans="2:143" ht="11.25" customHeight="1" x14ac:dyDescent="0.2">
      <c r="B7" s="618" t="s">
        <v>223</v>
      </c>
      <c r="C7" s="619"/>
      <c r="D7" s="619"/>
      <c r="E7" s="619"/>
      <c r="F7" s="619"/>
      <c r="G7" s="619"/>
      <c r="H7" s="619"/>
      <c r="I7" s="619"/>
      <c r="J7" s="619"/>
      <c r="K7" s="619"/>
      <c r="L7" s="619"/>
      <c r="M7" s="619"/>
      <c r="N7" s="619"/>
      <c r="O7" s="619"/>
      <c r="P7" s="619"/>
      <c r="Q7" s="620"/>
      <c r="R7" s="621">
        <v>33216</v>
      </c>
      <c r="S7" s="622"/>
      <c r="T7" s="622"/>
      <c r="U7" s="622"/>
      <c r="V7" s="622"/>
      <c r="W7" s="622"/>
      <c r="X7" s="622"/>
      <c r="Y7" s="623"/>
      <c r="Z7" s="659">
        <v>0</v>
      </c>
      <c r="AA7" s="659"/>
      <c r="AB7" s="659"/>
      <c r="AC7" s="659"/>
      <c r="AD7" s="660">
        <v>33216</v>
      </c>
      <c r="AE7" s="660"/>
      <c r="AF7" s="660"/>
      <c r="AG7" s="660"/>
      <c r="AH7" s="660"/>
      <c r="AI7" s="660"/>
      <c r="AJ7" s="660"/>
      <c r="AK7" s="660"/>
      <c r="AL7" s="624">
        <v>0.1</v>
      </c>
      <c r="AM7" s="625"/>
      <c r="AN7" s="625"/>
      <c r="AO7" s="661"/>
      <c r="AP7" s="618" t="s">
        <v>224</v>
      </c>
      <c r="AQ7" s="619"/>
      <c r="AR7" s="619"/>
      <c r="AS7" s="619"/>
      <c r="AT7" s="619"/>
      <c r="AU7" s="619"/>
      <c r="AV7" s="619"/>
      <c r="AW7" s="619"/>
      <c r="AX7" s="619"/>
      <c r="AY7" s="619"/>
      <c r="AZ7" s="619"/>
      <c r="BA7" s="619"/>
      <c r="BB7" s="619"/>
      <c r="BC7" s="619"/>
      <c r="BD7" s="619"/>
      <c r="BE7" s="619"/>
      <c r="BF7" s="620"/>
      <c r="BG7" s="621">
        <v>17760600</v>
      </c>
      <c r="BH7" s="622"/>
      <c r="BI7" s="622"/>
      <c r="BJ7" s="622"/>
      <c r="BK7" s="622"/>
      <c r="BL7" s="622"/>
      <c r="BM7" s="622"/>
      <c r="BN7" s="623"/>
      <c r="BO7" s="659">
        <v>43.8</v>
      </c>
      <c r="BP7" s="659"/>
      <c r="BQ7" s="659"/>
      <c r="BR7" s="659"/>
      <c r="BS7" s="660">
        <v>577263</v>
      </c>
      <c r="BT7" s="660"/>
      <c r="BU7" s="660"/>
      <c r="BV7" s="660"/>
      <c r="BW7" s="660"/>
      <c r="BX7" s="660"/>
      <c r="BY7" s="660"/>
      <c r="BZ7" s="660"/>
      <c r="CA7" s="660"/>
      <c r="CB7" s="700"/>
      <c r="CD7" s="618" t="s">
        <v>225</v>
      </c>
      <c r="CE7" s="619"/>
      <c r="CF7" s="619"/>
      <c r="CG7" s="619"/>
      <c r="CH7" s="619"/>
      <c r="CI7" s="619"/>
      <c r="CJ7" s="619"/>
      <c r="CK7" s="619"/>
      <c r="CL7" s="619"/>
      <c r="CM7" s="619"/>
      <c r="CN7" s="619"/>
      <c r="CO7" s="619"/>
      <c r="CP7" s="619"/>
      <c r="CQ7" s="620"/>
      <c r="CR7" s="621">
        <v>9092724</v>
      </c>
      <c r="CS7" s="622"/>
      <c r="CT7" s="622"/>
      <c r="CU7" s="622"/>
      <c r="CV7" s="622"/>
      <c r="CW7" s="622"/>
      <c r="CX7" s="622"/>
      <c r="CY7" s="623"/>
      <c r="CZ7" s="659">
        <v>7.5</v>
      </c>
      <c r="DA7" s="659"/>
      <c r="DB7" s="659"/>
      <c r="DC7" s="659"/>
      <c r="DD7" s="627">
        <v>271490</v>
      </c>
      <c r="DE7" s="622"/>
      <c r="DF7" s="622"/>
      <c r="DG7" s="622"/>
      <c r="DH7" s="622"/>
      <c r="DI7" s="622"/>
      <c r="DJ7" s="622"/>
      <c r="DK7" s="622"/>
      <c r="DL7" s="622"/>
      <c r="DM7" s="622"/>
      <c r="DN7" s="622"/>
      <c r="DO7" s="622"/>
      <c r="DP7" s="623"/>
      <c r="DQ7" s="627">
        <v>6360442</v>
      </c>
      <c r="DR7" s="622"/>
      <c r="DS7" s="622"/>
      <c r="DT7" s="622"/>
      <c r="DU7" s="622"/>
      <c r="DV7" s="622"/>
      <c r="DW7" s="622"/>
      <c r="DX7" s="622"/>
      <c r="DY7" s="622"/>
      <c r="DZ7" s="622"/>
      <c r="EA7" s="622"/>
      <c r="EB7" s="622"/>
      <c r="EC7" s="658"/>
    </row>
    <row r="8" spans="2:143" ht="11.25" customHeight="1" x14ac:dyDescent="0.2">
      <c r="B8" s="618" t="s">
        <v>226</v>
      </c>
      <c r="C8" s="619"/>
      <c r="D8" s="619"/>
      <c r="E8" s="619"/>
      <c r="F8" s="619"/>
      <c r="G8" s="619"/>
      <c r="H8" s="619"/>
      <c r="I8" s="619"/>
      <c r="J8" s="619"/>
      <c r="K8" s="619"/>
      <c r="L8" s="619"/>
      <c r="M8" s="619"/>
      <c r="N8" s="619"/>
      <c r="O8" s="619"/>
      <c r="P8" s="619"/>
      <c r="Q8" s="620"/>
      <c r="R8" s="621">
        <v>331875</v>
      </c>
      <c r="S8" s="622"/>
      <c r="T8" s="622"/>
      <c r="U8" s="622"/>
      <c r="V8" s="622"/>
      <c r="W8" s="622"/>
      <c r="X8" s="622"/>
      <c r="Y8" s="623"/>
      <c r="Z8" s="659">
        <v>0.3</v>
      </c>
      <c r="AA8" s="659"/>
      <c r="AB8" s="659"/>
      <c r="AC8" s="659"/>
      <c r="AD8" s="660">
        <v>331875</v>
      </c>
      <c r="AE8" s="660"/>
      <c r="AF8" s="660"/>
      <c r="AG8" s="660"/>
      <c r="AH8" s="660"/>
      <c r="AI8" s="660"/>
      <c r="AJ8" s="660"/>
      <c r="AK8" s="660"/>
      <c r="AL8" s="624">
        <v>0.5</v>
      </c>
      <c r="AM8" s="625"/>
      <c r="AN8" s="625"/>
      <c r="AO8" s="661"/>
      <c r="AP8" s="618" t="s">
        <v>227</v>
      </c>
      <c r="AQ8" s="619"/>
      <c r="AR8" s="619"/>
      <c r="AS8" s="619"/>
      <c r="AT8" s="619"/>
      <c r="AU8" s="619"/>
      <c r="AV8" s="619"/>
      <c r="AW8" s="619"/>
      <c r="AX8" s="619"/>
      <c r="AY8" s="619"/>
      <c r="AZ8" s="619"/>
      <c r="BA8" s="619"/>
      <c r="BB8" s="619"/>
      <c r="BC8" s="619"/>
      <c r="BD8" s="619"/>
      <c r="BE8" s="619"/>
      <c r="BF8" s="620"/>
      <c r="BG8" s="621">
        <v>434935</v>
      </c>
      <c r="BH8" s="622"/>
      <c r="BI8" s="622"/>
      <c r="BJ8" s="622"/>
      <c r="BK8" s="622"/>
      <c r="BL8" s="622"/>
      <c r="BM8" s="622"/>
      <c r="BN8" s="623"/>
      <c r="BO8" s="659">
        <v>1.1000000000000001</v>
      </c>
      <c r="BP8" s="659"/>
      <c r="BQ8" s="659"/>
      <c r="BR8" s="659"/>
      <c r="BS8" s="660" t="s">
        <v>122</v>
      </c>
      <c r="BT8" s="660"/>
      <c r="BU8" s="660"/>
      <c r="BV8" s="660"/>
      <c r="BW8" s="660"/>
      <c r="BX8" s="660"/>
      <c r="BY8" s="660"/>
      <c r="BZ8" s="660"/>
      <c r="CA8" s="660"/>
      <c r="CB8" s="700"/>
      <c r="CD8" s="618" t="s">
        <v>228</v>
      </c>
      <c r="CE8" s="619"/>
      <c r="CF8" s="619"/>
      <c r="CG8" s="619"/>
      <c r="CH8" s="619"/>
      <c r="CI8" s="619"/>
      <c r="CJ8" s="619"/>
      <c r="CK8" s="619"/>
      <c r="CL8" s="619"/>
      <c r="CM8" s="619"/>
      <c r="CN8" s="619"/>
      <c r="CO8" s="619"/>
      <c r="CP8" s="619"/>
      <c r="CQ8" s="620"/>
      <c r="CR8" s="621">
        <v>67870462</v>
      </c>
      <c r="CS8" s="622"/>
      <c r="CT8" s="622"/>
      <c r="CU8" s="622"/>
      <c r="CV8" s="622"/>
      <c r="CW8" s="622"/>
      <c r="CX8" s="622"/>
      <c r="CY8" s="623"/>
      <c r="CZ8" s="659">
        <v>55.6</v>
      </c>
      <c r="DA8" s="659"/>
      <c r="DB8" s="659"/>
      <c r="DC8" s="659"/>
      <c r="DD8" s="627">
        <v>653152</v>
      </c>
      <c r="DE8" s="622"/>
      <c r="DF8" s="622"/>
      <c r="DG8" s="622"/>
      <c r="DH8" s="622"/>
      <c r="DI8" s="622"/>
      <c r="DJ8" s="622"/>
      <c r="DK8" s="622"/>
      <c r="DL8" s="622"/>
      <c r="DM8" s="622"/>
      <c r="DN8" s="622"/>
      <c r="DO8" s="622"/>
      <c r="DP8" s="623"/>
      <c r="DQ8" s="627">
        <v>33079726</v>
      </c>
      <c r="DR8" s="622"/>
      <c r="DS8" s="622"/>
      <c r="DT8" s="622"/>
      <c r="DU8" s="622"/>
      <c r="DV8" s="622"/>
      <c r="DW8" s="622"/>
      <c r="DX8" s="622"/>
      <c r="DY8" s="622"/>
      <c r="DZ8" s="622"/>
      <c r="EA8" s="622"/>
      <c r="EB8" s="622"/>
      <c r="EC8" s="658"/>
    </row>
    <row r="9" spans="2:143" ht="11.25" customHeight="1" x14ac:dyDescent="0.2">
      <c r="B9" s="618" t="s">
        <v>229</v>
      </c>
      <c r="C9" s="619"/>
      <c r="D9" s="619"/>
      <c r="E9" s="619"/>
      <c r="F9" s="619"/>
      <c r="G9" s="619"/>
      <c r="H9" s="619"/>
      <c r="I9" s="619"/>
      <c r="J9" s="619"/>
      <c r="K9" s="619"/>
      <c r="L9" s="619"/>
      <c r="M9" s="619"/>
      <c r="N9" s="619"/>
      <c r="O9" s="619"/>
      <c r="P9" s="619"/>
      <c r="Q9" s="620"/>
      <c r="R9" s="621">
        <v>356781</v>
      </c>
      <c r="S9" s="622"/>
      <c r="T9" s="622"/>
      <c r="U9" s="622"/>
      <c r="V9" s="622"/>
      <c r="W9" s="622"/>
      <c r="X9" s="622"/>
      <c r="Y9" s="623"/>
      <c r="Z9" s="659">
        <v>0.3</v>
      </c>
      <c r="AA9" s="659"/>
      <c r="AB9" s="659"/>
      <c r="AC9" s="659"/>
      <c r="AD9" s="660">
        <v>356781</v>
      </c>
      <c r="AE9" s="660"/>
      <c r="AF9" s="660"/>
      <c r="AG9" s="660"/>
      <c r="AH9" s="660"/>
      <c r="AI9" s="660"/>
      <c r="AJ9" s="660"/>
      <c r="AK9" s="660"/>
      <c r="AL9" s="624">
        <v>0.6</v>
      </c>
      <c r="AM9" s="625"/>
      <c r="AN9" s="625"/>
      <c r="AO9" s="661"/>
      <c r="AP9" s="618" t="s">
        <v>230</v>
      </c>
      <c r="AQ9" s="619"/>
      <c r="AR9" s="619"/>
      <c r="AS9" s="619"/>
      <c r="AT9" s="619"/>
      <c r="AU9" s="619"/>
      <c r="AV9" s="619"/>
      <c r="AW9" s="619"/>
      <c r="AX9" s="619"/>
      <c r="AY9" s="619"/>
      <c r="AZ9" s="619"/>
      <c r="BA9" s="619"/>
      <c r="BB9" s="619"/>
      <c r="BC9" s="619"/>
      <c r="BD9" s="619"/>
      <c r="BE9" s="619"/>
      <c r="BF9" s="620"/>
      <c r="BG9" s="621">
        <v>14547224</v>
      </c>
      <c r="BH9" s="622"/>
      <c r="BI9" s="622"/>
      <c r="BJ9" s="622"/>
      <c r="BK9" s="622"/>
      <c r="BL9" s="622"/>
      <c r="BM9" s="622"/>
      <c r="BN9" s="623"/>
      <c r="BO9" s="659">
        <v>35.9</v>
      </c>
      <c r="BP9" s="659"/>
      <c r="BQ9" s="659"/>
      <c r="BR9" s="659"/>
      <c r="BS9" s="660" t="s">
        <v>122</v>
      </c>
      <c r="BT9" s="660"/>
      <c r="BU9" s="660"/>
      <c r="BV9" s="660"/>
      <c r="BW9" s="660"/>
      <c r="BX9" s="660"/>
      <c r="BY9" s="660"/>
      <c r="BZ9" s="660"/>
      <c r="CA9" s="660"/>
      <c r="CB9" s="700"/>
      <c r="CD9" s="618" t="s">
        <v>231</v>
      </c>
      <c r="CE9" s="619"/>
      <c r="CF9" s="619"/>
      <c r="CG9" s="619"/>
      <c r="CH9" s="619"/>
      <c r="CI9" s="619"/>
      <c r="CJ9" s="619"/>
      <c r="CK9" s="619"/>
      <c r="CL9" s="619"/>
      <c r="CM9" s="619"/>
      <c r="CN9" s="619"/>
      <c r="CO9" s="619"/>
      <c r="CP9" s="619"/>
      <c r="CQ9" s="620"/>
      <c r="CR9" s="621">
        <v>11068373</v>
      </c>
      <c r="CS9" s="622"/>
      <c r="CT9" s="622"/>
      <c r="CU9" s="622"/>
      <c r="CV9" s="622"/>
      <c r="CW9" s="622"/>
      <c r="CX9" s="622"/>
      <c r="CY9" s="623"/>
      <c r="CZ9" s="659">
        <v>9.1</v>
      </c>
      <c r="DA9" s="659"/>
      <c r="DB9" s="659"/>
      <c r="DC9" s="659"/>
      <c r="DD9" s="627">
        <v>363216</v>
      </c>
      <c r="DE9" s="622"/>
      <c r="DF9" s="622"/>
      <c r="DG9" s="622"/>
      <c r="DH9" s="622"/>
      <c r="DI9" s="622"/>
      <c r="DJ9" s="622"/>
      <c r="DK9" s="622"/>
      <c r="DL9" s="622"/>
      <c r="DM9" s="622"/>
      <c r="DN9" s="622"/>
      <c r="DO9" s="622"/>
      <c r="DP9" s="623"/>
      <c r="DQ9" s="627">
        <v>8015655</v>
      </c>
      <c r="DR9" s="622"/>
      <c r="DS9" s="622"/>
      <c r="DT9" s="622"/>
      <c r="DU9" s="622"/>
      <c r="DV9" s="622"/>
      <c r="DW9" s="622"/>
      <c r="DX9" s="622"/>
      <c r="DY9" s="622"/>
      <c r="DZ9" s="622"/>
      <c r="EA9" s="622"/>
      <c r="EB9" s="622"/>
      <c r="EC9" s="658"/>
    </row>
    <row r="10" spans="2:143" ht="11.25" customHeight="1" x14ac:dyDescent="0.2">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758021</v>
      </c>
      <c r="BH10" s="622"/>
      <c r="BI10" s="622"/>
      <c r="BJ10" s="622"/>
      <c r="BK10" s="622"/>
      <c r="BL10" s="622"/>
      <c r="BM10" s="622"/>
      <c r="BN10" s="623"/>
      <c r="BO10" s="659">
        <v>1.9</v>
      </c>
      <c r="BP10" s="659"/>
      <c r="BQ10" s="659"/>
      <c r="BR10" s="659"/>
      <c r="BS10" s="660" t="s">
        <v>122</v>
      </c>
      <c r="BT10" s="660"/>
      <c r="BU10" s="660"/>
      <c r="BV10" s="660"/>
      <c r="BW10" s="660"/>
      <c r="BX10" s="660"/>
      <c r="BY10" s="660"/>
      <c r="BZ10" s="660"/>
      <c r="CA10" s="660"/>
      <c r="CB10" s="700"/>
      <c r="CD10" s="618" t="s">
        <v>234</v>
      </c>
      <c r="CE10" s="619"/>
      <c r="CF10" s="619"/>
      <c r="CG10" s="619"/>
      <c r="CH10" s="619"/>
      <c r="CI10" s="619"/>
      <c r="CJ10" s="619"/>
      <c r="CK10" s="619"/>
      <c r="CL10" s="619"/>
      <c r="CM10" s="619"/>
      <c r="CN10" s="619"/>
      <c r="CO10" s="619"/>
      <c r="CP10" s="619"/>
      <c r="CQ10" s="620"/>
      <c r="CR10" s="621">
        <v>178701</v>
      </c>
      <c r="CS10" s="622"/>
      <c r="CT10" s="622"/>
      <c r="CU10" s="622"/>
      <c r="CV10" s="622"/>
      <c r="CW10" s="622"/>
      <c r="CX10" s="622"/>
      <c r="CY10" s="623"/>
      <c r="CZ10" s="659">
        <v>0.1</v>
      </c>
      <c r="DA10" s="659"/>
      <c r="DB10" s="659"/>
      <c r="DC10" s="659"/>
      <c r="DD10" s="627" t="s">
        <v>122</v>
      </c>
      <c r="DE10" s="622"/>
      <c r="DF10" s="622"/>
      <c r="DG10" s="622"/>
      <c r="DH10" s="622"/>
      <c r="DI10" s="622"/>
      <c r="DJ10" s="622"/>
      <c r="DK10" s="622"/>
      <c r="DL10" s="622"/>
      <c r="DM10" s="622"/>
      <c r="DN10" s="622"/>
      <c r="DO10" s="622"/>
      <c r="DP10" s="623"/>
      <c r="DQ10" s="627">
        <v>167315</v>
      </c>
      <c r="DR10" s="622"/>
      <c r="DS10" s="622"/>
      <c r="DT10" s="622"/>
      <c r="DU10" s="622"/>
      <c r="DV10" s="622"/>
      <c r="DW10" s="622"/>
      <c r="DX10" s="622"/>
      <c r="DY10" s="622"/>
      <c r="DZ10" s="622"/>
      <c r="EA10" s="622"/>
      <c r="EB10" s="622"/>
      <c r="EC10" s="658"/>
    </row>
    <row r="11" spans="2:143" ht="11.25" customHeight="1" x14ac:dyDescent="0.2">
      <c r="B11" s="618" t="s">
        <v>235</v>
      </c>
      <c r="C11" s="619"/>
      <c r="D11" s="619"/>
      <c r="E11" s="619"/>
      <c r="F11" s="619"/>
      <c r="G11" s="619"/>
      <c r="H11" s="619"/>
      <c r="I11" s="619"/>
      <c r="J11" s="619"/>
      <c r="K11" s="619"/>
      <c r="L11" s="619"/>
      <c r="M11" s="619"/>
      <c r="N11" s="619"/>
      <c r="O11" s="619"/>
      <c r="P11" s="619"/>
      <c r="Q11" s="620"/>
      <c r="R11" s="621">
        <v>6209907</v>
      </c>
      <c r="S11" s="622"/>
      <c r="T11" s="622"/>
      <c r="U11" s="622"/>
      <c r="V11" s="622"/>
      <c r="W11" s="622"/>
      <c r="X11" s="622"/>
      <c r="Y11" s="623"/>
      <c r="Z11" s="624">
        <v>5.0999999999999996</v>
      </c>
      <c r="AA11" s="625"/>
      <c r="AB11" s="625"/>
      <c r="AC11" s="626"/>
      <c r="AD11" s="627">
        <v>6209907</v>
      </c>
      <c r="AE11" s="622"/>
      <c r="AF11" s="622"/>
      <c r="AG11" s="622"/>
      <c r="AH11" s="622"/>
      <c r="AI11" s="622"/>
      <c r="AJ11" s="622"/>
      <c r="AK11" s="623"/>
      <c r="AL11" s="624">
        <v>10.1</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2020420</v>
      </c>
      <c r="BH11" s="622"/>
      <c r="BI11" s="622"/>
      <c r="BJ11" s="622"/>
      <c r="BK11" s="622"/>
      <c r="BL11" s="622"/>
      <c r="BM11" s="622"/>
      <c r="BN11" s="623"/>
      <c r="BO11" s="659">
        <v>5</v>
      </c>
      <c r="BP11" s="659"/>
      <c r="BQ11" s="659"/>
      <c r="BR11" s="659"/>
      <c r="BS11" s="660">
        <v>577263</v>
      </c>
      <c r="BT11" s="660"/>
      <c r="BU11" s="660"/>
      <c r="BV11" s="660"/>
      <c r="BW11" s="660"/>
      <c r="BX11" s="660"/>
      <c r="BY11" s="660"/>
      <c r="BZ11" s="660"/>
      <c r="CA11" s="660"/>
      <c r="CB11" s="700"/>
      <c r="CD11" s="618" t="s">
        <v>237</v>
      </c>
      <c r="CE11" s="619"/>
      <c r="CF11" s="619"/>
      <c r="CG11" s="619"/>
      <c r="CH11" s="619"/>
      <c r="CI11" s="619"/>
      <c r="CJ11" s="619"/>
      <c r="CK11" s="619"/>
      <c r="CL11" s="619"/>
      <c r="CM11" s="619"/>
      <c r="CN11" s="619"/>
      <c r="CO11" s="619"/>
      <c r="CP11" s="619"/>
      <c r="CQ11" s="620"/>
      <c r="CR11" s="621">
        <v>214593</v>
      </c>
      <c r="CS11" s="622"/>
      <c r="CT11" s="622"/>
      <c r="CU11" s="622"/>
      <c r="CV11" s="622"/>
      <c r="CW11" s="622"/>
      <c r="CX11" s="622"/>
      <c r="CY11" s="623"/>
      <c r="CZ11" s="659">
        <v>0.2</v>
      </c>
      <c r="DA11" s="659"/>
      <c r="DB11" s="659"/>
      <c r="DC11" s="659"/>
      <c r="DD11" s="627">
        <v>83867</v>
      </c>
      <c r="DE11" s="622"/>
      <c r="DF11" s="622"/>
      <c r="DG11" s="622"/>
      <c r="DH11" s="622"/>
      <c r="DI11" s="622"/>
      <c r="DJ11" s="622"/>
      <c r="DK11" s="622"/>
      <c r="DL11" s="622"/>
      <c r="DM11" s="622"/>
      <c r="DN11" s="622"/>
      <c r="DO11" s="622"/>
      <c r="DP11" s="623"/>
      <c r="DQ11" s="627">
        <v>155941</v>
      </c>
      <c r="DR11" s="622"/>
      <c r="DS11" s="622"/>
      <c r="DT11" s="622"/>
      <c r="DU11" s="622"/>
      <c r="DV11" s="622"/>
      <c r="DW11" s="622"/>
      <c r="DX11" s="622"/>
      <c r="DY11" s="622"/>
      <c r="DZ11" s="622"/>
      <c r="EA11" s="622"/>
      <c r="EB11" s="622"/>
      <c r="EC11" s="658"/>
    </row>
    <row r="12" spans="2:143" ht="11.25" customHeight="1" x14ac:dyDescent="0.2">
      <c r="B12" s="618" t="s">
        <v>238</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16990029</v>
      </c>
      <c r="BH12" s="622"/>
      <c r="BI12" s="622"/>
      <c r="BJ12" s="622"/>
      <c r="BK12" s="622"/>
      <c r="BL12" s="622"/>
      <c r="BM12" s="622"/>
      <c r="BN12" s="623"/>
      <c r="BO12" s="659">
        <v>41.9</v>
      </c>
      <c r="BP12" s="659"/>
      <c r="BQ12" s="659"/>
      <c r="BR12" s="659"/>
      <c r="BS12" s="660" t="s">
        <v>122</v>
      </c>
      <c r="BT12" s="660"/>
      <c r="BU12" s="660"/>
      <c r="BV12" s="660"/>
      <c r="BW12" s="660"/>
      <c r="BX12" s="660"/>
      <c r="BY12" s="660"/>
      <c r="BZ12" s="660"/>
      <c r="CA12" s="660"/>
      <c r="CB12" s="700"/>
      <c r="CD12" s="618" t="s">
        <v>240</v>
      </c>
      <c r="CE12" s="619"/>
      <c r="CF12" s="619"/>
      <c r="CG12" s="619"/>
      <c r="CH12" s="619"/>
      <c r="CI12" s="619"/>
      <c r="CJ12" s="619"/>
      <c r="CK12" s="619"/>
      <c r="CL12" s="619"/>
      <c r="CM12" s="619"/>
      <c r="CN12" s="619"/>
      <c r="CO12" s="619"/>
      <c r="CP12" s="619"/>
      <c r="CQ12" s="620"/>
      <c r="CR12" s="621">
        <v>832180</v>
      </c>
      <c r="CS12" s="622"/>
      <c r="CT12" s="622"/>
      <c r="CU12" s="622"/>
      <c r="CV12" s="622"/>
      <c r="CW12" s="622"/>
      <c r="CX12" s="622"/>
      <c r="CY12" s="623"/>
      <c r="CZ12" s="659">
        <v>0.7</v>
      </c>
      <c r="DA12" s="659"/>
      <c r="DB12" s="659"/>
      <c r="DC12" s="659"/>
      <c r="DD12" s="627">
        <v>1560</v>
      </c>
      <c r="DE12" s="622"/>
      <c r="DF12" s="622"/>
      <c r="DG12" s="622"/>
      <c r="DH12" s="622"/>
      <c r="DI12" s="622"/>
      <c r="DJ12" s="622"/>
      <c r="DK12" s="622"/>
      <c r="DL12" s="622"/>
      <c r="DM12" s="622"/>
      <c r="DN12" s="622"/>
      <c r="DO12" s="622"/>
      <c r="DP12" s="623"/>
      <c r="DQ12" s="627">
        <v>416807</v>
      </c>
      <c r="DR12" s="622"/>
      <c r="DS12" s="622"/>
      <c r="DT12" s="622"/>
      <c r="DU12" s="622"/>
      <c r="DV12" s="622"/>
      <c r="DW12" s="622"/>
      <c r="DX12" s="622"/>
      <c r="DY12" s="622"/>
      <c r="DZ12" s="622"/>
      <c r="EA12" s="622"/>
      <c r="EB12" s="622"/>
      <c r="EC12" s="658"/>
    </row>
    <row r="13" spans="2:143" ht="11.25" customHeight="1" x14ac:dyDescent="0.2">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16713326</v>
      </c>
      <c r="BH13" s="622"/>
      <c r="BI13" s="622"/>
      <c r="BJ13" s="622"/>
      <c r="BK13" s="622"/>
      <c r="BL13" s="622"/>
      <c r="BM13" s="622"/>
      <c r="BN13" s="623"/>
      <c r="BO13" s="659">
        <v>41.2</v>
      </c>
      <c r="BP13" s="659"/>
      <c r="BQ13" s="659"/>
      <c r="BR13" s="659"/>
      <c r="BS13" s="660" t="s">
        <v>122</v>
      </c>
      <c r="BT13" s="660"/>
      <c r="BU13" s="660"/>
      <c r="BV13" s="660"/>
      <c r="BW13" s="660"/>
      <c r="BX13" s="660"/>
      <c r="BY13" s="660"/>
      <c r="BZ13" s="660"/>
      <c r="CA13" s="660"/>
      <c r="CB13" s="700"/>
      <c r="CD13" s="618" t="s">
        <v>243</v>
      </c>
      <c r="CE13" s="619"/>
      <c r="CF13" s="619"/>
      <c r="CG13" s="619"/>
      <c r="CH13" s="619"/>
      <c r="CI13" s="619"/>
      <c r="CJ13" s="619"/>
      <c r="CK13" s="619"/>
      <c r="CL13" s="619"/>
      <c r="CM13" s="619"/>
      <c r="CN13" s="619"/>
      <c r="CO13" s="619"/>
      <c r="CP13" s="619"/>
      <c r="CQ13" s="620"/>
      <c r="CR13" s="621">
        <v>8333365</v>
      </c>
      <c r="CS13" s="622"/>
      <c r="CT13" s="622"/>
      <c r="CU13" s="622"/>
      <c r="CV13" s="622"/>
      <c r="CW13" s="622"/>
      <c r="CX13" s="622"/>
      <c r="CY13" s="623"/>
      <c r="CZ13" s="659">
        <v>6.8</v>
      </c>
      <c r="DA13" s="659"/>
      <c r="DB13" s="659"/>
      <c r="DC13" s="659"/>
      <c r="DD13" s="627">
        <v>2371043</v>
      </c>
      <c r="DE13" s="622"/>
      <c r="DF13" s="622"/>
      <c r="DG13" s="622"/>
      <c r="DH13" s="622"/>
      <c r="DI13" s="622"/>
      <c r="DJ13" s="622"/>
      <c r="DK13" s="622"/>
      <c r="DL13" s="622"/>
      <c r="DM13" s="622"/>
      <c r="DN13" s="622"/>
      <c r="DO13" s="622"/>
      <c r="DP13" s="623"/>
      <c r="DQ13" s="627">
        <v>6141663</v>
      </c>
      <c r="DR13" s="622"/>
      <c r="DS13" s="622"/>
      <c r="DT13" s="622"/>
      <c r="DU13" s="622"/>
      <c r="DV13" s="622"/>
      <c r="DW13" s="622"/>
      <c r="DX13" s="622"/>
      <c r="DY13" s="622"/>
      <c r="DZ13" s="622"/>
      <c r="EA13" s="622"/>
      <c r="EB13" s="622"/>
      <c r="EC13" s="658"/>
    </row>
    <row r="14" spans="2:143" ht="11.25" customHeight="1" x14ac:dyDescent="0.2">
      <c r="B14" s="618" t="s">
        <v>244</v>
      </c>
      <c r="C14" s="619"/>
      <c r="D14" s="619"/>
      <c r="E14" s="619"/>
      <c r="F14" s="619"/>
      <c r="G14" s="619"/>
      <c r="H14" s="619"/>
      <c r="I14" s="619"/>
      <c r="J14" s="619"/>
      <c r="K14" s="619"/>
      <c r="L14" s="619"/>
      <c r="M14" s="619"/>
      <c r="N14" s="619"/>
      <c r="O14" s="619"/>
      <c r="P14" s="619"/>
      <c r="Q14" s="620"/>
      <c r="R14" s="621">
        <v>5394</v>
      </c>
      <c r="S14" s="622"/>
      <c r="T14" s="622"/>
      <c r="U14" s="622"/>
      <c r="V14" s="622"/>
      <c r="W14" s="622"/>
      <c r="X14" s="622"/>
      <c r="Y14" s="623"/>
      <c r="Z14" s="659">
        <v>0</v>
      </c>
      <c r="AA14" s="659"/>
      <c r="AB14" s="659"/>
      <c r="AC14" s="659"/>
      <c r="AD14" s="660">
        <v>5394</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433797</v>
      </c>
      <c r="BH14" s="622"/>
      <c r="BI14" s="622"/>
      <c r="BJ14" s="622"/>
      <c r="BK14" s="622"/>
      <c r="BL14" s="622"/>
      <c r="BM14" s="622"/>
      <c r="BN14" s="623"/>
      <c r="BO14" s="659">
        <v>1.1000000000000001</v>
      </c>
      <c r="BP14" s="659"/>
      <c r="BQ14" s="659"/>
      <c r="BR14" s="659"/>
      <c r="BS14" s="660" t="s">
        <v>122</v>
      </c>
      <c r="BT14" s="660"/>
      <c r="BU14" s="660"/>
      <c r="BV14" s="660"/>
      <c r="BW14" s="660"/>
      <c r="BX14" s="660"/>
      <c r="BY14" s="660"/>
      <c r="BZ14" s="660"/>
      <c r="CA14" s="660"/>
      <c r="CB14" s="700"/>
      <c r="CD14" s="618" t="s">
        <v>246</v>
      </c>
      <c r="CE14" s="619"/>
      <c r="CF14" s="619"/>
      <c r="CG14" s="619"/>
      <c r="CH14" s="619"/>
      <c r="CI14" s="619"/>
      <c r="CJ14" s="619"/>
      <c r="CK14" s="619"/>
      <c r="CL14" s="619"/>
      <c r="CM14" s="619"/>
      <c r="CN14" s="619"/>
      <c r="CO14" s="619"/>
      <c r="CP14" s="619"/>
      <c r="CQ14" s="620"/>
      <c r="CR14" s="621">
        <v>2938035</v>
      </c>
      <c r="CS14" s="622"/>
      <c r="CT14" s="622"/>
      <c r="CU14" s="622"/>
      <c r="CV14" s="622"/>
      <c r="CW14" s="622"/>
      <c r="CX14" s="622"/>
      <c r="CY14" s="623"/>
      <c r="CZ14" s="659">
        <v>2.4</v>
      </c>
      <c r="DA14" s="659"/>
      <c r="DB14" s="659"/>
      <c r="DC14" s="659"/>
      <c r="DD14" s="627">
        <v>285719</v>
      </c>
      <c r="DE14" s="622"/>
      <c r="DF14" s="622"/>
      <c r="DG14" s="622"/>
      <c r="DH14" s="622"/>
      <c r="DI14" s="622"/>
      <c r="DJ14" s="622"/>
      <c r="DK14" s="622"/>
      <c r="DL14" s="622"/>
      <c r="DM14" s="622"/>
      <c r="DN14" s="622"/>
      <c r="DO14" s="622"/>
      <c r="DP14" s="623"/>
      <c r="DQ14" s="627">
        <v>2644524</v>
      </c>
      <c r="DR14" s="622"/>
      <c r="DS14" s="622"/>
      <c r="DT14" s="622"/>
      <c r="DU14" s="622"/>
      <c r="DV14" s="622"/>
      <c r="DW14" s="622"/>
      <c r="DX14" s="622"/>
      <c r="DY14" s="622"/>
      <c r="DZ14" s="622"/>
      <c r="EA14" s="622"/>
      <c r="EB14" s="622"/>
      <c r="EC14" s="658"/>
    </row>
    <row r="15" spans="2:143" ht="11.25" customHeight="1" x14ac:dyDescent="0.2">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1855849</v>
      </c>
      <c r="BH15" s="622"/>
      <c r="BI15" s="622"/>
      <c r="BJ15" s="622"/>
      <c r="BK15" s="622"/>
      <c r="BL15" s="622"/>
      <c r="BM15" s="622"/>
      <c r="BN15" s="623"/>
      <c r="BO15" s="659">
        <v>4.5999999999999996</v>
      </c>
      <c r="BP15" s="659"/>
      <c r="BQ15" s="659"/>
      <c r="BR15" s="659"/>
      <c r="BS15" s="660" t="s">
        <v>122</v>
      </c>
      <c r="BT15" s="660"/>
      <c r="BU15" s="660"/>
      <c r="BV15" s="660"/>
      <c r="BW15" s="660"/>
      <c r="BX15" s="660"/>
      <c r="BY15" s="660"/>
      <c r="BZ15" s="660"/>
      <c r="CA15" s="660"/>
      <c r="CB15" s="700"/>
      <c r="CD15" s="618" t="s">
        <v>249</v>
      </c>
      <c r="CE15" s="619"/>
      <c r="CF15" s="619"/>
      <c r="CG15" s="619"/>
      <c r="CH15" s="619"/>
      <c r="CI15" s="619"/>
      <c r="CJ15" s="619"/>
      <c r="CK15" s="619"/>
      <c r="CL15" s="619"/>
      <c r="CM15" s="619"/>
      <c r="CN15" s="619"/>
      <c r="CO15" s="619"/>
      <c r="CP15" s="619"/>
      <c r="CQ15" s="620"/>
      <c r="CR15" s="621">
        <v>11818033</v>
      </c>
      <c r="CS15" s="622"/>
      <c r="CT15" s="622"/>
      <c r="CU15" s="622"/>
      <c r="CV15" s="622"/>
      <c r="CW15" s="622"/>
      <c r="CX15" s="622"/>
      <c r="CY15" s="623"/>
      <c r="CZ15" s="659">
        <v>9.6999999999999993</v>
      </c>
      <c r="DA15" s="659"/>
      <c r="DB15" s="659"/>
      <c r="DC15" s="659"/>
      <c r="DD15" s="627">
        <v>1865747</v>
      </c>
      <c r="DE15" s="622"/>
      <c r="DF15" s="622"/>
      <c r="DG15" s="622"/>
      <c r="DH15" s="622"/>
      <c r="DI15" s="622"/>
      <c r="DJ15" s="622"/>
      <c r="DK15" s="622"/>
      <c r="DL15" s="622"/>
      <c r="DM15" s="622"/>
      <c r="DN15" s="622"/>
      <c r="DO15" s="622"/>
      <c r="DP15" s="623"/>
      <c r="DQ15" s="627">
        <v>8788583</v>
      </c>
      <c r="DR15" s="622"/>
      <c r="DS15" s="622"/>
      <c r="DT15" s="622"/>
      <c r="DU15" s="622"/>
      <c r="DV15" s="622"/>
      <c r="DW15" s="622"/>
      <c r="DX15" s="622"/>
      <c r="DY15" s="622"/>
      <c r="DZ15" s="622"/>
      <c r="EA15" s="622"/>
      <c r="EB15" s="622"/>
      <c r="EC15" s="658"/>
    </row>
    <row r="16" spans="2:143" ht="11.25" customHeight="1" x14ac:dyDescent="0.2">
      <c r="B16" s="618" t="s">
        <v>250</v>
      </c>
      <c r="C16" s="619"/>
      <c r="D16" s="619"/>
      <c r="E16" s="619"/>
      <c r="F16" s="619"/>
      <c r="G16" s="619"/>
      <c r="H16" s="619"/>
      <c r="I16" s="619"/>
      <c r="J16" s="619"/>
      <c r="K16" s="619"/>
      <c r="L16" s="619"/>
      <c r="M16" s="619"/>
      <c r="N16" s="619"/>
      <c r="O16" s="619"/>
      <c r="P16" s="619"/>
      <c r="Q16" s="620"/>
      <c r="R16" s="621">
        <v>118542</v>
      </c>
      <c r="S16" s="622"/>
      <c r="T16" s="622"/>
      <c r="U16" s="622"/>
      <c r="V16" s="622"/>
      <c r="W16" s="622"/>
      <c r="X16" s="622"/>
      <c r="Y16" s="623"/>
      <c r="Z16" s="659">
        <v>0.1</v>
      </c>
      <c r="AA16" s="659"/>
      <c r="AB16" s="659"/>
      <c r="AC16" s="659"/>
      <c r="AD16" s="660">
        <v>118542</v>
      </c>
      <c r="AE16" s="660"/>
      <c r="AF16" s="660"/>
      <c r="AG16" s="660"/>
      <c r="AH16" s="660"/>
      <c r="AI16" s="660"/>
      <c r="AJ16" s="660"/>
      <c r="AK16" s="660"/>
      <c r="AL16" s="624">
        <v>0.2</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700"/>
      <c r="CD16" s="618" t="s">
        <v>252</v>
      </c>
      <c r="CE16" s="619"/>
      <c r="CF16" s="619"/>
      <c r="CG16" s="619"/>
      <c r="CH16" s="619"/>
      <c r="CI16" s="619"/>
      <c r="CJ16" s="619"/>
      <c r="CK16" s="619"/>
      <c r="CL16" s="619"/>
      <c r="CM16" s="619"/>
      <c r="CN16" s="619"/>
      <c r="CO16" s="619"/>
      <c r="CP16" s="619"/>
      <c r="CQ16" s="620"/>
      <c r="CR16" s="621">
        <v>12690</v>
      </c>
      <c r="CS16" s="622"/>
      <c r="CT16" s="622"/>
      <c r="CU16" s="622"/>
      <c r="CV16" s="622"/>
      <c r="CW16" s="622"/>
      <c r="CX16" s="622"/>
      <c r="CY16" s="623"/>
      <c r="CZ16" s="659">
        <v>0</v>
      </c>
      <c r="DA16" s="659"/>
      <c r="DB16" s="659"/>
      <c r="DC16" s="659"/>
      <c r="DD16" s="627" t="s">
        <v>122</v>
      </c>
      <c r="DE16" s="622"/>
      <c r="DF16" s="622"/>
      <c r="DG16" s="622"/>
      <c r="DH16" s="622"/>
      <c r="DI16" s="622"/>
      <c r="DJ16" s="622"/>
      <c r="DK16" s="622"/>
      <c r="DL16" s="622"/>
      <c r="DM16" s="622"/>
      <c r="DN16" s="622"/>
      <c r="DO16" s="622"/>
      <c r="DP16" s="623"/>
      <c r="DQ16" s="627">
        <v>340</v>
      </c>
      <c r="DR16" s="622"/>
      <c r="DS16" s="622"/>
      <c r="DT16" s="622"/>
      <c r="DU16" s="622"/>
      <c r="DV16" s="622"/>
      <c r="DW16" s="622"/>
      <c r="DX16" s="622"/>
      <c r="DY16" s="622"/>
      <c r="DZ16" s="622"/>
      <c r="EA16" s="622"/>
      <c r="EB16" s="622"/>
      <c r="EC16" s="658"/>
    </row>
    <row r="17" spans="2:133" ht="11.25" customHeight="1" x14ac:dyDescent="0.2">
      <c r="B17" s="618" t="s">
        <v>253</v>
      </c>
      <c r="C17" s="619"/>
      <c r="D17" s="619"/>
      <c r="E17" s="619"/>
      <c r="F17" s="619"/>
      <c r="G17" s="619"/>
      <c r="H17" s="619"/>
      <c r="I17" s="619"/>
      <c r="J17" s="619"/>
      <c r="K17" s="619"/>
      <c r="L17" s="619"/>
      <c r="M17" s="619"/>
      <c r="N17" s="619"/>
      <c r="O17" s="619"/>
      <c r="P17" s="619"/>
      <c r="Q17" s="620"/>
      <c r="R17" s="621">
        <v>786968</v>
      </c>
      <c r="S17" s="622"/>
      <c r="T17" s="622"/>
      <c r="U17" s="622"/>
      <c r="V17" s="622"/>
      <c r="W17" s="622"/>
      <c r="X17" s="622"/>
      <c r="Y17" s="623"/>
      <c r="Z17" s="659">
        <v>0.6</v>
      </c>
      <c r="AA17" s="659"/>
      <c r="AB17" s="659"/>
      <c r="AC17" s="659"/>
      <c r="AD17" s="660">
        <v>786968</v>
      </c>
      <c r="AE17" s="660"/>
      <c r="AF17" s="660"/>
      <c r="AG17" s="660"/>
      <c r="AH17" s="660"/>
      <c r="AI17" s="660"/>
      <c r="AJ17" s="660"/>
      <c r="AK17" s="660"/>
      <c r="AL17" s="624">
        <v>1.3</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255</v>
      </c>
      <c r="CE17" s="619"/>
      <c r="CF17" s="619"/>
      <c r="CG17" s="619"/>
      <c r="CH17" s="619"/>
      <c r="CI17" s="619"/>
      <c r="CJ17" s="619"/>
      <c r="CK17" s="619"/>
      <c r="CL17" s="619"/>
      <c r="CM17" s="619"/>
      <c r="CN17" s="619"/>
      <c r="CO17" s="619"/>
      <c r="CP17" s="619"/>
      <c r="CQ17" s="620"/>
      <c r="CR17" s="621">
        <v>9186160</v>
      </c>
      <c r="CS17" s="622"/>
      <c r="CT17" s="622"/>
      <c r="CU17" s="622"/>
      <c r="CV17" s="622"/>
      <c r="CW17" s="622"/>
      <c r="CX17" s="622"/>
      <c r="CY17" s="623"/>
      <c r="CZ17" s="659">
        <v>7.5</v>
      </c>
      <c r="DA17" s="659"/>
      <c r="DB17" s="659"/>
      <c r="DC17" s="659"/>
      <c r="DD17" s="627" t="s">
        <v>122</v>
      </c>
      <c r="DE17" s="622"/>
      <c r="DF17" s="622"/>
      <c r="DG17" s="622"/>
      <c r="DH17" s="622"/>
      <c r="DI17" s="622"/>
      <c r="DJ17" s="622"/>
      <c r="DK17" s="622"/>
      <c r="DL17" s="622"/>
      <c r="DM17" s="622"/>
      <c r="DN17" s="622"/>
      <c r="DO17" s="622"/>
      <c r="DP17" s="623"/>
      <c r="DQ17" s="627">
        <v>9046143</v>
      </c>
      <c r="DR17" s="622"/>
      <c r="DS17" s="622"/>
      <c r="DT17" s="622"/>
      <c r="DU17" s="622"/>
      <c r="DV17" s="622"/>
      <c r="DW17" s="622"/>
      <c r="DX17" s="622"/>
      <c r="DY17" s="622"/>
      <c r="DZ17" s="622"/>
      <c r="EA17" s="622"/>
      <c r="EB17" s="622"/>
      <c r="EC17" s="658"/>
    </row>
    <row r="18" spans="2:133" ht="11.25" customHeight="1" x14ac:dyDescent="0.2">
      <c r="B18" s="618" t="s">
        <v>256</v>
      </c>
      <c r="C18" s="619"/>
      <c r="D18" s="619"/>
      <c r="E18" s="619"/>
      <c r="F18" s="619"/>
      <c r="G18" s="619"/>
      <c r="H18" s="619"/>
      <c r="I18" s="619"/>
      <c r="J18" s="619"/>
      <c r="K18" s="619"/>
      <c r="L18" s="619"/>
      <c r="M18" s="619"/>
      <c r="N18" s="619"/>
      <c r="O18" s="619"/>
      <c r="P18" s="619"/>
      <c r="Q18" s="620"/>
      <c r="R18" s="621">
        <v>340415</v>
      </c>
      <c r="S18" s="622"/>
      <c r="T18" s="622"/>
      <c r="U18" s="622"/>
      <c r="V18" s="622"/>
      <c r="W18" s="622"/>
      <c r="X18" s="622"/>
      <c r="Y18" s="623"/>
      <c r="Z18" s="659">
        <v>0.3</v>
      </c>
      <c r="AA18" s="659"/>
      <c r="AB18" s="659"/>
      <c r="AC18" s="659"/>
      <c r="AD18" s="660">
        <v>340415</v>
      </c>
      <c r="AE18" s="660"/>
      <c r="AF18" s="660"/>
      <c r="AG18" s="660"/>
      <c r="AH18" s="660"/>
      <c r="AI18" s="660"/>
      <c r="AJ18" s="660"/>
      <c r="AK18" s="660"/>
      <c r="AL18" s="624">
        <v>0.6</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2">
      <c r="B19" s="618" t="s">
        <v>259</v>
      </c>
      <c r="C19" s="619"/>
      <c r="D19" s="619"/>
      <c r="E19" s="619"/>
      <c r="F19" s="619"/>
      <c r="G19" s="619"/>
      <c r="H19" s="619"/>
      <c r="I19" s="619"/>
      <c r="J19" s="619"/>
      <c r="K19" s="619"/>
      <c r="L19" s="619"/>
      <c r="M19" s="619"/>
      <c r="N19" s="619"/>
      <c r="O19" s="619"/>
      <c r="P19" s="619"/>
      <c r="Q19" s="620"/>
      <c r="R19" s="621">
        <v>304770</v>
      </c>
      <c r="S19" s="622"/>
      <c r="T19" s="622"/>
      <c r="U19" s="622"/>
      <c r="V19" s="622"/>
      <c r="W19" s="622"/>
      <c r="X19" s="622"/>
      <c r="Y19" s="623"/>
      <c r="Z19" s="659">
        <v>0.2</v>
      </c>
      <c r="AA19" s="659"/>
      <c r="AB19" s="659"/>
      <c r="AC19" s="659"/>
      <c r="AD19" s="660">
        <v>304770</v>
      </c>
      <c r="AE19" s="660"/>
      <c r="AF19" s="660"/>
      <c r="AG19" s="660"/>
      <c r="AH19" s="660"/>
      <c r="AI19" s="660"/>
      <c r="AJ19" s="660"/>
      <c r="AK19" s="660"/>
      <c r="AL19" s="624">
        <v>0.5</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3504762</v>
      </c>
      <c r="BH19" s="622"/>
      <c r="BI19" s="622"/>
      <c r="BJ19" s="622"/>
      <c r="BK19" s="622"/>
      <c r="BL19" s="622"/>
      <c r="BM19" s="622"/>
      <c r="BN19" s="623"/>
      <c r="BO19" s="659">
        <v>8.6</v>
      </c>
      <c r="BP19" s="659"/>
      <c r="BQ19" s="659"/>
      <c r="BR19" s="659"/>
      <c r="BS19" s="660" t="s">
        <v>122</v>
      </c>
      <c r="BT19" s="660"/>
      <c r="BU19" s="660"/>
      <c r="BV19" s="660"/>
      <c r="BW19" s="660"/>
      <c r="BX19" s="660"/>
      <c r="BY19" s="660"/>
      <c r="BZ19" s="660"/>
      <c r="CA19" s="660"/>
      <c r="CB19" s="700"/>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2">
      <c r="B20" s="688" t="s">
        <v>262</v>
      </c>
      <c r="C20" s="689"/>
      <c r="D20" s="689"/>
      <c r="E20" s="689"/>
      <c r="F20" s="689"/>
      <c r="G20" s="689"/>
      <c r="H20" s="689"/>
      <c r="I20" s="689"/>
      <c r="J20" s="689"/>
      <c r="K20" s="689"/>
      <c r="L20" s="689"/>
      <c r="M20" s="689"/>
      <c r="N20" s="689"/>
      <c r="O20" s="689"/>
      <c r="P20" s="689"/>
      <c r="Q20" s="690"/>
      <c r="R20" s="621">
        <v>35645</v>
      </c>
      <c r="S20" s="622"/>
      <c r="T20" s="622"/>
      <c r="U20" s="622"/>
      <c r="V20" s="622"/>
      <c r="W20" s="622"/>
      <c r="X20" s="622"/>
      <c r="Y20" s="623"/>
      <c r="Z20" s="659">
        <v>0</v>
      </c>
      <c r="AA20" s="659"/>
      <c r="AB20" s="659"/>
      <c r="AC20" s="659"/>
      <c r="AD20" s="660">
        <v>35645</v>
      </c>
      <c r="AE20" s="660"/>
      <c r="AF20" s="660"/>
      <c r="AG20" s="660"/>
      <c r="AH20" s="660"/>
      <c r="AI20" s="660"/>
      <c r="AJ20" s="660"/>
      <c r="AK20" s="660"/>
      <c r="AL20" s="624">
        <v>0.1</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3504762</v>
      </c>
      <c r="BH20" s="622"/>
      <c r="BI20" s="622"/>
      <c r="BJ20" s="622"/>
      <c r="BK20" s="622"/>
      <c r="BL20" s="622"/>
      <c r="BM20" s="622"/>
      <c r="BN20" s="623"/>
      <c r="BO20" s="659">
        <v>8.6</v>
      </c>
      <c r="BP20" s="659"/>
      <c r="BQ20" s="659"/>
      <c r="BR20" s="659"/>
      <c r="BS20" s="660" t="s">
        <v>122</v>
      </c>
      <c r="BT20" s="660"/>
      <c r="BU20" s="660"/>
      <c r="BV20" s="660"/>
      <c r="BW20" s="660"/>
      <c r="BX20" s="660"/>
      <c r="BY20" s="660"/>
      <c r="BZ20" s="660"/>
      <c r="CA20" s="660"/>
      <c r="CB20" s="700"/>
      <c r="CD20" s="618" t="s">
        <v>264</v>
      </c>
      <c r="CE20" s="619"/>
      <c r="CF20" s="619"/>
      <c r="CG20" s="619"/>
      <c r="CH20" s="619"/>
      <c r="CI20" s="619"/>
      <c r="CJ20" s="619"/>
      <c r="CK20" s="619"/>
      <c r="CL20" s="619"/>
      <c r="CM20" s="619"/>
      <c r="CN20" s="619"/>
      <c r="CO20" s="619"/>
      <c r="CP20" s="619"/>
      <c r="CQ20" s="620"/>
      <c r="CR20" s="621">
        <v>122009483</v>
      </c>
      <c r="CS20" s="622"/>
      <c r="CT20" s="622"/>
      <c r="CU20" s="622"/>
      <c r="CV20" s="622"/>
      <c r="CW20" s="622"/>
      <c r="CX20" s="622"/>
      <c r="CY20" s="623"/>
      <c r="CZ20" s="659">
        <v>100</v>
      </c>
      <c r="DA20" s="659"/>
      <c r="DB20" s="659"/>
      <c r="DC20" s="659"/>
      <c r="DD20" s="627">
        <v>5895794</v>
      </c>
      <c r="DE20" s="622"/>
      <c r="DF20" s="622"/>
      <c r="DG20" s="622"/>
      <c r="DH20" s="622"/>
      <c r="DI20" s="622"/>
      <c r="DJ20" s="622"/>
      <c r="DK20" s="622"/>
      <c r="DL20" s="622"/>
      <c r="DM20" s="622"/>
      <c r="DN20" s="622"/>
      <c r="DO20" s="622"/>
      <c r="DP20" s="623"/>
      <c r="DQ20" s="627">
        <v>75281174</v>
      </c>
      <c r="DR20" s="622"/>
      <c r="DS20" s="622"/>
      <c r="DT20" s="622"/>
      <c r="DU20" s="622"/>
      <c r="DV20" s="622"/>
      <c r="DW20" s="622"/>
      <c r="DX20" s="622"/>
      <c r="DY20" s="622"/>
      <c r="DZ20" s="622"/>
      <c r="EA20" s="622"/>
      <c r="EB20" s="622"/>
      <c r="EC20" s="658"/>
    </row>
    <row r="21" spans="2:133" ht="11.25" customHeight="1" x14ac:dyDescent="0.2">
      <c r="B21" s="618" t="s">
        <v>265</v>
      </c>
      <c r="C21" s="619"/>
      <c r="D21" s="619"/>
      <c r="E21" s="619"/>
      <c r="F21" s="619"/>
      <c r="G21" s="619"/>
      <c r="H21" s="619"/>
      <c r="I21" s="619"/>
      <c r="J21" s="619"/>
      <c r="K21" s="619"/>
      <c r="L21" s="619"/>
      <c r="M21" s="619"/>
      <c r="N21" s="619"/>
      <c r="O21" s="619"/>
      <c r="P21" s="619"/>
      <c r="Q21" s="620"/>
      <c r="R21" s="621">
        <v>15934944</v>
      </c>
      <c r="S21" s="622"/>
      <c r="T21" s="622"/>
      <c r="U21" s="622"/>
      <c r="V21" s="622"/>
      <c r="W21" s="622"/>
      <c r="X21" s="622"/>
      <c r="Y21" s="623"/>
      <c r="Z21" s="659">
        <v>13</v>
      </c>
      <c r="AA21" s="659"/>
      <c r="AB21" s="659"/>
      <c r="AC21" s="659"/>
      <c r="AD21" s="660">
        <v>15344246</v>
      </c>
      <c r="AE21" s="660"/>
      <c r="AF21" s="660"/>
      <c r="AG21" s="660"/>
      <c r="AH21" s="660"/>
      <c r="AI21" s="660"/>
      <c r="AJ21" s="660"/>
      <c r="AK21" s="660"/>
      <c r="AL21" s="624">
        <v>24.9</v>
      </c>
      <c r="AM21" s="625"/>
      <c r="AN21" s="625"/>
      <c r="AO21" s="661"/>
      <c r="AP21" s="618" t="s">
        <v>266</v>
      </c>
      <c r="AQ21" s="698"/>
      <c r="AR21" s="698"/>
      <c r="AS21" s="698"/>
      <c r="AT21" s="698"/>
      <c r="AU21" s="698"/>
      <c r="AV21" s="698"/>
      <c r="AW21" s="698"/>
      <c r="AX21" s="698"/>
      <c r="AY21" s="698"/>
      <c r="AZ21" s="698"/>
      <c r="BA21" s="698"/>
      <c r="BB21" s="698"/>
      <c r="BC21" s="698"/>
      <c r="BD21" s="698"/>
      <c r="BE21" s="698"/>
      <c r="BF21" s="699"/>
      <c r="BG21" s="621">
        <v>3577</v>
      </c>
      <c r="BH21" s="622"/>
      <c r="BI21" s="622"/>
      <c r="BJ21" s="622"/>
      <c r="BK21" s="622"/>
      <c r="BL21" s="622"/>
      <c r="BM21" s="622"/>
      <c r="BN21" s="623"/>
      <c r="BO21" s="659">
        <v>0</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267</v>
      </c>
      <c r="C22" s="619"/>
      <c r="D22" s="619"/>
      <c r="E22" s="619"/>
      <c r="F22" s="619"/>
      <c r="G22" s="619"/>
      <c r="H22" s="619"/>
      <c r="I22" s="619"/>
      <c r="J22" s="619"/>
      <c r="K22" s="619"/>
      <c r="L22" s="619"/>
      <c r="M22" s="619"/>
      <c r="N22" s="619"/>
      <c r="O22" s="619"/>
      <c r="P22" s="619"/>
      <c r="Q22" s="620"/>
      <c r="R22" s="621">
        <v>15344246</v>
      </c>
      <c r="S22" s="622"/>
      <c r="T22" s="622"/>
      <c r="U22" s="622"/>
      <c r="V22" s="622"/>
      <c r="W22" s="622"/>
      <c r="X22" s="622"/>
      <c r="Y22" s="623"/>
      <c r="Z22" s="659">
        <v>12.5</v>
      </c>
      <c r="AA22" s="659"/>
      <c r="AB22" s="659"/>
      <c r="AC22" s="659"/>
      <c r="AD22" s="660">
        <v>15344246</v>
      </c>
      <c r="AE22" s="660"/>
      <c r="AF22" s="660"/>
      <c r="AG22" s="660"/>
      <c r="AH22" s="660"/>
      <c r="AI22" s="660"/>
      <c r="AJ22" s="660"/>
      <c r="AK22" s="660"/>
      <c r="AL22" s="624">
        <v>24.9</v>
      </c>
      <c r="AM22" s="625"/>
      <c r="AN22" s="625"/>
      <c r="AO22" s="661"/>
      <c r="AP22" s="618" t="s">
        <v>268</v>
      </c>
      <c r="AQ22" s="698"/>
      <c r="AR22" s="698"/>
      <c r="AS22" s="698"/>
      <c r="AT22" s="698"/>
      <c r="AU22" s="698"/>
      <c r="AV22" s="698"/>
      <c r="AW22" s="698"/>
      <c r="AX22" s="698"/>
      <c r="AY22" s="698"/>
      <c r="AZ22" s="698"/>
      <c r="BA22" s="698"/>
      <c r="BB22" s="698"/>
      <c r="BC22" s="698"/>
      <c r="BD22" s="698"/>
      <c r="BE22" s="698"/>
      <c r="BF22" s="699"/>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700"/>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270</v>
      </c>
      <c r="C23" s="619"/>
      <c r="D23" s="619"/>
      <c r="E23" s="619"/>
      <c r="F23" s="619"/>
      <c r="G23" s="619"/>
      <c r="H23" s="619"/>
      <c r="I23" s="619"/>
      <c r="J23" s="619"/>
      <c r="K23" s="619"/>
      <c r="L23" s="619"/>
      <c r="M23" s="619"/>
      <c r="N23" s="619"/>
      <c r="O23" s="619"/>
      <c r="P23" s="619"/>
      <c r="Q23" s="620"/>
      <c r="R23" s="621">
        <v>590698</v>
      </c>
      <c r="S23" s="622"/>
      <c r="T23" s="622"/>
      <c r="U23" s="622"/>
      <c r="V23" s="622"/>
      <c r="W23" s="622"/>
      <c r="X23" s="622"/>
      <c r="Y23" s="623"/>
      <c r="Z23" s="659">
        <v>0.5</v>
      </c>
      <c r="AA23" s="659"/>
      <c r="AB23" s="659"/>
      <c r="AC23" s="659"/>
      <c r="AD23" s="660" t="s">
        <v>122</v>
      </c>
      <c r="AE23" s="660"/>
      <c r="AF23" s="660"/>
      <c r="AG23" s="660"/>
      <c r="AH23" s="660"/>
      <c r="AI23" s="660"/>
      <c r="AJ23" s="660"/>
      <c r="AK23" s="660"/>
      <c r="AL23" s="624" t="s">
        <v>122</v>
      </c>
      <c r="AM23" s="625"/>
      <c r="AN23" s="625"/>
      <c r="AO23" s="661"/>
      <c r="AP23" s="618" t="s">
        <v>271</v>
      </c>
      <c r="AQ23" s="698"/>
      <c r="AR23" s="698"/>
      <c r="AS23" s="698"/>
      <c r="AT23" s="698"/>
      <c r="AU23" s="698"/>
      <c r="AV23" s="698"/>
      <c r="AW23" s="698"/>
      <c r="AX23" s="698"/>
      <c r="AY23" s="698"/>
      <c r="AZ23" s="698"/>
      <c r="BA23" s="698"/>
      <c r="BB23" s="698"/>
      <c r="BC23" s="698"/>
      <c r="BD23" s="698"/>
      <c r="BE23" s="698"/>
      <c r="BF23" s="699"/>
      <c r="BG23" s="621">
        <v>3501185</v>
      </c>
      <c r="BH23" s="622"/>
      <c r="BI23" s="622"/>
      <c r="BJ23" s="622"/>
      <c r="BK23" s="622"/>
      <c r="BL23" s="622"/>
      <c r="BM23" s="622"/>
      <c r="BN23" s="623"/>
      <c r="BO23" s="659">
        <v>8.6</v>
      </c>
      <c r="BP23" s="659"/>
      <c r="BQ23" s="659"/>
      <c r="BR23" s="659"/>
      <c r="BS23" s="660" t="s">
        <v>122</v>
      </c>
      <c r="BT23" s="660"/>
      <c r="BU23" s="660"/>
      <c r="BV23" s="660"/>
      <c r="BW23" s="660"/>
      <c r="BX23" s="660"/>
      <c r="BY23" s="660"/>
      <c r="BZ23" s="660"/>
      <c r="CA23" s="660"/>
      <c r="CB23" s="700"/>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2">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279</v>
      </c>
      <c r="CE24" s="680"/>
      <c r="CF24" s="680"/>
      <c r="CG24" s="680"/>
      <c r="CH24" s="680"/>
      <c r="CI24" s="680"/>
      <c r="CJ24" s="680"/>
      <c r="CK24" s="680"/>
      <c r="CL24" s="680"/>
      <c r="CM24" s="680"/>
      <c r="CN24" s="680"/>
      <c r="CO24" s="680"/>
      <c r="CP24" s="680"/>
      <c r="CQ24" s="681"/>
      <c r="CR24" s="676">
        <v>76346867</v>
      </c>
      <c r="CS24" s="677"/>
      <c r="CT24" s="677"/>
      <c r="CU24" s="677"/>
      <c r="CV24" s="677"/>
      <c r="CW24" s="677"/>
      <c r="CX24" s="677"/>
      <c r="CY24" s="702"/>
      <c r="CZ24" s="703">
        <v>62.6</v>
      </c>
      <c r="DA24" s="685"/>
      <c r="DB24" s="685"/>
      <c r="DC24" s="705"/>
      <c r="DD24" s="701">
        <v>43345043</v>
      </c>
      <c r="DE24" s="677"/>
      <c r="DF24" s="677"/>
      <c r="DG24" s="677"/>
      <c r="DH24" s="677"/>
      <c r="DI24" s="677"/>
      <c r="DJ24" s="677"/>
      <c r="DK24" s="702"/>
      <c r="DL24" s="701">
        <v>38099766</v>
      </c>
      <c r="DM24" s="677"/>
      <c r="DN24" s="677"/>
      <c r="DO24" s="677"/>
      <c r="DP24" s="677"/>
      <c r="DQ24" s="677"/>
      <c r="DR24" s="677"/>
      <c r="DS24" s="677"/>
      <c r="DT24" s="677"/>
      <c r="DU24" s="677"/>
      <c r="DV24" s="702"/>
      <c r="DW24" s="703">
        <v>60.3</v>
      </c>
      <c r="DX24" s="685"/>
      <c r="DY24" s="685"/>
      <c r="DZ24" s="685"/>
      <c r="EA24" s="685"/>
      <c r="EB24" s="685"/>
      <c r="EC24" s="704"/>
    </row>
    <row r="25" spans="2:133" ht="11.25" customHeight="1" x14ac:dyDescent="0.2">
      <c r="B25" s="618" t="s">
        <v>280</v>
      </c>
      <c r="C25" s="619"/>
      <c r="D25" s="619"/>
      <c r="E25" s="619"/>
      <c r="F25" s="619"/>
      <c r="G25" s="619"/>
      <c r="H25" s="619"/>
      <c r="I25" s="619"/>
      <c r="J25" s="619"/>
      <c r="K25" s="619"/>
      <c r="L25" s="619"/>
      <c r="M25" s="619"/>
      <c r="N25" s="619"/>
      <c r="O25" s="619"/>
      <c r="P25" s="619"/>
      <c r="Q25" s="620"/>
      <c r="R25" s="621">
        <v>65112992</v>
      </c>
      <c r="S25" s="622"/>
      <c r="T25" s="622"/>
      <c r="U25" s="622"/>
      <c r="V25" s="622"/>
      <c r="W25" s="622"/>
      <c r="X25" s="622"/>
      <c r="Y25" s="623"/>
      <c r="Z25" s="659">
        <v>53.2</v>
      </c>
      <c r="AA25" s="659"/>
      <c r="AB25" s="659"/>
      <c r="AC25" s="659"/>
      <c r="AD25" s="660">
        <v>61021109</v>
      </c>
      <c r="AE25" s="660"/>
      <c r="AF25" s="660"/>
      <c r="AG25" s="660"/>
      <c r="AH25" s="660"/>
      <c r="AI25" s="660"/>
      <c r="AJ25" s="660"/>
      <c r="AK25" s="660"/>
      <c r="AL25" s="624">
        <v>98.9</v>
      </c>
      <c r="AM25" s="625"/>
      <c r="AN25" s="625"/>
      <c r="AO25" s="661"/>
      <c r="AP25" s="618" t="s">
        <v>281</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282</v>
      </c>
      <c r="CE25" s="619"/>
      <c r="CF25" s="619"/>
      <c r="CG25" s="619"/>
      <c r="CH25" s="619"/>
      <c r="CI25" s="619"/>
      <c r="CJ25" s="619"/>
      <c r="CK25" s="619"/>
      <c r="CL25" s="619"/>
      <c r="CM25" s="619"/>
      <c r="CN25" s="619"/>
      <c r="CO25" s="619"/>
      <c r="CP25" s="619"/>
      <c r="CQ25" s="620"/>
      <c r="CR25" s="621">
        <v>18195752</v>
      </c>
      <c r="CS25" s="634"/>
      <c r="CT25" s="634"/>
      <c r="CU25" s="634"/>
      <c r="CV25" s="634"/>
      <c r="CW25" s="634"/>
      <c r="CX25" s="634"/>
      <c r="CY25" s="635"/>
      <c r="CZ25" s="624">
        <v>14.9</v>
      </c>
      <c r="DA25" s="636"/>
      <c r="DB25" s="636"/>
      <c r="DC25" s="637"/>
      <c r="DD25" s="627">
        <v>16578331</v>
      </c>
      <c r="DE25" s="634"/>
      <c r="DF25" s="634"/>
      <c r="DG25" s="634"/>
      <c r="DH25" s="634"/>
      <c r="DI25" s="634"/>
      <c r="DJ25" s="634"/>
      <c r="DK25" s="635"/>
      <c r="DL25" s="627">
        <v>16362682</v>
      </c>
      <c r="DM25" s="634"/>
      <c r="DN25" s="634"/>
      <c r="DO25" s="634"/>
      <c r="DP25" s="634"/>
      <c r="DQ25" s="634"/>
      <c r="DR25" s="634"/>
      <c r="DS25" s="634"/>
      <c r="DT25" s="634"/>
      <c r="DU25" s="634"/>
      <c r="DV25" s="635"/>
      <c r="DW25" s="624">
        <v>25.9</v>
      </c>
      <c r="DX25" s="636"/>
      <c r="DY25" s="636"/>
      <c r="DZ25" s="636"/>
      <c r="EA25" s="636"/>
      <c r="EB25" s="636"/>
      <c r="EC25" s="648"/>
    </row>
    <row r="26" spans="2:133" ht="11.25" customHeight="1" x14ac:dyDescent="0.2">
      <c r="B26" s="618" t="s">
        <v>283</v>
      </c>
      <c r="C26" s="619"/>
      <c r="D26" s="619"/>
      <c r="E26" s="619"/>
      <c r="F26" s="619"/>
      <c r="G26" s="619"/>
      <c r="H26" s="619"/>
      <c r="I26" s="619"/>
      <c r="J26" s="619"/>
      <c r="K26" s="619"/>
      <c r="L26" s="619"/>
      <c r="M26" s="619"/>
      <c r="N26" s="619"/>
      <c r="O26" s="619"/>
      <c r="P26" s="619"/>
      <c r="Q26" s="620"/>
      <c r="R26" s="621">
        <v>28639</v>
      </c>
      <c r="S26" s="622"/>
      <c r="T26" s="622"/>
      <c r="U26" s="622"/>
      <c r="V26" s="622"/>
      <c r="W26" s="622"/>
      <c r="X26" s="622"/>
      <c r="Y26" s="623"/>
      <c r="Z26" s="659">
        <v>0</v>
      </c>
      <c r="AA26" s="659"/>
      <c r="AB26" s="659"/>
      <c r="AC26" s="659"/>
      <c r="AD26" s="660">
        <v>28639</v>
      </c>
      <c r="AE26" s="660"/>
      <c r="AF26" s="660"/>
      <c r="AG26" s="660"/>
      <c r="AH26" s="660"/>
      <c r="AI26" s="660"/>
      <c r="AJ26" s="660"/>
      <c r="AK26" s="660"/>
      <c r="AL26" s="624">
        <v>0</v>
      </c>
      <c r="AM26" s="625"/>
      <c r="AN26" s="625"/>
      <c r="AO26" s="661"/>
      <c r="AP26" s="618" t="s">
        <v>284</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285</v>
      </c>
      <c r="CE26" s="619"/>
      <c r="CF26" s="619"/>
      <c r="CG26" s="619"/>
      <c r="CH26" s="619"/>
      <c r="CI26" s="619"/>
      <c r="CJ26" s="619"/>
      <c r="CK26" s="619"/>
      <c r="CL26" s="619"/>
      <c r="CM26" s="619"/>
      <c r="CN26" s="619"/>
      <c r="CO26" s="619"/>
      <c r="CP26" s="619"/>
      <c r="CQ26" s="620"/>
      <c r="CR26" s="621">
        <v>12418625</v>
      </c>
      <c r="CS26" s="622"/>
      <c r="CT26" s="622"/>
      <c r="CU26" s="622"/>
      <c r="CV26" s="622"/>
      <c r="CW26" s="622"/>
      <c r="CX26" s="622"/>
      <c r="CY26" s="623"/>
      <c r="CZ26" s="624">
        <v>10.199999999999999</v>
      </c>
      <c r="DA26" s="636"/>
      <c r="DB26" s="636"/>
      <c r="DC26" s="637"/>
      <c r="DD26" s="627">
        <v>11594010</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2">
      <c r="B27" s="618" t="s">
        <v>286</v>
      </c>
      <c r="C27" s="619"/>
      <c r="D27" s="619"/>
      <c r="E27" s="619"/>
      <c r="F27" s="619"/>
      <c r="G27" s="619"/>
      <c r="H27" s="619"/>
      <c r="I27" s="619"/>
      <c r="J27" s="619"/>
      <c r="K27" s="619"/>
      <c r="L27" s="619"/>
      <c r="M27" s="619"/>
      <c r="N27" s="619"/>
      <c r="O27" s="619"/>
      <c r="P27" s="619"/>
      <c r="Q27" s="620"/>
      <c r="R27" s="621">
        <v>729383</v>
      </c>
      <c r="S27" s="622"/>
      <c r="T27" s="622"/>
      <c r="U27" s="622"/>
      <c r="V27" s="622"/>
      <c r="W27" s="622"/>
      <c r="X27" s="622"/>
      <c r="Y27" s="623"/>
      <c r="Z27" s="659">
        <v>0.6</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40545037</v>
      </c>
      <c r="BH27" s="622"/>
      <c r="BI27" s="622"/>
      <c r="BJ27" s="622"/>
      <c r="BK27" s="622"/>
      <c r="BL27" s="622"/>
      <c r="BM27" s="622"/>
      <c r="BN27" s="623"/>
      <c r="BO27" s="659">
        <v>100</v>
      </c>
      <c r="BP27" s="659"/>
      <c r="BQ27" s="659"/>
      <c r="BR27" s="659"/>
      <c r="BS27" s="660">
        <v>577263</v>
      </c>
      <c r="BT27" s="660"/>
      <c r="BU27" s="660"/>
      <c r="BV27" s="660"/>
      <c r="BW27" s="660"/>
      <c r="BX27" s="660"/>
      <c r="BY27" s="660"/>
      <c r="BZ27" s="660"/>
      <c r="CA27" s="660"/>
      <c r="CB27" s="700"/>
      <c r="CD27" s="618" t="s">
        <v>288</v>
      </c>
      <c r="CE27" s="619"/>
      <c r="CF27" s="619"/>
      <c r="CG27" s="619"/>
      <c r="CH27" s="619"/>
      <c r="CI27" s="619"/>
      <c r="CJ27" s="619"/>
      <c r="CK27" s="619"/>
      <c r="CL27" s="619"/>
      <c r="CM27" s="619"/>
      <c r="CN27" s="619"/>
      <c r="CO27" s="619"/>
      <c r="CP27" s="619"/>
      <c r="CQ27" s="620"/>
      <c r="CR27" s="621">
        <v>48964955</v>
      </c>
      <c r="CS27" s="634"/>
      <c r="CT27" s="634"/>
      <c r="CU27" s="634"/>
      <c r="CV27" s="634"/>
      <c r="CW27" s="634"/>
      <c r="CX27" s="634"/>
      <c r="CY27" s="635"/>
      <c r="CZ27" s="624">
        <v>40.1</v>
      </c>
      <c r="DA27" s="636"/>
      <c r="DB27" s="636"/>
      <c r="DC27" s="637"/>
      <c r="DD27" s="627">
        <v>17720569</v>
      </c>
      <c r="DE27" s="634"/>
      <c r="DF27" s="634"/>
      <c r="DG27" s="634"/>
      <c r="DH27" s="634"/>
      <c r="DI27" s="634"/>
      <c r="DJ27" s="634"/>
      <c r="DK27" s="635"/>
      <c r="DL27" s="627">
        <v>13207841</v>
      </c>
      <c r="DM27" s="634"/>
      <c r="DN27" s="634"/>
      <c r="DO27" s="634"/>
      <c r="DP27" s="634"/>
      <c r="DQ27" s="634"/>
      <c r="DR27" s="634"/>
      <c r="DS27" s="634"/>
      <c r="DT27" s="634"/>
      <c r="DU27" s="634"/>
      <c r="DV27" s="635"/>
      <c r="DW27" s="624">
        <v>20.9</v>
      </c>
      <c r="DX27" s="636"/>
      <c r="DY27" s="636"/>
      <c r="DZ27" s="636"/>
      <c r="EA27" s="636"/>
      <c r="EB27" s="636"/>
      <c r="EC27" s="648"/>
    </row>
    <row r="28" spans="2:133" ht="11.25" customHeight="1" x14ac:dyDescent="0.2">
      <c r="B28" s="618" t="s">
        <v>289</v>
      </c>
      <c r="C28" s="619"/>
      <c r="D28" s="619"/>
      <c r="E28" s="619"/>
      <c r="F28" s="619"/>
      <c r="G28" s="619"/>
      <c r="H28" s="619"/>
      <c r="I28" s="619"/>
      <c r="J28" s="619"/>
      <c r="K28" s="619"/>
      <c r="L28" s="619"/>
      <c r="M28" s="619"/>
      <c r="N28" s="619"/>
      <c r="O28" s="619"/>
      <c r="P28" s="619"/>
      <c r="Q28" s="620"/>
      <c r="R28" s="621">
        <v>1042464</v>
      </c>
      <c r="S28" s="622"/>
      <c r="T28" s="622"/>
      <c r="U28" s="622"/>
      <c r="V28" s="622"/>
      <c r="W28" s="622"/>
      <c r="X28" s="622"/>
      <c r="Y28" s="623"/>
      <c r="Z28" s="659">
        <v>0.9</v>
      </c>
      <c r="AA28" s="659"/>
      <c r="AB28" s="659"/>
      <c r="AC28" s="659"/>
      <c r="AD28" s="660">
        <v>406773</v>
      </c>
      <c r="AE28" s="660"/>
      <c r="AF28" s="660"/>
      <c r="AG28" s="660"/>
      <c r="AH28" s="660"/>
      <c r="AI28" s="660"/>
      <c r="AJ28" s="660"/>
      <c r="AK28" s="660"/>
      <c r="AL28" s="624">
        <v>0.7</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9186160</v>
      </c>
      <c r="CS28" s="622"/>
      <c r="CT28" s="622"/>
      <c r="CU28" s="622"/>
      <c r="CV28" s="622"/>
      <c r="CW28" s="622"/>
      <c r="CX28" s="622"/>
      <c r="CY28" s="623"/>
      <c r="CZ28" s="624">
        <v>7.5</v>
      </c>
      <c r="DA28" s="636"/>
      <c r="DB28" s="636"/>
      <c r="DC28" s="637"/>
      <c r="DD28" s="627">
        <v>9046143</v>
      </c>
      <c r="DE28" s="622"/>
      <c r="DF28" s="622"/>
      <c r="DG28" s="622"/>
      <c r="DH28" s="622"/>
      <c r="DI28" s="622"/>
      <c r="DJ28" s="622"/>
      <c r="DK28" s="623"/>
      <c r="DL28" s="627">
        <v>8529243</v>
      </c>
      <c r="DM28" s="622"/>
      <c r="DN28" s="622"/>
      <c r="DO28" s="622"/>
      <c r="DP28" s="622"/>
      <c r="DQ28" s="622"/>
      <c r="DR28" s="622"/>
      <c r="DS28" s="622"/>
      <c r="DT28" s="622"/>
      <c r="DU28" s="622"/>
      <c r="DV28" s="623"/>
      <c r="DW28" s="624">
        <v>13.5</v>
      </c>
      <c r="DX28" s="636"/>
      <c r="DY28" s="636"/>
      <c r="DZ28" s="636"/>
      <c r="EA28" s="636"/>
      <c r="EB28" s="636"/>
      <c r="EC28" s="648"/>
    </row>
    <row r="29" spans="2:133" ht="11.25" customHeight="1" x14ac:dyDescent="0.2">
      <c r="B29" s="618" t="s">
        <v>291</v>
      </c>
      <c r="C29" s="619"/>
      <c r="D29" s="619"/>
      <c r="E29" s="619"/>
      <c r="F29" s="619"/>
      <c r="G29" s="619"/>
      <c r="H29" s="619"/>
      <c r="I29" s="619"/>
      <c r="J29" s="619"/>
      <c r="K29" s="619"/>
      <c r="L29" s="619"/>
      <c r="M29" s="619"/>
      <c r="N29" s="619"/>
      <c r="O29" s="619"/>
      <c r="P29" s="619"/>
      <c r="Q29" s="620"/>
      <c r="R29" s="621">
        <v>498163</v>
      </c>
      <c r="S29" s="622"/>
      <c r="T29" s="622"/>
      <c r="U29" s="622"/>
      <c r="V29" s="622"/>
      <c r="W29" s="622"/>
      <c r="X29" s="622"/>
      <c r="Y29" s="623"/>
      <c r="Z29" s="659">
        <v>0.4</v>
      </c>
      <c r="AA29" s="659"/>
      <c r="AB29" s="659"/>
      <c r="AC29" s="659"/>
      <c r="AD29" s="660">
        <v>3820</v>
      </c>
      <c r="AE29" s="660"/>
      <c r="AF29" s="660"/>
      <c r="AG29" s="660"/>
      <c r="AH29" s="660"/>
      <c r="AI29" s="660"/>
      <c r="AJ29" s="660"/>
      <c r="AK29" s="660"/>
      <c r="AL29" s="624">
        <v>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292</v>
      </c>
      <c r="CE29" s="641"/>
      <c r="CF29" s="618" t="s">
        <v>66</v>
      </c>
      <c r="CG29" s="619"/>
      <c r="CH29" s="619"/>
      <c r="CI29" s="619"/>
      <c r="CJ29" s="619"/>
      <c r="CK29" s="619"/>
      <c r="CL29" s="619"/>
      <c r="CM29" s="619"/>
      <c r="CN29" s="619"/>
      <c r="CO29" s="619"/>
      <c r="CP29" s="619"/>
      <c r="CQ29" s="620"/>
      <c r="CR29" s="621">
        <v>9178686</v>
      </c>
      <c r="CS29" s="634"/>
      <c r="CT29" s="634"/>
      <c r="CU29" s="634"/>
      <c r="CV29" s="634"/>
      <c r="CW29" s="634"/>
      <c r="CX29" s="634"/>
      <c r="CY29" s="635"/>
      <c r="CZ29" s="624">
        <v>7.5</v>
      </c>
      <c r="DA29" s="636"/>
      <c r="DB29" s="636"/>
      <c r="DC29" s="637"/>
      <c r="DD29" s="627">
        <v>9038669</v>
      </c>
      <c r="DE29" s="634"/>
      <c r="DF29" s="634"/>
      <c r="DG29" s="634"/>
      <c r="DH29" s="634"/>
      <c r="DI29" s="634"/>
      <c r="DJ29" s="634"/>
      <c r="DK29" s="635"/>
      <c r="DL29" s="627">
        <v>8521769</v>
      </c>
      <c r="DM29" s="634"/>
      <c r="DN29" s="634"/>
      <c r="DO29" s="634"/>
      <c r="DP29" s="634"/>
      <c r="DQ29" s="634"/>
      <c r="DR29" s="634"/>
      <c r="DS29" s="634"/>
      <c r="DT29" s="634"/>
      <c r="DU29" s="634"/>
      <c r="DV29" s="635"/>
      <c r="DW29" s="624">
        <v>13.5</v>
      </c>
      <c r="DX29" s="636"/>
      <c r="DY29" s="636"/>
      <c r="DZ29" s="636"/>
      <c r="EA29" s="636"/>
      <c r="EB29" s="636"/>
      <c r="EC29" s="648"/>
    </row>
    <row r="30" spans="2:133" ht="11.25" customHeight="1" x14ac:dyDescent="0.2">
      <c r="B30" s="618" t="s">
        <v>293</v>
      </c>
      <c r="C30" s="619"/>
      <c r="D30" s="619"/>
      <c r="E30" s="619"/>
      <c r="F30" s="619"/>
      <c r="G30" s="619"/>
      <c r="H30" s="619"/>
      <c r="I30" s="619"/>
      <c r="J30" s="619"/>
      <c r="K30" s="619"/>
      <c r="L30" s="619"/>
      <c r="M30" s="619"/>
      <c r="N30" s="619"/>
      <c r="O30" s="619"/>
      <c r="P30" s="619"/>
      <c r="Q30" s="620"/>
      <c r="R30" s="621">
        <v>35089744</v>
      </c>
      <c r="S30" s="622"/>
      <c r="T30" s="622"/>
      <c r="U30" s="622"/>
      <c r="V30" s="622"/>
      <c r="W30" s="622"/>
      <c r="X30" s="622"/>
      <c r="Y30" s="623"/>
      <c r="Z30" s="659">
        <v>28.7</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1"/>
      <c r="BI30" s="691"/>
      <c r="BJ30" s="691"/>
      <c r="BK30" s="691"/>
      <c r="BL30" s="691"/>
      <c r="BM30" s="691"/>
      <c r="BN30" s="691"/>
      <c r="BO30" s="691"/>
      <c r="BP30" s="691"/>
      <c r="BQ30" s="692"/>
      <c r="BR30" s="673" t="s">
        <v>295</v>
      </c>
      <c r="BS30" s="691"/>
      <c r="BT30" s="691"/>
      <c r="BU30" s="691"/>
      <c r="BV30" s="691"/>
      <c r="BW30" s="691"/>
      <c r="BX30" s="691"/>
      <c r="BY30" s="691"/>
      <c r="BZ30" s="691"/>
      <c r="CA30" s="691"/>
      <c r="CB30" s="692"/>
      <c r="CD30" s="642"/>
      <c r="CE30" s="643"/>
      <c r="CF30" s="618" t="s">
        <v>296</v>
      </c>
      <c r="CG30" s="619"/>
      <c r="CH30" s="619"/>
      <c r="CI30" s="619"/>
      <c r="CJ30" s="619"/>
      <c r="CK30" s="619"/>
      <c r="CL30" s="619"/>
      <c r="CM30" s="619"/>
      <c r="CN30" s="619"/>
      <c r="CO30" s="619"/>
      <c r="CP30" s="619"/>
      <c r="CQ30" s="620"/>
      <c r="CR30" s="621">
        <v>8863553</v>
      </c>
      <c r="CS30" s="622"/>
      <c r="CT30" s="622"/>
      <c r="CU30" s="622"/>
      <c r="CV30" s="622"/>
      <c r="CW30" s="622"/>
      <c r="CX30" s="622"/>
      <c r="CY30" s="623"/>
      <c r="CZ30" s="624">
        <v>7.3</v>
      </c>
      <c r="DA30" s="636"/>
      <c r="DB30" s="636"/>
      <c r="DC30" s="637"/>
      <c r="DD30" s="627">
        <v>8730953</v>
      </c>
      <c r="DE30" s="622"/>
      <c r="DF30" s="622"/>
      <c r="DG30" s="622"/>
      <c r="DH30" s="622"/>
      <c r="DI30" s="622"/>
      <c r="DJ30" s="622"/>
      <c r="DK30" s="623"/>
      <c r="DL30" s="627">
        <v>8214053</v>
      </c>
      <c r="DM30" s="622"/>
      <c r="DN30" s="622"/>
      <c r="DO30" s="622"/>
      <c r="DP30" s="622"/>
      <c r="DQ30" s="622"/>
      <c r="DR30" s="622"/>
      <c r="DS30" s="622"/>
      <c r="DT30" s="622"/>
      <c r="DU30" s="622"/>
      <c r="DV30" s="623"/>
      <c r="DW30" s="624">
        <v>13</v>
      </c>
      <c r="DX30" s="636"/>
      <c r="DY30" s="636"/>
      <c r="DZ30" s="636"/>
      <c r="EA30" s="636"/>
      <c r="EB30" s="636"/>
      <c r="EC30" s="648"/>
    </row>
    <row r="31" spans="2:133" ht="11.25" customHeight="1" x14ac:dyDescent="0.2">
      <c r="B31" s="688" t="s">
        <v>297</v>
      </c>
      <c r="C31" s="689"/>
      <c r="D31" s="689"/>
      <c r="E31" s="689"/>
      <c r="F31" s="689"/>
      <c r="G31" s="689"/>
      <c r="H31" s="689"/>
      <c r="I31" s="689"/>
      <c r="J31" s="689"/>
      <c r="K31" s="689"/>
      <c r="L31" s="689"/>
      <c r="M31" s="689"/>
      <c r="N31" s="689"/>
      <c r="O31" s="689"/>
      <c r="P31" s="689"/>
      <c r="Q31" s="690"/>
      <c r="R31" s="621">
        <v>59034</v>
      </c>
      <c r="S31" s="622"/>
      <c r="T31" s="622"/>
      <c r="U31" s="622"/>
      <c r="V31" s="622"/>
      <c r="W31" s="622"/>
      <c r="X31" s="622"/>
      <c r="Y31" s="623"/>
      <c r="Z31" s="659">
        <v>0</v>
      </c>
      <c r="AA31" s="659"/>
      <c r="AB31" s="659"/>
      <c r="AC31" s="659"/>
      <c r="AD31" s="660">
        <v>59034</v>
      </c>
      <c r="AE31" s="660"/>
      <c r="AF31" s="660"/>
      <c r="AG31" s="660"/>
      <c r="AH31" s="660"/>
      <c r="AI31" s="660"/>
      <c r="AJ31" s="660"/>
      <c r="AK31" s="660"/>
      <c r="AL31" s="624">
        <v>0.1</v>
      </c>
      <c r="AM31" s="625"/>
      <c r="AN31" s="625"/>
      <c r="AO31" s="661"/>
      <c r="AP31" s="693" t="s">
        <v>298</v>
      </c>
      <c r="AQ31" s="694"/>
      <c r="AR31" s="694"/>
      <c r="AS31" s="694"/>
      <c r="AT31" s="695" t="s">
        <v>299</v>
      </c>
      <c r="AU31" s="214"/>
      <c r="AV31" s="214"/>
      <c r="AW31" s="214"/>
      <c r="AX31" s="679" t="s">
        <v>177</v>
      </c>
      <c r="AY31" s="680"/>
      <c r="AZ31" s="680"/>
      <c r="BA31" s="680"/>
      <c r="BB31" s="680"/>
      <c r="BC31" s="680"/>
      <c r="BD31" s="680"/>
      <c r="BE31" s="680"/>
      <c r="BF31" s="681"/>
      <c r="BG31" s="683">
        <v>99.5</v>
      </c>
      <c r="BH31" s="684"/>
      <c r="BI31" s="684"/>
      <c r="BJ31" s="684"/>
      <c r="BK31" s="684"/>
      <c r="BL31" s="684"/>
      <c r="BM31" s="685">
        <v>98.6</v>
      </c>
      <c r="BN31" s="684"/>
      <c r="BO31" s="684"/>
      <c r="BP31" s="684"/>
      <c r="BQ31" s="686"/>
      <c r="BR31" s="683">
        <v>99.5</v>
      </c>
      <c r="BS31" s="684"/>
      <c r="BT31" s="684"/>
      <c r="BU31" s="684"/>
      <c r="BV31" s="684"/>
      <c r="BW31" s="684"/>
      <c r="BX31" s="685">
        <v>98.4</v>
      </c>
      <c r="BY31" s="684"/>
      <c r="BZ31" s="684"/>
      <c r="CA31" s="684"/>
      <c r="CB31" s="686"/>
      <c r="CD31" s="642"/>
      <c r="CE31" s="643"/>
      <c r="CF31" s="618" t="s">
        <v>300</v>
      </c>
      <c r="CG31" s="619"/>
      <c r="CH31" s="619"/>
      <c r="CI31" s="619"/>
      <c r="CJ31" s="619"/>
      <c r="CK31" s="619"/>
      <c r="CL31" s="619"/>
      <c r="CM31" s="619"/>
      <c r="CN31" s="619"/>
      <c r="CO31" s="619"/>
      <c r="CP31" s="619"/>
      <c r="CQ31" s="620"/>
      <c r="CR31" s="621">
        <v>315133</v>
      </c>
      <c r="CS31" s="634"/>
      <c r="CT31" s="634"/>
      <c r="CU31" s="634"/>
      <c r="CV31" s="634"/>
      <c r="CW31" s="634"/>
      <c r="CX31" s="634"/>
      <c r="CY31" s="635"/>
      <c r="CZ31" s="624">
        <v>0.3</v>
      </c>
      <c r="DA31" s="636"/>
      <c r="DB31" s="636"/>
      <c r="DC31" s="637"/>
      <c r="DD31" s="627">
        <v>307716</v>
      </c>
      <c r="DE31" s="634"/>
      <c r="DF31" s="634"/>
      <c r="DG31" s="634"/>
      <c r="DH31" s="634"/>
      <c r="DI31" s="634"/>
      <c r="DJ31" s="634"/>
      <c r="DK31" s="635"/>
      <c r="DL31" s="627">
        <v>307716</v>
      </c>
      <c r="DM31" s="634"/>
      <c r="DN31" s="634"/>
      <c r="DO31" s="634"/>
      <c r="DP31" s="634"/>
      <c r="DQ31" s="634"/>
      <c r="DR31" s="634"/>
      <c r="DS31" s="634"/>
      <c r="DT31" s="634"/>
      <c r="DU31" s="634"/>
      <c r="DV31" s="635"/>
      <c r="DW31" s="624">
        <v>0.5</v>
      </c>
      <c r="DX31" s="636"/>
      <c r="DY31" s="636"/>
      <c r="DZ31" s="636"/>
      <c r="EA31" s="636"/>
      <c r="EB31" s="636"/>
      <c r="EC31" s="648"/>
    </row>
    <row r="32" spans="2:133" ht="11.25" customHeight="1" x14ac:dyDescent="0.2">
      <c r="B32" s="618" t="s">
        <v>301</v>
      </c>
      <c r="C32" s="619"/>
      <c r="D32" s="619"/>
      <c r="E32" s="619"/>
      <c r="F32" s="619"/>
      <c r="G32" s="619"/>
      <c r="H32" s="619"/>
      <c r="I32" s="619"/>
      <c r="J32" s="619"/>
      <c r="K32" s="619"/>
      <c r="L32" s="619"/>
      <c r="M32" s="619"/>
      <c r="N32" s="619"/>
      <c r="O32" s="619"/>
      <c r="P32" s="619"/>
      <c r="Q32" s="620"/>
      <c r="R32" s="621">
        <v>9477555</v>
      </c>
      <c r="S32" s="622"/>
      <c r="T32" s="622"/>
      <c r="U32" s="622"/>
      <c r="V32" s="622"/>
      <c r="W32" s="622"/>
      <c r="X32" s="622"/>
      <c r="Y32" s="623"/>
      <c r="Z32" s="659">
        <v>7.7</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6"/>
      <c r="AU32" s="210" t="s">
        <v>302</v>
      </c>
      <c r="AX32" s="618" t="s">
        <v>303</v>
      </c>
      <c r="AY32" s="619"/>
      <c r="AZ32" s="619"/>
      <c r="BA32" s="619"/>
      <c r="BB32" s="619"/>
      <c r="BC32" s="619"/>
      <c r="BD32" s="619"/>
      <c r="BE32" s="619"/>
      <c r="BF32" s="620"/>
      <c r="BG32" s="687">
        <v>99.4</v>
      </c>
      <c r="BH32" s="634"/>
      <c r="BI32" s="634"/>
      <c r="BJ32" s="634"/>
      <c r="BK32" s="634"/>
      <c r="BL32" s="634"/>
      <c r="BM32" s="625">
        <v>98.7</v>
      </c>
      <c r="BN32" s="634"/>
      <c r="BO32" s="634"/>
      <c r="BP32" s="634"/>
      <c r="BQ32" s="657"/>
      <c r="BR32" s="687">
        <v>99.4</v>
      </c>
      <c r="BS32" s="634"/>
      <c r="BT32" s="634"/>
      <c r="BU32" s="634"/>
      <c r="BV32" s="634"/>
      <c r="BW32" s="634"/>
      <c r="BX32" s="625">
        <v>98.5</v>
      </c>
      <c r="BY32" s="634"/>
      <c r="BZ32" s="634"/>
      <c r="CA32" s="634"/>
      <c r="CB32" s="657"/>
      <c r="CD32" s="644"/>
      <c r="CE32" s="645"/>
      <c r="CF32" s="618" t="s">
        <v>304</v>
      </c>
      <c r="CG32" s="619"/>
      <c r="CH32" s="619"/>
      <c r="CI32" s="619"/>
      <c r="CJ32" s="619"/>
      <c r="CK32" s="619"/>
      <c r="CL32" s="619"/>
      <c r="CM32" s="619"/>
      <c r="CN32" s="619"/>
      <c r="CO32" s="619"/>
      <c r="CP32" s="619"/>
      <c r="CQ32" s="620"/>
      <c r="CR32" s="621">
        <v>7474</v>
      </c>
      <c r="CS32" s="622"/>
      <c r="CT32" s="622"/>
      <c r="CU32" s="622"/>
      <c r="CV32" s="622"/>
      <c r="CW32" s="622"/>
      <c r="CX32" s="622"/>
      <c r="CY32" s="623"/>
      <c r="CZ32" s="624">
        <v>0</v>
      </c>
      <c r="DA32" s="636"/>
      <c r="DB32" s="636"/>
      <c r="DC32" s="637"/>
      <c r="DD32" s="627">
        <v>7474</v>
      </c>
      <c r="DE32" s="622"/>
      <c r="DF32" s="622"/>
      <c r="DG32" s="622"/>
      <c r="DH32" s="622"/>
      <c r="DI32" s="622"/>
      <c r="DJ32" s="622"/>
      <c r="DK32" s="623"/>
      <c r="DL32" s="627">
        <v>7474</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2">
      <c r="B33" s="618" t="s">
        <v>305</v>
      </c>
      <c r="C33" s="619"/>
      <c r="D33" s="619"/>
      <c r="E33" s="619"/>
      <c r="F33" s="619"/>
      <c r="G33" s="619"/>
      <c r="H33" s="619"/>
      <c r="I33" s="619"/>
      <c r="J33" s="619"/>
      <c r="K33" s="619"/>
      <c r="L33" s="619"/>
      <c r="M33" s="619"/>
      <c r="N33" s="619"/>
      <c r="O33" s="619"/>
      <c r="P33" s="619"/>
      <c r="Q33" s="620"/>
      <c r="R33" s="621">
        <v>519130</v>
      </c>
      <c r="S33" s="622"/>
      <c r="T33" s="622"/>
      <c r="U33" s="622"/>
      <c r="V33" s="622"/>
      <c r="W33" s="622"/>
      <c r="X33" s="622"/>
      <c r="Y33" s="623"/>
      <c r="Z33" s="659">
        <v>0.4</v>
      </c>
      <c r="AA33" s="659"/>
      <c r="AB33" s="659"/>
      <c r="AC33" s="659"/>
      <c r="AD33" s="660">
        <v>91513</v>
      </c>
      <c r="AE33" s="660"/>
      <c r="AF33" s="660"/>
      <c r="AG33" s="660"/>
      <c r="AH33" s="660"/>
      <c r="AI33" s="660"/>
      <c r="AJ33" s="660"/>
      <c r="AK33" s="660"/>
      <c r="AL33" s="624">
        <v>0.1</v>
      </c>
      <c r="AM33" s="625"/>
      <c r="AN33" s="625"/>
      <c r="AO33" s="661"/>
      <c r="AP33" s="664"/>
      <c r="AQ33" s="665"/>
      <c r="AR33" s="665"/>
      <c r="AS33" s="665"/>
      <c r="AT33" s="697"/>
      <c r="AU33" s="215"/>
      <c r="AV33" s="215"/>
      <c r="AW33" s="215"/>
      <c r="AX33" s="602" t="s">
        <v>306</v>
      </c>
      <c r="AY33" s="603"/>
      <c r="AZ33" s="603"/>
      <c r="BA33" s="603"/>
      <c r="BB33" s="603"/>
      <c r="BC33" s="603"/>
      <c r="BD33" s="603"/>
      <c r="BE33" s="603"/>
      <c r="BF33" s="604"/>
      <c r="BG33" s="682">
        <v>99.6</v>
      </c>
      <c r="BH33" s="606"/>
      <c r="BI33" s="606"/>
      <c r="BJ33" s="606"/>
      <c r="BK33" s="606"/>
      <c r="BL33" s="606"/>
      <c r="BM33" s="652">
        <v>98.4</v>
      </c>
      <c r="BN33" s="606"/>
      <c r="BO33" s="606"/>
      <c r="BP33" s="606"/>
      <c r="BQ33" s="669"/>
      <c r="BR33" s="682">
        <v>99.6</v>
      </c>
      <c r="BS33" s="606"/>
      <c r="BT33" s="606"/>
      <c r="BU33" s="606"/>
      <c r="BV33" s="606"/>
      <c r="BW33" s="606"/>
      <c r="BX33" s="652">
        <v>98.3</v>
      </c>
      <c r="BY33" s="606"/>
      <c r="BZ33" s="606"/>
      <c r="CA33" s="606"/>
      <c r="CB33" s="669"/>
      <c r="CD33" s="618" t="s">
        <v>307</v>
      </c>
      <c r="CE33" s="619"/>
      <c r="CF33" s="619"/>
      <c r="CG33" s="619"/>
      <c r="CH33" s="619"/>
      <c r="CI33" s="619"/>
      <c r="CJ33" s="619"/>
      <c r="CK33" s="619"/>
      <c r="CL33" s="619"/>
      <c r="CM33" s="619"/>
      <c r="CN33" s="619"/>
      <c r="CO33" s="619"/>
      <c r="CP33" s="619"/>
      <c r="CQ33" s="620"/>
      <c r="CR33" s="621">
        <v>39754132</v>
      </c>
      <c r="CS33" s="634"/>
      <c r="CT33" s="634"/>
      <c r="CU33" s="634"/>
      <c r="CV33" s="634"/>
      <c r="CW33" s="634"/>
      <c r="CX33" s="634"/>
      <c r="CY33" s="635"/>
      <c r="CZ33" s="624">
        <v>32.6</v>
      </c>
      <c r="DA33" s="636"/>
      <c r="DB33" s="636"/>
      <c r="DC33" s="637"/>
      <c r="DD33" s="627">
        <v>30172861</v>
      </c>
      <c r="DE33" s="634"/>
      <c r="DF33" s="634"/>
      <c r="DG33" s="634"/>
      <c r="DH33" s="634"/>
      <c r="DI33" s="634"/>
      <c r="DJ33" s="634"/>
      <c r="DK33" s="635"/>
      <c r="DL33" s="627">
        <v>25453265</v>
      </c>
      <c r="DM33" s="634"/>
      <c r="DN33" s="634"/>
      <c r="DO33" s="634"/>
      <c r="DP33" s="634"/>
      <c r="DQ33" s="634"/>
      <c r="DR33" s="634"/>
      <c r="DS33" s="634"/>
      <c r="DT33" s="634"/>
      <c r="DU33" s="634"/>
      <c r="DV33" s="635"/>
      <c r="DW33" s="624">
        <v>40.299999999999997</v>
      </c>
      <c r="DX33" s="636"/>
      <c r="DY33" s="636"/>
      <c r="DZ33" s="636"/>
      <c r="EA33" s="636"/>
      <c r="EB33" s="636"/>
      <c r="EC33" s="648"/>
    </row>
    <row r="34" spans="2:133" ht="11.25" customHeight="1" x14ac:dyDescent="0.2">
      <c r="B34" s="618" t="s">
        <v>308</v>
      </c>
      <c r="C34" s="619"/>
      <c r="D34" s="619"/>
      <c r="E34" s="619"/>
      <c r="F34" s="619"/>
      <c r="G34" s="619"/>
      <c r="H34" s="619"/>
      <c r="I34" s="619"/>
      <c r="J34" s="619"/>
      <c r="K34" s="619"/>
      <c r="L34" s="619"/>
      <c r="M34" s="619"/>
      <c r="N34" s="619"/>
      <c r="O34" s="619"/>
      <c r="P34" s="619"/>
      <c r="Q34" s="620"/>
      <c r="R34" s="621">
        <v>1739802</v>
      </c>
      <c r="S34" s="622"/>
      <c r="T34" s="622"/>
      <c r="U34" s="622"/>
      <c r="V34" s="622"/>
      <c r="W34" s="622"/>
      <c r="X34" s="622"/>
      <c r="Y34" s="623"/>
      <c r="Z34" s="659">
        <v>1.4</v>
      </c>
      <c r="AA34" s="659"/>
      <c r="AB34" s="659"/>
      <c r="AC34" s="659"/>
      <c r="AD34" s="660" t="s">
        <v>122</v>
      </c>
      <c r="AE34" s="660"/>
      <c r="AF34" s="660"/>
      <c r="AG34" s="660"/>
      <c r="AH34" s="660"/>
      <c r="AI34" s="660"/>
      <c r="AJ34" s="660"/>
      <c r="AK34" s="660"/>
      <c r="AL34" s="624" t="s">
        <v>122</v>
      </c>
      <c r="AM34" s="625"/>
      <c r="AN34" s="625"/>
      <c r="AO34" s="661"/>
      <c r="AP34" s="216"/>
      <c r="AQ34" s="217"/>
      <c r="AS34" s="214"/>
      <c r="AT34" s="214"/>
      <c r="AU34" s="214"/>
      <c r="AV34" s="214"/>
      <c r="AW34" s="214"/>
      <c r="AX34" s="214"/>
      <c r="AY34" s="214"/>
      <c r="AZ34" s="214"/>
      <c r="BA34" s="214"/>
      <c r="BB34" s="214"/>
      <c r="BC34" s="214"/>
      <c r="BD34" s="214"/>
      <c r="BE34" s="214"/>
      <c r="BF34" s="214"/>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18" t="s">
        <v>309</v>
      </c>
      <c r="CE34" s="619"/>
      <c r="CF34" s="619"/>
      <c r="CG34" s="619"/>
      <c r="CH34" s="619"/>
      <c r="CI34" s="619"/>
      <c r="CJ34" s="619"/>
      <c r="CK34" s="619"/>
      <c r="CL34" s="619"/>
      <c r="CM34" s="619"/>
      <c r="CN34" s="619"/>
      <c r="CO34" s="619"/>
      <c r="CP34" s="619"/>
      <c r="CQ34" s="620"/>
      <c r="CR34" s="621">
        <v>13364661</v>
      </c>
      <c r="CS34" s="622"/>
      <c r="CT34" s="622"/>
      <c r="CU34" s="622"/>
      <c r="CV34" s="622"/>
      <c r="CW34" s="622"/>
      <c r="CX34" s="622"/>
      <c r="CY34" s="623"/>
      <c r="CZ34" s="624">
        <v>11</v>
      </c>
      <c r="DA34" s="636"/>
      <c r="DB34" s="636"/>
      <c r="DC34" s="637"/>
      <c r="DD34" s="627">
        <v>9498655</v>
      </c>
      <c r="DE34" s="622"/>
      <c r="DF34" s="622"/>
      <c r="DG34" s="622"/>
      <c r="DH34" s="622"/>
      <c r="DI34" s="622"/>
      <c r="DJ34" s="622"/>
      <c r="DK34" s="623"/>
      <c r="DL34" s="627">
        <v>8083649</v>
      </c>
      <c r="DM34" s="622"/>
      <c r="DN34" s="622"/>
      <c r="DO34" s="622"/>
      <c r="DP34" s="622"/>
      <c r="DQ34" s="622"/>
      <c r="DR34" s="622"/>
      <c r="DS34" s="622"/>
      <c r="DT34" s="622"/>
      <c r="DU34" s="622"/>
      <c r="DV34" s="623"/>
      <c r="DW34" s="624">
        <v>12.8</v>
      </c>
      <c r="DX34" s="636"/>
      <c r="DY34" s="636"/>
      <c r="DZ34" s="636"/>
      <c r="EA34" s="636"/>
      <c r="EB34" s="636"/>
      <c r="EC34" s="648"/>
    </row>
    <row r="35" spans="2:133" ht="11.25" customHeight="1" x14ac:dyDescent="0.2">
      <c r="B35" s="618" t="s">
        <v>310</v>
      </c>
      <c r="C35" s="619"/>
      <c r="D35" s="619"/>
      <c r="E35" s="619"/>
      <c r="F35" s="619"/>
      <c r="G35" s="619"/>
      <c r="H35" s="619"/>
      <c r="I35" s="619"/>
      <c r="J35" s="619"/>
      <c r="K35" s="619"/>
      <c r="L35" s="619"/>
      <c r="M35" s="619"/>
      <c r="N35" s="619"/>
      <c r="O35" s="619"/>
      <c r="P35" s="619"/>
      <c r="Q35" s="620"/>
      <c r="R35" s="621">
        <v>1058875</v>
      </c>
      <c r="S35" s="622"/>
      <c r="T35" s="622"/>
      <c r="U35" s="622"/>
      <c r="V35" s="622"/>
      <c r="W35" s="622"/>
      <c r="X35" s="622"/>
      <c r="Y35" s="623"/>
      <c r="Z35" s="659">
        <v>0.9</v>
      </c>
      <c r="AA35" s="659"/>
      <c r="AB35" s="659"/>
      <c r="AC35" s="659"/>
      <c r="AD35" s="660" t="s">
        <v>122</v>
      </c>
      <c r="AE35" s="660"/>
      <c r="AF35" s="660"/>
      <c r="AG35" s="660"/>
      <c r="AH35" s="660"/>
      <c r="AI35" s="660"/>
      <c r="AJ35" s="660"/>
      <c r="AK35" s="660"/>
      <c r="AL35" s="624" t="s">
        <v>122</v>
      </c>
      <c r="AM35" s="625"/>
      <c r="AN35" s="625"/>
      <c r="AO35" s="661"/>
      <c r="AP35" s="218"/>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450893</v>
      </c>
      <c r="CS35" s="634"/>
      <c r="CT35" s="634"/>
      <c r="CU35" s="634"/>
      <c r="CV35" s="634"/>
      <c r="CW35" s="634"/>
      <c r="CX35" s="634"/>
      <c r="CY35" s="635"/>
      <c r="CZ35" s="624">
        <v>0.4</v>
      </c>
      <c r="DA35" s="636"/>
      <c r="DB35" s="636"/>
      <c r="DC35" s="637"/>
      <c r="DD35" s="627">
        <v>443871</v>
      </c>
      <c r="DE35" s="634"/>
      <c r="DF35" s="634"/>
      <c r="DG35" s="634"/>
      <c r="DH35" s="634"/>
      <c r="DI35" s="634"/>
      <c r="DJ35" s="634"/>
      <c r="DK35" s="635"/>
      <c r="DL35" s="627">
        <v>443871</v>
      </c>
      <c r="DM35" s="634"/>
      <c r="DN35" s="634"/>
      <c r="DO35" s="634"/>
      <c r="DP35" s="634"/>
      <c r="DQ35" s="634"/>
      <c r="DR35" s="634"/>
      <c r="DS35" s="634"/>
      <c r="DT35" s="634"/>
      <c r="DU35" s="634"/>
      <c r="DV35" s="635"/>
      <c r="DW35" s="624">
        <v>0.7</v>
      </c>
      <c r="DX35" s="636"/>
      <c r="DY35" s="636"/>
      <c r="DZ35" s="636"/>
      <c r="EA35" s="636"/>
      <c r="EB35" s="636"/>
      <c r="EC35" s="648"/>
    </row>
    <row r="36" spans="2:133" ht="11.25" customHeight="1" x14ac:dyDescent="0.2">
      <c r="B36" s="618" t="s">
        <v>314</v>
      </c>
      <c r="C36" s="619"/>
      <c r="D36" s="619"/>
      <c r="E36" s="619"/>
      <c r="F36" s="619"/>
      <c r="G36" s="619"/>
      <c r="H36" s="619"/>
      <c r="I36" s="619"/>
      <c r="J36" s="619"/>
      <c r="K36" s="619"/>
      <c r="L36" s="619"/>
      <c r="M36" s="619"/>
      <c r="N36" s="619"/>
      <c r="O36" s="619"/>
      <c r="P36" s="619"/>
      <c r="Q36" s="620"/>
      <c r="R36" s="621">
        <v>403602</v>
      </c>
      <c r="S36" s="622"/>
      <c r="T36" s="622"/>
      <c r="U36" s="622"/>
      <c r="V36" s="622"/>
      <c r="W36" s="622"/>
      <c r="X36" s="622"/>
      <c r="Y36" s="623"/>
      <c r="Z36" s="659">
        <v>0.3</v>
      </c>
      <c r="AA36" s="659"/>
      <c r="AB36" s="659"/>
      <c r="AC36" s="659"/>
      <c r="AD36" s="660" t="s">
        <v>122</v>
      </c>
      <c r="AE36" s="660"/>
      <c r="AF36" s="660"/>
      <c r="AG36" s="660"/>
      <c r="AH36" s="660"/>
      <c r="AI36" s="660"/>
      <c r="AJ36" s="660"/>
      <c r="AK36" s="660"/>
      <c r="AL36" s="624" t="s">
        <v>122</v>
      </c>
      <c r="AM36" s="625"/>
      <c r="AN36" s="625"/>
      <c r="AO36" s="661"/>
      <c r="AP36" s="218"/>
      <c r="AQ36" s="670" t="s">
        <v>315</v>
      </c>
      <c r="AR36" s="671"/>
      <c r="AS36" s="671"/>
      <c r="AT36" s="671"/>
      <c r="AU36" s="671"/>
      <c r="AV36" s="671"/>
      <c r="AW36" s="671"/>
      <c r="AX36" s="671"/>
      <c r="AY36" s="672"/>
      <c r="AZ36" s="676">
        <v>17596934</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114815</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11375136</v>
      </c>
      <c r="CS36" s="622"/>
      <c r="CT36" s="622"/>
      <c r="CU36" s="622"/>
      <c r="CV36" s="622"/>
      <c r="CW36" s="622"/>
      <c r="CX36" s="622"/>
      <c r="CY36" s="623"/>
      <c r="CZ36" s="624">
        <v>9.3000000000000007</v>
      </c>
      <c r="DA36" s="636"/>
      <c r="DB36" s="636"/>
      <c r="DC36" s="637"/>
      <c r="DD36" s="627">
        <v>10303082</v>
      </c>
      <c r="DE36" s="622"/>
      <c r="DF36" s="622"/>
      <c r="DG36" s="622"/>
      <c r="DH36" s="622"/>
      <c r="DI36" s="622"/>
      <c r="DJ36" s="622"/>
      <c r="DK36" s="623"/>
      <c r="DL36" s="627">
        <v>7999983</v>
      </c>
      <c r="DM36" s="622"/>
      <c r="DN36" s="622"/>
      <c r="DO36" s="622"/>
      <c r="DP36" s="622"/>
      <c r="DQ36" s="622"/>
      <c r="DR36" s="622"/>
      <c r="DS36" s="622"/>
      <c r="DT36" s="622"/>
      <c r="DU36" s="622"/>
      <c r="DV36" s="623"/>
      <c r="DW36" s="624">
        <v>12.7</v>
      </c>
      <c r="DX36" s="636"/>
      <c r="DY36" s="636"/>
      <c r="DZ36" s="636"/>
      <c r="EA36" s="636"/>
      <c r="EB36" s="636"/>
      <c r="EC36" s="648"/>
    </row>
    <row r="37" spans="2:133" ht="11.25" customHeight="1" x14ac:dyDescent="0.2">
      <c r="B37" s="618" t="s">
        <v>318</v>
      </c>
      <c r="C37" s="619"/>
      <c r="D37" s="619"/>
      <c r="E37" s="619"/>
      <c r="F37" s="619"/>
      <c r="G37" s="619"/>
      <c r="H37" s="619"/>
      <c r="I37" s="619"/>
      <c r="J37" s="619"/>
      <c r="K37" s="619"/>
      <c r="L37" s="619"/>
      <c r="M37" s="619"/>
      <c r="N37" s="619"/>
      <c r="O37" s="619"/>
      <c r="P37" s="619"/>
      <c r="Q37" s="620"/>
      <c r="R37" s="621">
        <v>1449654</v>
      </c>
      <c r="S37" s="622"/>
      <c r="T37" s="622"/>
      <c r="U37" s="622"/>
      <c r="V37" s="622"/>
      <c r="W37" s="622"/>
      <c r="X37" s="622"/>
      <c r="Y37" s="623"/>
      <c r="Z37" s="659">
        <v>1.2</v>
      </c>
      <c r="AA37" s="659"/>
      <c r="AB37" s="659"/>
      <c r="AC37" s="659"/>
      <c r="AD37" s="660">
        <v>96650</v>
      </c>
      <c r="AE37" s="660"/>
      <c r="AF37" s="660"/>
      <c r="AG37" s="660"/>
      <c r="AH37" s="660"/>
      <c r="AI37" s="660"/>
      <c r="AJ37" s="660"/>
      <c r="AK37" s="660"/>
      <c r="AL37" s="624">
        <v>0.2</v>
      </c>
      <c r="AM37" s="625"/>
      <c r="AN37" s="625"/>
      <c r="AO37" s="661"/>
      <c r="AQ37" s="654" t="s">
        <v>319</v>
      </c>
      <c r="AR37" s="655"/>
      <c r="AS37" s="655"/>
      <c r="AT37" s="655"/>
      <c r="AU37" s="655"/>
      <c r="AV37" s="655"/>
      <c r="AW37" s="655"/>
      <c r="AX37" s="655"/>
      <c r="AY37" s="656"/>
      <c r="AZ37" s="621">
        <v>4171584</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-405853</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904140</v>
      </c>
      <c r="CS37" s="634"/>
      <c r="CT37" s="634"/>
      <c r="CU37" s="634"/>
      <c r="CV37" s="634"/>
      <c r="CW37" s="634"/>
      <c r="CX37" s="634"/>
      <c r="CY37" s="635"/>
      <c r="CZ37" s="624">
        <v>0.7</v>
      </c>
      <c r="DA37" s="636"/>
      <c r="DB37" s="636"/>
      <c r="DC37" s="637"/>
      <c r="DD37" s="627">
        <v>643393</v>
      </c>
      <c r="DE37" s="634"/>
      <c r="DF37" s="634"/>
      <c r="DG37" s="634"/>
      <c r="DH37" s="634"/>
      <c r="DI37" s="634"/>
      <c r="DJ37" s="634"/>
      <c r="DK37" s="635"/>
      <c r="DL37" s="627">
        <v>620258</v>
      </c>
      <c r="DM37" s="634"/>
      <c r="DN37" s="634"/>
      <c r="DO37" s="634"/>
      <c r="DP37" s="634"/>
      <c r="DQ37" s="634"/>
      <c r="DR37" s="634"/>
      <c r="DS37" s="634"/>
      <c r="DT37" s="634"/>
      <c r="DU37" s="634"/>
      <c r="DV37" s="635"/>
      <c r="DW37" s="624">
        <v>1</v>
      </c>
      <c r="DX37" s="636"/>
      <c r="DY37" s="636"/>
      <c r="DZ37" s="636"/>
      <c r="EA37" s="636"/>
      <c r="EB37" s="636"/>
      <c r="EC37" s="648"/>
    </row>
    <row r="38" spans="2:133" ht="11.25" customHeight="1" x14ac:dyDescent="0.2">
      <c r="B38" s="618" t="s">
        <v>322</v>
      </c>
      <c r="C38" s="619"/>
      <c r="D38" s="619"/>
      <c r="E38" s="619"/>
      <c r="F38" s="619"/>
      <c r="G38" s="619"/>
      <c r="H38" s="619"/>
      <c r="I38" s="619"/>
      <c r="J38" s="619"/>
      <c r="K38" s="619"/>
      <c r="L38" s="619"/>
      <c r="M38" s="619"/>
      <c r="N38" s="619"/>
      <c r="O38" s="619"/>
      <c r="P38" s="619"/>
      <c r="Q38" s="620"/>
      <c r="R38" s="621">
        <v>5124379</v>
      </c>
      <c r="S38" s="622"/>
      <c r="T38" s="622"/>
      <c r="U38" s="622"/>
      <c r="V38" s="622"/>
      <c r="W38" s="622"/>
      <c r="X38" s="622"/>
      <c r="Y38" s="623"/>
      <c r="Z38" s="659">
        <v>4.2</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1588993</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33194</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11573779</v>
      </c>
      <c r="CS38" s="622"/>
      <c r="CT38" s="622"/>
      <c r="CU38" s="622"/>
      <c r="CV38" s="622"/>
      <c r="CW38" s="622"/>
      <c r="CX38" s="622"/>
      <c r="CY38" s="623"/>
      <c r="CZ38" s="624">
        <v>9.5</v>
      </c>
      <c r="DA38" s="636"/>
      <c r="DB38" s="636"/>
      <c r="DC38" s="637"/>
      <c r="DD38" s="627">
        <v>9026299</v>
      </c>
      <c r="DE38" s="622"/>
      <c r="DF38" s="622"/>
      <c r="DG38" s="622"/>
      <c r="DH38" s="622"/>
      <c r="DI38" s="622"/>
      <c r="DJ38" s="622"/>
      <c r="DK38" s="623"/>
      <c r="DL38" s="627">
        <v>8381936</v>
      </c>
      <c r="DM38" s="622"/>
      <c r="DN38" s="622"/>
      <c r="DO38" s="622"/>
      <c r="DP38" s="622"/>
      <c r="DQ38" s="622"/>
      <c r="DR38" s="622"/>
      <c r="DS38" s="622"/>
      <c r="DT38" s="622"/>
      <c r="DU38" s="622"/>
      <c r="DV38" s="623"/>
      <c r="DW38" s="624">
        <v>13.3</v>
      </c>
      <c r="DX38" s="636"/>
      <c r="DY38" s="636"/>
      <c r="DZ38" s="636"/>
      <c r="EA38" s="636"/>
      <c r="EB38" s="636"/>
      <c r="EC38" s="648"/>
    </row>
    <row r="39" spans="2:133" ht="11.25" customHeight="1" x14ac:dyDescent="0.2">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262578</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49197</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2022086</v>
      </c>
      <c r="CS39" s="634"/>
      <c r="CT39" s="634"/>
      <c r="CU39" s="634"/>
      <c r="CV39" s="634"/>
      <c r="CW39" s="634"/>
      <c r="CX39" s="634"/>
      <c r="CY39" s="635"/>
      <c r="CZ39" s="624">
        <v>1.7</v>
      </c>
      <c r="DA39" s="636"/>
      <c r="DB39" s="636"/>
      <c r="DC39" s="637"/>
      <c r="DD39" s="627">
        <v>357128</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2">
      <c r="B40" s="618" t="s">
        <v>330</v>
      </c>
      <c r="C40" s="619"/>
      <c r="D40" s="619"/>
      <c r="E40" s="619"/>
      <c r="F40" s="619"/>
      <c r="G40" s="619"/>
      <c r="H40" s="619"/>
      <c r="I40" s="619"/>
      <c r="J40" s="619"/>
      <c r="K40" s="619"/>
      <c r="L40" s="619"/>
      <c r="M40" s="619"/>
      <c r="N40" s="619"/>
      <c r="O40" s="619"/>
      <c r="P40" s="619"/>
      <c r="Q40" s="620"/>
      <c r="R40" s="621">
        <v>1465279</v>
      </c>
      <c r="S40" s="622"/>
      <c r="T40" s="622"/>
      <c r="U40" s="622"/>
      <c r="V40" s="622"/>
      <c r="W40" s="622"/>
      <c r="X40" s="622"/>
      <c r="Y40" s="623"/>
      <c r="Z40" s="659">
        <v>1.2</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19"/>
      <c r="BM40" s="619" t="s">
        <v>333</v>
      </c>
      <c r="BN40" s="619"/>
      <c r="BO40" s="619"/>
      <c r="BP40" s="619"/>
      <c r="BQ40" s="619"/>
      <c r="BR40" s="619"/>
      <c r="BS40" s="619"/>
      <c r="BT40" s="619"/>
      <c r="BU40" s="620"/>
      <c r="BV40" s="621">
        <v>109</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967577</v>
      </c>
      <c r="CS40" s="622"/>
      <c r="CT40" s="622"/>
      <c r="CU40" s="622"/>
      <c r="CV40" s="622"/>
      <c r="CW40" s="622"/>
      <c r="CX40" s="622"/>
      <c r="CY40" s="623"/>
      <c r="CZ40" s="624">
        <v>0.8</v>
      </c>
      <c r="DA40" s="636"/>
      <c r="DB40" s="636"/>
      <c r="DC40" s="637"/>
      <c r="DD40" s="627">
        <v>543826</v>
      </c>
      <c r="DE40" s="622"/>
      <c r="DF40" s="622"/>
      <c r="DG40" s="622"/>
      <c r="DH40" s="622"/>
      <c r="DI40" s="622"/>
      <c r="DJ40" s="622"/>
      <c r="DK40" s="623"/>
      <c r="DL40" s="627">
        <v>543826</v>
      </c>
      <c r="DM40" s="622"/>
      <c r="DN40" s="622"/>
      <c r="DO40" s="622"/>
      <c r="DP40" s="622"/>
      <c r="DQ40" s="622"/>
      <c r="DR40" s="622"/>
      <c r="DS40" s="622"/>
      <c r="DT40" s="622"/>
      <c r="DU40" s="622"/>
      <c r="DV40" s="623"/>
      <c r="DW40" s="624">
        <v>0.9</v>
      </c>
      <c r="DX40" s="636"/>
      <c r="DY40" s="636"/>
      <c r="DZ40" s="636"/>
      <c r="EA40" s="636"/>
      <c r="EB40" s="636"/>
      <c r="EC40" s="648"/>
    </row>
    <row r="41" spans="2:133" ht="11.25" customHeight="1" x14ac:dyDescent="0.2">
      <c r="B41" s="602" t="s">
        <v>335</v>
      </c>
      <c r="C41" s="603"/>
      <c r="D41" s="603"/>
      <c r="E41" s="603"/>
      <c r="F41" s="603"/>
      <c r="G41" s="603"/>
      <c r="H41" s="603"/>
      <c r="I41" s="603"/>
      <c r="J41" s="603"/>
      <c r="K41" s="603"/>
      <c r="L41" s="603"/>
      <c r="M41" s="603"/>
      <c r="N41" s="603"/>
      <c r="O41" s="603"/>
      <c r="P41" s="603"/>
      <c r="Q41" s="604"/>
      <c r="R41" s="605">
        <v>122333416</v>
      </c>
      <c r="S41" s="646"/>
      <c r="T41" s="646"/>
      <c r="U41" s="646"/>
      <c r="V41" s="646"/>
      <c r="W41" s="646"/>
      <c r="X41" s="646"/>
      <c r="Y41" s="649"/>
      <c r="Z41" s="650">
        <v>100</v>
      </c>
      <c r="AA41" s="650"/>
      <c r="AB41" s="650"/>
      <c r="AC41" s="650"/>
      <c r="AD41" s="651">
        <v>61707538</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3026137</v>
      </c>
      <c r="BA41" s="622"/>
      <c r="BB41" s="622"/>
      <c r="BC41" s="622"/>
      <c r="BD41" s="634"/>
      <c r="BE41" s="634"/>
      <c r="BF41" s="657"/>
      <c r="BG41" s="662"/>
      <c r="BH41" s="663"/>
      <c r="BI41" s="663"/>
      <c r="BJ41" s="663"/>
      <c r="BK41" s="663"/>
      <c r="BL41" s="219"/>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339</v>
      </c>
      <c r="AR42" s="667"/>
      <c r="AS42" s="667"/>
      <c r="AT42" s="667"/>
      <c r="AU42" s="667"/>
      <c r="AV42" s="667"/>
      <c r="AW42" s="667"/>
      <c r="AX42" s="667"/>
      <c r="AY42" s="668"/>
      <c r="AZ42" s="605">
        <v>8547642</v>
      </c>
      <c r="BA42" s="646"/>
      <c r="BB42" s="646"/>
      <c r="BC42" s="646"/>
      <c r="BD42" s="606"/>
      <c r="BE42" s="606"/>
      <c r="BF42" s="669"/>
      <c r="BG42" s="664"/>
      <c r="BH42" s="665"/>
      <c r="BI42" s="665"/>
      <c r="BJ42" s="665"/>
      <c r="BK42" s="665"/>
      <c r="BL42" s="220"/>
      <c r="BM42" s="603" t="s">
        <v>340</v>
      </c>
      <c r="BN42" s="603"/>
      <c r="BO42" s="603"/>
      <c r="BP42" s="603"/>
      <c r="BQ42" s="603"/>
      <c r="BR42" s="603"/>
      <c r="BS42" s="603"/>
      <c r="BT42" s="603"/>
      <c r="BU42" s="604"/>
      <c r="BV42" s="605">
        <v>370</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5908484</v>
      </c>
      <c r="CS42" s="634"/>
      <c r="CT42" s="634"/>
      <c r="CU42" s="634"/>
      <c r="CV42" s="634"/>
      <c r="CW42" s="634"/>
      <c r="CX42" s="634"/>
      <c r="CY42" s="635"/>
      <c r="CZ42" s="624">
        <v>4.8</v>
      </c>
      <c r="DA42" s="636"/>
      <c r="DB42" s="636"/>
      <c r="DC42" s="637"/>
      <c r="DD42" s="627">
        <v>1763270</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0" t="s">
        <v>342</v>
      </c>
      <c r="CD43" s="618" t="s">
        <v>343</v>
      </c>
      <c r="CE43" s="619"/>
      <c r="CF43" s="619"/>
      <c r="CG43" s="619"/>
      <c r="CH43" s="619"/>
      <c r="CI43" s="619"/>
      <c r="CJ43" s="619"/>
      <c r="CK43" s="619"/>
      <c r="CL43" s="619"/>
      <c r="CM43" s="619"/>
      <c r="CN43" s="619"/>
      <c r="CO43" s="619"/>
      <c r="CP43" s="619"/>
      <c r="CQ43" s="620"/>
      <c r="CR43" s="621">
        <v>413104</v>
      </c>
      <c r="CS43" s="634"/>
      <c r="CT43" s="634"/>
      <c r="CU43" s="634"/>
      <c r="CV43" s="634"/>
      <c r="CW43" s="634"/>
      <c r="CX43" s="634"/>
      <c r="CY43" s="635"/>
      <c r="CZ43" s="624">
        <v>0.3</v>
      </c>
      <c r="DA43" s="636"/>
      <c r="DB43" s="636"/>
      <c r="DC43" s="637"/>
      <c r="DD43" s="627">
        <v>382214</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5895794</v>
      </c>
      <c r="CS44" s="622"/>
      <c r="CT44" s="622"/>
      <c r="CU44" s="622"/>
      <c r="CV44" s="622"/>
      <c r="CW44" s="622"/>
      <c r="CX44" s="622"/>
      <c r="CY44" s="623"/>
      <c r="CZ44" s="624">
        <v>4.8</v>
      </c>
      <c r="DA44" s="625"/>
      <c r="DB44" s="625"/>
      <c r="DC44" s="626"/>
      <c r="DD44" s="627">
        <v>1762930</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1827913</v>
      </c>
      <c r="CS45" s="634"/>
      <c r="CT45" s="634"/>
      <c r="CU45" s="634"/>
      <c r="CV45" s="634"/>
      <c r="CW45" s="634"/>
      <c r="CX45" s="634"/>
      <c r="CY45" s="635"/>
      <c r="CZ45" s="624">
        <v>1.5</v>
      </c>
      <c r="DA45" s="636"/>
      <c r="DB45" s="636"/>
      <c r="DC45" s="637"/>
      <c r="DD45" s="627">
        <v>92691</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1"/>
      <c r="CD46" s="642"/>
      <c r="CE46" s="643"/>
      <c r="CF46" s="618" t="s">
        <v>348</v>
      </c>
      <c r="CG46" s="619"/>
      <c r="CH46" s="619"/>
      <c r="CI46" s="619"/>
      <c r="CJ46" s="619"/>
      <c r="CK46" s="619"/>
      <c r="CL46" s="619"/>
      <c r="CM46" s="619"/>
      <c r="CN46" s="619"/>
      <c r="CO46" s="619"/>
      <c r="CP46" s="619"/>
      <c r="CQ46" s="620"/>
      <c r="CR46" s="621">
        <v>4049185</v>
      </c>
      <c r="CS46" s="622"/>
      <c r="CT46" s="622"/>
      <c r="CU46" s="622"/>
      <c r="CV46" s="622"/>
      <c r="CW46" s="622"/>
      <c r="CX46" s="622"/>
      <c r="CY46" s="623"/>
      <c r="CZ46" s="624">
        <v>3.3</v>
      </c>
      <c r="DA46" s="625"/>
      <c r="DB46" s="625"/>
      <c r="DC46" s="626"/>
      <c r="DD46" s="627">
        <v>1666843</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1"/>
      <c r="CD47" s="642"/>
      <c r="CE47" s="643"/>
      <c r="CF47" s="618" t="s">
        <v>349</v>
      </c>
      <c r="CG47" s="619"/>
      <c r="CH47" s="619"/>
      <c r="CI47" s="619"/>
      <c r="CJ47" s="619"/>
      <c r="CK47" s="619"/>
      <c r="CL47" s="619"/>
      <c r="CM47" s="619"/>
      <c r="CN47" s="619"/>
      <c r="CO47" s="619"/>
      <c r="CP47" s="619"/>
      <c r="CQ47" s="620"/>
      <c r="CR47" s="621">
        <v>12690</v>
      </c>
      <c r="CS47" s="634"/>
      <c r="CT47" s="634"/>
      <c r="CU47" s="634"/>
      <c r="CV47" s="634"/>
      <c r="CW47" s="634"/>
      <c r="CX47" s="634"/>
      <c r="CY47" s="635"/>
      <c r="CZ47" s="624">
        <v>0</v>
      </c>
      <c r="DA47" s="636"/>
      <c r="DB47" s="636"/>
      <c r="DC47" s="637"/>
      <c r="DD47" s="627">
        <v>340</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0.8" x14ac:dyDescent="0.2">
      <c r="B48" s="221"/>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1"/>
      <c r="CD49" s="602" t="s">
        <v>351</v>
      </c>
      <c r="CE49" s="603"/>
      <c r="CF49" s="603"/>
      <c r="CG49" s="603"/>
      <c r="CH49" s="603"/>
      <c r="CI49" s="603"/>
      <c r="CJ49" s="603"/>
      <c r="CK49" s="603"/>
      <c r="CL49" s="603"/>
      <c r="CM49" s="603"/>
      <c r="CN49" s="603"/>
      <c r="CO49" s="603"/>
      <c r="CP49" s="603"/>
      <c r="CQ49" s="604"/>
      <c r="CR49" s="605">
        <v>122009483</v>
      </c>
      <c r="CS49" s="606"/>
      <c r="CT49" s="606"/>
      <c r="CU49" s="606"/>
      <c r="CV49" s="606"/>
      <c r="CW49" s="606"/>
      <c r="CX49" s="606"/>
      <c r="CY49" s="607"/>
      <c r="CZ49" s="608">
        <v>100</v>
      </c>
      <c r="DA49" s="609"/>
      <c r="DB49" s="609"/>
      <c r="DC49" s="610"/>
      <c r="DD49" s="611">
        <v>75281174</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T5JSz3ajhFWmIXOMO0fB48cKq1yaLICazURnhRoYpUnxkyURzStNNBgbkqxLaCux9Kyof+guW/U1J1hjif2g8A==" saltValue="3aO4+49QL6sYiRYu9LXdZ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2" zeroHeight="1" x14ac:dyDescent="0.2"/>
  <cols>
    <col min="1" max="130" width="2.77734375" style="227" customWidth="1"/>
    <col min="131" max="131" width="1.6640625" style="227" customWidth="1"/>
    <col min="132" max="16384" width="9" style="227" hidden="1"/>
  </cols>
  <sheetData>
    <row r="1" spans="1:131" ht="11.25" customHeight="1" thickBot="1" x14ac:dyDescent="0.25">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5">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091" t="s">
        <v>353</v>
      </c>
      <c r="DK2" s="1092"/>
      <c r="DL2" s="1092"/>
      <c r="DM2" s="1092"/>
      <c r="DN2" s="1092"/>
      <c r="DO2" s="1093"/>
      <c r="DP2" s="224"/>
      <c r="DQ2" s="1091" t="s">
        <v>354</v>
      </c>
      <c r="DR2" s="1092"/>
      <c r="DS2" s="1092"/>
      <c r="DT2" s="1092"/>
      <c r="DU2" s="1092"/>
      <c r="DV2" s="1092"/>
      <c r="DW2" s="1092"/>
      <c r="DX2" s="1092"/>
      <c r="DY2" s="1092"/>
      <c r="DZ2" s="1093"/>
      <c r="EA2" s="226"/>
    </row>
    <row r="3" spans="1:131" ht="11.25" customHeight="1" x14ac:dyDescent="0.2">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5">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28"/>
      <c r="BA4" s="228"/>
      <c r="BB4" s="228"/>
      <c r="BC4" s="228"/>
      <c r="BD4" s="228"/>
      <c r="BE4" s="229"/>
      <c r="BF4" s="229"/>
      <c r="BG4" s="229"/>
      <c r="BH4" s="229"/>
      <c r="BI4" s="229"/>
      <c r="BJ4" s="229"/>
      <c r="BK4" s="229"/>
      <c r="BL4" s="229"/>
      <c r="BM4" s="229"/>
      <c r="BN4" s="229"/>
      <c r="BO4" s="229"/>
      <c r="BP4" s="229"/>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0"/>
    </row>
    <row r="5" spans="1:131" s="231" customFormat="1" ht="26.25" customHeight="1" x14ac:dyDescent="0.2">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28"/>
      <c r="BA5" s="228"/>
      <c r="BB5" s="228"/>
      <c r="BC5" s="228"/>
      <c r="BD5" s="228"/>
      <c r="BE5" s="229"/>
      <c r="BF5" s="229"/>
      <c r="BG5" s="229"/>
      <c r="BH5" s="229"/>
      <c r="BI5" s="229"/>
      <c r="BJ5" s="229"/>
      <c r="BK5" s="229"/>
      <c r="BL5" s="229"/>
      <c r="BM5" s="229"/>
      <c r="BN5" s="229"/>
      <c r="BO5" s="229"/>
      <c r="BP5" s="229"/>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0"/>
    </row>
    <row r="6" spans="1:131" s="231"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28"/>
      <c r="BA6" s="228"/>
      <c r="BB6" s="228"/>
      <c r="BC6" s="228"/>
      <c r="BD6" s="228"/>
      <c r="BE6" s="229"/>
      <c r="BF6" s="229"/>
      <c r="BG6" s="229"/>
      <c r="BH6" s="229"/>
      <c r="BI6" s="229"/>
      <c r="BJ6" s="229"/>
      <c r="BK6" s="229"/>
      <c r="BL6" s="229"/>
      <c r="BM6" s="229"/>
      <c r="BN6" s="229"/>
      <c r="BO6" s="229"/>
      <c r="BP6" s="229"/>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0"/>
    </row>
    <row r="7" spans="1:131" s="231" customFormat="1" ht="26.25" customHeight="1" thickTop="1" x14ac:dyDescent="0.2">
      <c r="A7" s="232">
        <v>1</v>
      </c>
      <c r="B7" s="1047" t="s">
        <v>374</v>
      </c>
      <c r="C7" s="1048"/>
      <c r="D7" s="1048"/>
      <c r="E7" s="1048"/>
      <c r="F7" s="1048"/>
      <c r="G7" s="1048"/>
      <c r="H7" s="1048"/>
      <c r="I7" s="1048"/>
      <c r="J7" s="1048"/>
      <c r="K7" s="1048"/>
      <c r="L7" s="1048"/>
      <c r="M7" s="1048"/>
      <c r="N7" s="1048"/>
      <c r="O7" s="1048"/>
      <c r="P7" s="1049"/>
      <c r="Q7" s="1102">
        <v>122307</v>
      </c>
      <c r="R7" s="1103"/>
      <c r="S7" s="1103"/>
      <c r="T7" s="1103"/>
      <c r="U7" s="1103"/>
      <c r="V7" s="1103">
        <v>122060</v>
      </c>
      <c r="W7" s="1103"/>
      <c r="X7" s="1103"/>
      <c r="Y7" s="1103"/>
      <c r="Z7" s="1103"/>
      <c r="AA7" s="1103">
        <v>247</v>
      </c>
      <c r="AB7" s="1103"/>
      <c r="AC7" s="1103"/>
      <c r="AD7" s="1103"/>
      <c r="AE7" s="1104"/>
      <c r="AF7" s="1105">
        <v>35</v>
      </c>
      <c r="AG7" s="1106"/>
      <c r="AH7" s="1106"/>
      <c r="AI7" s="1106"/>
      <c r="AJ7" s="1107"/>
      <c r="AK7" s="1108">
        <v>1065</v>
      </c>
      <c r="AL7" s="1109"/>
      <c r="AM7" s="1109"/>
      <c r="AN7" s="1109"/>
      <c r="AO7" s="1109"/>
      <c r="AP7" s="1109">
        <v>86309</v>
      </c>
      <c r="AQ7" s="1109"/>
      <c r="AR7" s="1109"/>
      <c r="AS7" s="1109"/>
      <c r="AT7" s="1109"/>
      <c r="AU7" s="1110"/>
      <c r="AV7" s="1110"/>
      <c r="AW7" s="1110"/>
      <c r="AX7" s="1110"/>
      <c r="AY7" s="1111"/>
      <c r="AZ7" s="228"/>
      <c r="BA7" s="228"/>
      <c r="BB7" s="228"/>
      <c r="BC7" s="228"/>
      <c r="BD7" s="228"/>
      <c r="BE7" s="229"/>
      <c r="BF7" s="229"/>
      <c r="BG7" s="229"/>
      <c r="BH7" s="229"/>
      <c r="BI7" s="229"/>
      <c r="BJ7" s="229"/>
      <c r="BK7" s="229"/>
      <c r="BL7" s="229"/>
      <c r="BM7" s="229"/>
      <c r="BN7" s="229"/>
      <c r="BO7" s="229"/>
      <c r="BP7" s="229"/>
      <c r="BQ7" s="232">
        <v>1</v>
      </c>
      <c r="BR7" s="233"/>
      <c r="BS7" s="1099" t="s">
        <v>553</v>
      </c>
      <c r="BT7" s="1100"/>
      <c r="BU7" s="1100"/>
      <c r="BV7" s="1100"/>
      <c r="BW7" s="1100"/>
      <c r="BX7" s="1100"/>
      <c r="BY7" s="1100"/>
      <c r="BZ7" s="1100"/>
      <c r="CA7" s="1100"/>
      <c r="CB7" s="1100"/>
      <c r="CC7" s="1100"/>
      <c r="CD7" s="1100"/>
      <c r="CE7" s="1100"/>
      <c r="CF7" s="1100"/>
      <c r="CG7" s="1112"/>
      <c r="CH7" s="1096">
        <v>50</v>
      </c>
      <c r="CI7" s="1097"/>
      <c r="CJ7" s="1097"/>
      <c r="CK7" s="1097"/>
      <c r="CL7" s="1098"/>
      <c r="CM7" s="1096">
        <v>79</v>
      </c>
      <c r="CN7" s="1097"/>
      <c r="CO7" s="1097"/>
      <c r="CP7" s="1097"/>
      <c r="CQ7" s="1098"/>
      <c r="CR7" s="1096">
        <v>8</v>
      </c>
      <c r="CS7" s="1097"/>
      <c r="CT7" s="1097"/>
      <c r="CU7" s="1097"/>
      <c r="CV7" s="1098"/>
      <c r="CW7" s="1096" t="s">
        <v>552</v>
      </c>
      <c r="CX7" s="1097"/>
      <c r="CY7" s="1097"/>
      <c r="CZ7" s="1097"/>
      <c r="DA7" s="1098"/>
      <c r="DB7" s="1096" t="s">
        <v>552</v>
      </c>
      <c r="DC7" s="1097"/>
      <c r="DD7" s="1097"/>
      <c r="DE7" s="1097"/>
      <c r="DF7" s="1098"/>
      <c r="DG7" s="1096" t="s">
        <v>552</v>
      </c>
      <c r="DH7" s="1097"/>
      <c r="DI7" s="1097"/>
      <c r="DJ7" s="1097"/>
      <c r="DK7" s="1098"/>
      <c r="DL7" s="1096" t="s">
        <v>552</v>
      </c>
      <c r="DM7" s="1097"/>
      <c r="DN7" s="1097"/>
      <c r="DO7" s="1097"/>
      <c r="DP7" s="1098"/>
      <c r="DQ7" s="1096" t="s">
        <v>552</v>
      </c>
      <c r="DR7" s="1097"/>
      <c r="DS7" s="1097"/>
      <c r="DT7" s="1097"/>
      <c r="DU7" s="1098"/>
      <c r="DV7" s="1099"/>
      <c r="DW7" s="1100"/>
      <c r="DX7" s="1100"/>
      <c r="DY7" s="1100"/>
      <c r="DZ7" s="1101"/>
      <c r="EA7" s="230"/>
    </row>
    <row r="8" spans="1:131" s="231" customFormat="1" ht="26.25" customHeight="1" x14ac:dyDescent="0.2">
      <c r="A8" s="234">
        <v>2</v>
      </c>
      <c r="B8" s="1030" t="s">
        <v>375</v>
      </c>
      <c r="C8" s="1031"/>
      <c r="D8" s="1031"/>
      <c r="E8" s="1031"/>
      <c r="F8" s="1031"/>
      <c r="G8" s="1031"/>
      <c r="H8" s="1031"/>
      <c r="I8" s="1031"/>
      <c r="J8" s="1031"/>
      <c r="K8" s="1031"/>
      <c r="L8" s="1031"/>
      <c r="M8" s="1031"/>
      <c r="N8" s="1031"/>
      <c r="O8" s="1031"/>
      <c r="P8" s="1032"/>
      <c r="Q8" s="1038">
        <v>986</v>
      </c>
      <c r="R8" s="1039"/>
      <c r="S8" s="1039"/>
      <c r="T8" s="1039"/>
      <c r="U8" s="1039"/>
      <c r="V8" s="1039">
        <v>986</v>
      </c>
      <c r="W8" s="1039"/>
      <c r="X8" s="1039"/>
      <c r="Y8" s="1039"/>
      <c r="Z8" s="1039"/>
      <c r="AA8" s="1039">
        <v>0</v>
      </c>
      <c r="AB8" s="1039"/>
      <c r="AC8" s="1039"/>
      <c r="AD8" s="1039"/>
      <c r="AE8" s="1040"/>
      <c r="AF8" s="1035" t="s">
        <v>122</v>
      </c>
      <c r="AG8" s="1036"/>
      <c r="AH8" s="1036"/>
      <c r="AI8" s="1036"/>
      <c r="AJ8" s="1037"/>
      <c r="AK8" s="1080">
        <v>0</v>
      </c>
      <c r="AL8" s="1081"/>
      <c r="AM8" s="1081"/>
      <c r="AN8" s="1081"/>
      <c r="AO8" s="1081"/>
      <c r="AP8" s="1081">
        <v>2124</v>
      </c>
      <c r="AQ8" s="1081"/>
      <c r="AR8" s="1081"/>
      <c r="AS8" s="1081"/>
      <c r="AT8" s="1081"/>
      <c r="AU8" s="1082"/>
      <c r="AV8" s="1082"/>
      <c r="AW8" s="1082"/>
      <c r="AX8" s="1082"/>
      <c r="AY8" s="1083"/>
      <c r="AZ8" s="228"/>
      <c r="BA8" s="228"/>
      <c r="BB8" s="228"/>
      <c r="BC8" s="228"/>
      <c r="BD8" s="228"/>
      <c r="BE8" s="229"/>
      <c r="BF8" s="229"/>
      <c r="BG8" s="229"/>
      <c r="BH8" s="229"/>
      <c r="BI8" s="229"/>
      <c r="BJ8" s="229"/>
      <c r="BK8" s="229"/>
      <c r="BL8" s="229"/>
      <c r="BM8" s="229"/>
      <c r="BN8" s="229"/>
      <c r="BO8" s="229"/>
      <c r="BP8" s="229"/>
      <c r="BQ8" s="234">
        <v>2</v>
      </c>
      <c r="BR8" s="235"/>
      <c r="BS8" s="992" t="s">
        <v>554</v>
      </c>
      <c r="BT8" s="993"/>
      <c r="BU8" s="993"/>
      <c r="BV8" s="993"/>
      <c r="BW8" s="993"/>
      <c r="BX8" s="993"/>
      <c r="BY8" s="993"/>
      <c r="BZ8" s="993"/>
      <c r="CA8" s="993"/>
      <c r="CB8" s="993"/>
      <c r="CC8" s="993"/>
      <c r="CD8" s="993"/>
      <c r="CE8" s="993"/>
      <c r="CF8" s="993"/>
      <c r="CG8" s="1014"/>
      <c r="CH8" s="989">
        <v>-12</v>
      </c>
      <c r="CI8" s="990"/>
      <c r="CJ8" s="990"/>
      <c r="CK8" s="990"/>
      <c r="CL8" s="991"/>
      <c r="CM8" s="989">
        <v>233</v>
      </c>
      <c r="CN8" s="990"/>
      <c r="CO8" s="990"/>
      <c r="CP8" s="990"/>
      <c r="CQ8" s="991"/>
      <c r="CR8" s="989">
        <v>109</v>
      </c>
      <c r="CS8" s="990"/>
      <c r="CT8" s="990"/>
      <c r="CU8" s="990"/>
      <c r="CV8" s="991"/>
      <c r="CW8" s="989" t="s">
        <v>489</v>
      </c>
      <c r="CX8" s="990"/>
      <c r="CY8" s="990"/>
      <c r="CZ8" s="990"/>
      <c r="DA8" s="991"/>
      <c r="DB8" s="989" t="s">
        <v>489</v>
      </c>
      <c r="DC8" s="990"/>
      <c r="DD8" s="990"/>
      <c r="DE8" s="990"/>
      <c r="DF8" s="991"/>
      <c r="DG8" s="989" t="s">
        <v>489</v>
      </c>
      <c r="DH8" s="990"/>
      <c r="DI8" s="990"/>
      <c r="DJ8" s="990"/>
      <c r="DK8" s="991"/>
      <c r="DL8" s="989" t="s">
        <v>489</v>
      </c>
      <c r="DM8" s="990"/>
      <c r="DN8" s="990"/>
      <c r="DO8" s="990"/>
      <c r="DP8" s="991"/>
      <c r="DQ8" s="989" t="s">
        <v>489</v>
      </c>
      <c r="DR8" s="990"/>
      <c r="DS8" s="990"/>
      <c r="DT8" s="990"/>
      <c r="DU8" s="991"/>
      <c r="DV8" s="992"/>
      <c r="DW8" s="993"/>
      <c r="DX8" s="993"/>
      <c r="DY8" s="993"/>
      <c r="DZ8" s="994"/>
      <c r="EA8" s="230"/>
    </row>
    <row r="9" spans="1:131" s="231" customFormat="1" ht="26.25" customHeight="1" x14ac:dyDescent="0.2">
      <c r="A9" s="234">
        <v>3</v>
      </c>
      <c r="B9" s="1030" t="s">
        <v>376</v>
      </c>
      <c r="C9" s="1031"/>
      <c r="D9" s="1031"/>
      <c r="E9" s="1031"/>
      <c r="F9" s="1031"/>
      <c r="G9" s="1031"/>
      <c r="H9" s="1031"/>
      <c r="I9" s="1031"/>
      <c r="J9" s="1031"/>
      <c r="K9" s="1031"/>
      <c r="L9" s="1031"/>
      <c r="M9" s="1031"/>
      <c r="N9" s="1031"/>
      <c r="O9" s="1031"/>
      <c r="P9" s="1032"/>
      <c r="Q9" s="1038">
        <v>113</v>
      </c>
      <c r="R9" s="1039"/>
      <c r="S9" s="1039"/>
      <c r="T9" s="1039"/>
      <c r="U9" s="1039"/>
      <c r="V9" s="1039">
        <v>36</v>
      </c>
      <c r="W9" s="1039"/>
      <c r="X9" s="1039"/>
      <c r="Y9" s="1039"/>
      <c r="Z9" s="1039"/>
      <c r="AA9" s="1039">
        <v>77</v>
      </c>
      <c r="AB9" s="1039"/>
      <c r="AC9" s="1039"/>
      <c r="AD9" s="1039"/>
      <c r="AE9" s="1040"/>
      <c r="AF9" s="1035" t="s">
        <v>122</v>
      </c>
      <c r="AG9" s="1036"/>
      <c r="AH9" s="1036"/>
      <c r="AI9" s="1036"/>
      <c r="AJ9" s="1037"/>
      <c r="AK9" s="1080">
        <v>0</v>
      </c>
      <c r="AL9" s="1081"/>
      <c r="AM9" s="1081"/>
      <c r="AN9" s="1081"/>
      <c r="AO9" s="1081"/>
      <c r="AP9" s="1081">
        <v>210</v>
      </c>
      <c r="AQ9" s="1081"/>
      <c r="AR9" s="1081"/>
      <c r="AS9" s="1081"/>
      <c r="AT9" s="1081"/>
      <c r="AU9" s="1082"/>
      <c r="AV9" s="1082"/>
      <c r="AW9" s="1082"/>
      <c r="AX9" s="1082"/>
      <c r="AY9" s="1083"/>
      <c r="AZ9" s="228"/>
      <c r="BA9" s="228"/>
      <c r="BB9" s="228"/>
      <c r="BC9" s="228"/>
      <c r="BD9" s="228"/>
      <c r="BE9" s="229"/>
      <c r="BF9" s="229"/>
      <c r="BG9" s="229"/>
      <c r="BH9" s="229"/>
      <c r="BI9" s="229"/>
      <c r="BJ9" s="229"/>
      <c r="BK9" s="229"/>
      <c r="BL9" s="229"/>
      <c r="BM9" s="229"/>
      <c r="BN9" s="229"/>
      <c r="BO9" s="229"/>
      <c r="BP9" s="229"/>
      <c r="BQ9" s="234">
        <v>3</v>
      </c>
      <c r="BR9" s="235"/>
      <c r="BS9" s="992" t="s">
        <v>555</v>
      </c>
      <c r="BT9" s="993"/>
      <c r="BU9" s="993"/>
      <c r="BV9" s="993"/>
      <c r="BW9" s="993"/>
      <c r="BX9" s="993"/>
      <c r="BY9" s="993"/>
      <c r="BZ9" s="993"/>
      <c r="CA9" s="993"/>
      <c r="CB9" s="993"/>
      <c r="CC9" s="993"/>
      <c r="CD9" s="993"/>
      <c r="CE9" s="993"/>
      <c r="CF9" s="993"/>
      <c r="CG9" s="1014"/>
      <c r="CH9" s="989">
        <v>-1</v>
      </c>
      <c r="CI9" s="990"/>
      <c r="CJ9" s="990"/>
      <c r="CK9" s="990"/>
      <c r="CL9" s="991"/>
      <c r="CM9" s="989">
        <v>115</v>
      </c>
      <c r="CN9" s="990"/>
      <c r="CO9" s="990"/>
      <c r="CP9" s="990"/>
      <c r="CQ9" s="991"/>
      <c r="CR9" s="989">
        <v>80</v>
      </c>
      <c r="CS9" s="990"/>
      <c r="CT9" s="990"/>
      <c r="CU9" s="990"/>
      <c r="CV9" s="991"/>
      <c r="CW9" s="989" t="s">
        <v>489</v>
      </c>
      <c r="CX9" s="990"/>
      <c r="CY9" s="990"/>
      <c r="CZ9" s="990"/>
      <c r="DA9" s="991"/>
      <c r="DB9" s="989" t="s">
        <v>489</v>
      </c>
      <c r="DC9" s="990"/>
      <c r="DD9" s="990"/>
      <c r="DE9" s="990"/>
      <c r="DF9" s="991"/>
      <c r="DG9" s="989" t="s">
        <v>489</v>
      </c>
      <c r="DH9" s="990"/>
      <c r="DI9" s="990"/>
      <c r="DJ9" s="990"/>
      <c r="DK9" s="991"/>
      <c r="DL9" s="989" t="s">
        <v>489</v>
      </c>
      <c r="DM9" s="990"/>
      <c r="DN9" s="990"/>
      <c r="DO9" s="990"/>
      <c r="DP9" s="991"/>
      <c r="DQ9" s="989" t="s">
        <v>489</v>
      </c>
      <c r="DR9" s="990"/>
      <c r="DS9" s="990"/>
      <c r="DT9" s="990"/>
      <c r="DU9" s="991"/>
      <c r="DV9" s="992"/>
      <c r="DW9" s="993"/>
      <c r="DX9" s="993"/>
      <c r="DY9" s="993"/>
      <c r="DZ9" s="994"/>
      <c r="EA9" s="230"/>
    </row>
    <row r="10" spans="1:131" s="231" customFormat="1" ht="26.25" customHeight="1" x14ac:dyDescent="0.2">
      <c r="A10" s="234">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28"/>
      <c r="BA10" s="228"/>
      <c r="BB10" s="228"/>
      <c r="BC10" s="228"/>
      <c r="BD10" s="228"/>
      <c r="BE10" s="229"/>
      <c r="BF10" s="229"/>
      <c r="BG10" s="229"/>
      <c r="BH10" s="229"/>
      <c r="BI10" s="229"/>
      <c r="BJ10" s="229"/>
      <c r="BK10" s="229"/>
      <c r="BL10" s="229"/>
      <c r="BM10" s="229"/>
      <c r="BN10" s="229"/>
      <c r="BO10" s="229"/>
      <c r="BP10" s="229"/>
      <c r="BQ10" s="234">
        <v>4</v>
      </c>
      <c r="BR10" s="235"/>
      <c r="BS10" s="992" t="s">
        <v>556</v>
      </c>
      <c r="BT10" s="993"/>
      <c r="BU10" s="993"/>
      <c r="BV10" s="993"/>
      <c r="BW10" s="993"/>
      <c r="BX10" s="993"/>
      <c r="BY10" s="993"/>
      <c r="BZ10" s="993"/>
      <c r="CA10" s="993"/>
      <c r="CB10" s="993"/>
      <c r="CC10" s="993"/>
      <c r="CD10" s="993"/>
      <c r="CE10" s="993"/>
      <c r="CF10" s="993"/>
      <c r="CG10" s="1014"/>
      <c r="CH10" s="989">
        <v>-1</v>
      </c>
      <c r="CI10" s="990"/>
      <c r="CJ10" s="990"/>
      <c r="CK10" s="990"/>
      <c r="CL10" s="991"/>
      <c r="CM10" s="989">
        <v>403</v>
      </c>
      <c r="CN10" s="990"/>
      <c r="CO10" s="990"/>
      <c r="CP10" s="990"/>
      <c r="CQ10" s="991"/>
      <c r="CR10" s="989">
        <v>371</v>
      </c>
      <c r="CS10" s="990"/>
      <c r="CT10" s="990"/>
      <c r="CU10" s="990"/>
      <c r="CV10" s="991"/>
      <c r="CW10" s="989" t="s">
        <v>489</v>
      </c>
      <c r="CX10" s="990"/>
      <c r="CY10" s="990"/>
      <c r="CZ10" s="990"/>
      <c r="DA10" s="991"/>
      <c r="DB10" s="989" t="s">
        <v>489</v>
      </c>
      <c r="DC10" s="990"/>
      <c r="DD10" s="990"/>
      <c r="DE10" s="990"/>
      <c r="DF10" s="991"/>
      <c r="DG10" s="989" t="s">
        <v>489</v>
      </c>
      <c r="DH10" s="990"/>
      <c r="DI10" s="990"/>
      <c r="DJ10" s="990"/>
      <c r="DK10" s="991"/>
      <c r="DL10" s="989" t="s">
        <v>489</v>
      </c>
      <c r="DM10" s="990"/>
      <c r="DN10" s="990"/>
      <c r="DO10" s="990"/>
      <c r="DP10" s="991"/>
      <c r="DQ10" s="989" t="s">
        <v>489</v>
      </c>
      <c r="DR10" s="990"/>
      <c r="DS10" s="990"/>
      <c r="DT10" s="990"/>
      <c r="DU10" s="991"/>
      <c r="DV10" s="992"/>
      <c r="DW10" s="993"/>
      <c r="DX10" s="993"/>
      <c r="DY10" s="993"/>
      <c r="DZ10" s="994"/>
      <c r="EA10" s="230"/>
    </row>
    <row r="11" spans="1:131" s="231" customFormat="1" ht="26.25" customHeight="1" x14ac:dyDescent="0.2">
      <c r="A11" s="234">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28"/>
      <c r="BA11" s="228"/>
      <c r="BB11" s="228"/>
      <c r="BC11" s="228"/>
      <c r="BD11" s="228"/>
      <c r="BE11" s="229"/>
      <c r="BF11" s="229"/>
      <c r="BG11" s="229"/>
      <c r="BH11" s="229"/>
      <c r="BI11" s="229"/>
      <c r="BJ11" s="229"/>
      <c r="BK11" s="229"/>
      <c r="BL11" s="229"/>
      <c r="BM11" s="229"/>
      <c r="BN11" s="229"/>
      <c r="BO11" s="229"/>
      <c r="BP11" s="229"/>
      <c r="BQ11" s="234">
        <v>5</v>
      </c>
      <c r="BR11" s="235"/>
      <c r="BS11" s="992" t="s">
        <v>557</v>
      </c>
      <c r="BT11" s="993"/>
      <c r="BU11" s="993"/>
      <c r="BV11" s="993"/>
      <c r="BW11" s="993"/>
      <c r="BX11" s="993"/>
      <c r="BY11" s="993"/>
      <c r="BZ11" s="993"/>
      <c r="CA11" s="993"/>
      <c r="CB11" s="993"/>
      <c r="CC11" s="993"/>
      <c r="CD11" s="993"/>
      <c r="CE11" s="993"/>
      <c r="CF11" s="993"/>
      <c r="CG11" s="1014"/>
      <c r="CH11" s="989">
        <v>-31</v>
      </c>
      <c r="CI11" s="990"/>
      <c r="CJ11" s="990"/>
      <c r="CK11" s="990"/>
      <c r="CL11" s="991"/>
      <c r="CM11" s="989">
        <v>357</v>
      </c>
      <c r="CN11" s="990"/>
      <c r="CO11" s="990"/>
      <c r="CP11" s="990"/>
      <c r="CQ11" s="991"/>
      <c r="CR11" s="989">
        <v>100</v>
      </c>
      <c r="CS11" s="990"/>
      <c r="CT11" s="990"/>
      <c r="CU11" s="990"/>
      <c r="CV11" s="991"/>
      <c r="CW11" s="989" t="s">
        <v>489</v>
      </c>
      <c r="CX11" s="990"/>
      <c r="CY11" s="990"/>
      <c r="CZ11" s="990"/>
      <c r="DA11" s="991"/>
      <c r="DB11" s="989" t="s">
        <v>489</v>
      </c>
      <c r="DC11" s="990"/>
      <c r="DD11" s="990"/>
      <c r="DE11" s="990"/>
      <c r="DF11" s="991"/>
      <c r="DG11" s="989" t="s">
        <v>489</v>
      </c>
      <c r="DH11" s="990"/>
      <c r="DI11" s="990"/>
      <c r="DJ11" s="990"/>
      <c r="DK11" s="991"/>
      <c r="DL11" s="989" t="s">
        <v>489</v>
      </c>
      <c r="DM11" s="990"/>
      <c r="DN11" s="990"/>
      <c r="DO11" s="990"/>
      <c r="DP11" s="991"/>
      <c r="DQ11" s="989" t="s">
        <v>489</v>
      </c>
      <c r="DR11" s="990"/>
      <c r="DS11" s="990"/>
      <c r="DT11" s="990"/>
      <c r="DU11" s="991"/>
      <c r="DV11" s="992"/>
      <c r="DW11" s="993"/>
      <c r="DX11" s="993"/>
      <c r="DY11" s="993"/>
      <c r="DZ11" s="994"/>
      <c r="EA11" s="230"/>
    </row>
    <row r="12" spans="1:131" s="231" customFormat="1" ht="26.25" customHeight="1" x14ac:dyDescent="0.2">
      <c r="A12" s="234">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28"/>
      <c r="BA12" s="228"/>
      <c r="BB12" s="228"/>
      <c r="BC12" s="228"/>
      <c r="BD12" s="228"/>
      <c r="BE12" s="229"/>
      <c r="BF12" s="229"/>
      <c r="BG12" s="229"/>
      <c r="BH12" s="229"/>
      <c r="BI12" s="229"/>
      <c r="BJ12" s="229"/>
      <c r="BK12" s="229"/>
      <c r="BL12" s="229"/>
      <c r="BM12" s="229"/>
      <c r="BN12" s="229"/>
      <c r="BO12" s="229"/>
      <c r="BP12" s="229"/>
      <c r="BQ12" s="234">
        <v>6</v>
      </c>
      <c r="BR12" s="235"/>
      <c r="BS12" s="992" t="s">
        <v>558</v>
      </c>
      <c r="BT12" s="993"/>
      <c r="BU12" s="993"/>
      <c r="BV12" s="993"/>
      <c r="BW12" s="993"/>
      <c r="BX12" s="993"/>
      <c r="BY12" s="993"/>
      <c r="BZ12" s="993"/>
      <c r="CA12" s="993"/>
      <c r="CB12" s="993"/>
      <c r="CC12" s="993"/>
      <c r="CD12" s="993"/>
      <c r="CE12" s="993"/>
      <c r="CF12" s="993"/>
      <c r="CG12" s="1014"/>
      <c r="CH12" s="989">
        <v>-22</v>
      </c>
      <c r="CI12" s="990"/>
      <c r="CJ12" s="990"/>
      <c r="CK12" s="990"/>
      <c r="CL12" s="991"/>
      <c r="CM12" s="989">
        <v>385</v>
      </c>
      <c r="CN12" s="990"/>
      <c r="CO12" s="990"/>
      <c r="CP12" s="990"/>
      <c r="CQ12" s="991"/>
      <c r="CR12" s="989">
        <v>16</v>
      </c>
      <c r="CS12" s="990"/>
      <c r="CT12" s="990"/>
      <c r="CU12" s="990"/>
      <c r="CV12" s="991"/>
      <c r="CW12" s="989" t="s">
        <v>489</v>
      </c>
      <c r="CX12" s="990"/>
      <c r="CY12" s="990"/>
      <c r="CZ12" s="990"/>
      <c r="DA12" s="991"/>
      <c r="DB12" s="989">
        <v>22</v>
      </c>
      <c r="DC12" s="990"/>
      <c r="DD12" s="990"/>
      <c r="DE12" s="990"/>
      <c r="DF12" s="991"/>
      <c r="DG12" s="989" t="s">
        <v>489</v>
      </c>
      <c r="DH12" s="990"/>
      <c r="DI12" s="990"/>
      <c r="DJ12" s="990"/>
      <c r="DK12" s="991"/>
      <c r="DL12" s="989" t="s">
        <v>489</v>
      </c>
      <c r="DM12" s="990"/>
      <c r="DN12" s="990"/>
      <c r="DO12" s="990"/>
      <c r="DP12" s="991"/>
      <c r="DQ12" s="989" t="s">
        <v>489</v>
      </c>
      <c r="DR12" s="990"/>
      <c r="DS12" s="990"/>
      <c r="DT12" s="990"/>
      <c r="DU12" s="991"/>
      <c r="DV12" s="992"/>
      <c r="DW12" s="993"/>
      <c r="DX12" s="993"/>
      <c r="DY12" s="993"/>
      <c r="DZ12" s="994"/>
      <c r="EA12" s="230"/>
    </row>
    <row r="13" spans="1:131" s="231" customFormat="1" ht="26.25" customHeight="1" x14ac:dyDescent="0.2">
      <c r="A13" s="234">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28"/>
      <c r="BA13" s="228"/>
      <c r="BB13" s="228"/>
      <c r="BC13" s="228"/>
      <c r="BD13" s="228"/>
      <c r="BE13" s="229"/>
      <c r="BF13" s="229"/>
      <c r="BG13" s="229"/>
      <c r="BH13" s="229"/>
      <c r="BI13" s="229"/>
      <c r="BJ13" s="229"/>
      <c r="BK13" s="229"/>
      <c r="BL13" s="229"/>
      <c r="BM13" s="229"/>
      <c r="BN13" s="229"/>
      <c r="BO13" s="229"/>
      <c r="BP13" s="229"/>
      <c r="BQ13" s="234">
        <v>7</v>
      </c>
      <c r="BR13" s="235"/>
      <c r="BS13" s="992" t="s">
        <v>559</v>
      </c>
      <c r="BT13" s="993"/>
      <c r="BU13" s="993"/>
      <c r="BV13" s="993"/>
      <c r="BW13" s="993"/>
      <c r="BX13" s="993"/>
      <c r="BY13" s="993"/>
      <c r="BZ13" s="993"/>
      <c r="CA13" s="993"/>
      <c r="CB13" s="993"/>
      <c r="CC13" s="993"/>
      <c r="CD13" s="993"/>
      <c r="CE13" s="993"/>
      <c r="CF13" s="993"/>
      <c r="CG13" s="1014"/>
      <c r="CH13" s="989">
        <v>7</v>
      </c>
      <c r="CI13" s="990"/>
      <c r="CJ13" s="990"/>
      <c r="CK13" s="990"/>
      <c r="CL13" s="991"/>
      <c r="CM13" s="989">
        <v>89</v>
      </c>
      <c r="CN13" s="990"/>
      <c r="CO13" s="990"/>
      <c r="CP13" s="990"/>
      <c r="CQ13" s="991"/>
      <c r="CR13" s="989">
        <v>25</v>
      </c>
      <c r="CS13" s="990"/>
      <c r="CT13" s="990"/>
      <c r="CU13" s="990"/>
      <c r="CV13" s="991"/>
      <c r="CW13" s="989" t="s">
        <v>489</v>
      </c>
      <c r="CX13" s="990"/>
      <c r="CY13" s="990"/>
      <c r="CZ13" s="990"/>
      <c r="DA13" s="991"/>
      <c r="DB13" s="989" t="s">
        <v>489</v>
      </c>
      <c r="DC13" s="990"/>
      <c r="DD13" s="990"/>
      <c r="DE13" s="990"/>
      <c r="DF13" s="991"/>
      <c r="DG13" s="989" t="s">
        <v>489</v>
      </c>
      <c r="DH13" s="990"/>
      <c r="DI13" s="990"/>
      <c r="DJ13" s="990"/>
      <c r="DK13" s="991"/>
      <c r="DL13" s="989" t="s">
        <v>489</v>
      </c>
      <c r="DM13" s="990"/>
      <c r="DN13" s="990"/>
      <c r="DO13" s="990"/>
      <c r="DP13" s="991"/>
      <c r="DQ13" s="989" t="s">
        <v>489</v>
      </c>
      <c r="DR13" s="990"/>
      <c r="DS13" s="990"/>
      <c r="DT13" s="990"/>
      <c r="DU13" s="991"/>
      <c r="DV13" s="992"/>
      <c r="DW13" s="993"/>
      <c r="DX13" s="993"/>
      <c r="DY13" s="993"/>
      <c r="DZ13" s="994"/>
      <c r="EA13" s="230"/>
    </row>
    <row r="14" spans="1:131" s="231" customFormat="1" ht="26.25" customHeight="1" x14ac:dyDescent="0.2">
      <c r="A14" s="234">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28"/>
      <c r="BA14" s="228"/>
      <c r="BB14" s="228"/>
      <c r="BC14" s="228"/>
      <c r="BD14" s="228"/>
      <c r="BE14" s="229"/>
      <c r="BF14" s="229"/>
      <c r="BG14" s="229"/>
      <c r="BH14" s="229"/>
      <c r="BI14" s="229"/>
      <c r="BJ14" s="229"/>
      <c r="BK14" s="229"/>
      <c r="BL14" s="229"/>
      <c r="BM14" s="229"/>
      <c r="BN14" s="229"/>
      <c r="BO14" s="229"/>
      <c r="BP14" s="229"/>
      <c r="BQ14" s="234">
        <v>8</v>
      </c>
      <c r="BR14" s="235"/>
      <c r="BS14" s="992" t="s">
        <v>560</v>
      </c>
      <c r="BT14" s="993"/>
      <c r="BU14" s="993"/>
      <c r="BV14" s="993"/>
      <c r="BW14" s="993"/>
      <c r="BX14" s="993"/>
      <c r="BY14" s="993"/>
      <c r="BZ14" s="993"/>
      <c r="CA14" s="993"/>
      <c r="CB14" s="993"/>
      <c r="CC14" s="993"/>
      <c r="CD14" s="993"/>
      <c r="CE14" s="993"/>
      <c r="CF14" s="993"/>
      <c r="CG14" s="1014"/>
      <c r="CH14" s="989">
        <v>19</v>
      </c>
      <c r="CI14" s="990"/>
      <c r="CJ14" s="990"/>
      <c r="CK14" s="990"/>
      <c r="CL14" s="991"/>
      <c r="CM14" s="989">
        <v>570</v>
      </c>
      <c r="CN14" s="990"/>
      <c r="CO14" s="990"/>
      <c r="CP14" s="990"/>
      <c r="CQ14" s="991"/>
      <c r="CR14" s="989">
        <v>5</v>
      </c>
      <c r="CS14" s="990"/>
      <c r="CT14" s="990"/>
      <c r="CU14" s="990"/>
      <c r="CV14" s="991"/>
      <c r="CW14" s="989" t="s">
        <v>489</v>
      </c>
      <c r="CX14" s="990"/>
      <c r="CY14" s="990"/>
      <c r="CZ14" s="990"/>
      <c r="DA14" s="991"/>
      <c r="DB14" s="989" t="s">
        <v>489</v>
      </c>
      <c r="DC14" s="990"/>
      <c r="DD14" s="990"/>
      <c r="DE14" s="990"/>
      <c r="DF14" s="991"/>
      <c r="DG14" s="989" t="s">
        <v>489</v>
      </c>
      <c r="DH14" s="990"/>
      <c r="DI14" s="990"/>
      <c r="DJ14" s="990"/>
      <c r="DK14" s="991"/>
      <c r="DL14" s="989" t="s">
        <v>489</v>
      </c>
      <c r="DM14" s="990"/>
      <c r="DN14" s="990"/>
      <c r="DO14" s="990"/>
      <c r="DP14" s="991"/>
      <c r="DQ14" s="989" t="s">
        <v>489</v>
      </c>
      <c r="DR14" s="990"/>
      <c r="DS14" s="990"/>
      <c r="DT14" s="990"/>
      <c r="DU14" s="991"/>
      <c r="DV14" s="992"/>
      <c r="DW14" s="993"/>
      <c r="DX14" s="993"/>
      <c r="DY14" s="993"/>
      <c r="DZ14" s="994"/>
      <c r="EA14" s="230"/>
    </row>
    <row r="15" spans="1:131" s="231" customFormat="1" ht="26.25" customHeight="1" x14ac:dyDescent="0.2">
      <c r="A15" s="234">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28"/>
      <c r="BA15" s="228"/>
      <c r="BB15" s="228"/>
      <c r="BC15" s="228"/>
      <c r="BD15" s="228"/>
      <c r="BE15" s="229"/>
      <c r="BF15" s="229"/>
      <c r="BG15" s="229"/>
      <c r="BH15" s="229"/>
      <c r="BI15" s="229"/>
      <c r="BJ15" s="229"/>
      <c r="BK15" s="229"/>
      <c r="BL15" s="229"/>
      <c r="BM15" s="229"/>
      <c r="BN15" s="229"/>
      <c r="BO15" s="229"/>
      <c r="BP15" s="229"/>
      <c r="BQ15" s="234">
        <v>9</v>
      </c>
      <c r="BR15" s="235"/>
      <c r="BS15" s="992" t="s">
        <v>561</v>
      </c>
      <c r="BT15" s="993"/>
      <c r="BU15" s="993"/>
      <c r="BV15" s="993"/>
      <c r="BW15" s="993"/>
      <c r="BX15" s="993"/>
      <c r="BY15" s="993"/>
      <c r="BZ15" s="993"/>
      <c r="CA15" s="993"/>
      <c r="CB15" s="993"/>
      <c r="CC15" s="993"/>
      <c r="CD15" s="993"/>
      <c r="CE15" s="993"/>
      <c r="CF15" s="993"/>
      <c r="CG15" s="1014"/>
      <c r="CH15" s="989">
        <v>-883</v>
      </c>
      <c r="CI15" s="990"/>
      <c r="CJ15" s="990"/>
      <c r="CK15" s="990"/>
      <c r="CL15" s="991"/>
      <c r="CM15" s="989">
        <v>8640</v>
      </c>
      <c r="CN15" s="990"/>
      <c r="CO15" s="990"/>
      <c r="CP15" s="990"/>
      <c r="CQ15" s="991"/>
      <c r="CR15" s="989">
        <v>520</v>
      </c>
      <c r="CS15" s="990"/>
      <c r="CT15" s="990"/>
      <c r="CU15" s="990"/>
      <c r="CV15" s="991"/>
      <c r="CW15" s="989" t="s">
        <v>489</v>
      </c>
      <c r="CX15" s="990"/>
      <c r="CY15" s="990"/>
      <c r="CZ15" s="990"/>
      <c r="DA15" s="991"/>
      <c r="DB15" s="989">
        <v>1487</v>
      </c>
      <c r="DC15" s="990"/>
      <c r="DD15" s="990"/>
      <c r="DE15" s="990"/>
      <c r="DF15" s="991"/>
      <c r="DG15" s="989" t="s">
        <v>489</v>
      </c>
      <c r="DH15" s="990"/>
      <c r="DI15" s="990"/>
      <c r="DJ15" s="990"/>
      <c r="DK15" s="991"/>
      <c r="DL15" s="989" t="s">
        <v>489</v>
      </c>
      <c r="DM15" s="990"/>
      <c r="DN15" s="990"/>
      <c r="DO15" s="990"/>
      <c r="DP15" s="991"/>
      <c r="DQ15" s="989" t="s">
        <v>489</v>
      </c>
      <c r="DR15" s="990"/>
      <c r="DS15" s="990"/>
      <c r="DT15" s="990"/>
      <c r="DU15" s="991"/>
      <c r="DV15" s="992"/>
      <c r="DW15" s="993"/>
      <c r="DX15" s="993"/>
      <c r="DY15" s="993"/>
      <c r="DZ15" s="994"/>
      <c r="EA15" s="230"/>
    </row>
    <row r="16" spans="1:131" s="231" customFormat="1" ht="26.25" customHeight="1" x14ac:dyDescent="0.2">
      <c r="A16" s="234">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28"/>
      <c r="BA16" s="228"/>
      <c r="BB16" s="228"/>
      <c r="BC16" s="228"/>
      <c r="BD16" s="228"/>
      <c r="BE16" s="229"/>
      <c r="BF16" s="229"/>
      <c r="BG16" s="229"/>
      <c r="BH16" s="229"/>
      <c r="BI16" s="229"/>
      <c r="BJ16" s="229"/>
      <c r="BK16" s="229"/>
      <c r="BL16" s="229"/>
      <c r="BM16" s="229"/>
      <c r="BN16" s="229"/>
      <c r="BO16" s="229"/>
      <c r="BP16" s="229"/>
      <c r="BQ16" s="234">
        <v>10</v>
      </c>
      <c r="BR16" s="235"/>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0"/>
    </row>
    <row r="17" spans="1:131" s="231" customFormat="1" ht="26.25" customHeight="1" x14ac:dyDescent="0.2">
      <c r="A17" s="234">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28"/>
      <c r="BA17" s="228"/>
      <c r="BB17" s="228"/>
      <c r="BC17" s="228"/>
      <c r="BD17" s="228"/>
      <c r="BE17" s="229"/>
      <c r="BF17" s="229"/>
      <c r="BG17" s="229"/>
      <c r="BH17" s="229"/>
      <c r="BI17" s="229"/>
      <c r="BJ17" s="229"/>
      <c r="BK17" s="229"/>
      <c r="BL17" s="229"/>
      <c r="BM17" s="229"/>
      <c r="BN17" s="229"/>
      <c r="BO17" s="229"/>
      <c r="BP17" s="229"/>
      <c r="BQ17" s="234">
        <v>11</v>
      </c>
      <c r="BR17" s="235"/>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0"/>
    </row>
    <row r="18" spans="1:131" s="231" customFormat="1" ht="26.25" customHeight="1" x14ac:dyDescent="0.2">
      <c r="A18" s="234">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28"/>
      <c r="BA18" s="228"/>
      <c r="BB18" s="228"/>
      <c r="BC18" s="228"/>
      <c r="BD18" s="228"/>
      <c r="BE18" s="229"/>
      <c r="BF18" s="229"/>
      <c r="BG18" s="229"/>
      <c r="BH18" s="229"/>
      <c r="BI18" s="229"/>
      <c r="BJ18" s="229"/>
      <c r="BK18" s="229"/>
      <c r="BL18" s="229"/>
      <c r="BM18" s="229"/>
      <c r="BN18" s="229"/>
      <c r="BO18" s="229"/>
      <c r="BP18" s="229"/>
      <c r="BQ18" s="234">
        <v>12</v>
      </c>
      <c r="BR18" s="235"/>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0"/>
    </row>
    <row r="19" spans="1:131" s="231" customFormat="1" ht="26.25" customHeight="1" x14ac:dyDescent="0.2">
      <c r="A19" s="234">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28"/>
      <c r="BA19" s="228"/>
      <c r="BB19" s="228"/>
      <c r="BC19" s="228"/>
      <c r="BD19" s="228"/>
      <c r="BE19" s="229"/>
      <c r="BF19" s="229"/>
      <c r="BG19" s="229"/>
      <c r="BH19" s="229"/>
      <c r="BI19" s="229"/>
      <c r="BJ19" s="229"/>
      <c r="BK19" s="229"/>
      <c r="BL19" s="229"/>
      <c r="BM19" s="229"/>
      <c r="BN19" s="229"/>
      <c r="BO19" s="229"/>
      <c r="BP19" s="229"/>
      <c r="BQ19" s="234">
        <v>13</v>
      </c>
      <c r="BR19" s="235"/>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0"/>
    </row>
    <row r="20" spans="1:131" s="231" customFormat="1" ht="26.25" customHeight="1" x14ac:dyDescent="0.2">
      <c r="A20" s="234">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28"/>
      <c r="BA20" s="228"/>
      <c r="BB20" s="228"/>
      <c r="BC20" s="228"/>
      <c r="BD20" s="228"/>
      <c r="BE20" s="229"/>
      <c r="BF20" s="229"/>
      <c r="BG20" s="229"/>
      <c r="BH20" s="229"/>
      <c r="BI20" s="229"/>
      <c r="BJ20" s="229"/>
      <c r="BK20" s="229"/>
      <c r="BL20" s="229"/>
      <c r="BM20" s="229"/>
      <c r="BN20" s="229"/>
      <c r="BO20" s="229"/>
      <c r="BP20" s="229"/>
      <c r="BQ20" s="234">
        <v>14</v>
      </c>
      <c r="BR20" s="235"/>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0"/>
    </row>
    <row r="21" spans="1:131" s="231" customFormat="1" ht="26.25" customHeight="1" thickBot="1" x14ac:dyDescent="0.25">
      <c r="A21" s="234">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28"/>
      <c r="BA21" s="228"/>
      <c r="BB21" s="228"/>
      <c r="BC21" s="228"/>
      <c r="BD21" s="228"/>
      <c r="BE21" s="229"/>
      <c r="BF21" s="229"/>
      <c r="BG21" s="229"/>
      <c r="BH21" s="229"/>
      <c r="BI21" s="229"/>
      <c r="BJ21" s="229"/>
      <c r="BK21" s="229"/>
      <c r="BL21" s="229"/>
      <c r="BM21" s="229"/>
      <c r="BN21" s="229"/>
      <c r="BO21" s="229"/>
      <c r="BP21" s="229"/>
      <c r="BQ21" s="234">
        <v>15</v>
      </c>
      <c r="BR21" s="235"/>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0"/>
    </row>
    <row r="22" spans="1:131" s="231" customFormat="1" ht="26.25" customHeight="1" x14ac:dyDescent="0.2">
      <c r="A22" s="234">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377</v>
      </c>
      <c r="BA22" s="1028"/>
      <c r="BB22" s="1028"/>
      <c r="BC22" s="1028"/>
      <c r="BD22" s="1029"/>
      <c r="BE22" s="229"/>
      <c r="BF22" s="229"/>
      <c r="BG22" s="229"/>
      <c r="BH22" s="229"/>
      <c r="BI22" s="229"/>
      <c r="BJ22" s="229"/>
      <c r="BK22" s="229"/>
      <c r="BL22" s="229"/>
      <c r="BM22" s="229"/>
      <c r="BN22" s="229"/>
      <c r="BO22" s="229"/>
      <c r="BP22" s="229"/>
      <c r="BQ22" s="234">
        <v>16</v>
      </c>
      <c r="BR22" s="235"/>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0"/>
    </row>
    <row r="23" spans="1:131" s="231" customFormat="1" ht="26.25" customHeight="1" thickBot="1" x14ac:dyDescent="0.25">
      <c r="A23" s="236" t="s">
        <v>378</v>
      </c>
      <c r="B23" s="937" t="s">
        <v>379</v>
      </c>
      <c r="C23" s="938"/>
      <c r="D23" s="938"/>
      <c r="E23" s="938"/>
      <c r="F23" s="938"/>
      <c r="G23" s="938"/>
      <c r="H23" s="938"/>
      <c r="I23" s="938"/>
      <c r="J23" s="938"/>
      <c r="K23" s="938"/>
      <c r="L23" s="938"/>
      <c r="M23" s="938"/>
      <c r="N23" s="938"/>
      <c r="O23" s="938"/>
      <c r="P23" s="948"/>
      <c r="Q23" s="1067">
        <v>122866</v>
      </c>
      <c r="R23" s="1061"/>
      <c r="S23" s="1061"/>
      <c r="T23" s="1061"/>
      <c r="U23" s="1061"/>
      <c r="V23" s="1061">
        <v>122542</v>
      </c>
      <c r="W23" s="1061"/>
      <c r="X23" s="1061"/>
      <c r="Y23" s="1061"/>
      <c r="Z23" s="1061"/>
      <c r="AA23" s="1061">
        <v>324</v>
      </c>
      <c r="AB23" s="1061"/>
      <c r="AC23" s="1061"/>
      <c r="AD23" s="1061"/>
      <c r="AE23" s="1068"/>
      <c r="AF23" s="1069">
        <v>35</v>
      </c>
      <c r="AG23" s="1061"/>
      <c r="AH23" s="1061"/>
      <c r="AI23" s="1061"/>
      <c r="AJ23" s="1070"/>
      <c r="AK23" s="1071"/>
      <c r="AL23" s="1072"/>
      <c r="AM23" s="1072"/>
      <c r="AN23" s="1072"/>
      <c r="AO23" s="1072"/>
      <c r="AP23" s="1061">
        <v>88643</v>
      </c>
      <c r="AQ23" s="1061"/>
      <c r="AR23" s="1061"/>
      <c r="AS23" s="1061"/>
      <c r="AT23" s="1061"/>
      <c r="AU23" s="1062"/>
      <c r="AV23" s="1062"/>
      <c r="AW23" s="1062"/>
      <c r="AX23" s="1062"/>
      <c r="AY23" s="1063"/>
      <c r="AZ23" s="1064" t="s">
        <v>122</v>
      </c>
      <c r="BA23" s="1065"/>
      <c r="BB23" s="1065"/>
      <c r="BC23" s="1065"/>
      <c r="BD23" s="1066"/>
      <c r="BE23" s="229"/>
      <c r="BF23" s="229"/>
      <c r="BG23" s="229"/>
      <c r="BH23" s="229"/>
      <c r="BI23" s="229"/>
      <c r="BJ23" s="229"/>
      <c r="BK23" s="229"/>
      <c r="BL23" s="229"/>
      <c r="BM23" s="229"/>
      <c r="BN23" s="229"/>
      <c r="BO23" s="229"/>
      <c r="BP23" s="229"/>
      <c r="BQ23" s="234">
        <v>17</v>
      </c>
      <c r="BR23" s="235"/>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0"/>
    </row>
    <row r="24" spans="1:131" s="231" customFormat="1" ht="26.25" customHeight="1" x14ac:dyDescent="0.2">
      <c r="A24" s="1060" t="s">
        <v>380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28"/>
      <c r="BA24" s="228"/>
      <c r="BB24" s="228"/>
      <c r="BC24" s="228"/>
      <c r="BD24" s="228"/>
      <c r="BE24" s="229"/>
      <c r="BF24" s="229"/>
      <c r="BG24" s="229"/>
      <c r="BH24" s="229"/>
      <c r="BI24" s="229"/>
      <c r="BJ24" s="229"/>
      <c r="BK24" s="229"/>
      <c r="BL24" s="229"/>
      <c r="BM24" s="229"/>
      <c r="BN24" s="229"/>
      <c r="BO24" s="229"/>
      <c r="BP24" s="229"/>
      <c r="BQ24" s="234">
        <v>18</v>
      </c>
      <c r="BR24" s="235"/>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0"/>
    </row>
    <row r="25" spans="1:131" ht="26.25" customHeight="1" thickBot="1" x14ac:dyDescent="0.25">
      <c r="A25" s="1059" t="s">
        <v>381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28"/>
      <c r="BK25" s="228"/>
      <c r="BL25" s="228"/>
      <c r="BM25" s="228"/>
      <c r="BN25" s="228"/>
      <c r="BO25" s="237"/>
      <c r="BP25" s="237"/>
      <c r="BQ25" s="234">
        <v>19</v>
      </c>
      <c r="BR25" s="235"/>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26"/>
    </row>
    <row r="26" spans="1:131" ht="26.25" customHeight="1" x14ac:dyDescent="0.2">
      <c r="A26" s="995" t="s">
        <v>357</v>
      </c>
      <c r="B26" s="996"/>
      <c r="C26" s="996"/>
      <c r="D26" s="996"/>
      <c r="E26" s="996"/>
      <c r="F26" s="996"/>
      <c r="G26" s="996"/>
      <c r="H26" s="996"/>
      <c r="I26" s="996"/>
      <c r="J26" s="996"/>
      <c r="K26" s="996"/>
      <c r="L26" s="996"/>
      <c r="M26" s="996"/>
      <c r="N26" s="996"/>
      <c r="O26" s="996"/>
      <c r="P26" s="997"/>
      <c r="Q26" s="1001" t="s">
        <v>382</v>
      </c>
      <c r="R26" s="1002"/>
      <c r="S26" s="1002"/>
      <c r="T26" s="1002"/>
      <c r="U26" s="1003"/>
      <c r="V26" s="1001" t="s">
        <v>383</v>
      </c>
      <c r="W26" s="1002"/>
      <c r="X26" s="1002"/>
      <c r="Y26" s="1002"/>
      <c r="Z26" s="1003"/>
      <c r="AA26" s="1001" t="s">
        <v>384</v>
      </c>
      <c r="AB26" s="1002"/>
      <c r="AC26" s="1002"/>
      <c r="AD26" s="1002"/>
      <c r="AE26" s="1002"/>
      <c r="AF26" s="1055" t="s">
        <v>385</v>
      </c>
      <c r="AG26" s="1008"/>
      <c r="AH26" s="1008"/>
      <c r="AI26" s="1008"/>
      <c r="AJ26" s="1056"/>
      <c r="AK26" s="1002" t="s">
        <v>386</v>
      </c>
      <c r="AL26" s="1002"/>
      <c r="AM26" s="1002"/>
      <c r="AN26" s="1002"/>
      <c r="AO26" s="1003"/>
      <c r="AP26" s="1001" t="s">
        <v>387</v>
      </c>
      <c r="AQ26" s="1002"/>
      <c r="AR26" s="1002"/>
      <c r="AS26" s="1002"/>
      <c r="AT26" s="1003"/>
      <c r="AU26" s="1001" t="s">
        <v>388</v>
      </c>
      <c r="AV26" s="1002"/>
      <c r="AW26" s="1002"/>
      <c r="AX26" s="1002"/>
      <c r="AY26" s="1003"/>
      <c r="AZ26" s="1001" t="s">
        <v>389</v>
      </c>
      <c r="BA26" s="1002"/>
      <c r="BB26" s="1002"/>
      <c r="BC26" s="1002"/>
      <c r="BD26" s="1003"/>
      <c r="BE26" s="1001" t="s">
        <v>364</v>
      </c>
      <c r="BF26" s="1002"/>
      <c r="BG26" s="1002"/>
      <c r="BH26" s="1002"/>
      <c r="BI26" s="1015"/>
      <c r="BJ26" s="228"/>
      <c r="BK26" s="228"/>
      <c r="BL26" s="228"/>
      <c r="BM26" s="228"/>
      <c r="BN26" s="228"/>
      <c r="BO26" s="237"/>
      <c r="BP26" s="237"/>
      <c r="BQ26" s="234">
        <v>20</v>
      </c>
      <c r="BR26" s="235"/>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26"/>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28"/>
      <c r="BK27" s="228"/>
      <c r="BL27" s="228"/>
      <c r="BM27" s="228"/>
      <c r="BN27" s="228"/>
      <c r="BO27" s="237"/>
      <c r="BP27" s="237"/>
      <c r="BQ27" s="234">
        <v>21</v>
      </c>
      <c r="BR27" s="235"/>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26"/>
    </row>
    <row r="28" spans="1:131" ht="26.25" customHeight="1" thickTop="1" x14ac:dyDescent="0.2">
      <c r="A28" s="238">
        <v>1</v>
      </c>
      <c r="B28" s="1047" t="s">
        <v>390</v>
      </c>
      <c r="C28" s="1048"/>
      <c r="D28" s="1048"/>
      <c r="E28" s="1048"/>
      <c r="F28" s="1048"/>
      <c r="G28" s="1048"/>
      <c r="H28" s="1048"/>
      <c r="I28" s="1048"/>
      <c r="J28" s="1048"/>
      <c r="K28" s="1048"/>
      <c r="L28" s="1048"/>
      <c r="M28" s="1048"/>
      <c r="N28" s="1048"/>
      <c r="O28" s="1048"/>
      <c r="P28" s="1049"/>
      <c r="Q28" s="1050">
        <v>27557</v>
      </c>
      <c r="R28" s="1051"/>
      <c r="S28" s="1051"/>
      <c r="T28" s="1051"/>
      <c r="U28" s="1051"/>
      <c r="V28" s="1051">
        <v>27442</v>
      </c>
      <c r="W28" s="1051"/>
      <c r="X28" s="1051"/>
      <c r="Y28" s="1051"/>
      <c r="Z28" s="1051"/>
      <c r="AA28" s="1051">
        <v>115</v>
      </c>
      <c r="AB28" s="1051"/>
      <c r="AC28" s="1051"/>
      <c r="AD28" s="1051"/>
      <c r="AE28" s="1052"/>
      <c r="AF28" s="1053">
        <v>115</v>
      </c>
      <c r="AG28" s="1051"/>
      <c r="AH28" s="1051"/>
      <c r="AI28" s="1051"/>
      <c r="AJ28" s="1054"/>
      <c r="AK28" s="1042">
        <v>3360</v>
      </c>
      <c r="AL28" s="1043"/>
      <c r="AM28" s="1043"/>
      <c r="AN28" s="1043"/>
      <c r="AO28" s="1043"/>
      <c r="AP28" s="1043" t="s">
        <v>552</v>
      </c>
      <c r="AQ28" s="1043"/>
      <c r="AR28" s="1043"/>
      <c r="AS28" s="1043"/>
      <c r="AT28" s="1043"/>
      <c r="AU28" s="1043" t="s">
        <v>552</v>
      </c>
      <c r="AV28" s="1043"/>
      <c r="AW28" s="1043"/>
      <c r="AX28" s="1043"/>
      <c r="AY28" s="1043"/>
      <c r="AZ28" s="1044"/>
      <c r="BA28" s="1044"/>
      <c r="BB28" s="1044"/>
      <c r="BC28" s="1044"/>
      <c r="BD28" s="1044"/>
      <c r="BE28" s="1045"/>
      <c r="BF28" s="1045"/>
      <c r="BG28" s="1045"/>
      <c r="BH28" s="1045"/>
      <c r="BI28" s="1046"/>
      <c r="BJ28" s="228"/>
      <c r="BK28" s="228"/>
      <c r="BL28" s="228"/>
      <c r="BM28" s="228"/>
      <c r="BN28" s="228"/>
      <c r="BO28" s="237"/>
      <c r="BP28" s="237"/>
      <c r="BQ28" s="234">
        <v>22</v>
      </c>
      <c r="BR28" s="235"/>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26"/>
    </row>
    <row r="29" spans="1:131" ht="26.25" customHeight="1" x14ac:dyDescent="0.2">
      <c r="A29" s="238">
        <v>2</v>
      </c>
      <c r="B29" s="1030" t="s">
        <v>391</v>
      </c>
      <c r="C29" s="1031"/>
      <c r="D29" s="1031"/>
      <c r="E29" s="1031"/>
      <c r="F29" s="1031"/>
      <c r="G29" s="1031"/>
      <c r="H29" s="1031"/>
      <c r="I29" s="1031"/>
      <c r="J29" s="1031"/>
      <c r="K29" s="1031"/>
      <c r="L29" s="1031"/>
      <c r="M29" s="1031"/>
      <c r="N29" s="1031"/>
      <c r="O29" s="1031"/>
      <c r="P29" s="1032"/>
      <c r="Q29" s="1038">
        <v>28961</v>
      </c>
      <c r="R29" s="1039"/>
      <c r="S29" s="1039"/>
      <c r="T29" s="1039"/>
      <c r="U29" s="1039"/>
      <c r="V29" s="1039">
        <v>28808</v>
      </c>
      <c r="W29" s="1039"/>
      <c r="X29" s="1039"/>
      <c r="Y29" s="1039"/>
      <c r="Z29" s="1039"/>
      <c r="AA29" s="1039">
        <v>153</v>
      </c>
      <c r="AB29" s="1039"/>
      <c r="AC29" s="1039"/>
      <c r="AD29" s="1039"/>
      <c r="AE29" s="1040"/>
      <c r="AF29" s="1035">
        <v>153</v>
      </c>
      <c r="AG29" s="1036"/>
      <c r="AH29" s="1036"/>
      <c r="AI29" s="1036"/>
      <c r="AJ29" s="1037"/>
      <c r="AK29" s="980">
        <v>4964</v>
      </c>
      <c r="AL29" s="971"/>
      <c r="AM29" s="971"/>
      <c r="AN29" s="971"/>
      <c r="AO29" s="971"/>
      <c r="AP29" s="971" t="s">
        <v>552</v>
      </c>
      <c r="AQ29" s="971"/>
      <c r="AR29" s="971"/>
      <c r="AS29" s="971"/>
      <c r="AT29" s="971"/>
      <c r="AU29" s="971" t="s">
        <v>552</v>
      </c>
      <c r="AV29" s="971"/>
      <c r="AW29" s="971"/>
      <c r="AX29" s="971"/>
      <c r="AY29" s="971"/>
      <c r="AZ29" s="1041"/>
      <c r="BA29" s="1041"/>
      <c r="BB29" s="1041"/>
      <c r="BC29" s="1041"/>
      <c r="BD29" s="1041"/>
      <c r="BE29" s="972"/>
      <c r="BF29" s="972"/>
      <c r="BG29" s="972"/>
      <c r="BH29" s="972"/>
      <c r="BI29" s="973"/>
      <c r="BJ29" s="228"/>
      <c r="BK29" s="228"/>
      <c r="BL29" s="228"/>
      <c r="BM29" s="228"/>
      <c r="BN29" s="228"/>
      <c r="BO29" s="237"/>
      <c r="BP29" s="237"/>
      <c r="BQ29" s="234">
        <v>23</v>
      </c>
      <c r="BR29" s="235"/>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26"/>
    </row>
    <row r="30" spans="1:131" ht="26.25" customHeight="1" x14ac:dyDescent="0.2">
      <c r="A30" s="238">
        <v>3</v>
      </c>
      <c r="B30" s="1030" t="s">
        <v>392</v>
      </c>
      <c r="C30" s="1031"/>
      <c r="D30" s="1031"/>
      <c r="E30" s="1031"/>
      <c r="F30" s="1031"/>
      <c r="G30" s="1031"/>
      <c r="H30" s="1031"/>
      <c r="I30" s="1031"/>
      <c r="J30" s="1031"/>
      <c r="K30" s="1031"/>
      <c r="L30" s="1031"/>
      <c r="M30" s="1031"/>
      <c r="N30" s="1031"/>
      <c r="O30" s="1031"/>
      <c r="P30" s="1032"/>
      <c r="Q30" s="1038">
        <v>8048</v>
      </c>
      <c r="R30" s="1039"/>
      <c r="S30" s="1039"/>
      <c r="T30" s="1039"/>
      <c r="U30" s="1039"/>
      <c r="V30" s="1039">
        <v>7860</v>
      </c>
      <c r="W30" s="1039"/>
      <c r="X30" s="1039"/>
      <c r="Y30" s="1039"/>
      <c r="Z30" s="1039"/>
      <c r="AA30" s="1039">
        <v>187</v>
      </c>
      <c r="AB30" s="1039"/>
      <c r="AC30" s="1039"/>
      <c r="AD30" s="1039"/>
      <c r="AE30" s="1040"/>
      <c r="AF30" s="1035">
        <v>187</v>
      </c>
      <c r="AG30" s="1036"/>
      <c r="AH30" s="1036"/>
      <c r="AI30" s="1036"/>
      <c r="AJ30" s="1037"/>
      <c r="AK30" s="980">
        <v>4299</v>
      </c>
      <c r="AL30" s="971"/>
      <c r="AM30" s="971"/>
      <c r="AN30" s="971"/>
      <c r="AO30" s="971"/>
      <c r="AP30" s="971" t="s">
        <v>552</v>
      </c>
      <c r="AQ30" s="971"/>
      <c r="AR30" s="971"/>
      <c r="AS30" s="971"/>
      <c r="AT30" s="971"/>
      <c r="AU30" s="971" t="s">
        <v>552</v>
      </c>
      <c r="AV30" s="971"/>
      <c r="AW30" s="971"/>
      <c r="AX30" s="971"/>
      <c r="AY30" s="971"/>
      <c r="AZ30" s="1041"/>
      <c r="BA30" s="1041"/>
      <c r="BB30" s="1041"/>
      <c r="BC30" s="1041"/>
      <c r="BD30" s="1041"/>
      <c r="BE30" s="972"/>
      <c r="BF30" s="972"/>
      <c r="BG30" s="972"/>
      <c r="BH30" s="972"/>
      <c r="BI30" s="973"/>
      <c r="BJ30" s="228"/>
      <c r="BK30" s="228"/>
      <c r="BL30" s="228"/>
      <c r="BM30" s="228"/>
      <c r="BN30" s="228"/>
      <c r="BO30" s="237"/>
      <c r="BP30" s="237"/>
      <c r="BQ30" s="234">
        <v>24</v>
      </c>
      <c r="BR30" s="235"/>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26"/>
    </row>
    <row r="31" spans="1:131" ht="26.25" customHeight="1" x14ac:dyDescent="0.2">
      <c r="A31" s="238">
        <v>4</v>
      </c>
      <c r="B31" s="1030" t="s">
        <v>393</v>
      </c>
      <c r="C31" s="1031"/>
      <c r="D31" s="1031"/>
      <c r="E31" s="1031"/>
      <c r="F31" s="1031"/>
      <c r="G31" s="1031"/>
      <c r="H31" s="1031"/>
      <c r="I31" s="1031"/>
      <c r="J31" s="1031"/>
      <c r="K31" s="1031"/>
      <c r="L31" s="1031"/>
      <c r="M31" s="1031"/>
      <c r="N31" s="1031"/>
      <c r="O31" s="1031"/>
      <c r="P31" s="1032"/>
      <c r="Q31" s="1038">
        <v>14159</v>
      </c>
      <c r="R31" s="1039"/>
      <c r="S31" s="1039"/>
      <c r="T31" s="1039"/>
      <c r="U31" s="1039"/>
      <c r="V31" s="1039">
        <v>15556</v>
      </c>
      <c r="W31" s="1039"/>
      <c r="X31" s="1039"/>
      <c r="Y31" s="1039"/>
      <c r="Z31" s="1039"/>
      <c r="AA31" s="1039">
        <v>1397</v>
      </c>
      <c r="AB31" s="1039"/>
      <c r="AC31" s="1039"/>
      <c r="AD31" s="1039"/>
      <c r="AE31" s="1040"/>
      <c r="AF31" s="1035">
        <v>5801</v>
      </c>
      <c r="AG31" s="1036"/>
      <c r="AH31" s="1036"/>
      <c r="AI31" s="1036"/>
      <c r="AJ31" s="1037"/>
      <c r="AK31" s="980">
        <v>1589</v>
      </c>
      <c r="AL31" s="971"/>
      <c r="AM31" s="971"/>
      <c r="AN31" s="971"/>
      <c r="AO31" s="971"/>
      <c r="AP31" s="971">
        <v>10050</v>
      </c>
      <c r="AQ31" s="971"/>
      <c r="AR31" s="971"/>
      <c r="AS31" s="971"/>
      <c r="AT31" s="971"/>
      <c r="AU31" s="971">
        <v>6290</v>
      </c>
      <c r="AV31" s="971"/>
      <c r="AW31" s="971"/>
      <c r="AX31" s="971"/>
      <c r="AY31" s="971"/>
      <c r="AZ31" s="1041"/>
      <c r="BA31" s="1041"/>
      <c r="BB31" s="1041"/>
      <c r="BC31" s="1041"/>
      <c r="BD31" s="1041"/>
      <c r="BE31" s="972" t="s">
        <v>394</v>
      </c>
      <c r="BF31" s="972"/>
      <c r="BG31" s="972"/>
      <c r="BH31" s="972"/>
      <c r="BI31" s="973"/>
      <c r="BJ31" s="228"/>
      <c r="BK31" s="228"/>
      <c r="BL31" s="228"/>
      <c r="BM31" s="228"/>
      <c r="BN31" s="228"/>
      <c r="BO31" s="237"/>
      <c r="BP31" s="237"/>
      <c r="BQ31" s="234">
        <v>25</v>
      </c>
      <c r="BR31" s="235"/>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26"/>
    </row>
    <row r="32" spans="1:131" ht="26.25" customHeight="1" x14ac:dyDescent="0.2">
      <c r="A32" s="238">
        <v>5</v>
      </c>
      <c r="B32" s="1030" t="s">
        <v>395</v>
      </c>
      <c r="C32" s="1031"/>
      <c r="D32" s="1031"/>
      <c r="E32" s="1031"/>
      <c r="F32" s="1031"/>
      <c r="G32" s="1031"/>
      <c r="H32" s="1031"/>
      <c r="I32" s="1031"/>
      <c r="J32" s="1031"/>
      <c r="K32" s="1031"/>
      <c r="L32" s="1031"/>
      <c r="M32" s="1031"/>
      <c r="N32" s="1031"/>
      <c r="O32" s="1031"/>
      <c r="P32" s="1032"/>
      <c r="Q32" s="1038">
        <v>5302</v>
      </c>
      <c r="R32" s="1039"/>
      <c r="S32" s="1039"/>
      <c r="T32" s="1039"/>
      <c r="U32" s="1039"/>
      <c r="V32" s="1039">
        <v>4944</v>
      </c>
      <c r="W32" s="1039"/>
      <c r="X32" s="1039"/>
      <c r="Y32" s="1039"/>
      <c r="Z32" s="1039"/>
      <c r="AA32" s="1039">
        <v>357</v>
      </c>
      <c r="AB32" s="1039"/>
      <c r="AC32" s="1039"/>
      <c r="AD32" s="1039"/>
      <c r="AE32" s="1040"/>
      <c r="AF32" s="1035">
        <v>2978</v>
      </c>
      <c r="AG32" s="1036"/>
      <c r="AH32" s="1036"/>
      <c r="AI32" s="1036"/>
      <c r="AJ32" s="1037"/>
      <c r="AK32" s="980">
        <v>263</v>
      </c>
      <c r="AL32" s="971"/>
      <c r="AM32" s="971"/>
      <c r="AN32" s="971"/>
      <c r="AO32" s="971"/>
      <c r="AP32" s="971">
        <v>12498</v>
      </c>
      <c r="AQ32" s="971"/>
      <c r="AR32" s="971"/>
      <c r="AS32" s="971"/>
      <c r="AT32" s="971"/>
      <c r="AU32" s="971">
        <v>37</v>
      </c>
      <c r="AV32" s="971"/>
      <c r="AW32" s="971"/>
      <c r="AX32" s="971"/>
      <c r="AY32" s="971"/>
      <c r="AZ32" s="1041"/>
      <c r="BA32" s="1041"/>
      <c r="BB32" s="1041"/>
      <c r="BC32" s="1041"/>
      <c r="BD32" s="1041"/>
      <c r="BE32" s="972" t="s">
        <v>394</v>
      </c>
      <c r="BF32" s="972"/>
      <c r="BG32" s="972"/>
      <c r="BH32" s="972"/>
      <c r="BI32" s="973"/>
      <c r="BJ32" s="228"/>
      <c r="BK32" s="228"/>
      <c r="BL32" s="228"/>
      <c r="BM32" s="228"/>
      <c r="BN32" s="228"/>
      <c r="BO32" s="237"/>
      <c r="BP32" s="237"/>
      <c r="BQ32" s="234">
        <v>26</v>
      </c>
      <c r="BR32" s="235"/>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26"/>
    </row>
    <row r="33" spans="1:131" ht="26.25" customHeight="1" x14ac:dyDescent="0.2">
      <c r="A33" s="238">
        <v>6</v>
      </c>
      <c r="B33" s="1030" t="s">
        <v>396</v>
      </c>
      <c r="C33" s="1031"/>
      <c r="D33" s="1031"/>
      <c r="E33" s="1031"/>
      <c r="F33" s="1031"/>
      <c r="G33" s="1031"/>
      <c r="H33" s="1031"/>
      <c r="I33" s="1031"/>
      <c r="J33" s="1031"/>
      <c r="K33" s="1031"/>
      <c r="L33" s="1031"/>
      <c r="M33" s="1031"/>
      <c r="N33" s="1031"/>
      <c r="O33" s="1031"/>
      <c r="P33" s="1032"/>
      <c r="Q33" s="1038">
        <v>9463</v>
      </c>
      <c r="R33" s="1039"/>
      <c r="S33" s="1039"/>
      <c r="T33" s="1039"/>
      <c r="U33" s="1039"/>
      <c r="V33" s="1039">
        <v>9157</v>
      </c>
      <c r="W33" s="1039"/>
      <c r="X33" s="1039"/>
      <c r="Y33" s="1039"/>
      <c r="Z33" s="1039"/>
      <c r="AA33" s="1039">
        <v>306</v>
      </c>
      <c r="AB33" s="1039"/>
      <c r="AC33" s="1039"/>
      <c r="AD33" s="1039"/>
      <c r="AE33" s="1040"/>
      <c r="AF33" s="1035">
        <v>2258</v>
      </c>
      <c r="AG33" s="1036"/>
      <c r="AH33" s="1036"/>
      <c r="AI33" s="1036"/>
      <c r="AJ33" s="1037"/>
      <c r="AK33" s="980">
        <v>4172</v>
      </c>
      <c r="AL33" s="971"/>
      <c r="AM33" s="971"/>
      <c r="AN33" s="971"/>
      <c r="AO33" s="971"/>
      <c r="AP33" s="971">
        <v>72529</v>
      </c>
      <c r="AQ33" s="971"/>
      <c r="AR33" s="971"/>
      <c r="AS33" s="971"/>
      <c r="AT33" s="971"/>
      <c r="AU33" s="971">
        <v>44968</v>
      </c>
      <c r="AV33" s="971"/>
      <c r="AW33" s="971"/>
      <c r="AX33" s="971"/>
      <c r="AY33" s="971"/>
      <c r="AZ33" s="1041"/>
      <c r="BA33" s="1041"/>
      <c r="BB33" s="1041"/>
      <c r="BC33" s="1041"/>
      <c r="BD33" s="1041"/>
      <c r="BE33" s="972" t="s">
        <v>394</v>
      </c>
      <c r="BF33" s="972"/>
      <c r="BG33" s="972"/>
      <c r="BH33" s="972"/>
      <c r="BI33" s="973"/>
      <c r="BJ33" s="228"/>
      <c r="BK33" s="228"/>
      <c r="BL33" s="228"/>
      <c r="BM33" s="228"/>
      <c r="BN33" s="228"/>
      <c r="BO33" s="237"/>
      <c r="BP33" s="237"/>
      <c r="BQ33" s="234">
        <v>27</v>
      </c>
      <c r="BR33" s="235"/>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26"/>
    </row>
    <row r="34" spans="1:131" ht="26.25" customHeight="1" x14ac:dyDescent="0.2">
      <c r="A34" s="238">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28"/>
      <c r="BK34" s="228"/>
      <c r="BL34" s="228"/>
      <c r="BM34" s="228"/>
      <c r="BN34" s="228"/>
      <c r="BO34" s="237"/>
      <c r="BP34" s="237"/>
      <c r="BQ34" s="234">
        <v>28</v>
      </c>
      <c r="BR34" s="235"/>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26"/>
    </row>
    <row r="35" spans="1:131" ht="26.25" customHeight="1" x14ac:dyDescent="0.2">
      <c r="A35" s="238">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28"/>
      <c r="BK35" s="228"/>
      <c r="BL35" s="228"/>
      <c r="BM35" s="228"/>
      <c r="BN35" s="228"/>
      <c r="BO35" s="237"/>
      <c r="BP35" s="237"/>
      <c r="BQ35" s="234">
        <v>29</v>
      </c>
      <c r="BR35" s="235"/>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26"/>
    </row>
    <row r="36" spans="1:131" ht="26.25" customHeight="1" x14ac:dyDescent="0.2">
      <c r="A36" s="238">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28"/>
      <c r="BK36" s="228"/>
      <c r="BL36" s="228"/>
      <c r="BM36" s="228"/>
      <c r="BN36" s="228"/>
      <c r="BO36" s="237"/>
      <c r="BP36" s="237"/>
      <c r="BQ36" s="234">
        <v>30</v>
      </c>
      <c r="BR36" s="235"/>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26"/>
    </row>
    <row r="37" spans="1:131" ht="26.25" customHeight="1" x14ac:dyDescent="0.2">
      <c r="A37" s="238">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28"/>
      <c r="BK37" s="228"/>
      <c r="BL37" s="228"/>
      <c r="BM37" s="228"/>
      <c r="BN37" s="228"/>
      <c r="BO37" s="237"/>
      <c r="BP37" s="237"/>
      <c r="BQ37" s="234">
        <v>31</v>
      </c>
      <c r="BR37" s="235"/>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26"/>
    </row>
    <row r="38" spans="1:131" ht="26.25" customHeight="1" x14ac:dyDescent="0.2">
      <c r="A38" s="238">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28"/>
      <c r="BK38" s="228"/>
      <c r="BL38" s="228"/>
      <c r="BM38" s="228"/>
      <c r="BN38" s="228"/>
      <c r="BO38" s="237"/>
      <c r="BP38" s="237"/>
      <c r="BQ38" s="234">
        <v>32</v>
      </c>
      <c r="BR38" s="235"/>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26"/>
    </row>
    <row r="39" spans="1:131" ht="26.25" customHeight="1" x14ac:dyDescent="0.2">
      <c r="A39" s="238">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28"/>
      <c r="BK39" s="228"/>
      <c r="BL39" s="228"/>
      <c r="BM39" s="228"/>
      <c r="BN39" s="228"/>
      <c r="BO39" s="237"/>
      <c r="BP39" s="237"/>
      <c r="BQ39" s="234">
        <v>33</v>
      </c>
      <c r="BR39" s="235"/>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26"/>
    </row>
    <row r="40" spans="1:131" ht="26.25" customHeight="1" x14ac:dyDescent="0.2">
      <c r="A40" s="234">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28"/>
      <c r="BK40" s="228"/>
      <c r="BL40" s="228"/>
      <c r="BM40" s="228"/>
      <c r="BN40" s="228"/>
      <c r="BO40" s="237"/>
      <c r="BP40" s="237"/>
      <c r="BQ40" s="234">
        <v>34</v>
      </c>
      <c r="BR40" s="235"/>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26"/>
    </row>
    <row r="41" spans="1:131" ht="26.25" customHeight="1" x14ac:dyDescent="0.2">
      <c r="A41" s="234">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28"/>
      <c r="BK41" s="228"/>
      <c r="BL41" s="228"/>
      <c r="BM41" s="228"/>
      <c r="BN41" s="228"/>
      <c r="BO41" s="237"/>
      <c r="BP41" s="237"/>
      <c r="BQ41" s="234">
        <v>35</v>
      </c>
      <c r="BR41" s="235"/>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26"/>
    </row>
    <row r="42" spans="1:131" ht="26.25" customHeight="1" x14ac:dyDescent="0.2">
      <c r="A42" s="234">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28"/>
      <c r="BK42" s="228"/>
      <c r="BL42" s="228"/>
      <c r="BM42" s="228"/>
      <c r="BN42" s="228"/>
      <c r="BO42" s="237"/>
      <c r="BP42" s="237"/>
      <c r="BQ42" s="234">
        <v>36</v>
      </c>
      <c r="BR42" s="235"/>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26"/>
    </row>
    <row r="43" spans="1:131" ht="26.25" customHeight="1" x14ac:dyDescent="0.2">
      <c r="A43" s="234">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28"/>
      <c r="BK43" s="228"/>
      <c r="BL43" s="228"/>
      <c r="BM43" s="228"/>
      <c r="BN43" s="228"/>
      <c r="BO43" s="237"/>
      <c r="BP43" s="237"/>
      <c r="BQ43" s="234">
        <v>37</v>
      </c>
      <c r="BR43" s="235"/>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26"/>
    </row>
    <row r="44" spans="1:131" ht="26.25" customHeight="1" x14ac:dyDescent="0.2">
      <c r="A44" s="234">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28"/>
      <c r="BK44" s="228"/>
      <c r="BL44" s="228"/>
      <c r="BM44" s="228"/>
      <c r="BN44" s="228"/>
      <c r="BO44" s="237"/>
      <c r="BP44" s="237"/>
      <c r="BQ44" s="234">
        <v>38</v>
      </c>
      <c r="BR44" s="235"/>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26"/>
    </row>
    <row r="45" spans="1:131" ht="26.25" customHeight="1" x14ac:dyDescent="0.2">
      <c r="A45" s="234">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28"/>
      <c r="BK45" s="228"/>
      <c r="BL45" s="228"/>
      <c r="BM45" s="228"/>
      <c r="BN45" s="228"/>
      <c r="BO45" s="237"/>
      <c r="BP45" s="237"/>
      <c r="BQ45" s="234">
        <v>39</v>
      </c>
      <c r="BR45" s="235"/>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26"/>
    </row>
    <row r="46" spans="1:131" ht="26.25" customHeight="1" x14ac:dyDescent="0.2">
      <c r="A46" s="234">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28"/>
      <c r="BK46" s="228"/>
      <c r="BL46" s="228"/>
      <c r="BM46" s="228"/>
      <c r="BN46" s="228"/>
      <c r="BO46" s="237"/>
      <c r="BP46" s="237"/>
      <c r="BQ46" s="234">
        <v>40</v>
      </c>
      <c r="BR46" s="235"/>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26"/>
    </row>
    <row r="47" spans="1:131" ht="26.25" customHeight="1" x14ac:dyDescent="0.2">
      <c r="A47" s="234">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28"/>
      <c r="BK47" s="228"/>
      <c r="BL47" s="228"/>
      <c r="BM47" s="228"/>
      <c r="BN47" s="228"/>
      <c r="BO47" s="237"/>
      <c r="BP47" s="237"/>
      <c r="BQ47" s="234">
        <v>41</v>
      </c>
      <c r="BR47" s="235"/>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26"/>
    </row>
    <row r="48" spans="1:131" ht="26.25" customHeight="1" x14ac:dyDescent="0.2">
      <c r="A48" s="234">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28"/>
      <c r="BK48" s="228"/>
      <c r="BL48" s="228"/>
      <c r="BM48" s="228"/>
      <c r="BN48" s="228"/>
      <c r="BO48" s="237"/>
      <c r="BP48" s="237"/>
      <c r="BQ48" s="234">
        <v>42</v>
      </c>
      <c r="BR48" s="235"/>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26"/>
    </row>
    <row r="49" spans="1:131" ht="26.25" customHeight="1" x14ac:dyDescent="0.2">
      <c r="A49" s="234">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28"/>
      <c r="BK49" s="228"/>
      <c r="BL49" s="228"/>
      <c r="BM49" s="228"/>
      <c r="BN49" s="228"/>
      <c r="BO49" s="237"/>
      <c r="BP49" s="237"/>
      <c r="BQ49" s="234">
        <v>43</v>
      </c>
      <c r="BR49" s="235"/>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26"/>
    </row>
    <row r="50" spans="1:131" ht="26.25" customHeight="1" x14ac:dyDescent="0.2">
      <c r="A50" s="234">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28"/>
      <c r="BK50" s="228"/>
      <c r="BL50" s="228"/>
      <c r="BM50" s="228"/>
      <c r="BN50" s="228"/>
      <c r="BO50" s="237"/>
      <c r="BP50" s="237"/>
      <c r="BQ50" s="234">
        <v>44</v>
      </c>
      <c r="BR50" s="235"/>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26"/>
    </row>
    <row r="51" spans="1:131" ht="26.25" customHeight="1" x14ac:dyDescent="0.2">
      <c r="A51" s="234">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28"/>
      <c r="BK51" s="228"/>
      <c r="BL51" s="228"/>
      <c r="BM51" s="228"/>
      <c r="BN51" s="228"/>
      <c r="BO51" s="237"/>
      <c r="BP51" s="237"/>
      <c r="BQ51" s="234">
        <v>45</v>
      </c>
      <c r="BR51" s="235"/>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26"/>
    </row>
    <row r="52" spans="1:131" ht="26.25" customHeight="1" x14ac:dyDescent="0.2">
      <c r="A52" s="234">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28"/>
      <c r="BK52" s="228"/>
      <c r="BL52" s="228"/>
      <c r="BM52" s="228"/>
      <c r="BN52" s="228"/>
      <c r="BO52" s="237"/>
      <c r="BP52" s="237"/>
      <c r="BQ52" s="234">
        <v>46</v>
      </c>
      <c r="BR52" s="235"/>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26"/>
    </row>
    <row r="53" spans="1:131" ht="26.25" customHeight="1" x14ac:dyDescent="0.2">
      <c r="A53" s="234">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28"/>
      <c r="BK53" s="228"/>
      <c r="BL53" s="228"/>
      <c r="BM53" s="228"/>
      <c r="BN53" s="228"/>
      <c r="BO53" s="237"/>
      <c r="BP53" s="237"/>
      <c r="BQ53" s="234">
        <v>47</v>
      </c>
      <c r="BR53" s="235"/>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26"/>
    </row>
    <row r="54" spans="1:131" ht="26.25" customHeight="1" x14ac:dyDescent="0.2">
      <c r="A54" s="234">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28"/>
      <c r="BK54" s="228"/>
      <c r="BL54" s="228"/>
      <c r="BM54" s="228"/>
      <c r="BN54" s="228"/>
      <c r="BO54" s="237"/>
      <c r="BP54" s="237"/>
      <c r="BQ54" s="234">
        <v>48</v>
      </c>
      <c r="BR54" s="235"/>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26"/>
    </row>
    <row r="55" spans="1:131" ht="26.25" customHeight="1" x14ac:dyDescent="0.2">
      <c r="A55" s="234">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28"/>
      <c r="BK55" s="228"/>
      <c r="BL55" s="228"/>
      <c r="BM55" s="228"/>
      <c r="BN55" s="228"/>
      <c r="BO55" s="237"/>
      <c r="BP55" s="237"/>
      <c r="BQ55" s="234">
        <v>49</v>
      </c>
      <c r="BR55" s="235"/>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26"/>
    </row>
    <row r="56" spans="1:131" ht="26.25" customHeight="1" x14ac:dyDescent="0.2">
      <c r="A56" s="234">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28"/>
      <c r="BK56" s="228"/>
      <c r="BL56" s="228"/>
      <c r="BM56" s="228"/>
      <c r="BN56" s="228"/>
      <c r="BO56" s="237"/>
      <c r="BP56" s="237"/>
      <c r="BQ56" s="234">
        <v>50</v>
      </c>
      <c r="BR56" s="235"/>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26"/>
    </row>
    <row r="57" spans="1:131" ht="26.25" customHeight="1" x14ac:dyDescent="0.2">
      <c r="A57" s="234">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28"/>
      <c r="BK57" s="228"/>
      <c r="BL57" s="228"/>
      <c r="BM57" s="228"/>
      <c r="BN57" s="228"/>
      <c r="BO57" s="237"/>
      <c r="BP57" s="237"/>
      <c r="BQ57" s="234">
        <v>51</v>
      </c>
      <c r="BR57" s="235"/>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26"/>
    </row>
    <row r="58" spans="1:131" ht="26.25" customHeight="1" x14ac:dyDescent="0.2">
      <c r="A58" s="234">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28"/>
      <c r="BK58" s="228"/>
      <c r="BL58" s="228"/>
      <c r="BM58" s="228"/>
      <c r="BN58" s="228"/>
      <c r="BO58" s="237"/>
      <c r="BP58" s="237"/>
      <c r="BQ58" s="234">
        <v>52</v>
      </c>
      <c r="BR58" s="235"/>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26"/>
    </row>
    <row r="59" spans="1:131" ht="26.25" customHeight="1" x14ac:dyDescent="0.2">
      <c r="A59" s="234">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28"/>
      <c r="BK59" s="228"/>
      <c r="BL59" s="228"/>
      <c r="BM59" s="228"/>
      <c r="BN59" s="228"/>
      <c r="BO59" s="237"/>
      <c r="BP59" s="237"/>
      <c r="BQ59" s="234">
        <v>53</v>
      </c>
      <c r="BR59" s="235"/>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26"/>
    </row>
    <row r="60" spans="1:131" ht="26.25" customHeight="1" x14ac:dyDescent="0.2">
      <c r="A60" s="234">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28"/>
      <c r="BK60" s="228"/>
      <c r="BL60" s="228"/>
      <c r="BM60" s="228"/>
      <c r="BN60" s="228"/>
      <c r="BO60" s="237"/>
      <c r="BP60" s="237"/>
      <c r="BQ60" s="234">
        <v>54</v>
      </c>
      <c r="BR60" s="235"/>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26"/>
    </row>
    <row r="61" spans="1:131" ht="26.25" customHeight="1" thickBot="1" x14ac:dyDescent="0.25">
      <c r="A61" s="234">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28"/>
      <c r="BK61" s="228"/>
      <c r="BL61" s="228"/>
      <c r="BM61" s="228"/>
      <c r="BN61" s="228"/>
      <c r="BO61" s="237"/>
      <c r="BP61" s="237"/>
      <c r="BQ61" s="234">
        <v>55</v>
      </c>
      <c r="BR61" s="235"/>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26"/>
    </row>
    <row r="62" spans="1:131" ht="26.25" customHeight="1" x14ac:dyDescent="0.2">
      <c r="A62" s="234">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397</v>
      </c>
      <c r="BK62" s="1028"/>
      <c r="BL62" s="1028"/>
      <c r="BM62" s="1028"/>
      <c r="BN62" s="1029"/>
      <c r="BO62" s="237"/>
      <c r="BP62" s="237"/>
      <c r="BQ62" s="234">
        <v>56</v>
      </c>
      <c r="BR62" s="235"/>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26"/>
    </row>
    <row r="63" spans="1:131" ht="26.25" customHeight="1" thickBot="1" x14ac:dyDescent="0.25">
      <c r="A63" s="236" t="s">
        <v>378</v>
      </c>
      <c r="B63" s="937" t="s">
        <v>398</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11493</v>
      </c>
      <c r="AG63" s="959"/>
      <c r="AH63" s="959"/>
      <c r="AI63" s="959"/>
      <c r="AJ63" s="1022"/>
      <c r="AK63" s="1023"/>
      <c r="AL63" s="963"/>
      <c r="AM63" s="963"/>
      <c r="AN63" s="963"/>
      <c r="AO63" s="963"/>
      <c r="AP63" s="959">
        <v>95077</v>
      </c>
      <c r="AQ63" s="959"/>
      <c r="AR63" s="959"/>
      <c r="AS63" s="959"/>
      <c r="AT63" s="959"/>
      <c r="AU63" s="959">
        <v>51295</v>
      </c>
      <c r="AV63" s="959"/>
      <c r="AW63" s="959"/>
      <c r="AX63" s="959"/>
      <c r="AY63" s="959"/>
      <c r="AZ63" s="1017"/>
      <c r="BA63" s="1017"/>
      <c r="BB63" s="1017"/>
      <c r="BC63" s="1017"/>
      <c r="BD63" s="1017"/>
      <c r="BE63" s="960"/>
      <c r="BF63" s="960"/>
      <c r="BG63" s="960"/>
      <c r="BH63" s="960"/>
      <c r="BI63" s="961"/>
      <c r="BJ63" s="1018" t="s">
        <v>122</v>
      </c>
      <c r="BK63" s="953"/>
      <c r="BL63" s="953"/>
      <c r="BM63" s="953"/>
      <c r="BN63" s="1019"/>
      <c r="BO63" s="237"/>
      <c r="BP63" s="237"/>
      <c r="BQ63" s="234">
        <v>57</v>
      </c>
      <c r="BR63" s="235"/>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26"/>
    </row>
    <row r="64" spans="1:131" ht="26.25" customHeight="1" x14ac:dyDescent="0.2">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26"/>
    </row>
    <row r="65" spans="1:131" ht="26.25" customHeight="1" thickBot="1" x14ac:dyDescent="0.25">
      <c r="A65" s="228" t="s">
        <v>399</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26"/>
    </row>
    <row r="66" spans="1:131" ht="26.25" customHeight="1" x14ac:dyDescent="0.2">
      <c r="A66" s="995" t="s">
        <v>400</v>
      </c>
      <c r="B66" s="996"/>
      <c r="C66" s="996"/>
      <c r="D66" s="996"/>
      <c r="E66" s="996"/>
      <c r="F66" s="996"/>
      <c r="G66" s="996"/>
      <c r="H66" s="996"/>
      <c r="I66" s="996"/>
      <c r="J66" s="996"/>
      <c r="K66" s="996"/>
      <c r="L66" s="996"/>
      <c r="M66" s="996"/>
      <c r="N66" s="996"/>
      <c r="O66" s="996"/>
      <c r="P66" s="997"/>
      <c r="Q66" s="1001" t="s">
        <v>382</v>
      </c>
      <c r="R66" s="1002"/>
      <c r="S66" s="1002"/>
      <c r="T66" s="1002"/>
      <c r="U66" s="1003"/>
      <c r="V66" s="1001" t="s">
        <v>383</v>
      </c>
      <c r="W66" s="1002"/>
      <c r="X66" s="1002"/>
      <c r="Y66" s="1002"/>
      <c r="Z66" s="1003"/>
      <c r="AA66" s="1001" t="s">
        <v>384</v>
      </c>
      <c r="AB66" s="1002"/>
      <c r="AC66" s="1002"/>
      <c r="AD66" s="1002"/>
      <c r="AE66" s="1003"/>
      <c r="AF66" s="1007" t="s">
        <v>385</v>
      </c>
      <c r="AG66" s="1008"/>
      <c r="AH66" s="1008"/>
      <c r="AI66" s="1008"/>
      <c r="AJ66" s="1009"/>
      <c r="AK66" s="1001" t="s">
        <v>386</v>
      </c>
      <c r="AL66" s="996"/>
      <c r="AM66" s="996"/>
      <c r="AN66" s="996"/>
      <c r="AO66" s="997"/>
      <c r="AP66" s="1001" t="s">
        <v>387</v>
      </c>
      <c r="AQ66" s="1002"/>
      <c r="AR66" s="1002"/>
      <c r="AS66" s="1002"/>
      <c r="AT66" s="1003"/>
      <c r="AU66" s="1001" t="s">
        <v>401</v>
      </c>
      <c r="AV66" s="1002"/>
      <c r="AW66" s="1002"/>
      <c r="AX66" s="1002"/>
      <c r="AY66" s="1003"/>
      <c r="AZ66" s="1001" t="s">
        <v>364</v>
      </c>
      <c r="BA66" s="1002"/>
      <c r="BB66" s="1002"/>
      <c r="BC66" s="1002"/>
      <c r="BD66" s="1015"/>
      <c r="BE66" s="237"/>
      <c r="BF66" s="237"/>
      <c r="BG66" s="237"/>
      <c r="BH66" s="237"/>
      <c r="BI66" s="237"/>
      <c r="BJ66" s="237"/>
      <c r="BK66" s="237"/>
      <c r="BL66" s="237"/>
      <c r="BM66" s="237"/>
      <c r="BN66" s="237"/>
      <c r="BO66" s="237"/>
      <c r="BP66" s="237"/>
      <c r="BQ66" s="234">
        <v>60</v>
      </c>
      <c r="BR66" s="239"/>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26"/>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37"/>
      <c r="BF67" s="237"/>
      <c r="BG67" s="237"/>
      <c r="BH67" s="237"/>
      <c r="BI67" s="237"/>
      <c r="BJ67" s="237"/>
      <c r="BK67" s="237"/>
      <c r="BL67" s="237"/>
      <c r="BM67" s="237"/>
      <c r="BN67" s="237"/>
      <c r="BO67" s="237"/>
      <c r="BP67" s="237"/>
      <c r="BQ67" s="234">
        <v>61</v>
      </c>
      <c r="BR67" s="239"/>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26"/>
    </row>
    <row r="68" spans="1:131" ht="26.25" customHeight="1" thickTop="1" x14ac:dyDescent="0.2">
      <c r="A68" s="232">
        <v>1</v>
      </c>
      <c r="B68" s="985" t="s">
        <v>570</v>
      </c>
      <c r="C68" s="986"/>
      <c r="D68" s="986"/>
      <c r="E68" s="986"/>
      <c r="F68" s="986"/>
      <c r="G68" s="986"/>
      <c r="H68" s="986"/>
      <c r="I68" s="986"/>
      <c r="J68" s="986"/>
      <c r="K68" s="986"/>
      <c r="L68" s="986"/>
      <c r="M68" s="986"/>
      <c r="N68" s="986"/>
      <c r="O68" s="986"/>
      <c r="P68" s="987"/>
      <c r="Q68" s="988">
        <v>87515</v>
      </c>
      <c r="R68" s="982"/>
      <c r="S68" s="982"/>
      <c r="T68" s="982"/>
      <c r="U68" s="982"/>
      <c r="V68" s="982">
        <v>81346</v>
      </c>
      <c r="W68" s="982"/>
      <c r="X68" s="982"/>
      <c r="Y68" s="982"/>
      <c r="Z68" s="982"/>
      <c r="AA68" s="982">
        <v>6169</v>
      </c>
      <c r="AB68" s="982"/>
      <c r="AC68" s="982"/>
      <c r="AD68" s="982"/>
      <c r="AE68" s="982"/>
      <c r="AF68" s="982">
        <v>13225</v>
      </c>
      <c r="AG68" s="982"/>
      <c r="AH68" s="982"/>
      <c r="AI68" s="982"/>
      <c r="AJ68" s="982"/>
      <c r="AK68" s="982" t="s">
        <v>489</v>
      </c>
      <c r="AL68" s="982"/>
      <c r="AM68" s="982"/>
      <c r="AN68" s="982"/>
      <c r="AO68" s="982"/>
      <c r="AP68" s="982" t="s">
        <v>489</v>
      </c>
      <c r="AQ68" s="982"/>
      <c r="AR68" s="982"/>
      <c r="AS68" s="982"/>
      <c r="AT68" s="982"/>
      <c r="AU68" s="982" t="s">
        <v>489</v>
      </c>
      <c r="AV68" s="982"/>
      <c r="AW68" s="982"/>
      <c r="AX68" s="982"/>
      <c r="AY68" s="982"/>
      <c r="AZ68" s="983"/>
      <c r="BA68" s="983"/>
      <c r="BB68" s="983"/>
      <c r="BC68" s="983"/>
      <c r="BD68" s="984"/>
      <c r="BE68" s="237"/>
      <c r="BF68" s="237"/>
      <c r="BG68" s="237"/>
      <c r="BH68" s="237"/>
      <c r="BI68" s="237"/>
      <c r="BJ68" s="237"/>
      <c r="BK68" s="237"/>
      <c r="BL68" s="237"/>
      <c r="BM68" s="237"/>
      <c r="BN68" s="237"/>
      <c r="BO68" s="237"/>
      <c r="BP68" s="237"/>
      <c r="BQ68" s="234">
        <v>62</v>
      </c>
      <c r="BR68" s="239"/>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26"/>
    </row>
    <row r="69" spans="1:131" ht="26.25" customHeight="1" x14ac:dyDescent="0.2">
      <c r="A69" s="234">
        <v>2</v>
      </c>
      <c r="B69" s="974" t="s">
        <v>562</v>
      </c>
      <c r="C69" s="975"/>
      <c r="D69" s="975"/>
      <c r="E69" s="975"/>
      <c r="F69" s="975"/>
      <c r="G69" s="975"/>
      <c r="H69" s="975"/>
      <c r="I69" s="975"/>
      <c r="J69" s="975"/>
      <c r="K69" s="975"/>
      <c r="L69" s="975"/>
      <c r="M69" s="975"/>
      <c r="N69" s="975"/>
      <c r="O69" s="975"/>
      <c r="P69" s="976"/>
      <c r="Q69" s="977">
        <v>1</v>
      </c>
      <c r="R69" s="971"/>
      <c r="S69" s="971"/>
      <c r="T69" s="971"/>
      <c r="U69" s="971"/>
      <c r="V69" s="971">
        <v>1</v>
      </c>
      <c r="W69" s="971"/>
      <c r="X69" s="971"/>
      <c r="Y69" s="971"/>
      <c r="Z69" s="971"/>
      <c r="AA69" s="971">
        <v>0</v>
      </c>
      <c r="AB69" s="971"/>
      <c r="AC69" s="971"/>
      <c r="AD69" s="971"/>
      <c r="AE69" s="971"/>
      <c r="AF69" s="971">
        <v>0</v>
      </c>
      <c r="AG69" s="971"/>
      <c r="AH69" s="971"/>
      <c r="AI69" s="971"/>
      <c r="AJ69" s="971"/>
      <c r="AK69" s="971">
        <v>1</v>
      </c>
      <c r="AL69" s="971"/>
      <c r="AM69" s="971"/>
      <c r="AN69" s="971"/>
      <c r="AO69" s="971"/>
      <c r="AP69" s="971" t="s">
        <v>489</v>
      </c>
      <c r="AQ69" s="971"/>
      <c r="AR69" s="971"/>
      <c r="AS69" s="971"/>
      <c r="AT69" s="971"/>
      <c r="AU69" s="971" t="s">
        <v>489</v>
      </c>
      <c r="AV69" s="971"/>
      <c r="AW69" s="971"/>
      <c r="AX69" s="971"/>
      <c r="AY69" s="971"/>
      <c r="AZ69" s="972"/>
      <c r="BA69" s="972"/>
      <c r="BB69" s="972"/>
      <c r="BC69" s="972"/>
      <c r="BD69" s="973"/>
      <c r="BE69" s="237"/>
      <c r="BF69" s="237"/>
      <c r="BG69" s="237"/>
      <c r="BH69" s="237"/>
      <c r="BI69" s="237"/>
      <c r="BJ69" s="237"/>
      <c r="BK69" s="237"/>
      <c r="BL69" s="237"/>
      <c r="BM69" s="237"/>
      <c r="BN69" s="237"/>
      <c r="BO69" s="237"/>
      <c r="BP69" s="237"/>
      <c r="BQ69" s="234">
        <v>63</v>
      </c>
      <c r="BR69" s="239"/>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26"/>
    </row>
    <row r="70" spans="1:131" ht="26.25" customHeight="1" x14ac:dyDescent="0.2">
      <c r="A70" s="234">
        <v>3</v>
      </c>
      <c r="B70" s="974" t="s">
        <v>563</v>
      </c>
      <c r="C70" s="975"/>
      <c r="D70" s="975"/>
      <c r="E70" s="975"/>
      <c r="F70" s="975"/>
      <c r="G70" s="975"/>
      <c r="H70" s="975"/>
      <c r="I70" s="975"/>
      <c r="J70" s="975"/>
      <c r="K70" s="975"/>
      <c r="L70" s="975"/>
      <c r="M70" s="975"/>
      <c r="N70" s="975"/>
      <c r="O70" s="975"/>
      <c r="P70" s="976"/>
      <c r="Q70" s="977">
        <v>25</v>
      </c>
      <c r="R70" s="971"/>
      <c r="S70" s="971"/>
      <c r="T70" s="971"/>
      <c r="U70" s="971"/>
      <c r="V70" s="971">
        <v>23</v>
      </c>
      <c r="W70" s="971"/>
      <c r="X70" s="971"/>
      <c r="Y70" s="971"/>
      <c r="Z70" s="971"/>
      <c r="AA70" s="971">
        <v>2</v>
      </c>
      <c r="AB70" s="971"/>
      <c r="AC70" s="971"/>
      <c r="AD70" s="971"/>
      <c r="AE70" s="971"/>
      <c r="AF70" s="971">
        <v>2</v>
      </c>
      <c r="AG70" s="971"/>
      <c r="AH70" s="971"/>
      <c r="AI70" s="971"/>
      <c r="AJ70" s="971"/>
      <c r="AK70" s="971" t="s">
        <v>489</v>
      </c>
      <c r="AL70" s="971"/>
      <c r="AM70" s="971"/>
      <c r="AN70" s="971"/>
      <c r="AO70" s="971"/>
      <c r="AP70" s="971" t="s">
        <v>489</v>
      </c>
      <c r="AQ70" s="971"/>
      <c r="AR70" s="971"/>
      <c r="AS70" s="971"/>
      <c r="AT70" s="971"/>
      <c r="AU70" s="971" t="s">
        <v>489</v>
      </c>
      <c r="AV70" s="971"/>
      <c r="AW70" s="971"/>
      <c r="AX70" s="971"/>
      <c r="AY70" s="971"/>
      <c r="AZ70" s="972"/>
      <c r="BA70" s="972"/>
      <c r="BB70" s="972"/>
      <c r="BC70" s="972"/>
      <c r="BD70" s="973"/>
      <c r="BE70" s="237"/>
      <c r="BF70" s="237"/>
      <c r="BG70" s="237"/>
      <c r="BH70" s="237"/>
      <c r="BI70" s="237"/>
      <c r="BJ70" s="237"/>
      <c r="BK70" s="237"/>
      <c r="BL70" s="237"/>
      <c r="BM70" s="237"/>
      <c r="BN70" s="237"/>
      <c r="BO70" s="237"/>
      <c r="BP70" s="237"/>
      <c r="BQ70" s="234">
        <v>64</v>
      </c>
      <c r="BR70" s="239"/>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26"/>
    </row>
    <row r="71" spans="1:131" ht="26.25" customHeight="1" x14ac:dyDescent="0.2">
      <c r="A71" s="234">
        <v>4</v>
      </c>
      <c r="B71" s="974" t="s">
        <v>564</v>
      </c>
      <c r="C71" s="975"/>
      <c r="D71" s="975"/>
      <c r="E71" s="975"/>
      <c r="F71" s="975"/>
      <c r="G71" s="975"/>
      <c r="H71" s="975"/>
      <c r="I71" s="975"/>
      <c r="J71" s="975"/>
      <c r="K71" s="975"/>
      <c r="L71" s="975"/>
      <c r="M71" s="975"/>
      <c r="N71" s="975"/>
      <c r="O71" s="975"/>
      <c r="P71" s="976"/>
      <c r="Q71" s="977">
        <v>106</v>
      </c>
      <c r="R71" s="971"/>
      <c r="S71" s="971"/>
      <c r="T71" s="971"/>
      <c r="U71" s="971"/>
      <c r="V71" s="971">
        <v>103</v>
      </c>
      <c r="W71" s="971"/>
      <c r="X71" s="971"/>
      <c r="Y71" s="971"/>
      <c r="Z71" s="971"/>
      <c r="AA71" s="971">
        <v>3</v>
      </c>
      <c r="AB71" s="971"/>
      <c r="AC71" s="971"/>
      <c r="AD71" s="971"/>
      <c r="AE71" s="971"/>
      <c r="AF71" s="971">
        <v>3</v>
      </c>
      <c r="AG71" s="971"/>
      <c r="AH71" s="971"/>
      <c r="AI71" s="971"/>
      <c r="AJ71" s="971"/>
      <c r="AK71" s="971" t="s">
        <v>489</v>
      </c>
      <c r="AL71" s="971"/>
      <c r="AM71" s="971"/>
      <c r="AN71" s="971"/>
      <c r="AO71" s="971"/>
      <c r="AP71" s="971" t="s">
        <v>489</v>
      </c>
      <c r="AQ71" s="971"/>
      <c r="AR71" s="971"/>
      <c r="AS71" s="971"/>
      <c r="AT71" s="971"/>
      <c r="AU71" s="971" t="s">
        <v>489</v>
      </c>
      <c r="AV71" s="971"/>
      <c r="AW71" s="971"/>
      <c r="AX71" s="971"/>
      <c r="AY71" s="971"/>
      <c r="AZ71" s="972"/>
      <c r="BA71" s="972"/>
      <c r="BB71" s="972"/>
      <c r="BC71" s="972"/>
      <c r="BD71" s="973"/>
      <c r="BE71" s="237"/>
      <c r="BF71" s="237"/>
      <c r="BG71" s="237"/>
      <c r="BH71" s="237"/>
      <c r="BI71" s="237"/>
      <c r="BJ71" s="237"/>
      <c r="BK71" s="237"/>
      <c r="BL71" s="237"/>
      <c r="BM71" s="237"/>
      <c r="BN71" s="237"/>
      <c r="BO71" s="237"/>
      <c r="BP71" s="237"/>
      <c r="BQ71" s="234">
        <v>65</v>
      </c>
      <c r="BR71" s="239"/>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26"/>
    </row>
    <row r="72" spans="1:131" ht="26.25" customHeight="1" x14ac:dyDescent="0.2">
      <c r="A72" s="234">
        <v>5</v>
      </c>
      <c r="B72" s="974" t="s">
        <v>565</v>
      </c>
      <c r="C72" s="975"/>
      <c r="D72" s="975"/>
      <c r="E72" s="975"/>
      <c r="F72" s="975"/>
      <c r="G72" s="975"/>
      <c r="H72" s="975"/>
      <c r="I72" s="975"/>
      <c r="J72" s="975"/>
      <c r="K72" s="975"/>
      <c r="L72" s="975"/>
      <c r="M72" s="975"/>
      <c r="N72" s="975"/>
      <c r="O72" s="975"/>
      <c r="P72" s="976"/>
      <c r="Q72" s="977">
        <v>16692</v>
      </c>
      <c r="R72" s="971"/>
      <c r="S72" s="971"/>
      <c r="T72" s="971"/>
      <c r="U72" s="971"/>
      <c r="V72" s="971">
        <v>16687</v>
      </c>
      <c r="W72" s="971"/>
      <c r="X72" s="971"/>
      <c r="Y72" s="971"/>
      <c r="Z72" s="971"/>
      <c r="AA72" s="971">
        <v>5</v>
      </c>
      <c r="AB72" s="971"/>
      <c r="AC72" s="971"/>
      <c r="AD72" s="971"/>
      <c r="AE72" s="971"/>
      <c r="AF72" s="971" t="s">
        <v>552</v>
      </c>
      <c r="AG72" s="971"/>
      <c r="AH72" s="971"/>
      <c r="AI72" s="971"/>
      <c r="AJ72" s="971"/>
      <c r="AK72" s="971" t="s">
        <v>489</v>
      </c>
      <c r="AL72" s="971"/>
      <c r="AM72" s="971"/>
      <c r="AN72" s="971"/>
      <c r="AO72" s="971"/>
      <c r="AP72" s="971">
        <v>18216</v>
      </c>
      <c r="AQ72" s="971"/>
      <c r="AR72" s="971"/>
      <c r="AS72" s="971"/>
      <c r="AT72" s="971"/>
      <c r="AU72" s="971">
        <v>747</v>
      </c>
      <c r="AV72" s="971"/>
      <c r="AW72" s="971"/>
      <c r="AX72" s="971"/>
      <c r="AY72" s="971"/>
      <c r="AZ72" s="972"/>
      <c r="BA72" s="972"/>
      <c r="BB72" s="972"/>
      <c r="BC72" s="972"/>
      <c r="BD72" s="973"/>
      <c r="BE72" s="237"/>
      <c r="BF72" s="237"/>
      <c r="BG72" s="237"/>
      <c r="BH72" s="237"/>
      <c r="BI72" s="237"/>
      <c r="BJ72" s="237"/>
      <c r="BK72" s="237"/>
      <c r="BL72" s="237"/>
      <c r="BM72" s="237"/>
      <c r="BN72" s="237"/>
      <c r="BO72" s="237"/>
      <c r="BP72" s="237"/>
      <c r="BQ72" s="234">
        <v>66</v>
      </c>
      <c r="BR72" s="239"/>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26"/>
    </row>
    <row r="73" spans="1:131" ht="26.25" customHeight="1" x14ac:dyDescent="0.2">
      <c r="A73" s="234">
        <v>6</v>
      </c>
      <c r="B73" s="974" t="s">
        <v>566</v>
      </c>
      <c r="C73" s="975"/>
      <c r="D73" s="975"/>
      <c r="E73" s="975"/>
      <c r="F73" s="975"/>
      <c r="G73" s="975"/>
      <c r="H73" s="975"/>
      <c r="I73" s="975"/>
      <c r="J73" s="975"/>
      <c r="K73" s="975"/>
      <c r="L73" s="975"/>
      <c r="M73" s="975"/>
      <c r="N73" s="975"/>
      <c r="O73" s="975"/>
      <c r="P73" s="976"/>
      <c r="Q73" s="977">
        <v>230</v>
      </c>
      <c r="R73" s="971"/>
      <c r="S73" s="971"/>
      <c r="T73" s="971"/>
      <c r="U73" s="971"/>
      <c r="V73" s="971">
        <v>195</v>
      </c>
      <c r="W73" s="971"/>
      <c r="X73" s="971"/>
      <c r="Y73" s="971"/>
      <c r="Z73" s="971"/>
      <c r="AA73" s="971">
        <v>35</v>
      </c>
      <c r="AB73" s="971"/>
      <c r="AC73" s="971"/>
      <c r="AD73" s="971"/>
      <c r="AE73" s="971"/>
      <c r="AF73" s="971">
        <v>35</v>
      </c>
      <c r="AG73" s="971"/>
      <c r="AH73" s="971"/>
      <c r="AI73" s="971"/>
      <c r="AJ73" s="971"/>
      <c r="AK73" s="971" t="s">
        <v>489</v>
      </c>
      <c r="AL73" s="971"/>
      <c r="AM73" s="971"/>
      <c r="AN73" s="971"/>
      <c r="AO73" s="971"/>
      <c r="AP73" s="971" t="s">
        <v>552</v>
      </c>
      <c r="AQ73" s="971"/>
      <c r="AR73" s="971"/>
      <c r="AS73" s="971"/>
      <c r="AT73" s="971"/>
      <c r="AU73" s="971" t="s">
        <v>552</v>
      </c>
      <c r="AV73" s="971"/>
      <c r="AW73" s="971"/>
      <c r="AX73" s="971"/>
      <c r="AY73" s="971"/>
      <c r="AZ73" s="972"/>
      <c r="BA73" s="972"/>
      <c r="BB73" s="972"/>
      <c r="BC73" s="972"/>
      <c r="BD73" s="973"/>
      <c r="BE73" s="237"/>
      <c r="BF73" s="237"/>
      <c r="BG73" s="237"/>
      <c r="BH73" s="237"/>
      <c r="BI73" s="237"/>
      <c r="BJ73" s="237"/>
      <c r="BK73" s="237"/>
      <c r="BL73" s="237"/>
      <c r="BM73" s="237"/>
      <c r="BN73" s="237"/>
      <c r="BO73" s="237"/>
      <c r="BP73" s="237"/>
      <c r="BQ73" s="234">
        <v>67</v>
      </c>
      <c r="BR73" s="239"/>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26"/>
    </row>
    <row r="74" spans="1:131" ht="26.25" customHeight="1" x14ac:dyDescent="0.2">
      <c r="A74" s="234">
        <v>7</v>
      </c>
      <c r="B74" s="974" t="s">
        <v>567</v>
      </c>
      <c r="C74" s="975"/>
      <c r="D74" s="975"/>
      <c r="E74" s="975"/>
      <c r="F74" s="975"/>
      <c r="G74" s="975"/>
      <c r="H74" s="975"/>
      <c r="I74" s="975"/>
      <c r="J74" s="975"/>
      <c r="K74" s="975"/>
      <c r="L74" s="975"/>
      <c r="M74" s="975"/>
      <c r="N74" s="975"/>
      <c r="O74" s="975"/>
      <c r="P74" s="976"/>
      <c r="Q74" s="977">
        <v>1359863</v>
      </c>
      <c r="R74" s="971"/>
      <c r="S74" s="971"/>
      <c r="T74" s="971"/>
      <c r="U74" s="971"/>
      <c r="V74" s="971">
        <v>1332205</v>
      </c>
      <c r="W74" s="971"/>
      <c r="X74" s="971"/>
      <c r="Y74" s="971"/>
      <c r="Z74" s="971"/>
      <c r="AA74" s="971">
        <v>27659</v>
      </c>
      <c r="AB74" s="971"/>
      <c r="AC74" s="971"/>
      <c r="AD74" s="971"/>
      <c r="AE74" s="971"/>
      <c r="AF74" s="971">
        <v>27659</v>
      </c>
      <c r="AG74" s="971"/>
      <c r="AH74" s="971"/>
      <c r="AI74" s="971"/>
      <c r="AJ74" s="971"/>
      <c r="AK74" s="971">
        <v>9500</v>
      </c>
      <c r="AL74" s="971"/>
      <c r="AM74" s="971"/>
      <c r="AN74" s="971"/>
      <c r="AO74" s="971"/>
      <c r="AP74" s="971" t="s">
        <v>552</v>
      </c>
      <c r="AQ74" s="971"/>
      <c r="AR74" s="971"/>
      <c r="AS74" s="971"/>
      <c r="AT74" s="971"/>
      <c r="AU74" s="971" t="s">
        <v>552</v>
      </c>
      <c r="AV74" s="971"/>
      <c r="AW74" s="971"/>
      <c r="AX74" s="971"/>
      <c r="AY74" s="971"/>
      <c r="AZ74" s="972"/>
      <c r="BA74" s="972"/>
      <c r="BB74" s="972"/>
      <c r="BC74" s="972"/>
      <c r="BD74" s="973"/>
      <c r="BE74" s="237"/>
      <c r="BF74" s="237"/>
      <c r="BG74" s="237"/>
      <c r="BH74" s="237"/>
      <c r="BI74" s="237"/>
      <c r="BJ74" s="237"/>
      <c r="BK74" s="237"/>
      <c r="BL74" s="237"/>
      <c r="BM74" s="237"/>
      <c r="BN74" s="237"/>
      <c r="BO74" s="237"/>
      <c r="BP74" s="237"/>
      <c r="BQ74" s="234">
        <v>68</v>
      </c>
      <c r="BR74" s="239"/>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26"/>
    </row>
    <row r="75" spans="1:131" ht="26.25" customHeight="1" x14ac:dyDescent="0.2">
      <c r="A75" s="234">
        <v>8</v>
      </c>
      <c r="B75" s="974" t="s">
        <v>568</v>
      </c>
      <c r="C75" s="975"/>
      <c r="D75" s="975"/>
      <c r="E75" s="975"/>
      <c r="F75" s="975"/>
      <c r="G75" s="975"/>
      <c r="H75" s="975"/>
      <c r="I75" s="975"/>
      <c r="J75" s="975"/>
      <c r="K75" s="975"/>
      <c r="L75" s="975"/>
      <c r="M75" s="975"/>
      <c r="N75" s="975"/>
      <c r="O75" s="975"/>
      <c r="P75" s="976"/>
      <c r="Q75" s="978">
        <v>38885</v>
      </c>
      <c r="R75" s="979"/>
      <c r="S75" s="979"/>
      <c r="T75" s="979"/>
      <c r="U75" s="980"/>
      <c r="V75" s="981">
        <v>35641</v>
      </c>
      <c r="W75" s="979"/>
      <c r="X75" s="979"/>
      <c r="Y75" s="979"/>
      <c r="Z75" s="980"/>
      <c r="AA75" s="981">
        <v>3244</v>
      </c>
      <c r="AB75" s="979"/>
      <c r="AC75" s="979"/>
      <c r="AD75" s="979"/>
      <c r="AE75" s="980"/>
      <c r="AF75" s="981">
        <v>26209</v>
      </c>
      <c r="AG75" s="979"/>
      <c r="AH75" s="979"/>
      <c r="AI75" s="979"/>
      <c r="AJ75" s="980"/>
      <c r="AK75" s="981" t="s">
        <v>552</v>
      </c>
      <c r="AL75" s="979"/>
      <c r="AM75" s="979"/>
      <c r="AN75" s="979"/>
      <c r="AO75" s="980"/>
      <c r="AP75" s="981">
        <v>94795</v>
      </c>
      <c r="AQ75" s="979"/>
      <c r="AR75" s="979"/>
      <c r="AS75" s="979"/>
      <c r="AT75" s="980"/>
      <c r="AU75" s="981" t="s">
        <v>552</v>
      </c>
      <c r="AV75" s="979"/>
      <c r="AW75" s="979"/>
      <c r="AX75" s="979"/>
      <c r="AY75" s="980"/>
      <c r="AZ75" s="972"/>
      <c r="BA75" s="972"/>
      <c r="BB75" s="972"/>
      <c r="BC75" s="972"/>
      <c r="BD75" s="973"/>
      <c r="BE75" s="237"/>
      <c r="BF75" s="237"/>
      <c r="BG75" s="237"/>
      <c r="BH75" s="237"/>
      <c r="BI75" s="237"/>
      <c r="BJ75" s="237"/>
      <c r="BK75" s="237"/>
      <c r="BL75" s="237"/>
      <c r="BM75" s="237"/>
      <c r="BN75" s="237"/>
      <c r="BO75" s="237"/>
      <c r="BP75" s="237"/>
      <c r="BQ75" s="234">
        <v>69</v>
      </c>
      <c r="BR75" s="239"/>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26"/>
    </row>
    <row r="76" spans="1:131" ht="26.25" customHeight="1" x14ac:dyDescent="0.2">
      <c r="A76" s="234">
        <v>9</v>
      </c>
      <c r="B76" s="974" t="s">
        <v>569</v>
      </c>
      <c r="C76" s="975"/>
      <c r="D76" s="975"/>
      <c r="E76" s="975"/>
      <c r="F76" s="975"/>
      <c r="G76" s="975"/>
      <c r="H76" s="975"/>
      <c r="I76" s="975"/>
      <c r="J76" s="975"/>
      <c r="K76" s="975"/>
      <c r="L76" s="975"/>
      <c r="M76" s="975"/>
      <c r="N76" s="975"/>
      <c r="O76" s="975"/>
      <c r="P76" s="976"/>
      <c r="Q76" s="978">
        <v>6635</v>
      </c>
      <c r="R76" s="979"/>
      <c r="S76" s="979"/>
      <c r="T76" s="979"/>
      <c r="U76" s="980"/>
      <c r="V76" s="981">
        <v>5820</v>
      </c>
      <c r="W76" s="979"/>
      <c r="X76" s="979"/>
      <c r="Y76" s="979"/>
      <c r="Z76" s="980"/>
      <c r="AA76" s="981">
        <v>815</v>
      </c>
      <c r="AB76" s="979"/>
      <c r="AC76" s="979"/>
      <c r="AD76" s="979"/>
      <c r="AE76" s="980"/>
      <c r="AF76" s="981">
        <v>19303</v>
      </c>
      <c r="AG76" s="979"/>
      <c r="AH76" s="979"/>
      <c r="AI76" s="979"/>
      <c r="AJ76" s="980"/>
      <c r="AK76" s="981" t="s">
        <v>552</v>
      </c>
      <c r="AL76" s="979"/>
      <c r="AM76" s="979"/>
      <c r="AN76" s="979"/>
      <c r="AO76" s="980"/>
      <c r="AP76" s="981">
        <v>22689</v>
      </c>
      <c r="AQ76" s="979"/>
      <c r="AR76" s="979"/>
      <c r="AS76" s="979"/>
      <c r="AT76" s="980"/>
      <c r="AU76" s="981" t="s">
        <v>552</v>
      </c>
      <c r="AV76" s="979"/>
      <c r="AW76" s="979"/>
      <c r="AX76" s="979"/>
      <c r="AY76" s="980"/>
      <c r="AZ76" s="972"/>
      <c r="BA76" s="972"/>
      <c r="BB76" s="972"/>
      <c r="BC76" s="972"/>
      <c r="BD76" s="973"/>
      <c r="BE76" s="237"/>
      <c r="BF76" s="237"/>
      <c r="BG76" s="237"/>
      <c r="BH76" s="237"/>
      <c r="BI76" s="237"/>
      <c r="BJ76" s="237"/>
      <c r="BK76" s="237"/>
      <c r="BL76" s="237"/>
      <c r="BM76" s="237"/>
      <c r="BN76" s="237"/>
      <c r="BO76" s="237"/>
      <c r="BP76" s="237"/>
      <c r="BQ76" s="234">
        <v>70</v>
      </c>
      <c r="BR76" s="239"/>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26"/>
    </row>
    <row r="77" spans="1:131" ht="26.25" customHeight="1" x14ac:dyDescent="0.2">
      <c r="A77" s="234">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37"/>
      <c r="BF77" s="237"/>
      <c r="BG77" s="237"/>
      <c r="BH77" s="237"/>
      <c r="BI77" s="237"/>
      <c r="BJ77" s="237"/>
      <c r="BK77" s="237"/>
      <c r="BL77" s="237"/>
      <c r="BM77" s="237"/>
      <c r="BN77" s="237"/>
      <c r="BO77" s="237"/>
      <c r="BP77" s="237"/>
      <c r="BQ77" s="234">
        <v>71</v>
      </c>
      <c r="BR77" s="239"/>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26"/>
    </row>
    <row r="78" spans="1:131" ht="26.25" customHeight="1" x14ac:dyDescent="0.2">
      <c r="A78" s="234">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37"/>
      <c r="BF78" s="237"/>
      <c r="BG78" s="237"/>
      <c r="BH78" s="237"/>
      <c r="BI78" s="237"/>
      <c r="BJ78" s="226"/>
      <c r="BK78" s="226"/>
      <c r="BL78" s="226"/>
      <c r="BM78" s="226"/>
      <c r="BN78" s="226"/>
      <c r="BO78" s="237"/>
      <c r="BP78" s="237"/>
      <c r="BQ78" s="234">
        <v>72</v>
      </c>
      <c r="BR78" s="239"/>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26"/>
    </row>
    <row r="79" spans="1:131" ht="26.25" customHeight="1" x14ac:dyDescent="0.2">
      <c r="A79" s="234">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37"/>
      <c r="BF79" s="237"/>
      <c r="BG79" s="237"/>
      <c r="BH79" s="237"/>
      <c r="BI79" s="237"/>
      <c r="BJ79" s="226"/>
      <c r="BK79" s="226"/>
      <c r="BL79" s="226"/>
      <c r="BM79" s="226"/>
      <c r="BN79" s="226"/>
      <c r="BO79" s="237"/>
      <c r="BP79" s="237"/>
      <c r="BQ79" s="234">
        <v>73</v>
      </c>
      <c r="BR79" s="239"/>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26"/>
    </row>
    <row r="80" spans="1:131" ht="26.25" customHeight="1" x14ac:dyDescent="0.2">
      <c r="A80" s="234">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37"/>
      <c r="BF80" s="237"/>
      <c r="BG80" s="237"/>
      <c r="BH80" s="237"/>
      <c r="BI80" s="237"/>
      <c r="BJ80" s="237"/>
      <c r="BK80" s="237"/>
      <c r="BL80" s="237"/>
      <c r="BM80" s="237"/>
      <c r="BN80" s="237"/>
      <c r="BO80" s="237"/>
      <c r="BP80" s="237"/>
      <c r="BQ80" s="234">
        <v>74</v>
      </c>
      <c r="BR80" s="239"/>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26"/>
    </row>
    <row r="81" spans="1:131" ht="26.25" customHeight="1" x14ac:dyDescent="0.2">
      <c r="A81" s="234">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37"/>
      <c r="BF81" s="237"/>
      <c r="BG81" s="237"/>
      <c r="BH81" s="237"/>
      <c r="BI81" s="237"/>
      <c r="BJ81" s="237"/>
      <c r="BK81" s="237"/>
      <c r="BL81" s="237"/>
      <c r="BM81" s="237"/>
      <c r="BN81" s="237"/>
      <c r="BO81" s="237"/>
      <c r="BP81" s="237"/>
      <c r="BQ81" s="234">
        <v>75</v>
      </c>
      <c r="BR81" s="239"/>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26"/>
    </row>
    <row r="82" spans="1:131" ht="26.25" customHeight="1" x14ac:dyDescent="0.2">
      <c r="A82" s="234">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37"/>
      <c r="BF82" s="237"/>
      <c r="BG82" s="237"/>
      <c r="BH82" s="237"/>
      <c r="BI82" s="237"/>
      <c r="BJ82" s="237"/>
      <c r="BK82" s="237"/>
      <c r="BL82" s="237"/>
      <c r="BM82" s="237"/>
      <c r="BN82" s="237"/>
      <c r="BO82" s="237"/>
      <c r="BP82" s="237"/>
      <c r="BQ82" s="234">
        <v>76</v>
      </c>
      <c r="BR82" s="239"/>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26"/>
    </row>
    <row r="83" spans="1:131" ht="26.25" customHeight="1" x14ac:dyDescent="0.2">
      <c r="A83" s="234">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37"/>
      <c r="BF83" s="237"/>
      <c r="BG83" s="237"/>
      <c r="BH83" s="237"/>
      <c r="BI83" s="237"/>
      <c r="BJ83" s="237"/>
      <c r="BK83" s="237"/>
      <c r="BL83" s="237"/>
      <c r="BM83" s="237"/>
      <c r="BN83" s="237"/>
      <c r="BO83" s="237"/>
      <c r="BP83" s="237"/>
      <c r="BQ83" s="234">
        <v>77</v>
      </c>
      <c r="BR83" s="239"/>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26"/>
    </row>
    <row r="84" spans="1:131" ht="26.25" customHeight="1" x14ac:dyDescent="0.2">
      <c r="A84" s="234">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37"/>
      <c r="BF84" s="237"/>
      <c r="BG84" s="237"/>
      <c r="BH84" s="237"/>
      <c r="BI84" s="237"/>
      <c r="BJ84" s="237"/>
      <c r="BK84" s="237"/>
      <c r="BL84" s="237"/>
      <c r="BM84" s="237"/>
      <c r="BN84" s="237"/>
      <c r="BO84" s="237"/>
      <c r="BP84" s="237"/>
      <c r="BQ84" s="234">
        <v>78</v>
      </c>
      <c r="BR84" s="239"/>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26"/>
    </row>
    <row r="85" spans="1:131" ht="26.25" customHeight="1" x14ac:dyDescent="0.2">
      <c r="A85" s="234">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37"/>
      <c r="BF85" s="237"/>
      <c r="BG85" s="237"/>
      <c r="BH85" s="237"/>
      <c r="BI85" s="237"/>
      <c r="BJ85" s="237"/>
      <c r="BK85" s="237"/>
      <c r="BL85" s="237"/>
      <c r="BM85" s="237"/>
      <c r="BN85" s="237"/>
      <c r="BO85" s="237"/>
      <c r="BP85" s="237"/>
      <c r="BQ85" s="234">
        <v>79</v>
      </c>
      <c r="BR85" s="239"/>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26"/>
    </row>
    <row r="86" spans="1:131" ht="26.25" customHeight="1" x14ac:dyDescent="0.2">
      <c r="A86" s="234">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37"/>
      <c r="BF86" s="237"/>
      <c r="BG86" s="237"/>
      <c r="BH86" s="237"/>
      <c r="BI86" s="237"/>
      <c r="BJ86" s="237"/>
      <c r="BK86" s="237"/>
      <c r="BL86" s="237"/>
      <c r="BM86" s="237"/>
      <c r="BN86" s="237"/>
      <c r="BO86" s="237"/>
      <c r="BP86" s="237"/>
      <c r="BQ86" s="234">
        <v>80</v>
      </c>
      <c r="BR86" s="239"/>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26"/>
    </row>
    <row r="87" spans="1:131" ht="26.25" customHeight="1" x14ac:dyDescent="0.2">
      <c r="A87" s="240">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37"/>
      <c r="BF87" s="237"/>
      <c r="BG87" s="237"/>
      <c r="BH87" s="237"/>
      <c r="BI87" s="237"/>
      <c r="BJ87" s="237"/>
      <c r="BK87" s="237"/>
      <c r="BL87" s="237"/>
      <c r="BM87" s="237"/>
      <c r="BN87" s="237"/>
      <c r="BO87" s="237"/>
      <c r="BP87" s="237"/>
      <c r="BQ87" s="234">
        <v>81</v>
      </c>
      <c r="BR87" s="239"/>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26"/>
    </row>
    <row r="88" spans="1:131" ht="26.25" customHeight="1" thickBot="1" x14ac:dyDescent="0.25">
      <c r="A88" s="236" t="s">
        <v>378</v>
      </c>
      <c r="B88" s="937" t="s">
        <v>402</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86436</v>
      </c>
      <c r="AG88" s="959"/>
      <c r="AH88" s="959"/>
      <c r="AI88" s="959"/>
      <c r="AJ88" s="959"/>
      <c r="AK88" s="963"/>
      <c r="AL88" s="963"/>
      <c r="AM88" s="963"/>
      <c r="AN88" s="963"/>
      <c r="AO88" s="963"/>
      <c r="AP88" s="959">
        <v>135700</v>
      </c>
      <c r="AQ88" s="959"/>
      <c r="AR88" s="959"/>
      <c r="AS88" s="959"/>
      <c r="AT88" s="959"/>
      <c r="AU88" s="959">
        <v>747</v>
      </c>
      <c r="AV88" s="959"/>
      <c r="AW88" s="959"/>
      <c r="AX88" s="959"/>
      <c r="AY88" s="959"/>
      <c r="AZ88" s="960"/>
      <c r="BA88" s="960"/>
      <c r="BB88" s="960"/>
      <c r="BC88" s="960"/>
      <c r="BD88" s="961"/>
      <c r="BE88" s="237"/>
      <c r="BF88" s="237"/>
      <c r="BG88" s="237"/>
      <c r="BH88" s="237"/>
      <c r="BI88" s="237"/>
      <c r="BJ88" s="237"/>
      <c r="BK88" s="237"/>
      <c r="BL88" s="237"/>
      <c r="BM88" s="237"/>
      <c r="BN88" s="237"/>
      <c r="BO88" s="237"/>
      <c r="BP88" s="237"/>
      <c r="BQ88" s="234">
        <v>82</v>
      </c>
      <c r="BR88" s="239"/>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26"/>
    </row>
    <row r="89" spans="1:13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26"/>
    </row>
    <row r="90" spans="1:13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26"/>
    </row>
    <row r="91" spans="1:13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26"/>
    </row>
    <row r="92" spans="1:13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26"/>
    </row>
    <row r="93" spans="1:13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26"/>
    </row>
    <row r="94" spans="1:13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26"/>
    </row>
    <row r="95" spans="1:13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26"/>
    </row>
    <row r="96" spans="1:13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26"/>
    </row>
    <row r="97" spans="1:13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26"/>
    </row>
    <row r="98" spans="1:13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26"/>
    </row>
    <row r="99" spans="1:13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26"/>
    </row>
    <row r="100" spans="1:13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26"/>
    </row>
    <row r="101" spans="1:13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26"/>
    </row>
    <row r="102" spans="1:13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378</v>
      </c>
      <c r="BR102" s="937" t="s">
        <v>403</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1234</v>
      </c>
      <c r="CS102" s="953"/>
      <c r="CT102" s="953"/>
      <c r="CU102" s="953"/>
      <c r="CV102" s="954"/>
      <c r="CW102" s="952"/>
      <c r="CX102" s="953"/>
      <c r="CY102" s="953"/>
      <c r="CZ102" s="953"/>
      <c r="DA102" s="954"/>
      <c r="DB102" s="952">
        <v>1509</v>
      </c>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26"/>
    </row>
    <row r="103" spans="1:13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40" t="s">
        <v>404</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26"/>
    </row>
    <row r="104" spans="1:13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41" t="s">
        <v>405</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26"/>
    </row>
    <row r="105" spans="1:131" ht="11.25" customHeight="1" x14ac:dyDescent="0.2">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2">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5">
      <c r="A107" s="245" t="s">
        <v>406</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407</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2">
      <c r="A108" s="942" t="s">
        <v>408</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409</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26" customFormat="1" ht="26.25" customHeight="1" x14ac:dyDescent="0.2">
      <c r="A109" s="895" t="s">
        <v>410</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411</v>
      </c>
      <c r="AB109" s="896"/>
      <c r="AC109" s="896"/>
      <c r="AD109" s="896"/>
      <c r="AE109" s="897"/>
      <c r="AF109" s="898" t="s">
        <v>412</v>
      </c>
      <c r="AG109" s="896"/>
      <c r="AH109" s="896"/>
      <c r="AI109" s="896"/>
      <c r="AJ109" s="897"/>
      <c r="AK109" s="898" t="s">
        <v>294</v>
      </c>
      <c r="AL109" s="896"/>
      <c r="AM109" s="896"/>
      <c r="AN109" s="896"/>
      <c r="AO109" s="897"/>
      <c r="AP109" s="898" t="s">
        <v>413</v>
      </c>
      <c r="AQ109" s="896"/>
      <c r="AR109" s="896"/>
      <c r="AS109" s="896"/>
      <c r="AT109" s="929"/>
      <c r="AU109" s="895" t="s">
        <v>410</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411</v>
      </c>
      <c r="BR109" s="896"/>
      <c r="BS109" s="896"/>
      <c r="BT109" s="896"/>
      <c r="BU109" s="897"/>
      <c r="BV109" s="898" t="s">
        <v>412</v>
      </c>
      <c r="BW109" s="896"/>
      <c r="BX109" s="896"/>
      <c r="BY109" s="896"/>
      <c r="BZ109" s="897"/>
      <c r="CA109" s="898" t="s">
        <v>294</v>
      </c>
      <c r="CB109" s="896"/>
      <c r="CC109" s="896"/>
      <c r="CD109" s="896"/>
      <c r="CE109" s="897"/>
      <c r="CF109" s="936" t="s">
        <v>413</v>
      </c>
      <c r="CG109" s="936"/>
      <c r="CH109" s="936"/>
      <c r="CI109" s="936"/>
      <c r="CJ109" s="936"/>
      <c r="CK109" s="898" t="s">
        <v>414</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411</v>
      </c>
      <c r="DH109" s="896"/>
      <c r="DI109" s="896"/>
      <c r="DJ109" s="896"/>
      <c r="DK109" s="897"/>
      <c r="DL109" s="898" t="s">
        <v>412</v>
      </c>
      <c r="DM109" s="896"/>
      <c r="DN109" s="896"/>
      <c r="DO109" s="896"/>
      <c r="DP109" s="897"/>
      <c r="DQ109" s="898" t="s">
        <v>294</v>
      </c>
      <c r="DR109" s="896"/>
      <c r="DS109" s="896"/>
      <c r="DT109" s="896"/>
      <c r="DU109" s="897"/>
      <c r="DV109" s="898" t="s">
        <v>413</v>
      </c>
      <c r="DW109" s="896"/>
      <c r="DX109" s="896"/>
      <c r="DY109" s="896"/>
      <c r="DZ109" s="929"/>
    </row>
    <row r="110" spans="1:131" s="226" customFormat="1" ht="26.25" customHeight="1" x14ac:dyDescent="0.2">
      <c r="A110" s="807" t="s">
        <v>415</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8967450</v>
      </c>
      <c r="AB110" s="889"/>
      <c r="AC110" s="889"/>
      <c r="AD110" s="889"/>
      <c r="AE110" s="890"/>
      <c r="AF110" s="891">
        <v>9055193</v>
      </c>
      <c r="AG110" s="889"/>
      <c r="AH110" s="889"/>
      <c r="AI110" s="889"/>
      <c r="AJ110" s="890"/>
      <c r="AK110" s="891">
        <v>8684374</v>
      </c>
      <c r="AL110" s="889"/>
      <c r="AM110" s="889"/>
      <c r="AN110" s="889"/>
      <c r="AO110" s="890"/>
      <c r="AP110" s="892">
        <v>16.399999999999999</v>
      </c>
      <c r="AQ110" s="893"/>
      <c r="AR110" s="893"/>
      <c r="AS110" s="893"/>
      <c r="AT110" s="894"/>
      <c r="AU110" s="930" t="s">
        <v>69</v>
      </c>
      <c r="AV110" s="931"/>
      <c r="AW110" s="931"/>
      <c r="AX110" s="931"/>
      <c r="AY110" s="931"/>
      <c r="AZ110" s="860" t="s">
        <v>416</v>
      </c>
      <c r="BA110" s="808"/>
      <c r="BB110" s="808"/>
      <c r="BC110" s="808"/>
      <c r="BD110" s="808"/>
      <c r="BE110" s="808"/>
      <c r="BF110" s="808"/>
      <c r="BG110" s="808"/>
      <c r="BH110" s="808"/>
      <c r="BI110" s="808"/>
      <c r="BJ110" s="808"/>
      <c r="BK110" s="808"/>
      <c r="BL110" s="808"/>
      <c r="BM110" s="808"/>
      <c r="BN110" s="808"/>
      <c r="BO110" s="808"/>
      <c r="BP110" s="809"/>
      <c r="BQ110" s="861">
        <v>95057338</v>
      </c>
      <c r="BR110" s="842"/>
      <c r="BS110" s="842"/>
      <c r="BT110" s="842"/>
      <c r="BU110" s="842"/>
      <c r="BV110" s="842">
        <v>92404489</v>
      </c>
      <c r="BW110" s="842"/>
      <c r="BX110" s="842"/>
      <c r="BY110" s="842"/>
      <c r="BZ110" s="842"/>
      <c r="CA110" s="842">
        <v>88642727</v>
      </c>
      <c r="CB110" s="842"/>
      <c r="CC110" s="842"/>
      <c r="CD110" s="842"/>
      <c r="CE110" s="842"/>
      <c r="CF110" s="866">
        <v>167.4</v>
      </c>
      <c r="CG110" s="867"/>
      <c r="CH110" s="867"/>
      <c r="CI110" s="867"/>
      <c r="CJ110" s="867"/>
      <c r="CK110" s="926" t="s">
        <v>417</v>
      </c>
      <c r="CL110" s="819"/>
      <c r="CM110" s="860" t="s">
        <v>418</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v>1929944</v>
      </c>
      <c r="DR110" s="842"/>
      <c r="DS110" s="842"/>
      <c r="DT110" s="842"/>
      <c r="DU110" s="842"/>
      <c r="DV110" s="843">
        <v>3.6</v>
      </c>
      <c r="DW110" s="843"/>
      <c r="DX110" s="843"/>
      <c r="DY110" s="843"/>
      <c r="DZ110" s="844"/>
    </row>
    <row r="111" spans="1:131" s="226" customFormat="1" ht="26.25" customHeight="1" x14ac:dyDescent="0.2">
      <c r="A111" s="774" t="s">
        <v>419</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420</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v>1929944</v>
      </c>
      <c r="CB111" s="817"/>
      <c r="CC111" s="817"/>
      <c r="CD111" s="817"/>
      <c r="CE111" s="817"/>
      <c r="CF111" s="875">
        <v>3.6</v>
      </c>
      <c r="CG111" s="876"/>
      <c r="CH111" s="876"/>
      <c r="CI111" s="876"/>
      <c r="CJ111" s="876"/>
      <c r="CK111" s="927"/>
      <c r="CL111" s="821"/>
      <c r="CM111" s="815" t="s">
        <v>421</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26" customFormat="1" ht="26.25" customHeight="1" x14ac:dyDescent="0.2">
      <c r="A112" s="912" t="s">
        <v>422</v>
      </c>
      <c r="B112" s="913"/>
      <c r="C112" s="752" t="s">
        <v>423</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424</v>
      </c>
      <c r="BA112" s="752"/>
      <c r="BB112" s="752"/>
      <c r="BC112" s="752"/>
      <c r="BD112" s="752"/>
      <c r="BE112" s="752"/>
      <c r="BF112" s="752"/>
      <c r="BG112" s="752"/>
      <c r="BH112" s="752"/>
      <c r="BI112" s="752"/>
      <c r="BJ112" s="752"/>
      <c r="BK112" s="752"/>
      <c r="BL112" s="752"/>
      <c r="BM112" s="752"/>
      <c r="BN112" s="752"/>
      <c r="BO112" s="752"/>
      <c r="BP112" s="753"/>
      <c r="BQ112" s="816">
        <v>55342526</v>
      </c>
      <c r="BR112" s="817"/>
      <c r="BS112" s="817"/>
      <c r="BT112" s="817"/>
      <c r="BU112" s="817"/>
      <c r="BV112" s="817">
        <v>52123763</v>
      </c>
      <c r="BW112" s="817"/>
      <c r="BX112" s="817"/>
      <c r="BY112" s="817"/>
      <c r="BZ112" s="817"/>
      <c r="CA112" s="817">
        <v>51296012</v>
      </c>
      <c r="CB112" s="817"/>
      <c r="CC112" s="817"/>
      <c r="CD112" s="817"/>
      <c r="CE112" s="817"/>
      <c r="CF112" s="875">
        <v>96.8</v>
      </c>
      <c r="CG112" s="876"/>
      <c r="CH112" s="876"/>
      <c r="CI112" s="876"/>
      <c r="CJ112" s="876"/>
      <c r="CK112" s="927"/>
      <c r="CL112" s="821"/>
      <c r="CM112" s="815" t="s">
        <v>425</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26" customFormat="1" ht="26.25" customHeight="1" x14ac:dyDescent="0.2">
      <c r="A113" s="914"/>
      <c r="B113" s="915"/>
      <c r="C113" s="752" t="s">
        <v>426</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4705494</v>
      </c>
      <c r="AB113" s="919"/>
      <c r="AC113" s="919"/>
      <c r="AD113" s="919"/>
      <c r="AE113" s="920"/>
      <c r="AF113" s="921">
        <v>4641615</v>
      </c>
      <c r="AG113" s="919"/>
      <c r="AH113" s="919"/>
      <c r="AI113" s="919"/>
      <c r="AJ113" s="920"/>
      <c r="AK113" s="921">
        <v>4520372</v>
      </c>
      <c r="AL113" s="919"/>
      <c r="AM113" s="919"/>
      <c r="AN113" s="919"/>
      <c r="AO113" s="920"/>
      <c r="AP113" s="922">
        <v>8.5</v>
      </c>
      <c r="AQ113" s="923"/>
      <c r="AR113" s="923"/>
      <c r="AS113" s="923"/>
      <c r="AT113" s="924"/>
      <c r="AU113" s="932"/>
      <c r="AV113" s="933"/>
      <c r="AW113" s="933"/>
      <c r="AX113" s="933"/>
      <c r="AY113" s="933"/>
      <c r="AZ113" s="815" t="s">
        <v>427</v>
      </c>
      <c r="BA113" s="752"/>
      <c r="BB113" s="752"/>
      <c r="BC113" s="752"/>
      <c r="BD113" s="752"/>
      <c r="BE113" s="752"/>
      <c r="BF113" s="752"/>
      <c r="BG113" s="752"/>
      <c r="BH113" s="752"/>
      <c r="BI113" s="752"/>
      <c r="BJ113" s="752"/>
      <c r="BK113" s="752"/>
      <c r="BL113" s="752"/>
      <c r="BM113" s="752"/>
      <c r="BN113" s="752"/>
      <c r="BO113" s="752"/>
      <c r="BP113" s="753"/>
      <c r="BQ113" s="816">
        <v>794213</v>
      </c>
      <c r="BR113" s="817"/>
      <c r="BS113" s="817"/>
      <c r="BT113" s="817"/>
      <c r="BU113" s="817"/>
      <c r="BV113" s="817">
        <v>807387</v>
      </c>
      <c r="BW113" s="817"/>
      <c r="BX113" s="817"/>
      <c r="BY113" s="817"/>
      <c r="BZ113" s="817"/>
      <c r="CA113" s="817">
        <v>746865</v>
      </c>
      <c r="CB113" s="817"/>
      <c r="CC113" s="817"/>
      <c r="CD113" s="817"/>
      <c r="CE113" s="817"/>
      <c r="CF113" s="875">
        <v>1.4</v>
      </c>
      <c r="CG113" s="876"/>
      <c r="CH113" s="876"/>
      <c r="CI113" s="876"/>
      <c r="CJ113" s="876"/>
      <c r="CK113" s="927"/>
      <c r="CL113" s="821"/>
      <c r="CM113" s="815" t="s">
        <v>428</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26" customFormat="1" ht="26.25" customHeight="1" x14ac:dyDescent="0.2">
      <c r="A114" s="914"/>
      <c r="B114" s="915"/>
      <c r="C114" s="752" t="s">
        <v>429</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56046</v>
      </c>
      <c r="AB114" s="780"/>
      <c r="AC114" s="780"/>
      <c r="AD114" s="780"/>
      <c r="AE114" s="781"/>
      <c r="AF114" s="782">
        <v>32974</v>
      </c>
      <c r="AG114" s="780"/>
      <c r="AH114" s="780"/>
      <c r="AI114" s="780"/>
      <c r="AJ114" s="781"/>
      <c r="AK114" s="782">
        <v>90825</v>
      </c>
      <c r="AL114" s="780"/>
      <c r="AM114" s="780"/>
      <c r="AN114" s="780"/>
      <c r="AO114" s="781"/>
      <c r="AP114" s="824">
        <v>0.2</v>
      </c>
      <c r="AQ114" s="825"/>
      <c r="AR114" s="825"/>
      <c r="AS114" s="825"/>
      <c r="AT114" s="826"/>
      <c r="AU114" s="932"/>
      <c r="AV114" s="933"/>
      <c r="AW114" s="933"/>
      <c r="AX114" s="933"/>
      <c r="AY114" s="933"/>
      <c r="AZ114" s="815" t="s">
        <v>430</v>
      </c>
      <c r="BA114" s="752"/>
      <c r="BB114" s="752"/>
      <c r="BC114" s="752"/>
      <c r="BD114" s="752"/>
      <c r="BE114" s="752"/>
      <c r="BF114" s="752"/>
      <c r="BG114" s="752"/>
      <c r="BH114" s="752"/>
      <c r="BI114" s="752"/>
      <c r="BJ114" s="752"/>
      <c r="BK114" s="752"/>
      <c r="BL114" s="752"/>
      <c r="BM114" s="752"/>
      <c r="BN114" s="752"/>
      <c r="BO114" s="752"/>
      <c r="BP114" s="753"/>
      <c r="BQ114" s="816">
        <v>12039944</v>
      </c>
      <c r="BR114" s="817"/>
      <c r="BS114" s="817"/>
      <c r="BT114" s="817"/>
      <c r="BU114" s="817"/>
      <c r="BV114" s="817">
        <v>12429882</v>
      </c>
      <c r="BW114" s="817"/>
      <c r="BX114" s="817"/>
      <c r="BY114" s="817"/>
      <c r="BZ114" s="817"/>
      <c r="CA114" s="817">
        <v>13091117</v>
      </c>
      <c r="CB114" s="817"/>
      <c r="CC114" s="817"/>
      <c r="CD114" s="817"/>
      <c r="CE114" s="817"/>
      <c r="CF114" s="875">
        <v>24.7</v>
      </c>
      <c r="CG114" s="876"/>
      <c r="CH114" s="876"/>
      <c r="CI114" s="876"/>
      <c r="CJ114" s="876"/>
      <c r="CK114" s="927"/>
      <c r="CL114" s="821"/>
      <c r="CM114" s="815" t="s">
        <v>431</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26" customFormat="1" ht="26.25" customHeight="1" x14ac:dyDescent="0.2">
      <c r="A115" s="914"/>
      <c r="B115" s="915"/>
      <c r="C115" s="752" t="s">
        <v>432</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433</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434</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26" customFormat="1" ht="26.25" customHeight="1" x14ac:dyDescent="0.2">
      <c r="A116" s="916"/>
      <c r="B116" s="917"/>
      <c r="C116" s="839" t="s">
        <v>435</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76</v>
      </c>
      <c r="AB116" s="780"/>
      <c r="AC116" s="780"/>
      <c r="AD116" s="780"/>
      <c r="AE116" s="781"/>
      <c r="AF116" s="782">
        <v>110</v>
      </c>
      <c r="AG116" s="780"/>
      <c r="AH116" s="780"/>
      <c r="AI116" s="780"/>
      <c r="AJ116" s="781"/>
      <c r="AK116" s="782">
        <v>270</v>
      </c>
      <c r="AL116" s="780"/>
      <c r="AM116" s="780"/>
      <c r="AN116" s="780"/>
      <c r="AO116" s="781"/>
      <c r="AP116" s="824">
        <v>0</v>
      </c>
      <c r="AQ116" s="825"/>
      <c r="AR116" s="825"/>
      <c r="AS116" s="825"/>
      <c r="AT116" s="826"/>
      <c r="AU116" s="932"/>
      <c r="AV116" s="933"/>
      <c r="AW116" s="933"/>
      <c r="AX116" s="933"/>
      <c r="AY116" s="933"/>
      <c r="AZ116" s="909" t="s">
        <v>436</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437</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26" customFormat="1" ht="26.25" customHeight="1" x14ac:dyDescent="0.2">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438</v>
      </c>
      <c r="Z117" s="897"/>
      <c r="AA117" s="902">
        <v>13729066</v>
      </c>
      <c r="AB117" s="903"/>
      <c r="AC117" s="903"/>
      <c r="AD117" s="903"/>
      <c r="AE117" s="904"/>
      <c r="AF117" s="905">
        <v>13729892</v>
      </c>
      <c r="AG117" s="903"/>
      <c r="AH117" s="903"/>
      <c r="AI117" s="903"/>
      <c r="AJ117" s="904"/>
      <c r="AK117" s="905">
        <v>13295841</v>
      </c>
      <c r="AL117" s="903"/>
      <c r="AM117" s="903"/>
      <c r="AN117" s="903"/>
      <c r="AO117" s="904"/>
      <c r="AP117" s="906"/>
      <c r="AQ117" s="907"/>
      <c r="AR117" s="907"/>
      <c r="AS117" s="907"/>
      <c r="AT117" s="908"/>
      <c r="AU117" s="932"/>
      <c r="AV117" s="933"/>
      <c r="AW117" s="933"/>
      <c r="AX117" s="933"/>
      <c r="AY117" s="933"/>
      <c r="AZ117" s="863" t="s">
        <v>439</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440</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26" customFormat="1" ht="26.25" customHeight="1" x14ac:dyDescent="0.2">
      <c r="A118" s="895" t="s">
        <v>414</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411</v>
      </c>
      <c r="AB118" s="896"/>
      <c r="AC118" s="896"/>
      <c r="AD118" s="896"/>
      <c r="AE118" s="897"/>
      <c r="AF118" s="898" t="s">
        <v>412</v>
      </c>
      <c r="AG118" s="896"/>
      <c r="AH118" s="896"/>
      <c r="AI118" s="896"/>
      <c r="AJ118" s="897"/>
      <c r="AK118" s="898" t="s">
        <v>294</v>
      </c>
      <c r="AL118" s="896"/>
      <c r="AM118" s="896"/>
      <c r="AN118" s="896"/>
      <c r="AO118" s="897"/>
      <c r="AP118" s="899" t="s">
        <v>413</v>
      </c>
      <c r="AQ118" s="900"/>
      <c r="AR118" s="900"/>
      <c r="AS118" s="900"/>
      <c r="AT118" s="901"/>
      <c r="AU118" s="932"/>
      <c r="AV118" s="933"/>
      <c r="AW118" s="933"/>
      <c r="AX118" s="933"/>
      <c r="AY118" s="933"/>
      <c r="AZ118" s="838" t="s">
        <v>441</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442</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26" customFormat="1" ht="26.25" customHeight="1" x14ac:dyDescent="0.2">
      <c r="A119" s="818" t="s">
        <v>417</v>
      </c>
      <c r="B119" s="819"/>
      <c r="C119" s="860" t="s">
        <v>418</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47" t="s">
        <v>177</v>
      </c>
      <c r="BA119" s="247"/>
      <c r="BB119" s="247"/>
      <c r="BC119" s="247"/>
      <c r="BD119" s="247"/>
      <c r="BE119" s="247"/>
      <c r="BF119" s="247"/>
      <c r="BG119" s="247"/>
      <c r="BH119" s="247"/>
      <c r="BI119" s="247"/>
      <c r="BJ119" s="247"/>
      <c r="BK119" s="247"/>
      <c r="BL119" s="247"/>
      <c r="BM119" s="247"/>
      <c r="BN119" s="247"/>
      <c r="BO119" s="877" t="s">
        <v>443</v>
      </c>
      <c r="BP119" s="878"/>
      <c r="BQ119" s="879">
        <v>163234021</v>
      </c>
      <c r="BR119" s="845"/>
      <c r="BS119" s="845"/>
      <c r="BT119" s="845"/>
      <c r="BU119" s="845"/>
      <c r="BV119" s="845">
        <v>157765521</v>
      </c>
      <c r="BW119" s="845"/>
      <c r="BX119" s="845"/>
      <c r="BY119" s="845"/>
      <c r="BZ119" s="845"/>
      <c r="CA119" s="845">
        <v>155706665</v>
      </c>
      <c r="CB119" s="845"/>
      <c r="CC119" s="845"/>
      <c r="CD119" s="845"/>
      <c r="CE119" s="845"/>
      <c r="CF119" s="748"/>
      <c r="CG119" s="749"/>
      <c r="CH119" s="749"/>
      <c r="CI119" s="749"/>
      <c r="CJ119" s="834"/>
      <c r="CK119" s="928"/>
      <c r="CL119" s="823"/>
      <c r="CM119" s="838" t="s">
        <v>444</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26" customFormat="1" ht="26.25" customHeight="1" x14ac:dyDescent="0.2">
      <c r="A120" s="820"/>
      <c r="B120" s="821"/>
      <c r="C120" s="815" t="s">
        <v>421</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445</v>
      </c>
      <c r="AV120" s="881"/>
      <c r="AW120" s="881"/>
      <c r="AX120" s="881"/>
      <c r="AY120" s="882"/>
      <c r="AZ120" s="860" t="s">
        <v>446</v>
      </c>
      <c r="BA120" s="808"/>
      <c r="BB120" s="808"/>
      <c r="BC120" s="808"/>
      <c r="BD120" s="808"/>
      <c r="BE120" s="808"/>
      <c r="BF120" s="808"/>
      <c r="BG120" s="808"/>
      <c r="BH120" s="808"/>
      <c r="BI120" s="808"/>
      <c r="BJ120" s="808"/>
      <c r="BK120" s="808"/>
      <c r="BL120" s="808"/>
      <c r="BM120" s="808"/>
      <c r="BN120" s="808"/>
      <c r="BO120" s="808"/>
      <c r="BP120" s="809"/>
      <c r="BQ120" s="861">
        <v>11285686</v>
      </c>
      <c r="BR120" s="842"/>
      <c r="BS120" s="842"/>
      <c r="BT120" s="842"/>
      <c r="BU120" s="842"/>
      <c r="BV120" s="842">
        <v>12855148</v>
      </c>
      <c r="BW120" s="842"/>
      <c r="BX120" s="842"/>
      <c r="BY120" s="842"/>
      <c r="BZ120" s="842"/>
      <c r="CA120" s="842">
        <v>13908601</v>
      </c>
      <c r="CB120" s="842"/>
      <c r="CC120" s="842"/>
      <c r="CD120" s="842"/>
      <c r="CE120" s="842"/>
      <c r="CF120" s="866">
        <v>26.3</v>
      </c>
      <c r="CG120" s="867"/>
      <c r="CH120" s="867"/>
      <c r="CI120" s="867"/>
      <c r="CJ120" s="867"/>
      <c r="CK120" s="868" t="s">
        <v>447</v>
      </c>
      <c r="CL120" s="852"/>
      <c r="CM120" s="852"/>
      <c r="CN120" s="852"/>
      <c r="CO120" s="853"/>
      <c r="CP120" s="872" t="s">
        <v>396</v>
      </c>
      <c r="CQ120" s="873"/>
      <c r="CR120" s="873"/>
      <c r="CS120" s="873"/>
      <c r="CT120" s="873"/>
      <c r="CU120" s="873"/>
      <c r="CV120" s="873"/>
      <c r="CW120" s="873"/>
      <c r="CX120" s="873"/>
      <c r="CY120" s="873"/>
      <c r="CZ120" s="873"/>
      <c r="DA120" s="873"/>
      <c r="DB120" s="873"/>
      <c r="DC120" s="873"/>
      <c r="DD120" s="873"/>
      <c r="DE120" s="873"/>
      <c r="DF120" s="874"/>
      <c r="DG120" s="861">
        <v>48358160</v>
      </c>
      <c r="DH120" s="842"/>
      <c r="DI120" s="842"/>
      <c r="DJ120" s="842"/>
      <c r="DK120" s="842"/>
      <c r="DL120" s="842">
        <v>45896041</v>
      </c>
      <c r="DM120" s="842"/>
      <c r="DN120" s="842"/>
      <c r="DO120" s="842"/>
      <c r="DP120" s="842"/>
      <c r="DQ120" s="842">
        <v>44968226</v>
      </c>
      <c r="DR120" s="842"/>
      <c r="DS120" s="842"/>
      <c r="DT120" s="842"/>
      <c r="DU120" s="842"/>
      <c r="DV120" s="843">
        <v>84.9</v>
      </c>
      <c r="DW120" s="843"/>
      <c r="DX120" s="843"/>
      <c r="DY120" s="843"/>
      <c r="DZ120" s="844"/>
    </row>
    <row r="121" spans="1:130" s="226" customFormat="1" ht="26.25" customHeight="1" x14ac:dyDescent="0.2">
      <c r="A121" s="820"/>
      <c r="B121" s="821"/>
      <c r="C121" s="863" t="s">
        <v>448</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449</v>
      </c>
      <c r="BA121" s="752"/>
      <c r="BB121" s="752"/>
      <c r="BC121" s="752"/>
      <c r="BD121" s="752"/>
      <c r="BE121" s="752"/>
      <c r="BF121" s="752"/>
      <c r="BG121" s="752"/>
      <c r="BH121" s="752"/>
      <c r="BI121" s="752"/>
      <c r="BJ121" s="752"/>
      <c r="BK121" s="752"/>
      <c r="BL121" s="752"/>
      <c r="BM121" s="752"/>
      <c r="BN121" s="752"/>
      <c r="BO121" s="752"/>
      <c r="BP121" s="753"/>
      <c r="BQ121" s="816">
        <v>44185308</v>
      </c>
      <c r="BR121" s="817"/>
      <c r="BS121" s="817"/>
      <c r="BT121" s="817"/>
      <c r="BU121" s="817"/>
      <c r="BV121" s="817">
        <v>43863990</v>
      </c>
      <c r="BW121" s="817"/>
      <c r="BX121" s="817"/>
      <c r="BY121" s="817"/>
      <c r="BZ121" s="817"/>
      <c r="CA121" s="817">
        <v>43057694</v>
      </c>
      <c r="CB121" s="817"/>
      <c r="CC121" s="817"/>
      <c r="CD121" s="817"/>
      <c r="CE121" s="817"/>
      <c r="CF121" s="875">
        <v>81.3</v>
      </c>
      <c r="CG121" s="876"/>
      <c r="CH121" s="876"/>
      <c r="CI121" s="876"/>
      <c r="CJ121" s="876"/>
      <c r="CK121" s="869"/>
      <c r="CL121" s="855"/>
      <c r="CM121" s="855"/>
      <c r="CN121" s="855"/>
      <c r="CO121" s="856"/>
      <c r="CP121" s="835" t="s">
        <v>393</v>
      </c>
      <c r="CQ121" s="836"/>
      <c r="CR121" s="836"/>
      <c r="CS121" s="836"/>
      <c r="CT121" s="836"/>
      <c r="CU121" s="836"/>
      <c r="CV121" s="836"/>
      <c r="CW121" s="836"/>
      <c r="CX121" s="836"/>
      <c r="CY121" s="836"/>
      <c r="CZ121" s="836"/>
      <c r="DA121" s="836"/>
      <c r="DB121" s="836"/>
      <c r="DC121" s="836"/>
      <c r="DD121" s="836"/>
      <c r="DE121" s="836"/>
      <c r="DF121" s="837"/>
      <c r="DG121" s="816">
        <v>6886117</v>
      </c>
      <c r="DH121" s="817"/>
      <c r="DI121" s="817"/>
      <c r="DJ121" s="817"/>
      <c r="DK121" s="817"/>
      <c r="DL121" s="817">
        <v>6166151</v>
      </c>
      <c r="DM121" s="817"/>
      <c r="DN121" s="817"/>
      <c r="DO121" s="817"/>
      <c r="DP121" s="817"/>
      <c r="DQ121" s="817">
        <v>6290292</v>
      </c>
      <c r="DR121" s="817"/>
      <c r="DS121" s="817"/>
      <c r="DT121" s="817"/>
      <c r="DU121" s="817"/>
      <c r="DV121" s="794">
        <v>11.9</v>
      </c>
      <c r="DW121" s="794"/>
      <c r="DX121" s="794"/>
      <c r="DY121" s="794"/>
      <c r="DZ121" s="795"/>
    </row>
    <row r="122" spans="1:130" s="226" customFormat="1" ht="26.25" customHeight="1" x14ac:dyDescent="0.2">
      <c r="A122" s="820"/>
      <c r="B122" s="821"/>
      <c r="C122" s="815" t="s">
        <v>431</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450</v>
      </c>
      <c r="BA122" s="839"/>
      <c r="BB122" s="839"/>
      <c r="BC122" s="839"/>
      <c r="BD122" s="839"/>
      <c r="BE122" s="839"/>
      <c r="BF122" s="839"/>
      <c r="BG122" s="839"/>
      <c r="BH122" s="839"/>
      <c r="BI122" s="839"/>
      <c r="BJ122" s="839"/>
      <c r="BK122" s="839"/>
      <c r="BL122" s="839"/>
      <c r="BM122" s="839"/>
      <c r="BN122" s="839"/>
      <c r="BO122" s="839"/>
      <c r="BP122" s="840"/>
      <c r="BQ122" s="879">
        <v>112230787</v>
      </c>
      <c r="BR122" s="845"/>
      <c r="BS122" s="845"/>
      <c r="BT122" s="845"/>
      <c r="BU122" s="845"/>
      <c r="BV122" s="845">
        <v>108517873</v>
      </c>
      <c r="BW122" s="845"/>
      <c r="BX122" s="845"/>
      <c r="BY122" s="845"/>
      <c r="BZ122" s="845"/>
      <c r="CA122" s="845">
        <v>103629706</v>
      </c>
      <c r="CB122" s="845"/>
      <c r="CC122" s="845"/>
      <c r="CD122" s="845"/>
      <c r="CE122" s="845"/>
      <c r="CF122" s="846">
        <v>195.6</v>
      </c>
      <c r="CG122" s="847"/>
      <c r="CH122" s="847"/>
      <c r="CI122" s="847"/>
      <c r="CJ122" s="847"/>
      <c r="CK122" s="869"/>
      <c r="CL122" s="855"/>
      <c r="CM122" s="855"/>
      <c r="CN122" s="855"/>
      <c r="CO122" s="856"/>
      <c r="CP122" s="835" t="s">
        <v>395</v>
      </c>
      <c r="CQ122" s="836"/>
      <c r="CR122" s="836"/>
      <c r="CS122" s="836"/>
      <c r="CT122" s="836"/>
      <c r="CU122" s="836"/>
      <c r="CV122" s="836"/>
      <c r="CW122" s="836"/>
      <c r="CX122" s="836"/>
      <c r="CY122" s="836"/>
      <c r="CZ122" s="836"/>
      <c r="DA122" s="836"/>
      <c r="DB122" s="836"/>
      <c r="DC122" s="836"/>
      <c r="DD122" s="836"/>
      <c r="DE122" s="836"/>
      <c r="DF122" s="837"/>
      <c r="DG122" s="816">
        <v>98249</v>
      </c>
      <c r="DH122" s="817"/>
      <c r="DI122" s="817"/>
      <c r="DJ122" s="817"/>
      <c r="DK122" s="817"/>
      <c r="DL122" s="817">
        <v>61571</v>
      </c>
      <c r="DM122" s="817"/>
      <c r="DN122" s="817"/>
      <c r="DO122" s="817"/>
      <c r="DP122" s="817"/>
      <c r="DQ122" s="817">
        <v>37494</v>
      </c>
      <c r="DR122" s="817"/>
      <c r="DS122" s="817"/>
      <c r="DT122" s="817"/>
      <c r="DU122" s="817"/>
      <c r="DV122" s="794">
        <v>0.1</v>
      </c>
      <c r="DW122" s="794"/>
      <c r="DX122" s="794"/>
      <c r="DY122" s="794"/>
      <c r="DZ122" s="795"/>
    </row>
    <row r="123" spans="1:130" s="226" customFormat="1" ht="26.25" customHeight="1" x14ac:dyDescent="0.2">
      <c r="A123" s="820"/>
      <c r="B123" s="821"/>
      <c r="C123" s="815" t="s">
        <v>437</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47" t="s">
        <v>177</v>
      </c>
      <c r="BA123" s="247"/>
      <c r="BB123" s="247"/>
      <c r="BC123" s="247"/>
      <c r="BD123" s="247"/>
      <c r="BE123" s="247"/>
      <c r="BF123" s="247"/>
      <c r="BG123" s="247"/>
      <c r="BH123" s="247"/>
      <c r="BI123" s="247"/>
      <c r="BJ123" s="247"/>
      <c r="BK123" s="247"/>
      <c r="BL123" s="247"/>
      <c r="BM123" s="247"/>
      <c r="BN123" s="247"/>
      <c r="BO123" s="877" t="s">
        <v>451</v>
      </c>
      <c r="BP123" s="878"/>
      <c r="BQ123" s="832">
        <v>167701781</v>
      </c>
      <c r="BR123" s="833"/>
      <c r="BS123" s="833"/>
      <c r="BT123" s="833"/>
      <c r="BU123" s="833"/>
      <c r="BV123" s="833">
        <v>165237011</v>
      </c>
      <c r="BW123" s="833"/>
      <c r="BX123" s="833"/>
      <c r="BY123" s="833"/>
      <c r="BZ123" s="833"/>
      <c r="CA123" s="833">
        <v>160596001</v>
      </c>
      <c r="CB123" s="833"/>
      <c r="CC123" s="833"/>
      <c r="CD123" s="833"/>
      <c r="CE123" s="833"/>
      <c r="CF123" s="748"/>
      <c r="CG123" s="749"/>
      <c r="CH123" s="749"/>
      <c r="CI123" s="749"/>
      <c r="CJ123" s="834"/>
      <c r="CK123" s="869"/>
      <c r="CL123" s="855"/>
      <c r="CM123" s="855"/>
      <c r="CN123" s="855"/>
      <c r="CO123" s="856"/>
      <c r="CP123" s="835" t="s">
        <v>391</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26" customFormat="1" ht="26.25" customHeight="1" thickBot="1" x14ac:dyDescent="0.25">
      <c r="A124" s="820"/>
      <c r="B124" s="821"/>
      <c r="C124" s="815" t="s">
        <v>440</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452</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453</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26" customFormat="1" ht="26.25" customHeight="1" x14ac:dyDescent="0.2">
      <c r="A125" s="820"/>
      <c r="B125" s="821"/>
      <c r="C125" s="815" t="s">
        <v>442</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51" t="s">
        <v>454</v>
      </c>
      <c r="CL125" s="852"/>
      <c r="CM125" s="852"/>
      <c r="CN125" s="852"/>
      <c r="CO125" s="853"/>
      <c r="CP125" s="860" t="s">
        <v>455</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26" customFormat="1" ht="26.25" customHeight="1" thickBot="1" x14ac:dyDescent="0.25">
      <c r="A126" s="820"/>
      <c r="B126" s="821"/>
      <c r="C126" s="815" t="s">
        <v>444</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54"/>
      <c r="CL126" s="855"/>
      <c r="CM126" s="855"/>
      <c r="CN126" s="855"/>
      <c r="CO126" s="856"/>
      <c r="CP126" s="815" t="s">
        <v>456</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26" customFormat="1" ht="26.25" customHeight="1" x14ac:dyDescent="0.2">
      <c r="A127" s="822"/>
      <c r="B127" s="823"/>
      <c r="C127" s="838" t="s">
        <v>457</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28"/>
      <c r="AV127" s="228"/>
      <c r="AW127" s="228"/>
      <c r="AX127" s="841" t="s">
        <v>458</v>
      </c>
      <c r="AY127" s="812"/>
      <c r="AZ127" s="812"/>
      <c r="BA127" s="812"/>
      <c r="BB127" s="812"/>
      <c r="BC127" s="812"/>
      <c r="BD127" s="812"/>
      <c r="BE127" s="813"/>
      <c r="BF127" s="811" t="s">
        <v>459</v>
      </c>
      <c r="BG127" s="812"/>
      <c r="BH127" s="812"/>
      <c r="BI127" s="812"/>
      <c r="BJ127" s="812"/>
      <c r="BK127" s="812"/>
      <c r="BL127" s="813"/>
      <c r="BM127" s="811" t="s">
        <v>460</v>
      </c>
      <c r="BN127" s="812"/>
      <c r="BO127" s="812"/>
      <c r="BP127" s="812"/>
      <c r="BQ127" s="812"/>
      <c r="BR127" s="812"/>
      <c r="BS127" s="813"/>
      <c r="BT127" s="811" t="s">
        <v>461</v>
      </c>
      <c r="BU127" s="812"/>
      <c r="BV127" s="812"/>
      <c r="BW127" s="812"/>
      <c r="BX127" s="812"/>
      <c r="BY127" s="812"/>
      <c r="BZ127" s="814"/>
      <c r="CA127" s="228"/>
      <c r="CB127" s="228"/>
      <c r="CC127" s="228"/>
      <c r="CD127" s="251"/>
      <c r="CE127" s="251"/>
      <c r="CF127" s="251"/>
      <c r="CG127" s="228"/>
      <c r="CH127" s="228"/>
      <c r="CI127" s="228"/>
      <c r="CJ127" s="250"/>
      <c r="CK127" s="854"/>
      <c r="CL127" s="855"/>
      <c r="CM127" s="855"/>
      <c r="CN127" s="855"/>
      <c r="CO127" s="856"/>
      <c r="CP127" s="815" t="s">
        <v>462</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26" customFormat="1" ht="26.25" customHeight="1" thickBot="1" x14ac:dyDescent="0.25">
      <c r="A128" s="796" t="s">
        <v>463</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464</v>
      </c>
      <c r="X128" s="798"/>
      <c r="Y128" s="798"/>
      <c r="Z128" s="799"/>
      <c r="AA128" s="800">
        <v>3235515</v>
      </c>
      <c r="AB128" s="801"/>
      <c r="AC128" s="801"/>
      <c r="AD128" s="801"/>
      <c r="AE128" s="802"/>
      <c r="AF128" s="803">
        <v>3278665</v>
      </c>
      <c r="AG128" s="801"/>
      <c r="AH128" s="801"/>
      <c r="AI128" s="801"/>
      <c r="AJ128" s="802"/>
      <c r="AK128" s="803">
        <v>3333199</v>
      </c>
      <c r="AL128" s="801"/>
      <c r="AM128" s="801"/>
      <c r="AN128" s="801"/>
      <c r="AO128" s="802"/>
      <c r="AP128" s="804"/>
      <c r="AQ128" s="805"/>
      <c r="AR128" s="805"/>
      <c r="AS128" s="805"/>
      <c r="AT128" s="806"/>
      <c r="AU128" s="228"/>
      <c r="AV128" s="228"/>
      <c r="AW128" s="228"/>
      <c r="AX128" s="807" t="s">
        <v>465</v>
      </c>
      <c r="AY128" s="808"/>
      <c r="AZ128" s="808"/>
      <c r="BA128" s="808"/>
      <c r="BB128" s="808"/>
      <c r="BC128" s="808"/>
      <c r="BD128" s="808"/>
      <c r="BE128" s="809"/>
      <c r="BF128" s="786" t="s">
        <v>122</v>
      </c>
      <c r="BG128" s="787"/>
      <c r="BH128" s="787"/>
      <c r="BI128" s="787"/>
      <c r="BJ128" s="787"/>
      <c r="BK128" s="787"/>
      <c r="BL128" s="810"/>
      <c r="BM128" s="786">
        <v>11.25</v>
      </c>
      <c r="BN128" s="787"/>
      <c r="BO128" s="787"/>
      <c r="BP128" s="787"/>
      <c r="BQ128" s="787"/>
      <c r="BR128" s="787"/>
      <c r="BS128" s="810"/>
      <c r="BT128" s="786">
        <v>20</v>
      </c>
      <c r="BU128" s="787"/>
      <c r="BV128" s="787"/>
      <c r="BW128" s="787"/>
      <c r="BX128" s="787"/>
      <c r="BY128" s="787"/>
      <c r="BZ128" s="788"/>
      <c r="CA128" s="251"/>
      <c r="CB128" s="251"/>
      <c r="CC128" s="251"/>
      <c r="CD128" s="251"/>
      <c r="CE128" s="251"/>
      <c r="CF128" s="251"/>
      <c r="CG128" s="228"/>
      <c r="CH128" s="228"/>
      <c r="CI128" s="228"/>
      <c r="CJ128" s="250"/>
      <c r="CK128" s="857"/>
      <c r="CL128" s="858"/>
      <c r="CM128" s="858"/>
      <c r="CN128" s="858"/>
      <c r="CO128" s="859"/>
      <c r="CP128" s="789" t="s">
        <v>466</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26" customFormat="1" ht="26.25" customHeight="1" x14ac:dyDescent="0.2">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467</v>
      </c>
      <c r="X129" s="777"/>
      <c r="Y129" s="777"/>
      <c r="Z129" s="778"/>
      <c r="AA129" s="779">
        <v>60941803</v>
      </c>
      <c r="AB129" s="780"/>
      <c r="AC129" s="780"/>
      <c r="AD129" s="780"/>
      <c r="AE129" s="781"/>
      <c r="AF129" s="782">
        <v>60034696</v>
      </c>
      <c r="AG129" s="780"/>
      <c r="AH129" s="780"/>
      <c r="AI129" s="780"/>
      <c r="AJ129" s="781"/>
      <c r="AK129" s="782">
        <v>61493041</v>
      </c>
      <c r="AL129" s="780"/>
      <c r="AM129" s="780"/>
      <c r="AN129" s="780"/>
      <c r="AO129" s="781"/>
      <c r="AP129" s="783"/>
      <c r="AQ129" s="784"/>
      <c r="AR129" s="784"/>
      <c r="AS129" s="784"/>
      <c r="AT129" s="785"/>
      <c r="AU129" s="229"/>
      <c r="AV129" s="229"/>
      <c r="AW129" s="229"/>
      <c r="AX129" s="751" t="s">
        <v>468</v>
      </c>
      <c r="AY129" s="752"/>
      <c r="AZ129" s="752"/>
      <c r="BA129" s="752"/>
      <c r="BB129" s="752"/>
      <c r="BC129" s="752"/>
      <c r="BD129" s="752"/>
      <c r="BE129" s="753"/>
      <c r="BF129" s="770" t="s">
        <v>122</v>
      </c>
      <c r="BG129" s="771"/>
      <c r="BH129" s="771"/>
      <c r="BI129" s="771"/>
      <c r="BJ129" s="771"/>
      <c r="BK129" s="771"/>
      <c r="BL129" s="772"/>
      <c r="BM129" s="770">
        <v>16.25</v>
      </c>
      <c r="BN129" s="771"/>
      <c r="BO129" s="771"/>
      <c r="BP129" s="771"/>
      <c r="BQ129" s="771"/>
      <c r="BR129" s="771"/>
      <c r="BS129" s="772"/>
      <c r="BT129" s="770">
        <v>30</v>
      </c>
      <c r="BU129" s="771"/>
      <c r="BV129" s="771"/>
      <c r="BW129" s="771"/>
      <c r="BX129" s="771"/>
      <c r="BY129" s="771"/>
      <c r="BZ129" s="773"/>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2">
      <c r="A130" s="774" t="s">
        <v>469</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470</v>
      </c>
      <c r="X130" s="777"/>
      <c r="Y130" s="777"/>
      <c r="Z130" s="778"/>
      <c r="AA130" s="779">
        <v>8711516</v>
      </c>
      <c r="AB130" s="780"/>
      <c r="AC130" s="780"/>
      <c r="AD130" s="780"/>
      <c r="AE130" s="781"/>
      <c r="AF130" s="782">
        <v>8729936</v>
      </c>
      <c r="AG130" s="780"/>
      <c r="AH130" s="780"/>
      <c r="AI130" s="780"/>
      <c r="AJ130" s="781"/>
      <c r="AK130" s="782">
        <v>8524902</v>
      </c>
      <c r="AL130" s="780"/>
      <c r="AM130" s="780"/>
      <c r="AN130" s="780"/>
      <c r="AO130" s="781"/>
      <c r="AP130" s="783"/>
      <c r="AQ130" s="784"/>
      <c r="AR130" s="784"/>
      <c r="AS130" s="784"/>
      <c r="AT130" s="785"/>
      <c r="AU130" s="229"/>
      <c r="AV130" s="229"/>
      <c r="AW130" s="229"/>
      <c r="AX130" s="751" t="s">
        <v>471</v>
      </c>
      <c r="AY130" s="752"/>
      <c r="AZ130" s="752"/>
      <c r="BA130" s="752"/>
      <c r="BB130" s="752"/>
      <c r="BC130" s="752"/>
      <c r="BD130" s="752"/>
      <c r="BE130" s="753"/>
      <c r="BF130" s="754">
        <v>3.1</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472</v>
      </c>
      <c r="X131" s="761"/>
      <c r="Y131" s="761"/>
      <c r="Z131" s="762"/>
      <c r="AA131" s="763">
        <v>52230287</v>
      </c>
      <c r="AB131" s="764"/>
      <c r="AC131" s="764"/>
      <c r="AD131" s="764"/>
      <c r="AE131" s="765"/>
      <c r="AF131" s="766">
        <v>51304760</v>
      </c>
      <c r="AG131" s="764"/>
      <c r="AH131" s="764"/>
      <c r="AI131" s="764"/>
      <c r="AJ131" s="765"/>
      <c r="AK131" s="766">
        <v>52968139</v>
      </c>
      <c r="AL131" s="764"/>
      <c r="AM131" s="764"/>
      <c r="AN131" s="764"/>
      <c r="AO131" s="765"/>
      <c r="AP131" s="767"/>
      <c r="AQ131" s="768"/>
      <c r="AR131" s="768"/>
      <c r="AS131" s="768"/>
      <c r="AT131" s="769"/>
      <c r="AU131" s="229"/>
      <c r="AV131" s="229"/>
      <c r="AW131" s="229"/>
      <c r="AX131" s="729" t="s">
        <v>473</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2">
      <c r="A132" s="738" t="s">
        <v>474</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475</v>
      </c>
      <c r="W132" s="742"/>
      <c r="X132" s="742"/>
      <c r="Y132" s="742"/>
      <c r="Z132" s="743"/>
      <c r="AA132" s="744">
        <v>3.4118805440000002</v>
      </c>
      <c r="AB132" s="745"/>
      <c r="AC132" s="745"/>
      <c r="AD132" s="745"/>
      <c r="AE132" s="746"/>
      <c r="AF132" s="747">
        <v>3.355031775</v>
      </c>
      <c r="AG132" s="745"/>
      <c r="AH132" s="745"/>
      <c r="AI132" s="745"/>
      <c r="AJ132" s="746"/>
      <c r="AK132" s="747">
        <v>2.7143487140000002</v>
      </c>
      <c r="AL132" s="745"/>
      <c r="AM132" s="745"/>
      <c r="AN132" s="745"/>
      <c r="AO132" s="746"/>
      <c r="AP132" s="748"/>
      <c r="AQ132" s="749"/>
      <c r="AR132" s="749"/>
      <c r="AS132" s="749"/>
      <c r="AT132" s="750"/>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476</v>
      </c>
      <c r="W133" s="721"/>
      <c r="X133" s="721"/>
      <c r="Y133" s="721"/>
      <c r="Z133" s="722"/>
      <c r="AA133" s="723">
        <v>3.7</v>
      </c>
      <c r="AB133" s="724"/>
      <c r="AC133" s="724"/>
      <c r="AD133" s="724"/>
      <c r="AE133" s="725"/>
      <c r="AF133" s="723">
        <v>3.4</v>
      </c>
      <c r="AG133" s="724"/>
      <c r="AH133" s="724"/>
      <c r="AI133" s="724"/>
      <c r="AJ133" s="725"/>
      <c r="AK133" s="723">
        <v>3.1</v>
      </c>
      <c r="AL133" s="724"/>
      <c r="AM133" s="724"/>
      <c r="AN133" s="724"/>
      <c r="AO133" s="725"/>
      <c r="AP133" s="726"/>
      <c r="AQ133" s="727"/>
      <c r="AR133" s="727"/>
      <c r="AS133" s="727"/>
      <c r="AT133" s="728"/>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2">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4" hidden="1" x14ac:dyDescent="0.2">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xZ36JSnS1mXSGJwaSW+lE/SYHc8/F3RhBGkAHBjfHKtAf44H18loFxisv9Gxu/5SJDlsqG/vo/pa+PlK6wVWzA==" saltValue="2GlFWPaJwD7JMPbVw5Cje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Normal="100" zoomScaleSheetLayoutView="100" workbookViewId="0"/>
  </sheetViews>
  <sheetFormatPr defaultColWidth="0" defaultRowHeight="13.5" customHeight="1" zeroHeight="1" x14ac:dyDescent="0.2"/>
  <cols>
    <col min="1" max="120" width="2.77734375" style="256" customWidth="1"/>
    <col min="121" max="121" width="0" style="255" hidden="1" customWidth="1"/>
    <col min="122" max="16384" width="9" style="255" hidden="1"/>
  </cols>
  <sheetData>
    <row r="1" spans="1:120" ht="13.2"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5"/>
    </row>
    <row r="17" spans="119:120" ht="13.2" x14ac:dyDescent="0.2">
      <c r="DP17" s="255"/>
    </row>
    <row r="18" spans="119:120" ht="13.2" x14ac:dyDescent="0.2"/>
    <row r="19" spans="119:120" ht="13.2" x14ac:dyDescent="0.2"/>
    <row r="20" spans="119:120" ht="13.2" x14ac:dyDescent="0.2">
      <c r="DO20" s="255"/>
      <c r="DP20" s="255"/>
    </row>
    <row r="21" spans="119:120" ht="13.2" x14ac:dyDescent="0.2">
      <c r="DP21" s="255"/>
    </row>
    <row r="22" spans="119:120" ht="13.2" x14ac:dyDescent="0.2"/>
    <row r="23" spans="119:120" ht="13.2" x14ac:dyDescent="0.2">
      <c r="DO23" s="255"/>
      <c r="DP23" s="255"/>
    </row>
    <row r="24" spans="119:120" ht="13.2" x14ac:dyDescent="0.2">
      <c r="DP24" s="255"/>
    </row>
    <row r="25" spans="119:120" ht="13.2" x14ac:dyDescent="0.2">
      <c r="DP25" s="255"/>
    </row>
    <row r="26" spans="119:120" ht="13.2" x14ac:dyDescent="0.2">
      <c r="DO26" s="255"/>
      <c r="DP26" s="255"/>
    </row>
    <row r="27" spans="119:120" ht="13.2" x14ac:dyDescent="0.2"/>
    <row r="28" spans="119:120" ht="13.2" x14ac:dyDescent="0.2">
      <c r="DO28" s="255"/>
      <c r="DP28" s="255"/>
    </row>
    <row r="29" spans="119:120" ht="13.2" x14ac:dyDescent="0.2">
      <c r="DP29" s="255"/>
    </row>
    <row r="30" spans="119:120" ht="13.2" x14ac:dyDescent="0.2"/>
    <row r="31" spans="119:120" ht="13.2" x14ac:dyDescent="0.2">
      <c r="DO31" s="255"/>
      <c r="DP31" s="255"/>
    </row>
    <row r="32" spans="119:120" ht="13.2" x14ac:dyDescent="0.2"/>
    <row r="33" spans="98:120" ht="13.2" x14ac:dyDescent="0.2">
      <c r="DO33" s="255"/>
      <c r="DP33" s="255"/>
    </row>
    <row r="34" spans="98:120" ht="13.2" x14ac:dyDescent="0.2">
      <c r="DM34" s="255"/>
    </row>
    <row r="35" spans="98:120" ht="13.2" x14ac:dyDescent="0.2">
      <c r="CT35" s="255"/>
      <c r="CU35" s="255"/>
      <c r="CV35" s="255"/>
      <c r="CY35" s="255"/>
      <c r="CZ35" s="255"/>
      <c r="DA35" s="255"/>
      <c r="DD35" s="255"/>
      <c r="DE35" s="255"/>
      <c r="DF35" s="255"/>
      <c r="DI35" s="255"/>
      <c r="DJ35" s="255"/>
      <c r="DK35" s="255"/>
      <c r="DM35" s="255"/>
      <c r="DN35" s="255"/>
      <c r="DO35" s="255"/>
      <c r="DP35" s="255"/>
    </row>
    <row r="36" spans="98:120" ht="13.2" x14ac:dyDescent="0.2"/>
    <row r="37" spans="98:120" ht="13.2" x14ac:dyDescent="0.2">
      <c r="CW37" s="255"/>
      <c r="DB37" s="255"/>
      <c r="DG37" s="255"/>
      <c r="DL37" s="255"/>
      <c r="DP37" s="255"/>
    </row>
    <row r="38" spans="98:120" ht="13.2" x14ac:dyDescent="0.2">
      <c r="CT38" s="255"/>
      <c r="CU38" s="255"/>
      <c r="CV38" s="255"/>
      <c r="CW38" s="255"/>
      <c r="CY38" s="255"/>
      <c r="CZ38" s="255"/>
      <c r="DA38" s="255"/>
      <c r="DB38" s="255"/>
      <c r="DD38" s="255"/>
      <c r="DE38" s="255"/>
      <c r="DF38" s="255"/>
      <c r="DG38" s="255"/>
      <c r="DI38" s="255"/>
      <c r="DJ38" s="255"/>
      <c r="DK38" s="255"/>
      <c r="DL38" s="255"/>
      <c r="DN38" s="255"/>
      <c r="DO38" s="255"/>
      <c r="DP38" s="25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5"/>
      <c r="DO49" s="255"/>
      <c r="DP49" s="25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5"/>
      <c r="CS63" s="255"/>
      <c r="CX63" s="255"/>
      <c r="DC63" s="255"/>
      <c r="DH63" s="255"/>
    </row>
    <row r="64" spans="22:120" ht="13.2" x14ac:dyDescent="0.2">
      <c r="V64" s="255"/>
    </row>
    <row r="65" spans="15:120" ht="13.2" x14ac:dyDescent="0.2">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ht="13.2" x14ac:dyDescent="0.2">
      <c r="Q66" s="255"/>
      <c r="S66" s="255"/>
      <c r="U66" s="255"/>
      <c r="DM66" s="255"/>
    </row>
    <row r="67" spans="15:120" ht="13.2" x14ac:dyDescent="0.2">
      <c r="O67" s="255"/>
      <c r="P67" s="255"/>
      <c r="R67" s="255"/>
      <c r="T67" s="255"/>
      <c r="Y67" s="255"/>
      <c r="CT67" s="255"/>
      <c r="CV67" s="255"/>
      <c r="CW67" s="255"/>
      <c r="CY67" s="255"/>
      <c r="DA67" s="255"/>
      <c r="DB67" s="255"/>
      <c r="DD67" s="255"/>
      <c r="DF67" s="255"/>
      <c r="DG67" s="255"/>
      <c r="DI67" s="255"/>
      <c r="DK67" s="255"/>
      <c r="DL67" s="255"/>
      <c r="DN67" s="255"/>
      <c r="DO67" s="255"/>
      <c r="DP67" s="255"/>
    </row>
    <row r="68" spans="15:120" ht="13.2" x14ac:dyDescent="0.2"/>
    <row r="69" spans="15:120" ht="13.2" x14ac:dyDescent="0.2"/>
    <row r="70" spans="15:120" ht="13.2" x14ac:dyDescent="0.2"/>
    <row r="71" spans="15:120" ht="13.2" x14ac:dyDescent="0.2"/>
    <row r="72" spans="15:120" ht="13.2" x14ac:dyDescent="0.2">
      <c r="DP72" s="255"/>
    </row>
    <row r="73" spans="15:120" ht="13.2" x14ac:dyDescent="0.2">
      <c r="DP73" s="25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5"/>
      <c r="CX96" s="255"/>
      <c r="DC96" s="255"/>
      <c r="DH96" s="255"/>
    </row>
    <row r="97" spans="24:120" ht="13.2" x14ac:dyDescent="0.2">
      <c r="CS97" s="255"/>
      <c r="CX97" s="255"/>
      <c r="DC97" s="255"/>
      <c r="DH97" s="255"/>
      <c r="DP97" s="256" t="s">
        <v>477</v>
      </c>
    </row>
    <row r="98" spans="24:120" ht="13.2" hidden="1" x14ac:dyDescent="0.2">
      <c r="CS98" s="255"/>
      <c r="CX98" s="255"/>
      <c r="DC98" s="255"/>
      <c r="DH98" s="255"/>
    </row>
    <row r="99" spans="24:120" ht="13.2" hidden="1" x14ac:dyDescent="0.2">
      <c r="CS99" s="255"/>
      <c r="CX99" s="255"/>
      <c r="DC99" s="255"/>
      <c r="DH99" s="255"/>
    </row>
    <row r="101" spans="24:120" ht="12" hidden="1" customHeight="1" x14ac:dyDescent="0.2">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2">
      <c r="CU102" s="255"/>
      <c r="CZ102" s="255"/>
      <c r="DE102" s="255"/>
      <c r="DJ102" s="255"/>
      <c r="DM102" s="255"/>
    </row>
    <row r="103" spans="24:120" ht="13.2" hidden="1" x14ac:dyDescent="0.2">
      <c r="CT103" s="255"/>
      <c r="CV103" s="255"/>
      <c r="CW103" s="255"/>
      <c r="CY103" s="255"/>
      <c r="DA103" s="255"/>
      <c r="DB103" s="255"/>
      <c r="DD103" s="255"/>
      <c r="DF103" s="255"/>
      <c r="DG103" s="255"/>
      <c r="DI103" s="255"/>
      <c r="DK103" s="255"/>
      <c r="DL103" s="255"/>
      <c r="DM103" s="255"/>
      <c r="DN103" s="255"/>
      <c r="DO103" s="255"/>
      <c r="DP103" s="255"/>
    </row>
    <row r="104" spans="24:120" ht="13.2" hidden="1" x14ac:dyDescent="0.2">
      <c r="CV104" s="255"/>
      <c r="CW104" s="255"/>
      <c r="DA104" s="255"/>
      <c r="DB104" s="255"/>
      <c r="DF104" s="255"/>
      <c r="DG104" s="255"/>
      <c r="DK104" s="255"/>
      <c r="DL104" s="255"/>
      <c r="DN104" s="255"/>
      <c r="DO104" s="255"/>
      <c r="DP104" s="255"/>
    </row>
    <row r="105" spans="24:120" ht="12.75" hidden="1" customHeight="1" x14ac:dyDescent="0.2"/>
  </sheetData>
  <sheetProtection algorithmName="SHA-512" hashValue="ZKmeHDkzEb9KhsyRU9vemx07T8szgHecCCrvRFN3mqnpZfAF5jCveh7IwOX1zkCLWq5zChq9l4Hq1uh6uzih8Q==" saltValue="WzdhCKCNU+4zk623ZF+kT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6" customWidth="1"/>
    <col min="117" max="16384" width="9" style="255" hidden="1"/>
  </cols>
  <sheetData>
    <row r="1" spans="2:116" ht="13.2"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ht="13.2" x14ac:dyDescent="0.2"/>
    <row r="3" spans="2:116" ht="13.2" x14ac:dyDescent="0.2"/>
    <row r="4" spans="2:116" ht="13.2" x14ac:dyDescent="0.2">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ht="13.2" x14ac:dyDescent="0.2">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ht="13.2" x14ac:dyDescent="0.2"/>
    <row r="20" spans="9:116" ht="13.2" x14ac:dyDescent="0.2"/>
    <row r="21" spans="9:116" ht="13.2" x14ac:dyDescent="0.2">
      <c r="DL21" s="255"/>
    </row>
    <row r="22" spans="9:116" ht="13.2" x14ac:dyDescent="0.2">
      <c r="DI22" s="255"/>
      <c r="DJ22" s="255"/>
      <c r="DK22" s="255"/>
      <c r="DL22" s="255"/>
    </row>
    <row r="23" spans="9:116" ht="13.2" x14ac:dyDescent="0.2">
      <c r="CY23" s="255"/>
      <c r="CZ23" s="255"/>
      <c r="DA23" s="255"/>
      <c r="DB23" s="255"/>
      <c r="DC23" s="255"/>
      <c r="DD23" s="255"/>
      <c r="DE23" s="255"/>
      <c r="DF23" s="255"/>
      <c r="DG23" s="255"/>
      <c r="DH23" s="255"/>
      <c r="DI23" s="255"/>
      <c r="DJ23" s="255"/>
      <c r="DK23" s="255"/>
      <c r="DL23" s="25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5"/>
      <c r="DA35" s="255"/>
      <c r="DB35" s="255"/>
      <c r="DC35" s="255"/>
      <c r="DD35" s="255"/>
      <c r="DE35" s="255"/>
      <c r="DF35" s="255"/>
      <c r="DG35" s="255"/>
      <c r="DH35" s="255"/>
      <c r="DI35" s="255"/>
      <c r="DJ35" s="255"/>
      <c r="DK35" s="255"/>
      <c r="DL35" s="255"/>
    </row>
    <row r="36" spans="15:116" ht="13.2" x14ac:dyDescent="0.2"/>
    <row r="37" spans="15:116" ht="13.2" x14ac:dyDescent="0.2">
      <c r="DL37" s="255"/>
    </row>
    <row r="38" spans="15:116" ht="13.2" x14ac:dyDescent="0.2">
      <c r="DI38" s="255"/>
      <c r="DJ38" s="255"/>
      <c r="DK38" s="255"/>
      <c r="DL38" s="255"/>
    </row>
    <row r="39" spans="15:116" ht="13.2" x14ac:dyDescent="0.2"/>
    <row r="40" spans="15:116" ht="13.2" x14ac:dyDescent="0.2"/>
    <row r="41" spans="15:116" ht="13.2" x14ac:dyDescent="0.2"/>
    <row r="42" spans="15:116" ht="13.2" x14ac:dyDescent="0.2"/>
    <row r="43" spans="15:116" ht="13.2" x14ac:dyDescent="0.2">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ht="13.2" x14ac:dyDescent="0.2">
      <c r="DL44" s="255"/>
    </row>
    <row r="45" spans="15:116" ht="13.2" x14ac:dyDescent="0.2"/>
    <row r="46" spans="15:116" ht="13.2" x14ac:dyDescent="0.2">
      <c r="DA46" s="255"/>
      <c r="DB46" s="255"/>
      <c r="DC46" s="255"/>
      <c r="DD46" s="255"/>
      <c r="DE46" s="255"/>
      <c r="DF46" s="255"/>
      <c r="DG46" s="255"/>
      <c r="DH46" s="255"/>
      <c r="DI46" s="255"/>
      <c r="DJ46" s="255"/>
      <c r="DK46" s="255"/>
      <c r="DL46" s="255"/>
    </row>
    <row r="47" spans="15:116" ht="13.2" x14ac:dyDescent="0.2"/>
    <row r="48" spans="15:116" ht="13.2" x14ac:dyDescent="0.2"/>
    <row r="49" spans="104:116" ht="13.2" x14ac:dyDescent="0.2"/>
    <row r="50" spans="104:116" ht="13.2" x14ac:dyDescent="0.2">
      <c r="CZ50" s="255"/>
      <c r="DA50" s="255"/>
      <c r="DB50" s="255"/>
      <c r="DC50" s="255"/>
      <c r="DD50" s="255"/>
      <c r="DE50" s="255"/>
      <c r="DF50" s="255"/>
      <c r="DG50" s="255"/>
      <c r="DH50" s="255"/>
      <c r="DI50" s="255"/>
      <c r="DJ50" s="255"/>
      <c r="DK50" s="255"/>
      <c r="DL50" s="255"/>
    </row>
    <row r="51" spans="104:116" ht="13.2" x14ac:dyDescent="0.2"/>
    <row r="52" spans="104:116" ht="13.2" x14ac:dyDescent="0.2"/>
    <row r="53" spans="104:116" ht="13.2" x14ac:dyDescent="0.2">
      <c r="DL53" s="25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5"/>
      <c r="DD67" s="255"/>
      <c r="DE67" s="255"/>
      <c r="DF67" s="255"/>
      <c r="DG67" s="255"/>
      <c r="DH67" s="255"/>
      <c r="DI67" s="255"/>
      <c r="DJ67" s="255"/>
      <c r="DK67" s="255"/>
      <c r="DL67" s="25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PY3ifgGKoCqanQVMzZGh22va0cx+aECykQ9+mvrCv8QL1AqKEZBo8a5PtLWthfy4D0aI6UrwDWRcBac+FkXQ3g==" saltValue="caJcGTj/6QbAsVufZzVHO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100" workbookViewId="0"/>
  </sheetViews>
  <sheetFormatPr defaultColWidth="0" defaultRowHeight="13.5" customHeight="1" zeroHeight="1" x14ac:dyDescent="0.2"/>
  <cols>
    <col min="1" max="36" width="2.44140625" style="257" customWidth="1"/>
    <col min="37" max="44" width="17" style="257" customWidth="1"/>
    <col min="45" max="45" width="6.109375" style="264" customWidth="1"/>
    <col min="46" max="46" width="3" style="262" customWidth="1"/>
    <col min="47" max="47" width="19.109375" style="257" hidden="1" customWidth="1"/>
    <col min="48" max="52" width="12.6640625" style="257" hidden="1" customWidth="1"/>
    <col min="53" max="16384" width="8.6640625" style="257" hidden="1"/>
  </cols>
  <sheetData>
    <row r="1" spans="1:46" ht="13.2" x14ac:dyDescent="0.2">
      <c r="AS1" s="258"/>
      <c r="AT1" s="258"/>
    </row>
    <row r="2" spans="1:46" ht="13.2" x14ac:dyDescent="0.2">
      <c r="AS2" s="258"/>
      <c r="AT2" s="258"/>
    </row>
    <row r="3" spans="1:46" ht="13.2" x14ac:dyDescent="0.2">
      <c r="AS3" s="258"/>
      <c r="AT3" s="258"/>
    </row>
    <row r="4" spans="1:46" ht="13.2" x14ac:dyDescent="0.2">
      <c r="AS4" s="258"/>
      <c r="AT4" s="258"/>
    </row>
    <row r="5" spans="1:46" ht="16.2" x14ac:dyDescent="0.2">
      <c r="A5" s="259" t="s">
        <v>478</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ht="13.2" x14ac:dyDescent="0.2">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479</v>
      </c>
      <c r="AL6" s="263"/>
      <c r="AM6" s="263"/>
      <c r="AN6" s="263"/>
      <c r="AO6" s="258"/>
      <c r="AP6" s="258"/>
      <c r="AQ6" s="258"/>
      <c r="AR6" s="258"/>
    </row>
    <row r="7" spans="1:46" ht="13.5" customHeight="1" x14ac:dyDescent="0.2">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18" t="s">
        <v>480</v>
      </c>
      <c r="AP7" s="268"/>
      <c r="AQ7" s="269" t="s">
        <v>481</v>
      </c>
      <c r="AR7" s="270"/>
    </row>
    <row r="8" spans="1:46" ht="13.2" x14ac:dyDescent="0.2">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19"/>
      <c r="AP8" s="274" t="s">
        <v>482</v>
      </c>
      <c r="AQ8" s="275" t="s">
        <v>483</v>
      </c>
      <c r="AR8" s="276" t="s">
        <v>484</v>
      </c>
    </row>
    <row r="9" spans="1:46" ht="13.2" x14ac:dyDescent="0.2">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30" t="s">
        <v>485</v>
      </c>
      <c r="AL9" s="1131"/>
      <c r="AM9" s="1131"/>
      <c r="AN9" s="1132"/>
      <c r="AO9" s="277">
        <v>18195752</v>
      </c>
      <c r="AP9" s="277">
        <v>69782</v>
      </c>
      <c r="AQ9" s="278">
        <v>62936</v>
      </c>
      <c r="AR9" s="279">
        <v>10.9</v>
      </c>
    </row>
    <row r="10" spans="1:46" ht="13.5" customHeight="1" x14ac:dyDescent="0.2">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30" t="s">
        <v>486</v>
      </c>
      <c r="AL10" s="1131"/>
      <c r="AM10" s="1131"/>
      <c r="AN10" s="1132"/>
      <c r="AO10" s="280">
        <v>287891</v>
      </c>
      <c r="AP10" s="280">
        <v>1104</v>
      </c>
      <c r="AQ10" s="281">
        <v>1734</v>
      </c>
      <c r="AR10" s="282">
        <v>-36.299999999999997</v>
      </c>
    </row>
    <row r="11" spans="1:46" ht="13.5" customHeight="1" x14ac:dyDescent="0.2">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30" t="s">
        <v>487</v>
      </c>
      <c r="AL11" s="1131"/>
      <c r="AM11" s="1131"/>
      <c r="AN11" s="1132"/>
      <c r="AO11" s="280">
        <v>763085</v>
      </c>
      <c r="AP11" s="280">
        <v>2926</v>
      </c>
      <c r="AQ11" s="281">
        <v>694</v>
      </c>
      <c r="AR11" s="282">
        <v>321.60000000000002</v>
      </c>
    </row>
    <row r="12" spans="1:46" ht="13.5" customHeight="1" x14ac:dyDescent="0.2">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30" t="s">
        <v>488</v>
      </c>
      <c r="AL12" s="1131"/>
      <c r="AM12" s="1131"/>
      <c r="AN12" s="1132"/>
      <c r="AO12" s="280" t="s">
        <v>489</v>
      </c>
      <c r="AP12" s="280" t="s">
        <v>489</v>
      </c>
      <c r="AQ12" s="281">
        <v>24</v>
      </c>
      <c r="AR12" s="282" t="s">
        <v>489</v>
      </c>
    </row>
    <row r="13" spans="1:46" ht="13.5" customHeight="1" x14ac:dyDescent="0.2">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30" t="s">
        <v>490</v>
      </c>
      <c r="AL13" s="1131"/>
      <c r="AM13" s="1131"/>
      <c r="AN13" s="1132"/>
      <c r="AO13" s="280">
        <v>422544</v>
      </c>
      <c r="AP13" s="280">
        <v>1620</v>
      </c>
      <c r="AQ13" s="281">
        <v>1996</v>
      </c>
      <c r="AR13" s="282">
        <v>-18.8</v>
      </c>
    </row>
    <row r="14" spans="1:46" ht="13.5" customHeight="1" x14ac:dyDescent="0.2">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30" t="s">
        <v>491</v>
      </c>
      <c r="AL14" s="1131"/>
      <c r="AM14" s="1131"/>
      <c r="AN14" s="1132"/>
      <c r="AO14" s="280">
        <v>413104</v>
      </c>
      <c r="AP14" s="280">
        <v>1584</v>
      </c>
      <c r="AQ14" s="281">
        <v>1351</v>
      </c>
      <c r="AR14" s="282">
        <v>17.2</v>
      </c>
    </row>
    <row r="15" spans="1:46" ht="13.5" customHeight="1" x14ac:dyDescent="0.2">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33" t="s">
        <v>492</v>
      </c>
      <c r="AL15" s="1134"/>
      <c r="AM15" s="1134"/>
      <c r="AN15" s="1135"/>
      <c r="AO15" s="280">
        <v>-392031</v>
      </c>
      <c r="AP15" s="280">
        <v>-1503</v>
      </c>
      <c r="AQ15" s="281">
        <v>-1933</v>
      </c>
      <c r="AR15" s="282">
        <v>-22.2</v>
      </c>
    </row>
    <row r="16" spans="1:46" ht="13.2" x14ac:dyDescent="0.2">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33" t="s">
        <v>177</v>
      </c>
      <c r="AL16" s="1134"/>
      <c r="AM16" s="1134"/>
      <c r="AN16" s="1135"/>
      <c r="AO16" s="280">
        <v>19690345</v>
      </c>
      <c r="AP16" s="280">
        <v>75514</v>
      </c>
      <c r="AQ16" s="281">
        <v>66802</v>
      </c>
      <c r="AR16" s="282">
        <v>13</v>
      </c>
    </row>
    <row r="17" spans="1:46" ht="13.2" x14ac:dyDescent="0.2">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ht="13.2" x14ac:dyDescent="0.2">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ht="13.2" x14ac:dyDescent="0.2">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493</v>
      </c>
      <c r="AL19" s="258"/>
      <c r="AM19" s="258"/>
      <c r="AN19" s="258"/>
      <c r="AO19" s="258"/>
      <c r="AP19" s="258"/>
      <c r="AQ19" s="258"/>
      <c r="AR19" s="258"/>
    </row>
    <row r="20" spans="1:46" ht="13.2" x14ac:dyDescent="0.2">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494</v>
      </c>
      <c r="AP20" s="289" t="s">
        <v>495</v>
      </c>
      <c r="AQ20" s="290" t="s">
        <v>496</v>
      </c>
      <c r="AR20" s="291"/>
    </row>
    <row r="21" spans="1:46" s="297" customFormat="1" ht="13.2" x14ac:dyDescent="0.2">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36" t="s">
        <v>497</v>
      </c>
      <c r="AL21" s="1137"/>
      <c r="AM21" s="1137"/>
      <c r="AN21" s="1138"/>
      <c r="AO21" s="293">
        <v>6.54</v>
      </c>
      <c r="AP21" s="294">
        <v>6.52</v>
      </c>
      <c r="AQ21" s="295">
        <v>0.02</v>
      </c>
      <c r="AR21" s="263"/>
      <c r="AS21" s="296"/>
      <c r="AT21" s="292"/>
    </row>
    <row r="22" spans="1:46" s="297" customFormat="1" ht="13.2" x14ac:dyDescent="0.2">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36" t="s">
        <v>498</v>
      </c>
      <c r="AL22" s="1137"/>
      <c r="AM22" s="1137"/>
      <c r="AN22" s="1138"/>
      <c r="AO22" s="298">
        <v>97.9</v>
      </c>
      <c r="AP22" s="299">
        <v>99.2</v>
      </c>
      <c r="AQ22" s="300">
        <v>-1.3</v>
      </c>
      <c r="AR22" s="284"/>
      <c r="AS22" s="296"/>
      <c r="AT22" s="292"/>
    </row>
    <row r="23" spans="1:46" s="297" customFormat="1" ht="13.2" x14ac:dyDescent="0.2">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ht="13.2" x14ac:dyDescent="0.2">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ht="13.2" x14ac:dyDescent="0.2">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2" x14ac:dyDescent="0.2">
      <c r="A26" s="1129" t="s">
        <v>499</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3"/>
    </row>
    <row r="27" spans="1:46" ht="13.2" x14ac:dyDescent="0.2">
      <c r="A27" s="305"/>
      <c r="AO27" s="258"/>
      <c r="AP27" s="258"/>
      <c r="AQ27" s="258"/>
      <c r="AR27" s="258"/>
      <c r="AS27" s="258"/>
      <c r="AT27" s="258"/>
    </row>
    <row r="28" spans="1:46" ht="16.2" x14ac:dyDescent="0.2">
      <c r="A28" s="259" t="s">
        <v>500</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ht="13.2" x14ac:dyDescent="0.2">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501</v>
      </c>
      <c r="AL29" s="263"/>
      <c r="AM29" s="263"/>
      <c r="AN29" s="263"/>
      <c r="AO29" s="258"/>
      <c r="AP29" s="258"/>
      <c r="AQ29" s="258"/>
      <c r="AR29" s="258"/>
      <c r="AS29" s="307"/>
    </row>
    <row r="30" spans="1:46" ht="13.5" customHeight="1" x14ac:dyDescent="0.2">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18" t="s">
        <v>480</v>
      </c>
      <c r="AP30" s="268"/>
      <c r="AQ30" s="269" t="s">
        <v>481</v>
      </c>
      <c r="AR30" s="270"/>
    </row>
    <row r="31" spans="1:46" ht="13.2" x14ac:dyDescent="0.2">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19"/>
      <c r="AP31" s="274" t="s">
        <v>482</v>
      </c>
      <c r="AQ31" s="275" t="s">
        <v>483</v>
      </c>
      <c r="AR31" s="276" t="s">
        <v>484</v>
      </c>
    </row>
    <row r="32" spans="1:46" ht="27" customHeight="1" x14ac:dyDescent="0.2">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20" t="s">
        <v>502</v>
      </c>
      <c r="AL32" s="1121"/>
      <c r="AM32" s="1121"/>
      <c r="AN32" s="1122"/>
      <c r="AO32" s="308">
        <v>8684374</v>
      </c>
      <c r="AP32" s="308">
        <v>33305</v>
      </c>
      <c r="AQ32" s="309">
        <v>37417</v>
      </c>
      <c r="AR32" s="310">
        <v>-11</v>
      </c>
    </row>
    <row r="33" spans="1:46" ht="13.5" customHeight="1" x14ac:dyDescent="0.2">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20" t="s">
        <v>503</v>
      </c>
      <c r="AL33" s="1121"/>
      <c r="AM33" s="1121"/>
      <c r="AN33" s="1122"/>
      <c r="AO33" s="308" t="s">
        <v>489</v>
      </c>
      <c r="AP33" s="308" t="s">
        <v>489</v>
      </c>
      <c r="AQ33" s="309" t="s">
        <v>489</v>
      </c>
      <c r="AR33" s="310" t="s">
        <v>489</v>
      </c>
    </row>
    <row r="34" spans="1:46" ht="27" customHeight="1" x14ac:dyDescent="0.2">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20" t="s">
        <v>504</v>
      </c>
      <c r="AL34" s="1121"/>
      <c r="AM34" s="1121"/>
      <c r="AN34" s="1122"/>
      <c r="AO34" s="308" t="s">
        <v>489</v>
      </c>
      <c r="AP34" s="308" t="s">
        <v>489</v>
      </c>
      <c r="AQ34" s="309">
        <v>46</v>
      </c>
      <c r="AR34" s="310" t="s">
        <v>489</v>
      </c>
    </row>
    <row r="35" spans="1:46" ht="27" customHeight="1" x14ac:dyDescent="0.2">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20" t="s">
        <v>505</v>
      </c>
      <c r="AL35" s="1121"/>
      <c r="AM35" s="1121"/>
      <c r="AN35" s="1122"/>
      <c r="AO35" s="308">
        <v>4520372</v>
      </c>
      <c r="AP35" s="308">
        <v>17336</v>
      </c>
      <c r="AQ35" s="309">
        <v>8245</v>
      </c>
      <c r="AR35" s="310">
        <v>110.3</v>
      </c>
    </row>
    <row r="36" spans="1:46" ht="27" customHeight="1" x14ac:dyDescent="0.2">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20" t="s">
        <v>506</v>
      </c>
      <c r="AL36" s="1121"/>
      <c r="AM36" s="1121"/>
      <c r="AN36" s="1122"/>
      <c r="AO36" s="308">
        <v>90825</v>
      </c>
      <c r="AP36" s="308">
        <v>348</v>
      </c>
      <c r="AQ36" s="309">
        <v>440</v>
      </c>
      <c r="AR36" s="310">
        <v>-20.9</v>
      </c>
    </row>
    <row r="37" spans="1:46" ht="13.5" customHeight="1" x14ac:dyDescent="0.2">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20" t="s">
        <v>507</v>
      </c>
      <c r="AL37" s="1121"/>
      <c r="AM37" s="1121"/>
      <c r="AN37" s="1122"/>
      <c r="AO37" s="308" t="s">
        <v>489</v>
      </c>
      <c r="AP37" s="308" t="s">
        <v>489</v>
      </c>
      <c r="AQ37" s="309">
        <v>558</v>
      </c>
      <c r="AR37" s="310" t="s">
        <v>489</v>
      </c>
    </row>
    <row r="38" spans="1:46" ht="27" customHeight="1" x14ac:dyDescent="0.2">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23" t="s">
        <v>508</v>
      </c>
      <c r="AL38" s="1124"/>
      <c r="AM38" s="1124"/>
      <c r="AN38" s="1125"/>
      <c r="AO38" s="311">
        <v>270</v>
      </c>
      <c r="AP38" s="311">
        <v>1</v>
      </c>
      <c r="AQ38" s="312">
        <v>1</v>
      </c>
      <c r="AR38" s="300">
        <v>0</v>
      </c>
      <c r="AS38" s="307"/>
    </row>
    <row r="39" spans="1:46" ht="13.2" x14ac:dyDescent="0.2">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23" t="s">
        <v>509</v>
      </c>
      <c r="AL39" s="1124"/>
      <c r="AM39" s="1124"/>
      <c r="AN39" s="1125"/>
      <c r="AO39" s="308">
        <v>-3333199</v>
      </c>
      <c r="AP39" s="308">
        <v>-12783</v>
      </c>
      <c r="AQ39" s="309">
        <v>-7933</v>
      </c>
      <c r="AR39" s="310">
        <v>61.1</v>
      </c>
      <c r="AS39" s="307"/>
    </row>
    <row r="40" spans="1:46" ht="27" customHeight="1" x14ac:dyDescent="0.2">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20" t="s">
        <v>510</v>
      </c>
      <c r="AL40" s="1121"/>
      <c r="AM40" s="1121"/>
      <c r="AN40" s="1122"/>
      <c r="AO40" s="308">
        <v>-8524902</v>
      </c>
      <c r="AP40" s="308">
        <v>-32694</v>
      </c>
      <c r="AQ40" s="309">
        <v>-28055</v>
      </c>
      <c r="AR40" s="310">
        <v>16.5</v>
      </c>
      <c r="AS40" s="307"/>
    </row>
    <row r="41" spans="1:46" ht="13.2" x14ac:dyDescent="0.2">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26" t="s">
        <v>287</v>
      </c>
      <c r="AL41" s="1127"/>
      <c r="AM41" s="1127"/>
      <c r="AN41" s="1128"/>
      <c r="AO41" s="308">
        <v>1437740</v>
      </c>
      <c r="AP41" s="308">
        <v>5514</v>
      </c>
      <c r="AQ41" s="309">
        <v>10719</v>
      </c>
      <c r="AR41" s="310">
        <v>-48.6</v>
      </c>
      <c r="AS41" s="307"/>
    </row>
    <row r="42" spans="1:46" ht="13.2" x14ac:dyDescent="0.2">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c r="AL42" s="258"/>
      <c r="AM42" s="258"/>
      <c r="AN42" s="258"/>
      <c r="AO42" s="258"/>
      <c r="AP42" s="258"/>
      <c r="AQ42" s="284"/>
      <c r="AR42" s="284"/>
      <c r="AS42" s="307"/>
    </row>
    <row r="43" spans="1:46" ht="13.2" x14ac:dyDescent="0.2">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ht="13.2" x14ac:dyDescent="0.2">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ht="13.2" x14ac:dyDescent="0.2">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ht="13.2" x14ac:dyDescent="0.2">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2">
      <c r="A47" s="317" t="s">
        <v>511</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ht="13.2" x14ac:dyDescent="0.2">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512</v>
      </c>
      <c r="AL48" s="318"/>
      <c r="AM48" s="318"/>
      <c r="AN48" s="318"/>
      <c r="AO48" s="318"/>
      <c r="AP48" s="318"/>
      <c r="AQ48" s="319"/>
      <c r="AR48" s="318"/>
    </row>
    <row r="49" spans="1:44" ht="13.5" customHeight="1" x14ac:dyDescent="0.2">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13" t="s">
        <v>480</v>
      </c>
      <c r="AN49" s="1115" t="s">
        <v>513</v>
      </c>
      <c r="AO49" s="1116"/>
      <c r="AP49" s="1116"/>
      <c r="AQ49" s="1116"/>
      <c r="AR49" s="1117"/>
    </row>
    <row r="50" spans="1:44" ht="13.2" x14ac:dyDescent="0.2">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14"/>
      <c r="AN50" s="324" t="s">
        <v>514</v>
      </c>
      <c r="AO50" s="325" t="s">
        <v>515</v>
      </c>
      <c r="AP50" s="326" t="s">
        <v>516</v>
      </c>
      <c r="AQ50" s="327" t="s">
        <v>517</v>
      </c>
      <c r="AR50" s="328" t="s">
        <v>518</v>
      </c>
    </row>
    <row r="51" spans="1:44" ht="13.2" x14ac:dyDescent="0.2">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519</v>
      </c>
      <c r="AL51" s="321"/>
      <c r="AM51" s="329">
        <v>5732689</v>
      </c>
      <c r="AN51" s="330">
        <v>21523</v>
      </c>
      <c r="AO51" s="331">
        <v>-34.299999999999997</v>
      </c>
      <c r="AP51" s="332">
        <v>51849</v>
      </c>
      <c r="AQ51" s="333">
        <v>11.6</v>
      </c>
      <c r="AR51" s="334">
        <v>-45.9</v>
      </c>
    </row>
    <row r="52" spans="1:44" ht="13.2" x14ac:dyDescent="0.2">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520</v>
      </c>
      <c r="AM52" s="337">
        <v>3383195</v>
      </c>
      <c r="AN52" s="338">
        <v>12702</v>
      </c>
      <c r="AO52" s="339">
        <v>-36.6</v>
      </c>
      <c r="AP52" s="340">
        <v>26326</v>
      </c>
      <c r="AQ52" s="341">
        <v>9.6</v>
      </c>
      <c r="AR52" s="342">
        <v>-46.2</v>
      </c>
    </row>
    <row r="53" spans="1:44" ht="13.2" x14ac:dyDescent="0.2">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521</v>
      </c>
      <c r="AL53" s="321"/>
      <c r="AM53" s="329">
        <v>5098181</v>
      </c>
      <c r="AN53" s="330">
        <v>19219</v>
      </c>
      <c r="AO53" s="331">
        <v>-10.7</v>
      </c>
      <c r="AP53" s="332">
        <v>52191</v>
      </c>
      <c r="AQ53" s="333">
        <v>0.7</v>
      </c>
      <c r="AR53" s="334">
        <v>-11.4</v>
      </c>
    </row>
    <row r="54" spans="1:44" ht="13.2" x14ac:dyDescent="0.2">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520</v>
      </c>
      <c r="AM54" s="337">
        <v>3337167</v>
      </c>
      <c r="AN54" s="338">
        <v>12580</v>
      </c>
      <c r="AO54" s="339">
        <v>-1</v>
      </c>
      <c r="AP54" s="340">
        <v>26807</v>
      </c>
      <c r="AQ54" s="341">
        <v>1.8</v>
      </c>
      <c r="AR54" s="342">
        <v>-2.8</v>
      </c>
    </row>
    <row r="55" spans="1:44" ht="13.2" x14ac:dyDescent="0.2">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522</v>
      </c>
      <c r="AL55" s="321"/>
      <c r="AM55" s="329">
        <v>7950200</v>
      </c>
      <c r="AN55" s="330">
        <v>30149</v>
      </c>
      <c r="AO55" s="331">
        <v>56.9</v>
      </c>
      <c r="AP55" s="332">
        <v>48105</v>
      </c>
      <c r="AQ55" s="333">
        <v>-7.8</v>
      </c>
      <c r="AR55" s="334">
        <v>64.7</v>
      </c>
    </row>
    <row r="56" spans="1:44" ht="13.2" x14ac:dyDescent="0.2">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520</v>
      </c>
      <c r="AM56" s="337">
        <v>5315945</v>
      </c>
      <c r="AN56" s="338">
        <v>20160</v>
      </c>
      <c r="AO56" s="339">
        <v>60.3</v>
      </c>
      <c r="AP56" s="340">
        <v>24072</v>
      </c>
      <c r="AQ56" s="341">
        <v>-10.199999999999999</v>
      </c>
      <c r="AR56" s="342">
        <v>70.5</v>
      </c>
    </row>
    <row r="57" spans="1:44" ht="13.2" x14ac:dyDescent="0.2">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523</v>
      </c>
      <c r="AL57" s="321"/>
      <c r="AM57" s="329">
        <v>7045096</v>
      </c>
      <c r="AN57" s="330">
        <v>26890</v>
      </c>
      <c r="AO57" s="331">
        <v>-10.8</v>
      </c>
      <c r="AP57" s="332">
        <v>47446</v>
      </c>
      <c r="AQ57" s="333">
        <v>-1.4</v>
      </c>
      <c r="AR57" s="334">
        <v>-9.4</v>
      </c>
    </row>
    <row r="58" spans="1:44" ht="13.2" x14ac:dyDescent="0.2">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520</v>
      </c>
      <c r="AM58" s="337">
        <v>4604474</v>
      </c>
      <c r="AN58" s="338">
        <v>17574</v>
      </c>
      <c r="AO58" s="339">
        <v>-12.8</v>
      </c>
      <c r="AP58" s="340">
        <v>24371</v>
      </c>
      <c r="AQ58" s="341">
        <v>1.2</v>
      </c>
      <c r="AR58" s="342">
        <v>-14</v>
      </c>
    </row>
    <row r="59" spans="1:44" ht="13.2" x14ac:dyDescent="0.2">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524</v>
      </c>
      <c r="AL59" s="321"/>
      <c r="AM59" s="329">
        <v>5895794</v>
      </c>
      <c r="AN59" s="330">
        <v>22611</v>
      </c>
      <c r="AO59" s="331">
        <v>-15.9</v>
      </c>
      <c r="AP59" s="332">
        <v>48387</v>
      </c>
      <c r="AQ59" s="333">
        <v>2</v>
      </c>
      <c r="AR59" s="334">
        <v>-17.899999999999999</v>
      </c>
    </row>
    <row r="60" spans="1:44" ht="13.2" x14ac:dyDescent="0.2">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520</v>
      </c>
      <c r="AM60" s="337">
        <v>4049185</v>
      </c>
      <c r="AN60" s="338">
        <v>15529</v>
      </c>
      <c r="AO60" s="339">
        <v>-11.6</v>
      </c>
      <c r="AP60" s="340">
        <v>25592</v>
      </c>
      <c r="AQ60" s="341">
        <v>5</v>
      </c>
      <c r="AR60" s="342">
        <v>-16.600000000000001</v>
      </c>
    </row>
    <row r="61" spans="1:44" ht="13.2" x14ac:dyDescent="0.2">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525</v>
      </c>
      <c r="AL61" s="343"/>
      <c r="AM61" s="344">
        <v>6344392</v>
      </c>
      <c r="AN61" s="345">
        <v>24078</v>
      </c>
      <c r="AO61" s="346">
        <v>-3</v>
      </c>
      <c r="AP61" s="347">
        <v>49596</v>
      </c>
      <c r="AQ61" s="348">
        <v>1</v>
      </c>
      <c r="AR61" s="334">
        <v>-4</v>
      </c>
    </row>
    <row r="62" spans="1:44" ht="13.2" x14ac:dyDescent="0.2">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520</v>
      </c>
      <c r="AM62" s="337">
        <v>4137993</v>
      </c>
      <c r="AN62" s="338">
        <v>15709</v>
      </c>
      <c r="AO62" s="339">
        <v>-0.3</v>
      </c>
      <c r="AP62" s="340">
        <v>25434</v>
      </c>
      <c r="AQ62" s="341">
        <v>1.5</v>
      </c>
      <c r="AR62" s="342">
        <v>-1.8</v>
      </c>
    </row>
    <row r="63" spans="1:44" ht="13.2" x14ac:dyDescent="0.2">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ht="13.2" x14ac:dyDescent="0.2">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ht="13.2" x14ac:dyDescent="0.2">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ht="13.2"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58"/>
      <c r="AL67" s="258"/>
      <c r="AM67" s="258"/>
      <c r="AN67" s="258"/>
      <c r="AO67" s="258"/>
      <c r="AP67" s="258"/>
      <c r="AQ67" s="258"/>
      <c r="AR67" s="258"/>
      <c r="AS67" s="258"/>
      <c r="AT67" s="258"/>
    </row>
    <row r="68" spans="1:46" ht="13.5" hidden="1" customHeight="1" x14ac:dyDescent="0.2">
      <c r="AK68" s="258"/>
      <c r="AL68" s="258"/>
      <c r="AM68" s="258"/>
      <c r="AN68" s="258"/>
      <c r="AO68" s="258"/>
      <c r="AP68" s="258"/>
      <c r="AQ68" s="258"/>
      <c r="AR68" s="258"/>
    </row>
    <row r="69" spans="1:46" ht="13.5" hidden="1" customHeight="1" x14ac:dyDescent="0.2">
      <c r="AK69" s="258"/>
      <c r="AL69" s="258"/>
      <c r="AM69" s="258"/>
      <c r="AN69" s="258"/>
      <c r="AO69" s="258"/>
      <c r="AP69" s="258"/>
      <c r="AQ69" s="258"/>
      <c r="AR69" s="258"/>
    </row>
    <row r="70" spans="1:46" ht="13.2" hidden="1" x14ac:dyDescent="0.2">
      <c r="AK70" s="258"/>
      <c r="AL70" s="258"/>
      <c r="AM70" s="258"/>
      <c r="AN70" s="258"/>
      <c r="AO70" s="258"/>
      <c r="AP70" s="258"/>
      <c r="AQ70" s="258"/>
      <c r="AR70" s="258"/>
    </row>
    <row r="71" spans="1:46" ht="13.2" hidden="1" x14ac:dyDescent="0.2">
      <c r="AK71" s="258"/>
      <c r="AL71" s="258"/>
      <c r="AM71" s="258"/>
      <c r="AN71" s="258"/>
      <c r="AO71" s="258"/>
      <c r="AP71" s="258"/>
      <c r="AQ71" s="258"/>
      <c r="AR71" s="258"/>
    </row>
    <row r="72" spans="1:46" ht="13.2" hidden="1" x14ac:dyDescent="0.2">
      <c r="AK72" s="258"/>
      <c r="AL72" s="258"/>
      <c r="AM72" s="258"/>
      <c r="AN72" s="258"/>
      <c r="AO72" s="258"/>
      <c r="AP72" s="258"/>
      <c r="AQ72" s="258"/>
      <c r="AR72" s="258"/>
    </row>
    <row r="73" spans="1:46" ht="13.2" hidden="1" x14ac:dyDescent="0.2">
      <c r="AK73" s="258"/>
      <c r="AL73" s="258"/>
      <c r="AM73" s="258"/>
      <c r="AN73" s="258"/>
      <c r="AO73" s="258"/>
      <c r="AP73" s="258"/>
      <c r="AQ73" s="258"/>
      <c r="AR73" s="258"/>
    </row>
  </sheetData>
  <sheetProtection algorithmName="SHA-512" hashValue="f04WaFKeg3N8erBD8Ki02JHXVKWVks5yXyEC4fwnYst8T85hOn4DNvag5D9dB1xFu1kDGV0hd8EaRDX8NqcYHA==" saltValue="TJYYPM7gCY8Lui0t/exM6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6" customWidth="1"/>
    <col min="126" max="16384" width="9" style="255" hidden="1"/>
  </cols>
  <sheetData>
    <row r="1" spans="2:125"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ht="13.2" x14ac:dyDescent="0.2">
      <c r="B2" s="255"/>
      <c r="DG2" s="255"/>
    </row>
    <row r="3" spans="2:125" ht="13.2" x14ac:dyDescent="0.2">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ht="13.2" x14ac:dyDescent="0.2"/>
    <row r="5" spans="2:125" ht="13.2" x14ac:dyDescent="0.2"/>
    <row r="6" spans="2:125" ht="13.2" x14ac:dyDescent="0.2"/>
    <row r="7" spans="2:125" ht="13.2" x14ac:dyDescent="0.2"/>
    <row r="8" spans="2:125" ht="13.2" x14ac:dyDescent="0.2"/>
    <row r="9" spans="2:125" ht="13.2" x14ac:dyDescent="0.2">
      <c r="DU9" s="25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5"/>
    </row>
    <row r="18" spans="125:125" ht="13.2" x14ac:dyDescent="0.2"/>
    <row r="19" spans="125:125" ht="13.2" x14ac:dyDescent="0.2"/>
    <row r="20" spans="125:125" ht="13.2" x14ac:dyDescent="0.2">
      <c r="DU20" s="255"/>
    </row>
    <row r="21" spans="125:125" ht="13.2" x14ac:dyDescent="0.2">
      <c r="DU21" s="25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5"/>
    </row>
    <row r="29" spans="125:125" ht="13.2" x14ac:dyDescent="0.2"/>
    <row r="30" spans="125:125" ht="13.2" x14ac:dyDescent="0.2"/>
    <row r="31" spans="125:125" ht="13.2" x14ac:dyDescent="0.2"/>
    <row r="32" spans="125:125" ht="13.2" x14ac:dyDescent="0.2"/>
    <row r="33" spans="2:125" ht="13.2" x14ac:dyDescent="0.2">
      <c r="B33" s="255"/>
      <c r="G33" s="255"/>
      <c r="I33" s="255"/>
    </row>
    <row r="34" spans="2:125" ht="13.2" x14ac:dyDescent="0.2">
      <c r="C34" s="255"/>
      <c r="P34" s="255"/>
      <c r="DE34" s="255"/>
      <c r="DH34" s="255"/>
    </row>
    <row r="35" spans="2:125" ht="13.2" x14ac:dyDescent="0.2">
      <c r="D35" s="255"/>
      <c r="E35" s="255"/>
      <c r="DG35" s="255"/>
      <c r="DJ35" s="255"/>
      <c r="DP35" s="255"/>
      <c r="DQ35" s="255"/>
      <c r="DR35" s="255"/>
      <c r="DS35" s="255"/>
      <c r="DT35" s="255"/>
      <c r="DU35" s="255"/>
    </row>
    <row r="36" spans="2:125" ht="13.2" x14ac:dyDescent="0.2">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ht="13.2" x14ac:dyDescent="0.2">
      <c r="DU37" s="255"/>
    </row>
    <row r="38" spans="2:125" ht="13.2" x14ac:dyDescent="0.2">
      <c r="DT38" s="255"/>
      <c r="DU38" s="255"/>
    </row>
    <row r="39" spans="2:125" ht="13.2" x14ac:dyDescent="0.2"/>
    <row r="40" spans="2:125" ht="13.2" x14ac:dyDescent="0.2">
      <c r="DH40" s="255"/>
    </row>
    <row r="41" spans="2:125" ht="13.2" x14ac:dyDescent="0.2">
      <c r="DE41" s="255"/>
    </row>
    <row r="42" spans="2:125" ht="13.2" x14ac:dyDescent="0.2">
      <c r="DG42" s="255"/>
      <c r="DJ42" s="255"/>
    </row>
    <row r="43" spans="2:125" ht="13.2" x14ac:dyDescent="0.2">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ht="13.2" x14ac:dyDescent="0.2">
      <c r="DU44" s="255"/>
    </row>
    <row r="45" spans="2:125" ht="13.2" x14ac:dyDescent="0.2"/>
    <row r="46" spans="2:125" ht="13.2" x14ac:dyDescent="0.2"/>
    <row r="47" spans="2:125" ht="13.2" x14ac:dyDescent="0.2"/>
    <row r="48" spans="2:125" ht="13.2" x14ac:dyDescent="0.2">
      <c r="DT48" s="255"/>
      <c r="DU48" s="255"/>
    </row>
    <row r="49" spans="120:125" ht="13.2" x14ac:dyDescent="0.2">
      <c r="DU49" s="255"/>
    </row>
    <row r="50" spans="120:125" ht="13.2" x14ac:dyDescent="0.2">
      <c r="DU50" s="255"/>
    </row>
    <row r="51" spans="120:125" ht="13.2" x14ac:dyDescent="0.2">
      <c r="DP51" s="255"/>
      <c r="DQ51" s="255"/>
      <c r="DR51" s="255"/>
      <c r="DS51" s="255"/>
      <c r="DT51" s="255"/>
      <c r="DU51" s="255"/>
    </row>
    <row r="52" spans="120:125" ht="13.2" x14ac:dyDescent="0.2"/>
    <row r="53" spans="120:125" ht="13.2" x14ac:dyDescent="0.2"/>
    <row r="54" spans="120:125" ht="13.2" x14ac:dyDescent="0.2">
      <c r="DU54" s="255"/>
    </row>
    <row r="55" spans="120:125" ht="13.2" x14ac:dyDescent="0.2"/>
    <row r="56" spans="120:125" ht="13.2" x14ac:dyDescent="0.2"/>
    <row r="57" spans="120:125" ht="13.2" x14ac:dyDescent="0.2"/>
    <row r="58" spans="120:125" ht="13.2" x14ac:dyDescent="0.2">
      <c r="DU58" s="255"/>
    </row>
    <row r="59" spans="120:125" ht="13.2" x14ac:dyDescent="0.2"/>
    <row r="60" spans="120:125" ht="13.2" x14ac:dyDescent="0.2"/>
    <row r="61" spans="120:125" ht="13.2" x14ac:dyDescent="0.2"/>
    <row r="62" spans="120:125" ht="13.2" x14ac:dyDescent="0.2"/>
    <row r="63" spans="120:125" ht="13.2" x14ac:dyDescent="0.2">
      <c r="DU63" s="255"/>
    </row>
    <row r="64" spans="120:125" ht="13.2" x14ac:dyDescent="0.2">
      <c r="DT64" s="255"/>
      <c r="DU64" s="255"/>
    </row>
    <row r="65" spans="123:125" ht="13.2" x14ac:dyDescent="0.2"/>
    <row r="66" spans="123:125" ht="13.2" x14ac:dyDescent="0.2"/>
    <row r="67" spans="123:125" ht="13.2" x14ac:dyDescent="0.2"/>
    <row r="68" spans="123:125" ht="13.2" x14ac:dyDescent="0.2"/>
    <row r="69" spans="123:125" ht="13.2" x14ac:dyDescent="0.2">
      <c r="DS69" s="255"/>
      <c r="DT69" s="255"/>
      <c r="DU69" s="25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5"/>
    </row>
    <row r="83" spans="116:125" ht="13.2" x14ac:dyDescent="0.2">
      <c r="DM83" s="255"/>
      <c r="DN83" s="255"/>
      <c r="DO83" s="255"/>
      <c r="DP83" s="255"/>
      <c r="DQ83" s="255"/>
      <c r="DR83" s="255"/>
      <c r="DS83" s="255"/>
      <c r="DT83" s="255"/>
      <c r="DU83" s="255"/>
    </row>
    <row r="84" spans="116:125" ht="13.2" x14ac:dyDescent="0.2"/>
    <row r="85" spans="116:125" ht="13.2" x14ac:dyDescent="0.2"/>
    <row r="86" spans="116:125" ht="13.2" x14ac:dyDescent="0.2"/>
    <row r="87" spans="116:125" ht="13.2" x14ac:dyDescent="0.2"/>
    <row r="88" spans="116:125" ht="13.2" x14ac:dyDescent="0.2">
      <c r="DU88" s="25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5"/>
      <c r="DT94" s="255"/>
      <c r="DU94" s="255"/>
    </row>
    <row r="95" spans="116:125" ht="13.5" customHeight="1" x14ac:dyDescent="0.2">
      <c r="DU95" s="25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5"/>
    </row>
    <row r="102" spans="124:125" ht="13.5" customHeight="1" x14ac:dyDescent="0.2"/>
    <row r="103" spans="124:125" ht="13.5" customHeight="1" x14ac:dyDescent="0.2"/>
    <row r="104" spans="124:125" ht="13.5" customHeight="1" x14ac:dyDescent="0.2">
      <c r="DT104" s="255"/>
      <c r="DU104" s="25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5" t="s">
        <v>477</v>
      </c>
    </row>
    <row r="121" spans="125:125" ht="13.5" hidden="1" customHeight="1" x14ac:dyDescent="0.2">
      <c r="DU121" s="255"/>
    </row>
  </sheetData>
  <sheetProtection algorithmName="SHA-512" hashValue="xiMgosd4iF8o4l+CQWaiaLdna1wQchLE/3Ol7kZ+XlpMGUrUYbBtK7qV6qdRIjZx1vaD4DTq+eQ1RfIvkmDj8g==" saltValue="LYITDv3b2WdYOIXhV0535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6" customWidth="1"/>
    <col min="126" max="142" width="0" style="255" hidden="1" customWidth="1"/>
    <col min="143" max="16384" width="9" style="255" hidden="1"/>
  </cols>
  <sheetData>
    <row r="1" spans="1:125"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ht="13.2" x14ac:dyDescent="0.2">
      <c r="B2" s="255"/>
      <c r="T2" s="255"/>
    </row>
    <row r="3" spans="1:125"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5"/>
      <c r="G33" s="255"/>
      <c r="I33" s="255"/>
    </row>
    <row r="34" spans="2:125" ht="13.2" x14ac:dyDescent="0.2">
      <c r="C34" s="255"/>
      <c r="P34" s="255"/>
      <c r="R34" s="255"/>
      <c r="U34" s="255"/>
    </row>
    <row r="35" spans="2:125" ht="13.2" x14ac:dyDescent="0.2">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ht="13.2" x14ac:dyDescent="0.2">
      <c r="F36" s="255"/>
      <c r="H36" s="255"/>
      <c r="J36" s="255"/>
      <c r="K36" s="255"/>
      <c r="L36" s="255"/>
      <c r="M36" s="255"/>
      <c r="N36" s="255"/>
      <c r="O36" s="255"/>
      <c r="Q36" s="255"/>
      <c r="S36" s="255"/>
      <c r="V36" s="255"/>
    </row>
    <row r="37" spans="2:125" ht="13.2" x14ac:dyDescent="0.2"/>
    <row r="38" spans="2:125" ht="13.2" x14ac:dyDescent="0.2"/>
    <row r="39" spans="2:125" ht="13.2" x14ac:dyDescent="0.2"/>
    <row r="40" spans="2:125" ht="13.2" x14ac:dyDescent="0.2">
      <c r="U40" s="255"/>
    </row>
    <row r="41" spans="2:125" ht="13.2" x14ac:dyDescent="0.2">
      <c r="R41" s="255"/>
    </row>
    <row r="42" spans="2:125" ht="13.2" x14ac:dyDescent="0.2">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ht="13.2" x14ac:dyDescent="0.2">
      <c r="Q43" s="255"/>
      <c r="S43" s="255"/>
      <c r="V43" s="25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6" t="s">
        <v>477</v>
      </c>
    </row>
  </sheetData>
  <sheetProtection algorithmName="SHA-512" hashValue="27EFcX4F2azvrMgdIBEj/3muenRn9y5wUQoovS7BSWMEKRW/PMDq9gcg68D59JPXGE9mdZsmDyCfcWXzglDL9w==" saltValue="rc7VyLz1IoAGYjkukWvWD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74"/>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s="1" customFormat="1" ht="16.5" customHeight="1" x14ac:dyDescent="0.2"/>
    <row r="2" s="1" customFormat="1" ht="16.5" customHeight="1" x14ac:dyDescent="0.2"/>
    <row r="3" s="1" customFormat="1" ht="16.5" customHeight="1" x14ac:dyDescent="0.2"/>
    <row r="4" s="1" customFormat="1" ht="16.5" customHeight="1" x14ac:dyDescent="0.2"/>
    <row r="5" s="1" customFormat="1" ht="16.5" customHeight="1" x14ac:dyDescent="0.2"/>
    <row r="6" s="1" customFormat="1" ht="16.5" customHeight="1" x14ac:dyDescent="0.2"/>
    <row r="7" s="1" customFormat="1" ht="16.5" customHeight="1" x14ac:dyDescent="0.2"/>
    <row r="8" s="1" customFormat="1" ht="16.5" customHeight="1" x14ac:dyDescent="0.2"/>
    <row r="9" s="1" customFormat="1" ht="16.5" customHeight="1" x14ac:dyDescent="0.2"/>
    <row r="10" s="1" customFormat="1" ht="16.5" customHeight="1" x14ac:dyDescent="0.2"/>
    <row r="11" s="1" customFormat="1" ht="16.5" customHeight="1" x14ac:dyDescent="0.2"/>
    <row r="12" s="1" customFormat="1" ht="16.5" customHeight="1" x14ac:dyDescent="0.2"/>
    <row r="13" s="1" customFormat="1" ht="16.5" customHeight="1" x14ac:dyDescent="0.2"/>
    <row r="14" s="1" customFormat="1" ht="16.5" customHeight="1" x14ac:dyDescent="0.2"/>
    <row r="15" s="1" customFormat="1" ht="16.5" customHeight="1" x14ac:dyDescent="0.2"/>
    <row r="16" s="1" customFormat="1" ht="16.5" customHeight="1" x14ac:dyDescent="0.2"/>
    <row r="17" s="1" customFormat="1" ht="16.5" customHeight="1" x14ac:dyDescent="0.2"/>
    <row r="18" s="1" customFormat="1" ht="16.5" customHeight="1" x14ac:dyDescent="0.2"/>
    <row r="19" s="1" customFormat="1" ht="16.5" customHeight="1" x14ac:dyDescent="0.2"/>
    <row r="20" s="1" customFormat="1" ht="16.5" customHeight="1" x14ac:dyDescent="0.2"/>
    <row r="21" s="1" customFormat="1" ht="16.5" customHeight="1" x14ac:dyDescent="0.2"/>
    <row r="22" s="1" customFormat="1" ht="16.5" customHeight="1" x14ac:dyDescent="0.2"/>
    <row r="23" s="1" customFormat="1" ht="16.5" customHeight="1" x14ac:dyDescent="0.2"/>
    <row r="24" s="1" customFormat="1" ht="16.5" customHeight="1" x14ac:dyDescent="0.2"/>
    <row r="25" s="1" customFormat="1"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2">
      <c r="B47" s="10"/>
      <c r="C47" s="1139" t="s">
        <v>3</v>
      </c>
      <c r="D47" s="1139"/>
      <c r="E47" s="1140"/>
      <c r="F47" s="11">
        <v>10.93</v>
      </c>
      <c r="G47" s="12">
        <v>11.92</v>
      </c>
      <c r="H47" s="12">
        <v>12.15</v>
      </c>
      <c r="I47" s="12">
        <v>13.03</v>
      </c>
      <c r="J47" s="13">
        <v>12.66</v>
      </c>
    </row>
    <row r="48" spans="2:10" ht="57.75" customHeight="1" x14ac:dyDescent="0.2">
      <c r="B48" s="14"/>
      <c r="C48" s="1141" t="s">
        <v>4</v>
      </c>
      <c r="D48" s="1141"/>
      <c r="E48" s="1142"/>
      <c r="F48" s="15">
        <v>2.4300000000000002</v>
      </c>
      <c r="G48" s="16">
        <v>0.71</v>
      </c>
      <c r="H48" s="16">
        <v>0.9</v>
      </c>
      <c r="I48" s="16">
        <v>0.09</v>
      </c>
      <c r="J48" s="17">
        <v>0.06</v>
      </c>
    </row>
    <row r="49" spans="2:10" ht="57.75" customHeight="1" thickBot="1" x14ac:dyDescent="0.25">
      <c r="B49" s="18"/>
      <c r="C49" s="1143" t="s">
        <v>5</v>
      </c>
      <c r="D49" s="1143"/>
      <c r="E49" s="1144"/>
      <c r="F49" s="19">
        <v>1.98</v>
      </c>
      <c r="G49" s="20" t="s">
        <v>532</v>
      </c>
      <c r="H49" s="20">
        <v>1.2</v>
      </c>
      <c r="I49" s="20">
        <v>0.42</v>
      </c>
      <c r="J49" s="21">
        <v>0.74</v>
      </c>
    </row>
    <row r="50" spans="2:10" ht="13.2" x14ac:dyDescent="0.2"/>
    <row r="65" s="1" customFormat="1" ht="13.5" hidden="1" customHeight="1" x14ac:dyDescent="0.2"/>
    <row r="66" s="1" customFormat="1" ht="13.5" hidden="1" customHeight="1" x14ac:dyDescent="0.2"/>
    <row r="67" s="1" customFormat="1" ht="13.5" hidden="1" customHeight="1" x14ac:dyDescent="0.2"/>
    <row r="68" s="1" customFormat="1" ht="13.5" hidden="1" customHeight="1" x14ac:dyDescent="0.2"/>
    <row r="69" s="1" customFormat="1" ht="13.5" hidden="1" customHeight="1" x14ac:dyDescent="0.2"/>
    <row r="70" s="1" customFormat="1" ht="13.5" hidden="1" customHeight="1" x14ac:dyDescent="0.2"/>
    <row r="71" s="1" customFormat="1" ht="13.5" hidden="1" customHeight="1" x14ac:dyDescent="0.2"/>
    <row r="72" s="1" customFormat="1" ht="13.5" hidden="1" customHeight="1" x14ac:dyDescent="0.2"/>
    <row r="73" s="1" customFormat="1" ht="13.5" hidden="1" customHeight="1" x14ac:dyDescent="0.2"/>
    <row r="74" s="1" customFormat="1" ht="13.5" hidden="1" customHeight="1" x14ac:dyDescent="0.2"/>
  </sheetData>
  <sheetProtection algorithmName="SHA-512" hashValue="Q6LC9ImCXxzYnCOb+qEl6NcE9Th7f3/5ln5Gj1P/uUtJ0tORvswcV/OVad2yEZi6WZUB6aet5TcK5bFjXdFq1Q==" saltValue="PARyGEyV83CZLRgEdq19m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2">
      <c r="A34" s="22"/>
      <c r="B34" s="31"/>
      <c r="C34" s="1151" t="s">
        <v>533</v>
      </c>
      <c r="D34" s="1151"/>
      <c r="E34" s="1152"/>
      <c r="F34" s="32">
        <v>8.34</v>
      </c>
      <c r="G34" s="33">
        <v>8.51</v>
      </c>
      <c r="H34" s="33">
        <v>10.57</v>
      </c>
      <c r="I34" s="33">
        <v>12.08</v>
      </c>
      <c r="J34" s="34">
        <v>9.43</v>
      </c>
      <c r="K34" s="22"/>
      <c r="L34" s="22"/>
      <c r="M34" s="22"/>
      <c r="N34" s="22"/>
      <c r="O34" s="22"/>
      <c r="P34" s="22"/>
    </row>
    <row r="35" spans="1:16" ht="39" customHeight="1" x14ac:dyDescent="0.2">
      <c r="A35" s="22"/>
      <c r="B35" s="35"/>
      <c r="C35" s="1145" t="s">
        <v>534</v>
      </c>
      <c r="D35" s="1146"/>
      <c r="E35" s="1147"/>
      <c r="F35" s="36">
        <v>7.5</v>
      </c>
      <c r="G35" s="37">
        <v>7</v>
      </c>
      <c r="H35" s="37">
        <v>6.08</v>
      </c>
      <c r="I35" s="37">
        <v>5.84</v>
      </c>
      <c r="J35" s="38">
        <v>4.84</v>
      </c>
      <c r="K35" s="22"/>
      <c r="L35" s="22"/>
      <c r="M35" s="22"/>
      <c r="N35" s="22"/>
      <c r="O35" s="22"/>
      <c r="P35" s="22"/>
    </row>
    <row r="36" spans="1:16" ht="39" customHeight="1" x14ac:dyDescent="0.2">
      <c r="A36" s="22"/>
      <c r="B36" s="35"/>
      <c r="C36" s="1145" t="s">
        <v>535</v>
      </c>
      <c r="D36" s="1146"/>
      <c r="E36" s="1147"/>
      <c r="F36" s="36">
        <v>3.96</v>
      </c>
      <c r="G36" s="37">
        <v>3.68</v>
      </c>
      <c r="H36" s="37">
        <v>3.29</v>
      </c>
      <c r="I36" s="37">
        <v>3.59</v>
      </c>
      <c r="J36" s="38">
        <v>3.67</v>
      </c>
      <c r="K36" s="22"/>
      <c r="L36" s="22"/>
      <c r="M36" s="22"/>
      <c r="N36" s="22"/>
      <c r="O36" s="22"/>
      <c r="P36" s="22"/>
    </row>
    <row r="37" spans="1:16" ht="39" customHeight="1" x14ac:dyDescent="0.2">
      <c r="A37" s="22"/>
      <c r="B37" s="35"/>
      <c r="C37" s="1145" t="s">
        <v>536</v>
      </c>
      <c r="D37" s="1146"/>
      <c r="E37" s="1147"/>
      <c r="F37" s="36">
        <v>0.06</v>
      </c>
      <c r="G37" s="37">
        <v>0.06</v>
      </c>
      <c r="H37" s="37">
        <v>0.06</v>
      </c>
      <c r="I37" s="37">
        <v>0.08</v>
      </c>
      <c r="J37" s="38">
        <v>0.3</v>
      </c>
      <c r="K37" s="22"/>
      <c r="L37" s="22"/>
      <c r="M37" s="22"/>
      <c r="N37" s="22"/>
      <c r="O37" s="22"/>
      <c r="P37" s="22"/>
    </row>
    <row r="38" spans="1:16" ht="39" customHeight="1" x14ac:dyDescent="0.2">
      <c r="A38" s="22"/>
      <c r="B38" s="35"/>
      <c r="C38" s="1145" t="s">
        <v>537</v>
      </c>
      <c r="D38" s="1146"/>
      <c r="E38" s="1147"/>
      <c r="F38" s="36">
        <v>0.18</v>
      </c>
      <c r="G38" s="37">
        <v>0.25</v>
      </c>
      <c r="H38" s="37">
        <v>0.22</v>
      </c>
      <c r="I38" s="37">
        <v>0.43</v>
      </c>
      <c r="J38" s="38">
        <v>0.24</v>
      </c>
      <c r="K38" s="22"/>
      <c r="L38" s="22"/>
      <c r="M38" s="22"/>
      <c r="N38" s="22"/>
      <c r="O38" s="22"/>
      <c r="P38" s="22"/>
    </row>
    <row r="39" spans="1:16" ht="39" customHeight="1" x14ac:dyDescent="0.2">
      <c r="A39" s="22"/>
      <c r="B39" s="35"/>
      <c r="C39" s="1145" t="s">
        <v>538</v>
      </c>
      <c r="D39" s="1146"/>
      <c r="E39" s="1147"/>
      <c r="F39" s="36">
        <v>0.31</v>
      </c>
      <c r="G39" s="37">
        <v>1.84</v>
      </c>
      <c r="H39" s="37">
        <v>0.64</v>
      </c>
      <c r="I39" s="37">
        <v>0.37</v>
      </c>
      <c r="J39" s="38">
        <v>0.18</v>
      </c>
      <c r="K39" s="22"/>
      <c r="L39" s="22"/>
      <c r="M39" s="22"/>
      <c r="N39" s="22"/>
      <c r="O39" s="22"/>
      <c r="P39" s="22"/>
    </row>
    <row r="40" spans="1:16" ht="39" customHeight="1" x14ac:dyDescent="0.2">
      <c r="A40" s="22"/>
      <c r="B40" s="35"/>
      <c r="C40" s="1145" t="s">
        <v>539</v>
      </c>
      <c r="D40" s="1146"/>
      <c r="E40" s="1147"/>
      <c r="F40" s="36">
        <v>2.42</v>
      </c>
      <c r="G40" s="37">
        <v>0.71</v>
      </c>
      <c r="H40" s="37">
        <v>0.9</v>
      </c>
      <c r="I40" s="37">
        <v>0.09</v>
      </c>
      <c r="J40" s="38">
        <v>0.05</v>
      </c>
      <c r="K40" s="22"/>
      <c r="L40" s="22"/>
      <c r="M40" s="22"/>
      <c r="N40" s="22"/>
      <c r="O40" s="22"/>
      <c r="P40" s="22"/>
    </row>
    <row r="41" spans="1:16" ht="39" customHeight="1" x14ac:dyDescent="0.2">
      <c r="A41" s="22"/>
      <c r="B41" s="35"/>
      <c r="C41" s="1145" t="s">
        <v>540</v>
      </c>
      <c r="D41" s="1146"/>
      <c r="E41" s="1147"/>
      <c r="F41" s="36">
        <v>0</v>
      </c>
      <c r="G41" s="37">
        <v>0</v>
      </c>
      <c r="H41" s="37">
        <v>0</v>
      </c>
      <c r="I41" s="37">
        <v>0</v>
      </c>
      <c r="J41" s="38">
        <v>0</v>
      </c>
      <c r="K41" s="22"/>
      <c r="L41" s="22"/>
      <c r="M41" s="22"/>
      <c r="N41" s="22"/>
      <c r="O41" s="22"/>
      <c r="P41" s="22"/>
    </row>
    <row r="42" spans="1:16" ht="39" customHeight="1" x14ac:dyDescent="0.2">
      <c r="A42" s="22"/>
      <c r="B42" s="39"/>
      <c r="C42" s="1145" t="s">
        <v>541</v>
      </c>
      <c r="D42" s="1146"/>
      <c r="E42" s="1147"/>
      <c r="F42" s="36" t="s">
        <v>489</v>
      </c>
      <c r="G42" s="37" t="s">
        <v>489</v>
      </c>
      <c r="H42" s="37" t="s">
        <v>489</v>
      </c>
      <c r="I42" s="37" t="s">
        <v>489</v>
      </c>
      <c r="J42" s="38" t="s">
        <v>489</v>
      </c>
      <c r="K42" s="22"/>
      <c r="L42" s="22"/>
      <c r="M42" s="22"/>
      <c r="N42" s="22"/>
      <c r="O42" s="22"/>
      <c r="P42" s="22"/>
    </row>
    <row r="43" spans="1:16" ht="39" customHeight="1" thickBot="1" x14ac:dyDescent="0.25">
      <c r="A43" s="22"/>
      <c r="B43" s="40"/>
      <c r="C43" s="1148" t="s">
        <v>542</v>
      </c>
      <c r="D43" s="1149"/>
      <c r="E43" s="1150"/>
      <c r="F43" s="41">
        <v>0</v>
      </c>
      <c r="G43" s="42">
        <v>0</v>
      </c>
      <c r="H43" s="42">
        <v>0</v>
      </c>
      <c r="I43" s="42">
        <v>0</v>
      </c>
      <c r="J43" s="43">
        <v>0</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0XmcwvkU6V8O71rx6+RBK0ML7/Hc7hrfU7ehIKbLfjGvNXM79TJzqX7Zo66Fv2ZpKYtVgKLBl7dGUXGqSlEvtg==" saltValue="KDVh+JQ+e4Mn/WQ/AZzvO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70"/>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2">
      <c r="A45" s="48"/>
      <c r="B45" s="1176" t="s">
        <v>9</v>
      </c>
      <c r="C45" s="1177"/>
      <c r="D45" s="58"/>
      <c r="E45" s="1182" t="s">
        <v>10</v>
      </c>
      <c r="F45" s="1182"/>
      <c r="G45" s="1182"/>
      <c r="H45" s="1182"/>
      <c r="I45" s="1182"/>
      <c r="J45" s="1183"/>
      <c r="K45" s="59">
        <v>8679</v>
      </c>
      <c r="L45" s="60">
        <v>8534</v>
      </c>
      <c r="M45" s="60">
        <v>8967</v>
      </c>
      <c r="N45" s="60">
        <v>9055</v>
      </c>
      <c r="O45" s="61">
        <v>8684</v>
      </c>
      <c r="P45" s="48"/>
      <c r="Q45" s="48"/>
      <c r="R45" s="48"/>
      <c r="S45" s="48"/>
      <c r="T45" s="48"/>
      <c r="U45" s="48"/>
    </row>
    <row r="46" spans="1:21" ht="30.75" customHeight="1" x14ac:dyDescent="0.2">
      <c r="A46" s="48"/>
      <c r="B46" s="1178"/>
      <c r="C46" s="1179"/>
      <c r="D46" s="62"/>
      <c r="E46" s="1155" t="s">
        <v>11</v>
      </c>
      <c r="F46" s="1155"/>
      <c r="G46" s="1155"/>
      <c r="H46" s="1155"/>
      <c r="I46" s="1155"/>
      <c r="J46" s="1156"/>
      <c r="K46" s="63">
        <v>8</v>
      </c>
      <c r="L46" s="64" t="s">
        <v>489</v>
      </c>
      <c r="M46" s="64" t="s">
        <v>489</v>
      </c>
      <c r="N46" s="64" t="s">
        <v>489</v>
      </c>
      <c r="O46" s="65" t="s">
        <v>489</v>
      </c>
      <c r="P46" s="48"/>
      <c r="Q46" s="48"/>
      <c r="R46" s="48"/>
      <c r="S46" s="48"/>
      <c r="T46" s="48"/>
      <c r="U46" s="48"/>
    </row>
    <row r="47" spans="1:21" ht="30.75" customHeight="1" x14ac:dyDescent="0.2">
      <c r="A47" s="48"/>
      <c r="B47" s="1178"/>
      <c r="C47" s="1179"/>
      <c r="D47" s="62"/>
      <c r="E47" s="1155" t="s">
        <v>12</v>
      </c>
      <c r="F47" s="1155"/>
      <c r="G47" s="1155"/>
      <c r="H47" s="1155"/>
      <c r="I47" s="1155"/>
      <c r="J47" s="1156"/>
      <c r="K47" s="63">
        <v>1</v>
      </c>
      <c r="L47" s="64" t="s">
        <v>489</v>
      </c>
      <c r="M47" s="64" t="s">
        <v>489</v>
      </c>
      <c r="N47" s="64" t="s">
        <v>489</v>
      </c>
      <c r="O47" s="65" t="s">
        <v>489</v>
      </c>
      <c r="P47" s="48"/>
      <c r="Q47" s="48"/>
      <c r="R47" s="48"/>
      <c r="S47" s="48"/>
      <c r="T47" s="48"/>
      <c r="U47" s="48"/>
    </row>
    <row r="48" spans="1:21" ht="30.75" customHeight="1" x14ac:dyDescent="0.2">
      <c r="A48" s="48"/>
      <c r="B48" s="1178"/>
      <c r="C48" s="1179"/>
      <c r="D48" s="62"/>
      <c r="E48" s="1155" t="s">
        <v>13</v>
      </c>
      <c r="F48" s="1155"/>
      <c r="G48" s="1155"/>
      <c r="H48" s="1155"/>
      <c r="I48" s="1155"/>
      <c r="J48" s="1156"/>
      <c r="K48" s="63">
        <v>4814</v>
      </c>
      <c r="L48" s="64">
        <v>4883</v>
      </c>
      <c r="M48" s="64">
        <v>4705</v>
      </c>
      <c r="N48" s="64">
        <v>4642</v>
      </c>
      <c r="O48" s="65">
        <v>4520</v>
      </c>
      <c r="P48" s="48"/>
      <c r="Q48" s="48"/>
      <c r="R48" s="48"/>
      <c r="S48" s="48"/>
      <c r="T48" s="48"/>
      <c r="U48" s="48"/>
    </row>
    <row r="49" spans="1:21" ht="30.75" customHeight="1" x14ac:dyDescent="0.2">
      <c r="A49" s="48"/>
      <c r="B49" s="1178"/>
      <c r="C49" s="1179"/>
      <c r="D49" s="62"/>
      <c r="E49" s="1155" t="s">
        <v>14</v>
      </c>
      <c r="F49" s="1155"/>
      <c r="G49" s="1155"/>
      <c r="H49" s="1155"/>
      <c r="I49" s="1155"/>
      <c r="J49" s="1156"/>
      <c r="K49" s="63">
        <v>88</v>
      </c>
      <c r="L49" s="64">
        <v>65</v>
      </c>
      <c r="M49" s="64">
        <v>56</v>
      </c>
      <c r="N49" s="64">
        <v>33</v>
      </c>
      <c r="O49" s="65">
        <v>91</v>
      </c>
      <c r="P49" s="48"/>
      <c r="Q49" s="48"/>
      <c r="R49" s="48"/>
      <c r="S49" s="48"/>
      <c r="T49" s="48"/>
      <c r="U49" s="48"/>
    </row>
    <row r="50" spans="1:21" ht="30.75" customHeight="1" x14ac:dyDescent="0.2">
      <c r="A50" s="48"/>
      <c r="B50" s="1178"/>
      <c r="C50" s="1179"/>
      <c r="D50" s="62"/>
      <c r="E50" s="1155" t="s">
        <v>15</v>
      </c>
      <c r="F50" s="1155"/>
      <c r="G50" s="1155"/>
      <c r="H50" s="1155"/>
      <c r="I50" s="1155"/>
      <c r="J50" s="1156"/>
      <c r="K50" s="63" t="s">
        <v>489</v>
      </c>
      <c r="L50" s="64" t="s">
        <v>489</v>
      </c>
      <c r="M50" s="64" t="s">
        <v>489</v>
      </c>
      <c r="N50" s="64" t="s">
        <v>489</v>
      </c>
      <c r="O50" s="65" t="s">
        <v>489</v>
      </c>
      <c r="P50" s="48"/>
      <c r="Q50" s="48"/>
      <c r="R50" s="48"/>
      <c r="S50" s="48"/>
      <c r="T50" s="48"/>
      <c r="U50" s="48"/>
    </row>
    <row r="51" spans="1:21" ht="30.75" customHeight="1" x14ac:dyDescent="0.2">
      <c r="A51" s="48"/>
      <c r="B51" s="1180"/>
      <c r="C51" s="1181"/>
      <c r="D51" s="66"/>
      <c r="E51" s="1155" t="s">
        <v>16</v>
      </c>
      <c r="F51" s="1155"/>
      <c r="G51" s="1155"/>
      <c r="H51" s="1155"/>
      <c r="I51" s="1155"/>
      <c r="J51" s="1156"/>
      <c r="K51" s="63">
        <v>0</v>
      </c>
      <c r="L51" s="64">
        <v>0</v>
      </c>
      <c r="M51" s="64">
        <v>0</v>
      </c>
      <c r="N51" s="64">
        <v>0</v>
      </c>
      <c r="O51" s="65">
        <v>0</v>
      </c>
      <c r="P51" s="48"/>
      <c r="Q51" s="48"/>
      <c r="R51" s="48"/>
      <c r="S51" s="48"/>
      <c r="T51" s="48"/>
      <c r="U51" s="48"/>
    </row>
    <row r="52" spans="1:21" ht="30.75" customHeight="1" x14ac:dyDescent="0.2">
      <c r="A52" s="48"/>
      <c r="B52" s="1153" t="s">
        <v>17</v>
      </c>
      <c r="C52" s="1154"/>
      <c r="D52" s="66"/>
      <c r="E52" s="1155" t="s">
        <v>18</v>
      </c>
      <c r="F52" s="1155"/>
      <c r="G52" s="1155"/>
      <c r="H52" s="1155"/>
      <c r="I52" s="1155"/>
      <c r="J52" s="1156"/>
      <c r="K52" s="63">
        <v>11535</v>
      </c>
      <c r="L52" s="64">
        <v>11660</v>
      </c>
      <c r="M52" s="64">
        <v>11947</v>
      </c>
      <c r="N52" s="64">
        <v>12008</v>
      </c>
      <c r="O52" s="65">
        <v>11859</v>
      </c>
      <c r="P52" s="48"/>
      <c r="Q52" s="48"/>
      <c r="R52" s="48"/>
      <c r="S52" s="48"/>
      <c r="T52" s="48"/>
      <c r="U52" s="48"/>
    </row>
    <row r="53" spans="1:21" ht="30.75" customHeight="1" thickBot="1" x14ac:dyDescent="0.25">
      <c r="A53" s="48"/>
      <c r="B53" s="1157" t="s">
        <v>19</v>
      </c>
      <c r="C53" s="1158"/>
      <c r="D53" s="67"/>
      <c r="E53" s="1159" t="s">
        <v>20</v>
      </c>
      <c r="F53" s="1159"/>
      <c r="G53" s="1159"/>
      <c r="H53" s="1159"/>
      <c r="I53" s="1159"/>
      <c r="J53" s="1160"/>
      <c r="K53" s="68">
        <v>2055</v>
      </c>
      <c r="L53" s="69">
        <v>1822</v>
      </c>
      <c r="M53" s="69">
        <v>1781</v>
      </c>
      <c r="N53" s="69">
        <v>1722</v>
      </c>
      <c r="O53" s="70">
        <v>1436</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543</v>
      </c>
      <c r="L57" s="81" t="s">
        <v>544</v>
      </c>
      <c r="M57" s="81" t="s">
        <v>545</v>
      </c>
      <c r="N57" s="81" t="s">
        <v>546</v>
      </c>
      <c r="O57" s="82" t="s">
        <v>547</v>
      </c>
      <c r="P57" s="48"/>
      <c r="Q57" s="48"/>
      <c r="R57" s="48"/>
      <c r="S57" s="48"/>
      <c r="T57" s="48"/>
      <c r="U57" s="48"/>
    </row>
    <row r="58" spans="1:21" ht="31.5" customHeight="1" x14ac:dyDescent="0.2">
      <c r="B58" s="1161" t="s">
        <v>24</v>
      </c>
      <c r="C58" s="1162"/>
      <c r="D58" s="1167" t="s">
        <v>25</v>
      </c>
      <c r="E58" s="1168"/>
      <c r="F58" s="1168"/>
      <c r="G58" s="1168"/>
      <c r="H58" s="1168"/>
      <c r="I58" s="1168"/>
      <c r="J58" s="1169"/>
      <c r="K58" s="83"/>
      <c r="L58" s="84"/>
      <c r="M58" s="84"/>
      <c r="N58" s="84"/>
      <c r="O58" s="85"/>
    </row>
    <row r="59" spans="1:21" ht="31.5" customHeight="1" x14ac:dyDescent="0.2">
      <c r="B59" s="1163"/>
      <c r="C59" s="1164"/>
      <c r="D59" s="1170" t="s">
        <v>26</v>
      </c>
      <c r="E59" s="1171"/>
      <c r="F59" s="1171"/>
      <c r="G59" s="1171"/>
      <c r="H59" s="1171"/>
      <c r="I59" s="1171"/>
      <c r="J59" s="1172"/>
      <c r="K59" s="86"/>
      <c r="L59" s="87"/>
      <c r="M59" s="87"/>
      <c r="N59" s="87"/>
      <c r="O59" s="88"/>
    </row>
    <row r="60" spans="1:21" ht="31.5" customHeight="1" thickBot="1" x14ac:dyDescent="0.25">
      <c r="B60" s="1165"/>
      <c r="C60" s="1166"/>
      <c r="D60" s="1173" t="s">
        <v>27</v>
      </c>
      <c r="E60" s="1174"/>
      <c r="F60" s="1174"/>
      <c r="G60" s="1174"/>
      <c r="H60" s="1174"/>
      <c r="I60" s="1174"/>
      <c r="J60" s="1175"/>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row r="65" s="49" customFormat="1" ht="12.6" hidden="1" customHeight="1" x14ac:dyDescent="0.2"/>
    <row r="66" s="49" customFormat="1" ht="12.6" hidden="1" customHeight="1" x14ac:dyDescent="0.2"/>
    <row r="67" s="49" customFormat="1" ht="12.6" hidden="1" customHeight="1" x14ac:dyDescent="0.2"/>
    <row r="68" s="49" customFormat="1" ht="12.6" hidden="1" customHeight="1" x14ac:dyDescent="0.2"/>
    <row r="69" s="49" customFormat="1" ht="12.6" hidden="1" customHeight="1" x14ac:dyDescent="0.2"/>
    <row r="70" s="49" customFormat="1" ht="12.6" hidden="1" customHeight="1" x14ac:dyDescent="0.2"/>
  </sheetData>
  <sheetProtection algorithmName="SHA-512" hashValue="IJI8yN9sTFM2itoZ5n/m86B5DOy+VHK1ylonN4gNOv4dHt8VK77hvpYXe5KYYSLo0jf+QY6EFOHVzbTb1QPujQ==" saltValue="ajUlnn92uTCkp0gpfErdO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s="96" customFormat="1" ht="15" customHeight="1" x14ac:dyDescent="0.2"/>
    <row r="9" s="96" customFormat="1" ht="15" customHeight="1" x14ac:dyDescent="0.2"/>
    <row r="10" s="96" customFormat="1" ht="15" customHeight="1" x14ac:dyDescent="0.2"/>
    <row r="11" s="96" customFormat="1" ht="15" customHeight="1" x14ac:dyDescent="0.2"/>
    <row r="12" s="96" customFormat="1" ht="15" customHeight="1" x14ac:dyDescent="0.2"/>
    <row r="13" s="96" customFormat="1" ht="15" customHeight="1" x14ac:dyDescent="0.2"/>
    <row r="14" s="96" customFormat="1" ht="15" customHeight="1" x14ac:dyDescent="0.2"/>
    <row r="15" s="96" customFormat="1" ht="15" customHeight="1" x14ac:dyDescent="0.2"/>
    <row r="16" s="96" customFormat="1" ht="15" customHeight="1" x14ac:dyDescent="0.2"/>
    <row r="17" s="96" customFormat="1" ht="15" customHeight="1" x14ac:dyDescent="0.2"/>
    <row r="18" s="96" customFormat="1" ht="15" customHeight="1" x14ac:dyDescent="0.2"/>
    <row r="19" s="96" customFormat="1" ht="15" customHeight="1" x14ac:dyDescent="0.2"/>
    <row r="20" s="96" customFormat="1" ht="15" customHeight="1" x14ac:dyDescent="0.2"/>
    <row r="21" s="96" customFormat="1" ht="15" customHeight="1" x14ac:dyDescent="0.2"/>
    <row r="22" s="96" customFormat="1" ht="15" customHeight="1" x14ac:dyDescent="0.2"/>
    <row r="23" s="96" customFormat="1" ht="15" customHeight="1" x14ac:dyDescent="0.2"/>
    <row r="24" s="96" customFormat="1" ht="15" customHeight="1" x14ac:dyDescent="0.2"/>
    <row r="25" s="96" customFormat="1" ht="15" customHeight="1" x14ac:dyDescent="0.2"/>
    <row r="26" s="96" customFormat="1" ht="15" customHeight="1" x14ac:dyDescent="0.2"/>
    <row r="27" s="96" customFormat="1" ht="15" customHeight="1" x14ac:dyDescent="0.2"/>
    <row r="28" s="96" customFormat="1" ht="15" customHeight="1" x14ac:dyDescent="0.2"/>
    <row r="29" s="96" customFormat="1" ht="15" customHeight="1" x14ac:dyDescent="0.2"/>
    <row r="30" s="96" customFormat="1" ht="15" customHeight="1" x14ac:dyDescent="0.2"/>
    <row r="31" s="96" customFormat="1" ht="15" customHeight="1" x14ac:dyDescent="0.2"/>
    <row r="32" s="96" customFormat="1"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527</v>
      </c>
      <c r="J40" s="103" t="s">
        <v>528</v>
      </c>
      <c r="K40" s="103" t="s">
        <v>529</v>
      </c>
      <c r="L40" s="103" t="s">
        <v>530</v>
      </c>
      <c r="M40" s="104" t="s">
        <v>531</v>
      </c>
    </row>
    <row r="41" spans="2:13" ht="27.75" customHeight="1" x14ac:dyDescent="0.2">
      <c r="B41" s="1196" t="s">
        <v>30</v>
      </c>
      <c r="C41" s="1197"/>
      <c r="D41" s="105"/>
      <c r="E41" s="1198" t="s">
        <v>31</v>
      </c>
      <c r="F41" s="1198"/>
      <c r="G41" s="1198"/>
      <c r="H41" s="1199"/>
      <c r="I41" s="351">
        <v>97237</v>
      </c>
      <c r="J41" s="352">
        <v>95645</v>
      </c>
      <c r="K41" s="352">
        <v>95057</v>
      </c>
      <c r="L41" s="352">
        <v>92404</v>
      </c>
      <c r="M41" s="353">
        <v>88643</v>
      </c>
    </row>
    <row r="42" spans="2:13" ht="27.75" customHeight="1" x14ac:dyDescent="0.2">
      <c r="B42" s="1186"/>
      <c r="C42" s="1187"/>
      <c r="D42" s="106"/>
      <c r="E42" s="1190" t="s">
        <v>32</v>
      </c>
      <c r="F42" s="1190"/>
      <c r="G42" s="1190"/>
      <c r="H42" s="1191"/>
      <c r="I42" s="354" t="s">
        <v>489</v>
      </c>
      <c r="J42" s="355" t="s">
        <v>489</v>
      </c>
      <c r="K42" s="355" t="s">
        <v>489</v>
      </c>
      <c r="L42" s="355" t="s">
        <v>489</v>
      </c>
      <c r="M42" s="356">
        <v>1930</v>
      </c>
    </row>
    <row r="43" spans="2:13" ht="27.75" customHeight="1" x14ac:dyDescent="0.2">
      <c r="B43" s="1186"/>
      <c r="C43" s="1187"/>
      <c r="D43" s="106"/>
      <c r="E43" s="1190" t="s">
        <v>33</v>
      </c>
      <c r="F43" s="1190"/>
      <c r="G43" s="1190"/>
      <c r="H43" s="1191"/>
      <c r="I43" s="354">
        <v>63874</v>
      </c>
      <c r="J43" s="355">
        <v>59216</v>
      </c>
      <c r="K43" s="355">
        <v>55343</v>
      </c>
      <c r="L43" s="355">
        <v>52124</v>
      </c>
      <c r="M43" s="356">
        <v>51296</v>
      </c>
    </row>
    <row r="44" spans="2:13" ht="27.75" customHeight="1" x14ac:dyDescent="0.2">
      <c r="B44" s="1186"/>
      <c r="C44" s="1187"/>
      <c r="D44" s="106"/>
      <c r="E44" s="1190" t="s">
        <v>34</v>
      </c>
      <c r="F44" s="1190"/>
      <c r="G44" s="1190"/>
      <c r="H44" s="1191"/>
      <c r="I44" s="354">
        <v>876</v>
      </c>
      <c r="J44" s="355">
        <v>898</v>
      </c>
      <c r="K44" s="355">
        <v>794</v>
      </c>
      <c r="L44" s="355">
        <v>807</v>
      </c>
      <c r="M44" s="356">
        <v>747</v>
      </c>
    </row>
    <row r="45" spans="2:13" ht="27.75" customHeight="1" x14ac:dyDescent="0.2">
      <c r="B45" s="1186"/>
      <c r="C45" s="1187"/>
      <c r="D45" s="106"/>
      <c r="E45" s="1190" t="s">
        <v>35</v>
      </c>
      <c r="F45" s="1190"/>
      <c r="G45" s="1190"/>
      <c r="H45" s="1191"/>
      <c r="I45" s="354">
        <v>10826</v>
      </c>
      <c r="J45" s="355">
        <v>11815</v>
      </c>
      <c r="K45" s="355">
        <v>12040</v>
      </c>
      <c r="L45" s="355">
        <v>12430</v>
      </c>
      <c r="M45" s="356">
        <v>13091</v>
      </c>
    </row>
    <row r="46" spans="2:13" ht="27.75" customHeight="1" x14ac:dyDescent="0.2">
      <c r="B46" s="1186"/>
      <c r="C46" s="1187"/>
      <c r="D46" s="107"/>
      <c r="E46" s="1190" t="s">
        <v>36</v>
      </c>
      <c r="F46" s="1190"/>
      <c r="G46" s="1190"/>
      <c r="H46" s="1191"/>
      <c r="I46" s="354" t="s">
        <v>489</v>
      </c>
      <c r="J46" s="355" t="s">
        <v>489</v>
      </c>
      <c r="K46" s="355" t="s">
        <v>489</v>
      </c>
      <c r="L46" s="355" t="s">
        <v>489</v>
      </c>
      <c r="M46" s="356" t="s">
        <v>489</v>
      </c>
    </row>
    <row r="47" spans="2:13" ht="27.75" customHeight="1" x14ac:dyDescent="0.2">
      <c r="B47" s="1186"/>
      <c r="C47" s="1187"/>
      <c r="D47" s="108"/>
      <c r="E47" s="1200" t="s">
        <v>37</v>
      </c>
      <c r="F47" s="1201"/>
      <c r="G47" s="1201"/>
      <c r="H47" s="1202"/>
      <c r="I47" s="354" t="s">
        <v>489</v>
      </c>
      <c r="J47" s="355" t="s">
        <v>489</v>
      </c>
      <c r="K47" s="355" t="s">
        <v>489</v>
      </c>
      <c r="L47" s="355" t="s">
        <v>489</v>
      </c>
      <c r="M47" s="356" t="s">
        <v>489</v>
      </c>
    </row>
    <row r="48" spans="2:13" ht="27.75" customHeight="1" x14ac:dyDescent="0.2">
      <c r="B48" s="1186"/>
      <c r="C48" s="1187"/>
      <c r="D48" s="106"/>
      <c r="E48" s="1190" t="s">
        <v>38</v>
      </c>
      <c r="F48" s="1190"/>
      <c r="G48" s="1190"/>
      <c r="H48" s="1191"/>
      <c r="I48" s="354" t="s">
        <v>489</v>
      </c>
      <c r="J48" s="355" t="s">
        <v>489</v>
      </c>
      <c r="K48" s="355" t="s">
        <v>489</v>
      </c>
      <c r="L48" s="355" t="s">
        <v>489</v>
      </c>
      <c r="M48" s="356" t="s">
        <v>489</v>
      </c>
    </row>
    <row r="49" spans="2:13" ht="27.75" customHeight="1" x14ac:dyDescent="0.2">
      <c r="B49" s="1188"/>
      <c r="C49" s="1189"/>
      <c r="D49" s="106"/>
      <c r="E49" s="1190" t="s">
        <v>39</v>
      </c>
      <c r="F49" s="1190"/>
      <c r="G49" s="1190"/>
      <c r="H49" s="1191"/>
      <c r="I49" s="354" t="s">
        <v>489</v>
      </c>
      <c r="J49" s="355" t="s">
        <v>489</v>
      </c>
      <c r="K49" s="355" t="s">
        <v>489</v>
      </c>
      <c r="L49" s="355" t="s">
        <v>489</v>
      </c>
      <c r="M49" s="356" t="s">
        <v>489</v>
      </c>
    </row>
    <row r="50" spans="2:13" ht="27.75" customHeight="1" x14ac:dyDescent="0.2">
      <c r="B50" s="1184" t="s">
        <v>40</v>
      </c>
      <c r="C50" s="1185"/>
      <c r="D50" s="109"/>
      <c r="E50" s="1190" t="s">
        <v>41</v>
      </c>
      <c r="F50" s="1190"/>
      <c r="G50" s="1190"/>
      <c r="H50" s="1191"/>
      <c r="I50" s="354">
        <v>8731</v>
      </c>
      <c r="J50" s="355">
        <v>9877</v>
      </c>
      <c r="K50" s="355">
        <v>11286</v>
      </c>
      <c r="L50" s="355">
        <v>12855</v>
      </c>
      <c r="M50" s="356">
        <v>13909</v>
      </c>
    </row>
    <row r="51" spans="2:13" ht="27.75" customHeight="1" x14ac:dyDescent="0.2">
      <c r="B51" s="1186"/>
      <c r="C51" s="1187"/>
      <c r="D51" s="106"/>
      <c r="E51" s="1190" t="s">
        <v>42</v>
      </c>
      <c r="F51" s="1190"/>
      <c r="G51" s="1190"/>
      <c r="H51" s="1191"/>
      <c r="I51" s="354">
        <v>42975</v>
      </c>
      <c r="J51" s="355">
        <v>42772</v>
      </c>
      <c r="K51" s="355">
        <v>44185</v>
      </c>
      <c r="L51" s="355">
        <v>43864</v>
      </c>
      <c r="M51" s="356">
        <v>43058</v>
      </c>
    </row>
    <row r="52" spans="2:13" ht="27.75" customHeight="1" x14ac:dyDescent="0.2">
      <c r="B52" s="1188"/>
      <c r="C52" s="1189"/>
      <c r="D52" s="106"/>
      <c r="E52" s="1190" t="s">
        <v>43</v>
      </c>
      <c r="F52" s="1190"/>
      <c r="G52" s="1190"/>
      <c r="H52" s="1191"/>
      <c r="I52" s="354">
        <v>116227</v>
      </c>
      <c r="J52" s="355">
        <v>113233</v>
      </c>
      <c r="K52" s="355">
        <v>112231</v>
      </c>
      <c r="L52" s="355">
        <v>108518</v>
      </c>
      <c r="M52" s="356">
        <v>103630</v>
      </c>
    </row>
    <row r="53" spans="2:13" ht="27.75" customHeight="1" thickBot="1" x14ac:dyDescent="0.25">
      <c r="B53" s="1192" t="s">
        <v>19</v>
      </c>
      <c r="C53" s="1193"/>
      <c r="D53" s="110"/>
      <c r="E53" s="1194" t="s">
        <v>44</v>
      </c>
      <c r="F53" s="1194"/>
      <c r="G53" s="1194"/>
      <c r="H53" s="1195"/>
      <c r="I53" s="357">
        <v>4881</v>
      </c>
      <c r="J53" s="358">
        <v>1692</v>
      </c>
      <c r="K53" s="358">
        <v>-4468</v>
      </c>
      <c r="L53" s="358">
        <v>-7471</v>
      </c>
      <c r="M53" s="359">
        <v>-4889</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jYArSksuZ1VkCBAEECvhbYYPJjA9YSGWmTlD+5+iOqTMjtYMQqDCRH0SH2YQsDpBQMsRqCR1suX3J6yQS0yLYg==" saltValue="Bu1MbI5rj5cyXf0mvWR60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76"/>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s="1" customFormat="1" ht="16.5" customHeight="1" x14ac:dyDescent="0.2"/>
    <row r="2" s="1" customFormat="1" ht="16.5" customHeight="1" x14ac:dyDescent="0.2"/>
    <row r="3" s="1" customFormat="1" ht="16.5" customHeight="1" x14ac:dyDescent="0.2"/>
    <row r="4" s="1" customFormat="1" ht="16.5" customHeight="1" x14ac:dyDescent="0.2"/>
    <row r="5" s="1" customFormat="1" ht="16.5" customHeight="1" x14ac:dyDescent="0.2"/>
    <row r="6" s="1" customFormat="1" ht="16.5" customHeight="1" x14ac:dyDescent="0.2"/>
    <row r="7" s="1" customFormat="1" ht="16.5" customHeight="1" x14ac:dyDescent="0.2"/>
    <row r="8" s="1" customFormat="1" ht="16.5" customHeight="1" x14ac:dyDescent="0.2"/>
    <row r="9" s="1" customFormat="1" ht="16.5" customHeight="1" x14ac:dyDescent="0.2"/>
    <row r="10" s="1" customFormat="1" ht="16.5" customHeight="1" x14ac:dyDescent="0.2"/>
    <row r="11" s="1" customFormat="1" ht="16.5" customHeight="1" x14ac:dyDescent="0.2"/>
    <row r="12" s="1" customFormat="1" ht="16.5" customHeight="1" x14ac:dyDescent="0.2"/>
    <row r="13" s="1" customFormat="1" ht="16.5" customHeight="1" x14ac:dyDescent="0.2"/>
    <row r="14" s="1" customFormat="1" ht="16.5" customHeight="1" x14ac:dyDescent="0.2"/>
    <row r="15" s="1" customFormat="1" ht="16.5" customHeight="1" x14ac:dyDescent="0.2"/>
    <row r="16" s="1" customFormat="1" ht="16.5" customHeight="1" x14ac:dyDescent="0.2"/>
    <row r="17" s="1" customFormat="1" ht="16.5" customHeight="1" x14ac:dyDescent="0.2"/>
    <row r="18" s="1" customFormat="1" ht="16.5" customHeight="1" x14ac:dyDescent="0.2"/>
    <row r="19" s="1" customFormat="1" ht="16.5" customHeight="1" x14ac:dyDescent="0.2"/>
    <row r="20" s="1" customFormat="1" ht="16.5" customHeight="1" x14ac:dyDescent="0.2"/>
    <row r="21" s="1" customFormat="1" ht="16.5" customHeight="1" x14ac:dyDescent="0.2"/>
    <row r="22" s="1" customFormat="1" ht="16.5" customHeight="1" x14ac:dyDescent="0.2"/>
    <row r="23" s="1" customFormat="1" ht="16.5" customHeight="1" x14ac:dyDescent="0.2"/>
    <row r="24" s="1" customFormat="1" ht="16.5" customHeight="1" x14ac:dyDescent="0.2"/>
    <row r="25" s="1" customFormat="1"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1" customFormat="1" ht="16.5" customHeight="1" x14ac:dyDescent="0.2"/>
    <row r="34" s="1" customFormat="1" ht="16.5" customHeight="1" x14ac:dyDescent="0.2"/>
    <row r="35" s="1" customFormat="1" ht="16.5" customHeight="1" x14ac:dyDescent="0.2"/>
    <row r="36" s="1" customFormat="1" ht="16.5" customHeight="1" x14ac:dyDescent="0.2"/>
    <row r="37" s="1" customFormat="1" ht="16.5" customHeight="1" x14ac:dyDescent="0.2"/>
    <row r="38" s="1" customFormat="1" ht="16.5" customHeight="1" x14ac:dyDescent="0.2"/>
    <row r="39" s="1" customFormat="1" ht="16.5" customHeight="1" x14ac:dyDescent="0.2"/>
    <row r="40" s="1" customFormat="1" ht="16.5" customHeight="1" x14ac:dyDescent="0.2"/>
    <row r="41" s="1" customFormat="1" ht="16.5" customHeight="1" x14ac:dyDescent="0.2"/>
    <row r="42" s="1" customFormat="1" ht="16.5" customHeight="1" x14ac:dyDescent="0.2"/>
    <row r="43" s="1" customFormat="1" ht="16.5" customHeight="1" x14ac:dyDescent="0.2"/>
    <row r="44" s="1" customFormat="1" ht="16.5" customHeight="1" x14ac:dyDescent="0.2"/>
    <row r="45" s="1" customFormat="1" ht="16.5" customHeight="1" x14ac:dyDescent="0.2"/>
    <row r="46" s="1" customFormat="1" ht="16.5" customHeight="1" x14ac:dyDescent="0.2"/>
    <row r="47" s="1" customFormat="1" ht="16.5" customHeight="1" x14ac:dyDescent="0.2"/>
    <row r="48" s="1" customFormat="1"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529</v>
      </c>
      <c r="G54" s="119" t="s">
        <v>530</v>
      </c>
      <c r="H54" s="120" t="s">
        <v>531</v>
      </c>
    </row>
    <row r="55" spans="2:8" ht="52.5" customHeight="1" x14ac:dyDescent="0.2">
      <c r="B55" s="121"/>
      <c r="C55" s="1211" t="s">
        <v>46</v>
      </c>
      <c r="D55" s="1211"/>
      <c r="E55" s="1212"/>
      <c r="F55" s="122">
        <v>7402</v>
      </c>
      <c r="G55" s="122">
        <v>7824</v>
      </c>
      <c r="H55" s="123">
        <v>7784</v>
      </c>
    </row>
    <row r="56" spans="2:8" ht="52.5" customHeight="1" x14ac:dyDescent="0.2">
      <c r="B56" s="124"/>
      <c r="C56" s="1213" t="s">
        <v>47</v>
      </c>
      <c r="D56" s="1213"/>
      <c r="E56" s="1214"/>
      <c r="F56" s="125" t="s">
        <v>489</v>
      </c>
      <c r="G56" s="125" t="s">
        <v>489</v>
      </c>
      <c r="H56" s="126" t="s">
        <v>489</v>
      </c>
    </row>
    <row r="57" spans="2:8" ht="53.25" customHeight="1" x14ac:dyDescent="0.2">
      <c r="B57" s="124"/>
      <c r="C57" s="1215" t="s">
        <v>48</v>
      </c>
      <c r="D57" s="1215"/>
      <c r="E57" s="1216"/>
      <c r="F57" s="127">
        <v>3821</v>
      </c>
      <c r="G57" s="127">
        <v>4965</v>
      </c>
      <c r="H57" s="128">
        <v>6054</v>
      </c>
    </row>
    <row r="58" spans="2:8" ht="45.75" customHeight="1" x14ac:dyDescent="0.2">
      <c r="B58" s="129"/>
      <c r="C58" s="1203" t="s">
        <v>548</v>
      </c>
      <c r="D58" s="1204"/>
      <c r="E58" s="1205"/>
      <c r="F58" s="360">
        <v>1542</v>
      </c>
      <c r="G58" s="360">
        <v>1615</v>
      </c>
      <c r="H58" s="361">
        <v>2031</v>
      </c>
    </row>
    <row r="59" spans="2:8" ht="45.75" customHeight="1" x14ac:dyDescent="0.2">
      <c r="B59" s="129"/>
      <c r="C59" s="1203" t="s">
        <v>549</v>
      </c>
      <c r="D59" s="1204"/>
      <c r="E59" s="1205"/>
      <c r="F59" s="360">
        <v>405</v>
      </c>
      <c r="G59" s="360">
        <v>811</v>
      </c>
      <c r="H59" s="361">
        <v>1118</v>
      </c>
    </row>
    <row r="60" spans="2:8" ht="45.75" customHeight="1" x14ac:dyDescent="0.2">
      <c r="B60" s="129"/>
      <c r="C60" s="1203" t="s">
        <v>550</v>
      </c>
      <c r="D60" s="1204"/>
      <c r="E60" s="1205"/>
      <c r="F60" s="360">
        <v>178</v>
      </c>
      <c r="G60" s="360">
        <v>446</v>
      </c>
      <c r="H60" s="361">
        <v>666</v>
      </c>
    </row>
    <row r="61" spans="2:8" ht="45.75" customHeight="1" x14ac:dyDescent="0.2">
      <c r="B61" s="129"/>
      <c r="C61" s="1203" t="s">
        <v>551</v>
      </c>
      <c r="D61" s="1204"/>
      <c r="E61" s="1205"/>
      <c r="F61" s="360">
        <v>590</v>
      </c>
      <c r="G61" s="360">
        <v>593</v>
      </c>
      <c r="H61" s="361">
        <v>585</v>
      </c>
    </row>
    <row r="62" spans="2:8" ht="45.75" customHeight="1" thickBot="1" x14ac:dyDescent="0.25">
      <c r="B62" s="130"/>
      <c r="C62" s="1206" t="s">
        <v>571</v>
      </c>
      <c r="D62" s="1207"/>
      <c r="E62" s="1208"/>
      <c r="F62" s="362">
        <v>155</v>
      </c>
      <c r="G62" s="362">
        <v>201</v>
      </c>
      <c r="H62" s="363">
        <v>237</v>
      </c>
    </row>
    <row r="63" spans="2:8" ht="52.5" customHeight="1" thickBot="1" x14ac:dyDescent="0.25">
      <c r="B63" s="131"/>
      <c r="C63" s="1209" t="s">
        <v>49</v>
      </c>
      <c r="D63" s="1209"/>
      <c r="E63" s="1210"/>
      <c r="F63" s="132">
        <v>11223</v>
      </c>
      <c r="G63" s="132">
        <v>12789</v>
      </c>
      <c r="H63" s="133">
        <v>13838</v>
      </c>
    </row>
    <row r="64" spans="2:8" ht="13.2" x14ac:dyDescent="0.2"/>
    <row r="65" s="1" customFormat="1" ht="13.5" hidden="1" customHeight="1" x14ac:dyDescent="0.2"/>
    <row r="66" s="1" customFormat="1" ht="13.5" hidden="1" customHeight="1" x14ac:dyDescent="0.2"/>
    <row r="67" s="1" customFormat="1" ht="13.5" hidden="1" customHeight="1" x14ac:dyDescent="0.2"/>
    <row r="68" s="1" customFormat="1" ht="13.5" hidden="1" customHeight="1" x14ac:dyDescent="0.2"/>
    <row r="69" s="1" customFormat="1" ht="13.5" hidden="1" customHeight="1" x14ac:dyDescent="0.2"/>
    <row r="70" s="1" customFormat="1" ht="13.5" hidden="1" customHeight="1" x14ac:dyDescent="0.2"/>
    <row r="71" s="1" customFormat="1" ht="13.5" hidden="1" customHeight="1" x14ac:dyDescent="0.2"/>
    <row r="72" s="1" customFormat="1" ht="13.5" hidden="1" customHeight="1" x14ac:dyDescent="0.2"/>
    <row r="73" s="1" customFormat="1" ht="13.5" hidden="1" customHeight="1" x14ac:dyDescent="0.2"/>
    <row r="74" s="1" customFormat="1" ht="13.5" hidden="1" customHeight="1" x14ac:dyDescent="0.2"/>
    <row r="75" s="1" customFormat="1" ht="13.5" hidden="1" customHeight="1" x14ac:dyDescent="0.2"/>
    <row r="76" s="1" customFormat="1" ht="13.5" hidden="1" customHeight="1" x14ac:dyDescent="0.2"/>
  </sheetData>
  <sheetProtection algorithmName="SHA-512" hashValue="KDY9Tic3/ok4TG/RyCP3mcEIpLxXq1ecMoMoYShISy+XLnEeV5sr9t9MrwNoQ2Pzj9Ystp/sRNtJotNUs/OZgA==" saltValue="hzrWqR6EYc6CCc6qmd7MB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zoomScaleNormal="100" workbookViewId="0"/>
  </sheetViews>
  <sheetFormatPr defaultColWidth="11.109375" defaultRowHeight="13.2" x14ac:dyDescent="0.2"/>
  <cols>
    <col min="1" max="1" width="45.88671875" style="140" customWidth="1"/>
    <col min="2" max="8" width="13.33203125" style="140" customWidth="1"/>
    <col min="9" max="16384" width="11.109375" style="140"/>
  </cols>
  <sheetData>
    <row r="1" spans="1:8" x14ac:dyDescent="0.2">
      <c r="A1" s="134"/>
      <c r="B1" s="135"/>
      <c r="C1" s="136"/>
      <c r="D1" s="137"/>
      <c r="E1" s="138"/>
      <c r="F1" s="138"/>
      <c r="G1" s="138"/>
      <c r="H1" s="139"/>
    </row>
    <row r="2" spans="1:8" x14ac:dyDescent="0.2">
      <c r="A2" s="141"/>
      <c r="B2" s="142"/>
      <c r="C2" s="143"/>
      <c r="D2" s="144" t="s">
        <v>50</v>
      </c>
      <c r="E2" s="145"/>
      <c r="F2" s="146" t="s">
        <v>526</v>
      </c>
      <c r="G2" s="147"/>
      <c r="H2" s="148"/>
    </row>
    <row r="3" spans="1:8" x14ac:dyDescent="0.2">
      <c r="A3" s="144" t="s">
        <v>519</v>
      </c>
      <c r="B3" s="149"/>
      <c r="C3" s="150"/>
      <c r="D3" s="151">
        <v>21523</v>
      </c>
      <c r="E3" s="152"/>
      <c r="F3" s="153">
        <v>51849</v>
      </c>
      <c r="G3" s="154"/>
      <c r="H3" s="155"/>
    </row>
    <row r="4" spans="1:8" x14ac:dyDescent="0.2">
      <c r="A4" s="156"/>
      <c r="B4" s="157"/>
      <c r="C4" s="158"/>
      <c r="D4" s="159">
        <v>12702</v>
      </c>
      <c r="E4" s="160"/>
      <c r="F4" s="161">
        <v>26326</v>
      </c>
      <c r="G4" s="162"/>
      <c r="H4" s="163"/>
    </row>
    <row r="5" spans="1:8" x14ac:dyDescent="0.2">
      <c r="A5" s="144" t="s">
        <v>521</v>
      </c>
      <c r="B5" s="149"/>
      <c r="C5" s="150"/>
      <c r="D5" s="151">
        <v>19219</v>
      </c>
      <c r="E5" s="152"/>
      <c r="F5" s="153">
        <v>52191</v>
      </c>
      <c r="G5" s="154"/>
      <c r="H5" s="155"/>
    </row>
    <row r="6" spans="1:8" x14ac:dyDescent="0.2">
      <c r="A6" s="156"/>
      <c r="B6" s="157"/>
      <c r="C6" s="158"/>
      <c r="D6" s="159">
        <v>12580</v>
      </c>
      <c r="E6" s="160"/>
      <c r="F6" s="161">
        <v>26807</v>
      </c>
      <c r="G6" s="162"/>
      <c r="H6" s="163"/>
    </row>
    <row r="7" spans="1:8" x14ac:dyDescent="0.2">
      <c r="A7" s="144" t="s">
        <v>522</v>
      </c>
      <c r="B7" s="149"/>
      <c r="C7" s="150"/>
      <c r="D7" s="151">
        <v>30149</v>
      </c>
      <c r="E7" s="152"/>
      <c r="F7" s="153">
        <v>48105</v>
      </c>
      <c r="G7" s="154"/>
      <c r="H7" s="155"/>
    </row>
    <row r="8" spans="1:8" x14ac:dyDescent="0.2">
      <c r="A8" s="156"/>
      <c r="B8" s="157"/>
      <c r="C8" s="158"/>
      <c r="D8" s="159">
        <v>20160</v>
      </c>
      <c r="E8" s="160"/>
      <c r="F8" s="161">
        <v>24072</v>
      </c>
      <c r="G8" s="162"/>
      <c r="H8" s="163"/>
    </row>
    <row r="9" spans="1:8" x14ac:dyDescent="0.2">
      <c r="A9" s="144" t="s">
        <v>523</v>
      </c>
      <c r="B9" s="149"/>
      <c r="C9" s="150"/>
      <c r="D9" s="151">
        <v>26890</v>
      </c>
      <c r="E9" s="152"/>
      <c r="F9" s="153">
        <v>47446</v>
      </c>
      <c r="G9" s="154"/>
      <c r="H9" s="155"/>
    </row>
    <row r="10" spans="1:8" x14ac:dyDescent="0.2">
      <c r="A10" s="156"/>
      <c r="B10" s="157"/>
      <c r="C10" s="158"/>
      <c r="D10" s="159">
        <v>17574</v>
      </c>
      <c r="E10" s="160"/>
      <c r="F10" s="161">
        <v>24371</v>
      </c>
      <c r="G10" s="162"/>
      <c r="H10" s="163"/>
    </row>
    <row r="11" spans="1:8" x14ac:dyDescent="0.2">
      <c r="A11" s="144" t="s">
        <v>524</v>
      </c>
      <c r="B11" s="149"/>
      <c r="C11" s="150"/>
      <c r="D11" s="151">
        <v>22611</v>
      </c>
      <c r="E11" s="152"/>
      <c r="F11" s="153">
        <v>48387</v>
      </c>
      <c r="G11" s="154"/>
      <c r="H11" s="155"/>
    </row>
    <row r="12" spans="1:8" x14ac:dyDescent="0.2">
      <c r="A12" s="156"/>
      <c r="B12" s="157"/>
      <c r="C12" s="164"/>
      <c r="D12" s="159">
        <v>15529</v>
      </c>
      <c r="E12" s="160"/>
      <c r="F12" s="161">
        <v>25592</v>
      </c>
      <c r="G12" s="162"/>
      <c r="H12" s="163"/>
    </row>
    <row r="13" spans="1:8" x14ac:dyDescent="0.2">
      <c r="A13" s="144"/>
      <c r="B13" s="149"/>
      <c r="C13" s="165"/>
      <c r="D13" s="166">
        <v>24078</v>
      </c>
      <c r="E13" s="167"/>
      <c r="F13" s="168">
        <v>49596</v>
      </c>
      <c r="G13" s="169"/>
      <c r="H13" s="155"/>
    </row>
    <row r="14" spans="1:8" x14ac:dyDescent="0.2">
      <c r="A14" s="156"/>
      <c r="B14" s="157"/>
      <c r="C14" s="158"/>
      <c r="D14" s="159">
        <v>15709</v>
      </c>
      <c r="E14" s="160"/>
      <c r="F14" s="161">
        <v>25434</v>
      </c>
      <c r="G14" s="162"/>
      <c r="H14" s="163"/>
    </row>
    <row r="17" spans="1:11" x14ac:dyDescent="0.2">
      <c r="A17" s="140" t="s">
        <v>51</v>
      </c>
    </row>
    <row r="18" spans="1:11" x14ac:dyDescent="0.2">
      <c r="A18" s="170"/>
      <c r="B18" s="170" t="str">
        <f>実質収支比率等に係る経年分析!F$46</f>
        <v>R01</v>
      </c>
      <c r="C18" s="170" t="str">
        <f>実質収支比率等に係る経年分析!G$46</f>
        <v>R02</v>
      </c>
      <c r="D18" s="170" t="str">
        <f>実質収支比率等に係る経年分析!H$46</f>
        <v>R03</v>
      </c>
      <c r="E18" s="170" t="str">
        <f>実質収支比率等に係る経年分析!I$46</f>
        <v>R04</v>
      </c>
      <c r="F18" s="170" t="str">
        <f>実質収支比率等に係る経年分析!J$46</f>
        <v>R05</v>
      </c>
    </row>
    <row r="19" spans="1:11" x14ac:dyDescent="0.2">
      <c r="A19" s="170" t="s">
        <v>52</v>
      </c>
      <c r="B19" s="170">
        <f>ROUND(VALUE(SUBSTITUTE(実質収支比率等に係る経年分析!F$48,"▲","-")),2)</f>
        <v>2.4300000000000002</v>
      </c>
      <c r="C19" s="170">
        <f>ROUND(VALUE(SUBSTITUTE(実質収支比率等に係る経年分析!G$48,"▲","-")),2)</f>
        <v>0.71</v>
      </c>
      <c r="D19" s="170">
        <f>ROUND(VALUE(SUBSTITUTE(実質収支比率等に係る経年分析!H$48,"▲","-")),2)</f>
        <v>0.9</v>
      </c>
      <c r="E19" s="170">
        <f>ROUND(VALUE(SUBSTITUTE(実質収支比率等に係る経年分析!I$48,"▲","-")),2)</f>
        <v>0.09</v>
      </c>
      <c r="F19" s="170">
        <f>ROUND(VALUE(SUBSTITUTE(実質収支比率等に係る経年分析!J$48,"▲","-")),2)</f>
        <v>0.06</v>
      </c>
    </row>
    <row r="20" spans="1:11" x14ac:dyDescent="0.2">
      <c r="A20" s="170" t="s">
        <v>53</v>
      </c>
      <c r="B20" s="170">
        <f>ROUND(VALUE(SUBSTITUTE(実質収支比率等に係る経年分析!F$47,"▲","-")),2)</f>
        <v>10.93</v>
      </c>
      <c r="C20" s="170">
        <f>ROUND(VALUE(SUBSTITUTE(実質収支比率等に係る経年分析!G$47,"▲","-")),2)</f>
        <v>11.92</v>
      </c>
      <c r="D20" s="170">
        <f>ROUND(VALUE(SUBSTITUTE(実質収支比率等に係る経年分析!H$47,"▲","-")),2)</f>
        <v>12.15</v>
      </c>
      <c r="E20" s="170">
        <f>ROUND(VALUE(SUBSTITUTE(実質収支比率等に係る経年分析!I$47,"▲","-")),2)</f>
        <v>13.03</v>
      </c>
      <c r="F20" s="170">
        <f>ROUND(VALUE(SUBSTITUTE(実質収支比率等に係る経年分析!J$47,"▲","-")),2)</f>
        <v>12.66</v>
      </c>
    </row>
    <row r="21" spans="1:11" x14ac:dyDescent="0.2">
      <c r="A21" s="170" t="s">
        <v>54</v>
      </c>
      <c r="B21" s="170">
        <f>IF(ISNUMBER(VALUE(SUBSTITUTE(実質収支比率等に係る経年分析!F$49,"▲","-"))),ROUND(VALUE(SUBSTITUTE(実質収支比率等に係る経年分析!F$49,"▲","-")),2),NA())</f>
        <v>1.98</v>
      </c>
      <c r="C21" s="170">
        <f>IF(ISNUMBER(VALUE(SUBSTITUTE(実質収支比率等に係る経年分析!G$49,"▲","-"))),ROUND(VALUE(SUBSTITUTE(実質収支比率等に係る経年分析!G$49,"▲","-")),2),NA())</f>
        <v>-0.11</v>
      </c>
      <c r="D21" s="170">
        <f>IF(ISNUMBER(VALUE(SUBSTITUTE(実質収支比率等に係る経年分析!H$49,"▲","-"))),ROUND(VALUE(SUBSTITUTE(実質収支比率等に係る経年分析!H$49,"▲","-")),2),NA())</f>
        <v>1.2</v>
      </c>
      <c r="E21" s="170">
        <f>IF(ISNUMBER(VALUE(SUBSTITUTE(実質収支比率等に係る経年分析!I$49,"▲","-"))),ROUND(VALUE(SUBSTITUTE(実質収支比率等に係る経年分析!I$49,"▲","-")),2),NA())</f>
        <v>0.42</v>
      </c>
      <c r="F21" s="170">
        <f>IF(ISNUMBER(VALUE(SUBSTITUTE(実質収支比率等に係る経年分析!J$49,"▲","-"))),ROUND(VALUE(SUBSTITUTE(実質収支比率等に係る経年分析!J$49,"▲","-")),2),NA())</f>
        <v>0.74</v>
      </c>
    </row>
    <row r="24" spans="1:11" x14ac:dyDescent="0.2">
      <c r="A24" s="140" t="s">
        <v>55</v>
      </c>
    </row>
    <row r="25" spans="1:11" x14ac:dyDescent="0.2">
      <c r="A25" s="171"/>
      <c r="B25" s="171" t="str">
        <f>連結実質赤字比率に係る赤字・黒字の構成分析!F$33</f>
        <v>R01</v>
      </c>
      <c r="C25" s="171"/>
      <c r="D25" s="171" t="str">
        <f>連結実質赤字比率に係る赤字・黒字の構成分析!G$33</f>
        <v>R02</v>
      </c>
      <c r="E25" s="171"/>
      <c r="F25" s="171" t="str">
        <f>連結実質赤字比率に係る赤字・黒字の構成分析!H$33</f>
        <v>R03</v>
      </c>
      <c r="G25" s="171"/>
      <c r="H25" s="171" t="str">
        <f>連結実質赤字比率に係る赤字・黒字の構成分析!I$33</f>
        <v>R04</v>
      </c>
      <c r="I25" s="171"/>
      <c r="J25" s="171" t="str">
        <f>連結実質赤字比率に係る赤字・黒字の構成分析!J$33</f>
        <v>R05</v>
      </c>
      <c r="K25" s="171"/>
    </row>
    <row r="26" spans="1:11" x14ac:dyDescent="0.2">
      <c r="A26" s="171"/>
      <c r="B26" s="171" t="s">
        <v>56</v>
      </c>
      <c r="C26" s="171" t="s">
        <v>57</v>
      </c>
      <c r="D26" s="171" t="s">
        <v>56</v>
      </c>
      <c r="E26" s="171" t="s">
        <v>57</v>
      </c>
      <c r="F26" s="171" t="s">
        <v>56</v>
      </c>
      <c r="G26" s="171" t="s">
        <v>57</v>
      </c>
      <c r="H26" s="171" t="s">
        <v>56</v>
      </c>
      <c r="I26" s="171" t="s">
        <v>57</v>
      </c>
      <c r="J26" s="171" t="s">
        <v>56</v>
      </c>
      <c r="K26" s="171" t="s">
        <v>57</v>
      </c>
    </row>
    <row r="27" spans="1:11" x14ac:dyDescent="0.2">
      <c r="A27" s="171" t="str">
        <f>IF(連結実質赤字比率に係る赤字・黒字の構成分析!C$43="",NA(),連結実質赤字比率に係る赤字・黒字の構成分析!C$43)</f>
        <v>その他会計（黒字）</v>
      </c>
      <c r="B27" s="171" t="e">
        <f>IF(ROUND(VALUE(SUBSTITUTE(連結実質赤字比率に係る赤字・黒字の構成分析!F$43,"▲", "-")), 2) &lt; 0, ABS(ROUND(VALUE(SUBSTITUTE(連結実質赤字比率に係る赤字・黒字の構成分析!F$43,"▲", "-")), 2)), NA())</f>
        <v>#N/A</v>
      </c>
      <c r="C27" s="171">
        <f>IF(ROUND(VALUE(SUBSTITUTE(連結実質赤字比率に係る赤字・黒字の構成分析!F$43,"▲", "-")), 2) &gt;= 0, ABS(ROUND(VALUE(SUBSTITUTE(連結実質赤字比率に係る赤字・黒字の構成分析!F$43,"▲", "-")), 2)), NA())</f>
        <v>0</v>
      </c>
      <c r="D27" s="171" t="e">
        <f>IF(ROUND(VALUE(SUBSTITUTE(連結実質赤字比率に係る赤字・黒字の構成分析!G$43,"▲", "-")), 2) &lt; 0, ABS(ROUND(VALUE(SUBSTITUTE(連結実質赤字比率に係る赤字・黒字の構成分析!G$43,"▲", "-")), 2)), NA())</f>
        <v>#N/A</v>
      </c>
      <c r="E27" s="171">
        <f>IF(ROUND(VALUE(SUBSTITUTE(連結実質赤字比率に係る赤字・黒字の構成分析!G$43,"▲", "-")), 2) &gt;= 0, ABS(ROUND(VALUE(SUBSTITUTE(連結実質赤字比率に係る赤字・黒字の構成分析!G$43,"▲", "-")), 2)), NA())</f>
        <v>0</v>
      </c>
      <c r="F27" s="171" t="e">
        <f>IF(ROUND(VALUE(SUBSTITUTE(連結実質赤字比率に係る赤字・黒字の構成分析!H$43,"▲", "-")), 2) &lt; 0, ABS(ROUND(VALUE(SUBSTITUTE(連結実質赤字比率に係る赤字・黒字の構成分析!H$43,"▲", "-")), 2)), NA())</f>
        <v>#N/A</v>
      </c>
      <c r="G27" s="171">
        <f>IF(ROUND(VALUE(SUBSTITUTE(連結実質赤字比率に係る赤字・黒字の構成分析!H$43,"▲", "-")), 2) &gt;= 0, ABS(ROUND(VALUE(SUBSTITUTE(連結実質赤字比率に係る赤字・黒字の構成分析!H$43,"▲", "-")), 2)), NA())</f>
        <v>0</v>
      </c>
      <c r="H27" s="171" t="e">
        <f>IF(ROUND(VALUE(SUBSTITUTE(連結実質赤字比率に係る赤字・黒字の構成分析!I$43,"▲", "-")), 2) &lt; 0, ABS(ROUND(VALUE(SUBSTITUTE(連結実質赤字比率に係る赤字・黒字の構成分析!I$43,"▲", "-")), 2)), NA())</f>
        <v>#N/A</v>
      </c>
      <c r="I27" s="171">
        <f>IF(ROUND(VALUE(SUBSTITUTE(連結実質赤字比率に係る赤字・黒字の構成分析!I$43,"▲", "-")), 2) &gt;= 0, ABS(ROUND(VALUE(SUBSTITUTE(連結実質赤字比率に係る赤字・黒字の構成分析!I$43,"▲", "-")), 2)), NA())</f>
        <v>0</v>
      </c>
      <c r="J27" s="171" t="e">
        <f>IF(ROUND(VALUE(SUBSTITUTE(連結実質赤字比率に係る赤字・黒字の構成分析!J$43,"▲", "-")), 2) &lt; 0, ABS(ROUND(VALUE(SUBSTITUTE(連結実質赤字比率に係る赤字・黒字の構成分析!J$43,"▲", "-")), 2)), NA())</f>
        <v>#N/A</v>
      </c>
      <c r="K27" s="171">
        <f>IF(ROUND(VALUE(SUBSTITUTE(連結実質赤字比率に係る赤字・黒字の構成分析!J$43,"▲", "-")), 2) &gt;= 0, ABS(ROUND(VALUE(SUBSTITUTE(連結実質赤字比率に係る赤字・黒字の構成分析!J$43,"▲", "-")), 2)), NA())</f>
        <v>0</v>
      </c>
    </row>
    <row r="28" spans="1:11" x14ac:dyDescent="0.2">
      <c r="A28" s="171" t="str">
        <f>IF(連結実質赤字比率に係る赤字・黒字の構成分析!C$42="",NA(),連結実質赤字比率に係る赤字・黒字の構成分析!C$42)</f>
        <v>その他会計（赤字）</v>
      </c>
      <c r="B28" s="171" t="e">
        <f>IF(ROUND(VALUE(SUBSTITUTE(連結実質赤字比率に係る赤字・黒字の構成分析!F$42,"▲", "-")), 2) &lt; 0, ABS(ROUND(VALUE(SUBSTITUTE(連結実質赤字比率に係る赤字・黒字の構成分析!F$42,"▲", "-")), 2)), NA())</f>
        <v>#VALUE!</v>
      </c>
      <c r="C28" s="171" t="e">
        <f>IF(ROUND(VALUE(SUBSTITUTE(連結実質赤字比率に係る赤字・黒字の構成分析!F$42,"▲", "-")), 2) &gt;= 0, ABS(ROUND(VALUE(SUBSTITUTE(連結実質赤字比率に係る赤字・黒字の構成分析!F$42,"▲", "-")), 2)), NA())</f>
        <v>#VALUE!</v>
      </c>
      <c r="D28" s="171" t="e">
        <f>IF(ROUND(VALUE(SUBSTITUTE(連結実質赤字比率に係る赤字・黒字の構成分析!G$42,"▲", "-")), 2) &lt; 0, ABS(ROUND(VALUE(SUBSTITUTE(連結実質赤字比率に係る赤字・黒字の構成分析!G$42,"▲", "-")), 2)), NA())</f>
        <v>#VALUE!</v>
      </c>
      <c r="E28" s="171" t="e">
        <f>IF(ROUND(VALUE(SUBSTITUTE(連結実質赤字比率に係る赤字・黒字の構成分析!G$42,"▲", "-")), 2) &gt;= 0, ABS(ROUND(VALUE(SUBSTITUTE(連結実質赤字比率に係る赤字・黒字の構成分析!G$42,"▲", "-")), 2)), NA())</f>
        <v>#VALUE!</v>
      </c>
      <c r="F28" s="171" t="e">
        <f>IF(ROUND(VALUE(SUBSTITUTE(連結実質赤字比率に係る赤字・黒字の構成分析!H$42,"▲", "-")), 2) &lt; 0, ABS(ROUND(VALUE(SUBSTITUTE(連結実質赤字比率に係る赤字・黒字の構成分析!H$42,"▲", "-")), 2)), NA())</f>
        <v>#VALUE!</v>
      </c>
      <c r="G28" s="171" t="e">
        <f>IF(ROUND(VALUE(SUBSTITUTE(連結実質赤字比率に係る赤字・黒字の構成分析!H$42,"▲", "-")), 2) &gt;= 0, ABS(ROUND(VALUE(SUBSTITUTE(連結実質赤字比率に係る赤字・黒字の構成分析!H$42,"▲", "-")), 2)), NA())</f>
        <v>#VALUE!</v>
      </c>
      <c r="H28" s="171" t="e">
        <f>IF(ROUND(VALUE(SUBSTITUTE(連結実質赤字比率に係る赤字・黒字の構成分析!I$42,"▲", "-")), 2) &lt; 0, ABS(ROUND(VALUE(SUBSTITUTE(連結実質赤字比率に係る赤字・黒字の構成分析!I$42,"▲", "-")), 2)), NA())</f>
        <v>#VALUE!</v>
      </c>
      <c r="I28" s="171" t="e">
        <f>IF(ROUND(VALUE(SUBSTITUTE(連結実質赤字比率に係る赤字・黒字の構成分析!I$42,"▲", "-")), 2) &gt;= 0, ABS(ROUND(VALUE(SUBSTITUTE(連結実質赤字比率に係る赤字・黒字の構成分析!I$42,"▲", "-")), 2)), NA())</f>
        <v>#VALUE!</v>
      </c>
      <c r="J28" s="171" t="e">
        <f>IF(ROUND(VALUE(SUBSTITUTE(連結実質赤字比率に係る赤字・黒字の構成分析!J$42,"▲", "-")), 2) &lt; 0, ABS(ROUND(VALUE(SUBSTITUTE(連結実質赤字比率に係る赤字・黒字の構成分析!J$42,"▲", "-")), 2)), NA())</f>
        <v>#VALUE!</v>
      </c>
      <c r="K28" s="171" t="e">
        <f>IF(ROUND(VALUE(SUBSTITUTE(連結実質赤字比率に係る赤字・黒字の構成分析!J$42,"▲", "-")), 2) &gt;= 0, ABS(ROUND(VALUE(SUBSTITUTE(連結実質赤字比率に係る赤字・黒字の構成分析!J$42,"▲", "-")), 2)), NA())</f>
        <v>#VALUE!</v>
      </c>
    </row>
    <row r="29" spans="1:11" x14ac:dyDescent="0.2">
      <c r="A29" s="171" t="str">
        <f>IF(連結実質赤字比率に係る赤字・黒字の構成分析!C$41="",NA(),連結実質赤字比率に係る赤字・黒字の構成分析!C$41)</f>
        <v>土地取得事業特別会計</v>
      </c>
      <c r="B29" s="171" t="e">
        <f>IF(ROUND(VALUE(SUBSTITUTE(連結実質赤字比率に係る赤字・黒字の構成分析!F$41,"▲", "-")), 2) &lt; 0, ABS(ROUND(VALUE(SUBSTITUTE(連結実質赤字比率に係る赤字・黒字の構成分析!F$41,"▲", "-")), 2)), NA())</f>
        <v>#N/A</v>
      </c>
      <c r="C29" s="171">
        <f>IF(ROUND(VALUE(SUBSTITUTE(連結実質赤字比率に係る赤字・黒字の構成分析!F$41,"▲", "-")), 2) &gt;= 0, ABS(ROUND(VALUE(SUBSTITUTE(連結実質赤字比率に係る赤字・黒字の構成分析!F$41,"▲", "-")), 2)), NA())</f>
        <v>0</v>
      </c>
      <c r="D29" s="171" t="e">
        <f>IF(ROUND(VALUE(SUBSTITUTE(連結実質赤字比率に係る赤字・黒字の構成分析!G$41,"▲", "-")), 2) &lt; 0, ABS(ROUND(VALUE(SUBSTITUTE(連結実質赤字比率に係る赤字・黒字の構成分析!G$41,"▲", "-")), 2)), NA())</f>
        <v>#N/A</v>
      </c>
      <c r="E29" s="171">
        <f>IF(ROUND(VALUE(SUBSTITUTE(連結実質赤字比率に係る赤字・黒字の構成分析!G$41,"▲", "-")), 2) &gt;= 0, ABS(ROUND(VALUE(SUBSTITUTE(連結実質赤字比率に係る赤字・黒字の構成分析!G$41,"▲", "-")), 2)), NA())</f>
        <v>0</v>
      </c>
      <c r="F29" s="171" t="e">
        <f>IF(ROUND(VALUE(SUBSTITUTE(連結実質赤字比率に係る赤字・黒字の構成分析!H$41,"▲", "-")), 2) &lt; 0, ABS(ROUND(VALUE(SUBSTITUTE(連結実質赤字比率に係る赤字・黒字の構成分析!H$41,"▲", "-")), 2)), NA())</f>
        <v>#N/A</v>
      </c>
      <c r="G29" s="171">
        <f>IF(ROUND(VALUE(SUBSTITUTE(連結実質赤字比率に係る赤字・黒字の構成分析!H$41,"▲", "-")), 2) &gt;= 0, ABS(ROUND(VALUE(SUBSTITUTE(連結実質赤字比率に係る赤字・黒字の構成分析!H$41,"▲", "-")), 2)), NA())</f>
        <v>0</v>
      </c>
      <c r="H29" s="171" t="e">
        <f>IF(ROUND(VALUE(SUBSTITUTE(連結実質赤字比率に係る赤字・黒字の構成分析!I$41,"▲", "-")), 2) &lt; 0, ABS(ROUND(VALUE(SUBSTITUTE(連結実質赤字比率に係る赤字・黒字の構成分析!I$41,"▲", "-")), 2)), NA())</f>
        <v>#N/A</v>
      </c>
      <c r="I29" s="171">
        <f>IF(ROUND(VALUE(SUBSTITUTE(連結実質赤字比率に係る赤字・黒字の構成分析!I$41,"▲", "-")), 2) &gt;= 0, ABS(ROUND(VALUE(SUBSTITUTE(連結実質赤字比率に係る赤字・黒字の構成分析!I$41,"▲", "-")), 2)), NA())</f>
        <v>0</v>
      </c>
      <c r="J29" s="171" t="e">
        <f>IF(ROUND(VALUE(SUBSTITUTE(連結実質赤字比率に係る赤字・黒字の構成分析!J$41,"▲", "-")), 2) &lt; 0, ABS(ROUND(VALUE(SUBSTITUTE(連結実質赤字比率に係る赤字・黒字の構成分析!J$41,"▲", "-")), 2)), NA())</f>
        <v>#N/A</v>
      </c>
      <c r="K29" s="171">
        <f>IF(ROUND(VALUE(SUBSTITUTE(連結実質赤字比率に係る赤字・黒字の構成分析!J$41,"▲", "-")), 2) &gt;= 0, ABS(ROUND(VALUE(SUBSTITUTE(連結実質赤字比率に係る赤字・黒字の構成分析!J$41,"▲", "-")), 2)), NA())</f>
        <v>0</v>
      </c>
    </row>
    <row r="30" spans="1:11" x14ac:dyDescent="0.2">
      <c r="A30" s="171" t="str">
        <f>IF(連結実質赤字比率に係る赤字・黒字の構成分析!C$40="",NA(),連結実質赤字比率に係る赤字・黒字の構成分析!C$40)</f>
        <v>一般会計</v>
      </c>
      <c r="B30" s="171" t="e">
        <f>IF(ROUND(VALUE(SUBSTITUTE(連結実質赤字比率に係る赤字・黒字の構成分析!F$40,"▲", "-")), 2) &lt; 0, ABS(ROUND(VALUE(SUBSTITUTE(連結実質赤字比率に係る赤字・黒字の構成分析!F$40,"▲", "-")), 2)), NA())</f>
        <v>#N/A</v>
      </c>
      <c r="C30" s="171">
        <f>IF(ROUND(VALUE(SUBSTITUTE(連結実質赤字比率に係る赤字・黒字の構成分析!F$40,"▲", "-")), 2) &gt;= 0, ABS(ROUND(VALUE(SUBSTITUTE(連結実質赤字比率に係る赤字・黒字の構成分析!F$40,"▲", "-")), 2)), NA())</f>
        <v>2.42</v>
      </c>
      <c r="D30" s="171" t="e">
        <f>IF(ROUND(VALUE(SUBSTITUTE(連結実質赤字比率に係る赤字・黒字の構成分析!G$40,"▲", "-")), 2) &lt; 0, ABS(ROUND(VALUE(SUBSTITUTE(連結実質赤字比率に係る赤字・黒字の構成分析!G$40,"▲", "-")), 2)), NA())</f>
        <v>#N/A</v>
      </c>
      <c r="E30" s="171">
        <f>IF(ROUND(VALUE(SUBSTITUTE(連結実質赤字比率に係る赤字・黒字の構成分析!G$40,"▲", "-")), 2) &gt;= 0, ABS(ROUND(VALUE(SUBSTITUTE(連結実質赤字比率に係る赤字・黒字の構成分析!G$40,"▲", "-")), 2)), NA())</f>
        <v>0.71</v>
      </c>
      <c r="F30" s="171" t="e">
        <f>IF(ROUND(VALUE(SUBSTITUTE(連結実質赤字比率に係る赤字・黒字の構成分析!H$40,"▲", "-")), 2) &lt; 0, ABS(ROUND(VALUE(SUBSTITUTE(連結実質赤字比率に係る赤字・黒字の構成分析!H$40,"▲", "-")), 2)), NA())</f>
        <v>#N/A</v>
      </c>
      <c r="G30" s="171">
        <f>IF(ROUND(VALUE(SUBSTITUTE(連結実質赤字比率に係る赤字・黒字の構成分析!H$40,"▲", "-")), 2) &gt;= 0, ABS(ROUND(VALUE(SUBSTITUTE(連結実質赤字比率に係る赤字・黒字の構成分析!H$40,"▲", "-")), 2)), NA())</f>
        <v>0.9</v>
      </c>
      <c r="H30" s="171" t="e">
        <f>IF(ROUND(VALUE(SUBSTITUTE(連結実質赤字比率に係る赤字・黒字の構成分析!I$40,"▲", "-")), 2) &lt; 0, ABS(ROUND(VALUE(SUBSTITUTE(連結実質赤字比率に係る赤字・黒字の構成分析!I$40,"▲", "-")), 2)), NA())</f>
        <v>#N/A</v>
      </c>
      <c r="I30" s="171">
        <f>IF(ROUND(VALUE(SUBSTITUTE(連結実質赤字比率に係る赤字・黒字の構成分析!I$40,"▲", "-")), 2) &gt;= 0, ABS(ROUND(VALUE(SUBSTITUTE(連結実質赤字比率に係る赤字・黒字の構成分析!I$40,"▲", "-")), 2)), NA())</f>
        <v>0.09</v>
      </c>
      <c r="J30" s="171" t="e">
        <f>IF(ROUND(VALUE(SUBSTITUTE(連結実質赤字比率に係る赤字・黒字の構成分析!J$40,"▲", "-")), 2) &lt; 0, ABS(ROUND(VALUE(SUBSTITUTE(連結実質赤字比率に係る赤字・黒字の構成分析!J$40,"▲", "-")), 2)), NA())</f>
        <v>#N/A</v>
      </c>
      <c r="K30" s="171">
        <f>IF(ROUND(VALUE(SUBSTITUTE(連結実質赤字比率に係る赤字・黒字の構成分析!J$40,"▲", "-")), 2) &gt;= 0, ABS(ROUND(VALUE(SUBSTITUTE(連結実質赤字比率に係る赤字・黒字の構成分析!J$40,"▲", "-")), 2)), NA())</f>
        <v>0.05</v>
      </c>
    </row>
    <row r="31" spans="1:11" x14ac:dyDescent="0.2">
      <c r="A31" s="171" t="str">
        <f>IF(連結実質赤字比率に係る赤字・黒字の構成分析!C$39="",NA(),連結実質赤字比率に係る赤字・黒字の構成分析!C$39)</f>
        <v>国民健康保険事業特別会計</v>
      </c>
      <c r="B31" s="171" t="e">
        <f>IF(ROUND(VALUE(SUBSTITUTE(連結実質赤字比率に係る赤字・黒字の構成分析!F$39,"▲", "-")), 2) &lt; 0, ABS(ROUND(VALUE(SUBSTITUTE(連結実質赤字比率に係る赤字・黒字の構成分析!F$39,"▲", "-")), 2)), NA())</f>
        <v>#N/A</v>
      </c>
      <c r="C31" s="171">
        <f>IF(ROUND(VALUE(SUBSTITUTE(連結実質赤字比率に係る赤字・黒字の構成分析!F$39,"▲", "-")), 2) &gt;= 0, ABS(ROUND(VALUE(SUBSTITUTE(連結実質赤字比率に係る赤字・黒字の構成分析!F$39,"▲", "-")), 2)), NA())</f>
        <v>0.31</v>
      </c>
      <c r="D31" s="171" t="e">
        <f>IF(ROUND(VALUE(SUBSTITUTE(連結実質赤字比率に係る赤字・黒字の構成分析!G$39,"▲", "-")), 2) &lt; 0, ABS(ROUND(VALUE(SUBSTITUTE(連結実質赤字比率に係る赤字・黒字の構成分析!G$39,"▲", "-")), 2)), NA())</f>
        <v>#N/A</v>
      </c>
      <c r="E31" s="171">
        <f>IF(ROUND(VALUE(SUBSTITUTE(連結実質赤字比率に係る赤字・黒字の構成分析!G$39,"▲", "-")), 2) &gt;= 0, ABS(ROUND(VALUE(SUBSTITUTE(連結実質赤字比率に係る赤字・黒字の構成分析!G$39,"▲", "-")), 2)), NA())</f>
        <v>1.84</v>
      </c>
      <c r="F31" s="171" t="e">
        <f>IF(ROUND(VALUE(SUBSTITUTE(連結実質赤字比率に係る赤字・黒字の構成分析!H$39,"▲", "-")), 2) &lt; 0, ABS(ROUND(VALUE(SUBSTITUTE(連結実質赤字比率に係る赤字・黒字の構成分析!H$39,"▲", "-")), 2)), NA())</f>
        <v>#N/A</v>
      </c>
      <c r="G31" s="171">
        <f>IF(ROUND(VALUE(SUBSTITUTE(連結実質赤字比率に係る赤字・黒字の構成分析!H$39,"▲", "-")), 2) &gt;= 0, ABS(ROUND(VALUE(SUBSTITUTE(連結実質赤字比率に係る赤字・黒字の構成分析!H$39,"▲", "-")), 2)), NA())</f>
        <v>0.64</v>
      </c>
      <c r="H31" s="171" t="e">
        <f>IF(ROUND(VALUE(SUBSTITUTE(連結実質赤字比率に係る赤字・黒字の構成分析!I$39,"▲", "-")), 2) &lt; 0, ABS(ROUND(VALUE(SUBSTITUTE(連結実質赤字比率に係る赤字・黒字の構成分析!I$39,"▲", "-")), 2)), NA())</f>
        <v>#N/A</v>
      </c>
      <c r="I31" s="171">
        <f>IF(ROUND(VALUE(SUBSTITUTE(連結実質赤字比率に係る赤字・黒字の構成分析!I$39,"▲", "-")), 2) &gt;= 0, ABS(ROUND(VALUE(SUBSTITUTE(連結実質赤字比率に係る赤字・黒字の構成分析!I$39,"▲", "-")), 2)), NA())</f>
        <v>0.37</v>
      </c>
      <c r="J31" s="171" t="e">
        <f>IF(ROUND(VALUE(SUBSTITUTE(連結実質赤字比率に係る赤字・黒字の構成分析!J$39,"▲", "-")), 2) &lt; 0, ABS(ROUND(VALUE(SUBSTITUTE(連結実質赤字比率に係る赤字・黒字の構成分析!J$39,"▲", "-")), 2)), NA())</f>
        <v>#N/A</v>
      </c>
      <c r="K31" s="171">
        <f>IF(ROUND(VALUE(SUBSTITUTE(連結実質赤字比率に係る赤字・黒字の構成分析!J$39,"▲", "-")), 2) &gt;= 0, ABS(ROUND(VALUE(SUBSTITUTE(連結実質赤字比率に係る赤字・黒字の構成分析!J$39,"▲", "-")), 2)), NA())</f>
        <v>0.18</v>
      </c>
    </row>
    <row r="32" spans="1:11" x14ac:dyDescent="0.2">
      <c r="A32" s="171" t="str">
        <f>IF(連結実質赤字比率に係る赤字・黒字の構成分析!C$38="",NA(),連結実質赤字比率に係る赤字・黒字の構成分析!C$38)</f>
        <v>介護保険事業特別会計</v>
      </c>
      <c r="B32" s="171" t="e">
        <f>IF(ROUND(VALUE(SUBSTITUTE(連結実質赤字比率に係る赤字・黒字の構成分析!F$38,"▲", "-")), 2) &lt; 0, ABS(ROUND(VALUE(SUBSTITUTE(連結実質赤字比率に係る赤字・黒字の構成分析!F$38,"▲", "-")), 2)), NA())</f>
        <v>#N/A</v>
      </c>
      <c r="C32" s="171">
        <f>IF(ROUND(VALUE(SUBSTITUTE(連結実質赤字比率に係る赤字・黒字の構成分析!F$38,"▲", "-")), 2) &gt;= 0, ABS(ROUND(VALUE(SUBSTITUTE(連結実質赤字比率に係る赤字・黒字の構成分析!F$38,"▲", "-")), 2)), NA())</f>
        <v>0.18</v>
      </c>
      <c r="D32" s="171" t="e">
        <f>IF(ROUND(VALUE(SUBSTITUTE(連結実質赤字比率に係る赤字・黒字の構成分析!G$38,"▲", "-")), 2) &lt; 0, ABS(ROUND(VALUE(SUBSTITUTE(連結実質赤字比率に係る赤字・黒字の構成分析!G$38,"▲", "-")), 2)), NA())</f>
        <v>#N/A</v>
      </c>
      <c r="E32" s="171">
        <f>IF(ROUND(VALUE(SUBSTITUTE(連結実質赤字比率に係る赤字・黒字の構成分析!G$38,"▲", "-")), 2) &gt;= 0, ABS(ROUND(VALUE(SUBSTITUTE(連結実質赤字比率に係る赤字・黒字の構成分析!G$38,"▲", "-")), 2)), NA())</f>
        <v>0.25</v>
      </c>
      <c r="F32" s="171" t="e">
        <f>IF(ROUND(VALUE(SUBSTITUTE(連結実質赤字比率に係る赤字・黒字の構成分析!H$38,"▲", "-")), 2) &lt; 0, ABS(ROUND(VALUE(SUBSTITUTE(連結実質赤字比率に係る赤字・黒字の構成分析!H$38,"▲", "-")), 2)), NA())</f>
        <v>#N/A</v>
      </c>
      <c r="G32" s="171">
        <f>IF(ROUND(VALUE(SUBSTITUTE(連結実質赤字比率に係る赤字・黒字の構成分析!H$38,"▲", "-")), 2) &gt;= 0, ABS(ROUND(VALUE(SUBSTITUTE(連結実質赤字比率に係る赤字・黒字の構成分析!H$38,"▲", "-")), 2)), NA())</f>
        <v>0.22</v>
      </c>
      <c r="H32" s="171" t="e">
        <f>IF(ROUND(VALUE(SUBSTITUTE(連結実質赤字比率に係る赤字・黒字の構成分析!I$38,"▲", "-")), 2) &lt; 0, ABS(ROUND(VALUE(SUBSTITUTE(連結実質赤字比率に係る赤字・黒字の構成分析!I$38,"▲", "-")), 2)), NA())</f>
        <v>#N/A</v>
      </c>
      <c r="I32" s="171">
        <f>IF(ROUND(VALUE(SUBSTITUTE(連結実質赤字比率に係る赤字・黒字の構成分析!I$38,"▲", "-")), 2) &gt;= 0, ABS(ROUND(VALUE(SUBSTITUTE(連結実質赤字比率に係る赤字・黒字の構成分析!I$38,"▲", "-")), 2)), NA())</f>
        <v>0.43</v>
      </c>
      <c r="J32" s="171" t="e">
        <f>IF(ROUND(VALUE(SUBSTITUTE(連結実質赤字比率に係る赤字・黒字の構成分析!J$38,"▲", "-")), 2) &lt; 0, ABS(ROUND(VALUE(SUBSTITUTE(連結実質赤字比率に係る赤字・黒字の構成分析!J$38,"▲", "-")), 2)), NA())</f>
        <v>#N/A</v>
      </c>
      <c r="K32" s="171">
        <f>IF(ROUND(VALUE(SUBSTITUTE(連結実質赤字比率に係る赤字・黒字の構成分析!J$38,"▲", "-")), 2) &gt;= 0, ABS(ROUND(VALUE(SUBSTITUTE(連結実質赤字比率に係る赤字・黒字の構成分析!J$38,"▲", "-")), 2)), NA())</f>
        <v>0.24</v>
      </c>
    </row>
    <row r="33" spans="1:16" x14ac:dyDescent="0.2">
      <c r="A33" s="171" t="str">
        <f>IF(連結実質赤字比率に係る赤字・黒字の構成分析!C$37="",NA(),連結実質赤字比率に係る赤字・黒字の構成分析!C$37)</f>
        <v>後期高齢者医療事業特別会計</v>
      </c>
      <c r="B33" s="171" t="e">
        <f>IF(ROUND(VALUE(SUBSTITUTE(連結実質赤字比率に係る赤字・黒字の構成分析!F$37,"▲", "-")), 2) &lt; 0, ABS(ROUND(VALUE(SUBSTITUTE(連結実質赤字比率に係る赤字・黒字の構成分析!F$37,"▲", "-")), 2)), NA())</f>
        <v>#N/A</v>
      </c>
      <c r="C33" s="171">
        <f>IF(ROUND(VALUE(SUBSTITUTE(連結実質赤字比率に係る赤字・黒字の構成分析!F$37,"▲", "-")), 2) &gt;= 0, ABS(ROUND(VALUE(SUBSTITUTE(連結実質赤字比率に係る赤字・黒字の構成分析!F$37,"▲", "-")), 2)), NA())</f>
        <v>0.06</v>
      </c>
      <c r="D33" s="171" t="e">
        <f>IF(ROUND(VALUE(SUBSTITUTE(連結実質赤字比率に係る赤字・黒字の構成分析!G$37,"▲", "-")), 2) &lt; 0, ABS(ROUND(VALUE(SUBSTITUTE(連結実質赤字比率に係る赤字・黒字の構成分析!G$37,"▲", "-")), 2)), NA())</f>
        <v>#N/A</v>
      </c>
      <c r="E33" s="171">
        <f>IF(ROUND(VALUE(SUBSTITUTE(連結実質赤字比率に係る赤字・黒字の構成分析!G$37,"▲", "-")), 2) &gt;= 0, ABS(ROUND(VALUE(SUBSTITUTE(連結実質赤字比率に係る赤字・黒字の構成分析!G$37,"▲", "-")), 2)), NA())</f>
        <v>0.06</v>
      </c>
      <c r="F33" s="171" t="e">
        <f>IF(ROUND(VALUE(SUBSTITUTE(連結実質赤字比率に係る赤字・黒字の構成分析!H$37,"▲", "-")), 2) &lt; 0, ABS(ROUND(VALUE(SUBSTITUTE(連結実質赤字比率に係る赤字・黒字の構成分析!H$37,"▲", "-")), 2)), NA())</f>
        <v>#N/A</v>
      </c>
      <c r="G33" s="171">
        <f>IF(ROUND(VALUE(SUBSTITUTE(連結実質赤字比率に係る赤字・黒字の構成分析!H$37,"▲", "-")), 2) &gt;= 0, ABS(ROUND(VALUE(SUBSTITUTE(連結実質赤字比率に係る赤字・黒字の構成分析!H$37,"▲", "-")), 2)), NA())</f>
        <v>0.06</v>
      </c>
      <c r="H33" s="171" t="e">
        <f>IF(ROUND(VALUE(SUBSTITUTE(連結実質赤字比率に係る赤字・黒字の構成分析!I$37,"▲", "-")), 2) &lt; 0, ABS(ROUND(VALUE(SUBSTITUTE(連結実質赤字比率に係る赤字・黒字の構成分析!I$37,"▲", "-")), 2)), NA())</f>
        <v>#N/A</v>
      </c>
      <c r="I33" s="171">
        <f>IF(ROUND(VALUE(SUBSTITUTE(連結実質赤字比率に係る赤字・黒字の構成分析!I$37,"▲", "-")), 2) &gt;= 0, ABS(ROUND(VALUE(SUBSTITUTE(連結実質赤字比率に係る赤字・黒字の構成分析!I$37,"▲", "-")), 2)), NA())</f>
        <v>0.08</v>
      </c>
      <c r="J33" s="171" t="e">
        <f>IF(ROUND(VALUE(SUBSTITUTE(連結実質赤字比率に係る赤字・黒字の構成分析!J$37,"▲", "-")), 2) &lt; 0, ABS(ROUND(VALUE(SUBSTITUTE(連結実質赤字比率に係る赤字・黒字の構成分析!J$37,"▲", "-")), 2)), NA())</f>
        <v>#N/A</v>
      </c>
      <c r="K33" s="171">
        <f>IF(ROUND(VALUE(SUBSTITUTE(連結実質赤字比率に係る赤字・黒字の構成分析!J$37,"▲", "-")), 2) &gt;= 0, ABS(ROUND(VALUE(SUBSTITUTE(連結実質赤字比率に係る赤字・黒字の構成分析!J$37,"▲", "-")), 2)), NA())</f>
        <v>0.3</v>
      </c>
    </row>
    <row r="34" spans="1:16" x14ac:dyDescent="0.2">
      <c r="A34" s="171" t="str">
        <f>IF(連結実質赤字比率に係る赤字・黒字の構成分析!C$36="",NA(),連結実質赤字比率に係る赤字・黒字の構成分析!C$36)</f>
        <v>公共下水道事業会計</v>
      </c>
      <c r="B34" s="171" t="e">
        <f>IF(ROUND(VALUE(SUBSTITUTE(連結実質赤字比率に係る赤字・黒字の構成分析!F$36,"▲", "-")), 2) &lt; 0, ABS(ROUND(VALUE(SUBSTITUTE(連結実質赤字比率に係る赤字・黒字の構成分析!F$36,"▲", "-")), 2)), NA())</f>
        <v>#N/A</v>
      </c>
      <c r="C34" s="171">
        <f>IF(ROUND(VALUE(SUBSTITUTE(連結実質赤字比率に係る赤字・黒字の構成分析!F$36,"▲", "-")), 2) &gt;= 0, ABS(ROUND(VALUE(SUBSTITUTE(連結実質赤字比率に係る赤字・黒字の構成分析!F$36,"▲", "-")), 2)), NA())</f>
        <v>3.96</v>
      </c>
      <c r="D34" s="171" t="e">
        <f>IF(ROUND(VALUE(SUBSTITUTE(連結実質赤字比率に係る赤字・黒字の構成分析!G$36,"▲", "-")), 2) &lt; 0, ABS(ROUND(VALUE(SUBSTITUTE(連結実質赤字比率に係る赤字・黒字の構成分析!G$36,"▲", "-")), 2)), NA())</f>
        <v>#N/A</v>
      </c>
      <c r="E34" s="171">
        <f>IF(ROUND(VALUE(SUBSTITUTE(連結実質赤字比率に係る赤字・黒字の構成分析!G$36,"▲", "-")), 2) &gt;= 0, ABS(ROUND(VALUE(SUBSTITUTE(連結実質赤字比率に係る赤字・黒字の構成分析!G$36,"▲", "-")), 2)), NA())</f>
        <v>3.68</v>
      </c>
      <c r="F34" s="171" t="e">
        <f>IF(ROUND(VALUE(SUBSTITUTE(連結実質赤字比率に係る赤字・黒字の構成分析!H$36,"▲", "-")), 2) &lt; 0, ABS(ROUND(VALUE(SUBSTITUTE(連結実質赤字比率に係る赤字・黒字の構成分析!H$36,"▲", "-")), 2)), NA())</f>
        <v>#N/A</v>
      </c>
      <c r="G34" s="171">
        <f>IF(ROUND(VALUE(SUBSTITUTE(連結実質赤字比率に係る赤字・黒字の構成分析!H$36,"▲", "-")), 2) &gt;= 0, ABS(ROUND(VALUE(SUBSTITUTE(連結実質赤字比率に係る赤字・黒字の構成分析!H$36,"▲", "-")), 2)), NA())</f>
        <v>3.29</v>
      </c>
      <c r="H34" s="171" t="e">
        <f>IF(ROUND(VALUE(SUBSTITUTE(連結実質赤字比率に係る赤字・黒字の構成分析!I$36,"▲", "-")), 2) &lt; 0, ABS(ROUND(VALUE(SUBSTITUTE(連結実質赤字比率に係る赤字・黒字の構成分析!I$36,"▲", "-")), 2)), NA())</f>
        <v>#N/A</v>
      </c>
      <c r="I34" s="171">
        <f>IF(ROUND(VALUE(SUBSTITUTE(連結実質赤字比率に係る赤字・黒字の構成分析!I$36,"▲", "-")), 2) &gt;= 0, ABS(ROUND(VALUE(SUBSTITUTE(連結実質赤字比率に係る赤字・黒字の構成分析!I$36,"▲", "-")), 2)), NA())</f>
        <v>3.59</v>
      </c>
      <c r="J34" s="171" t="e">
        <f>IF(ROUND(VALUE(SUBSTITUTE(連結実質赤字比率に係る赤字・黒字の構成分析!J$36,"▲", "-")), 2) &lt; 0, ABS(ROUND(VALUE(SUBSTITUTE(連結実質赤字比率に係る赤字・黒字の構成分析!J$36,"▲", "-")), 2)), NA())</f>
        <v>#N/A</v>
      </c>
      <c r="K34" s="171">
        <f>IF(ROUND(VALUE(SUBSTITUTE(連結実質赤字比率に係る赤字・黒字の構成分析!J$36,"▲", "-")), 2) &gt;= 0, ABS(ROUND(VALUE(SUBSTITUTE(連結実質赤字比率に係る赤字・黒字の構成分析!J$36,"▲", "-")), 2)), NA())</f>
        <v>3.67</v>
      </c>
    </row>
    <row r="35" spans="1:16" x14ac:dyDescent="0.2">
      <c r="A35" s="171" t="str">
        <f>IF(連結実質赤字比率に係る赤字・黒字の構成分析!C$35="",NA(),連結実質赤字比率に係る赤字・黒字の構成分析!C$35)</f>
        <v>水道事業会計</v>
      </c>
      <c r="B35" s="171" t="e">
        <f>IF(ROUND(VALUE(SUBSTITUTE(連結実質赤字比率に係る赤字・黒字の構成分析!F$35,"▲", "-")), 2) &lt; 0, ABS(ROUND(VALUE(SUBSTITUTE(連結実質赤字比率に係る赤字・黒字の構成分析!F$35,"▲", "-")), 2)), NA())</f>
        <v>#N/A</v>
      </c>
      <c r="C35" s="171">
        <f>IF(ROUND(VALUE(SUBSTITUTE(連結実質赤字比率に係る赤字・黒字の構成分析!F$35,"▲", "-")), 2) &gt;= 0, ABS(ROUND(VALUE(SUBSTITUTE(連結実質赤字比率に係る赤字・黒字の構成分析!F$35,"▲", "-")), 2)), NA())</f>
        <v>7.5</v>
      </c>
      <c r="D35" s="171" t="e">
        <f>IF(ROUND(VALUE(SUBSTITUTE(連結実質赤字比率に係る赤字・黒字の構成分析!G$35,"▲", "-")), 2) &lt; 0, ABS(ROUND(VALUE(SUBSTITUTE(連結実質赤字比率に係る赤字・黒字の構成分析!G$35,"▲", "-")), 2)), NA())</f>
        <v>#N/A</v>
      </c>
      <c r="E35" s="171">
        <f>IF(ROUND(VALUE(SUBSTITUTE(連結実質赤字比率に係る赤字・黒字の構成分析!G$35,"▲", "-")), 2) &gt;= 0, ABS(ROUND(VALUE(SUBSTITUTE(連結実質赤字比率に係る赤字・黒字の構成分析!G$35,"▲", "-")), 2)), NA())</f>
        <v>7</v>
      </c>
      <c r="F35" s="171" t="e">
        <f>IF(ROUND(VALUE(SUBSTITUTE(連結実質赤字比率に係る赤字・黒字の構成分析!H$35,"▲", "-")), 2) &lt; 0, ABS(ROUND(VALUE(SUBSTITUTE(連結実質赤字比率に係る赤字・黒字の構成分析!H$35,"▲", "-")), 2)), NA())</f>
        <v>#N/A</v>
      </c>
      <c r="G35" s="171">
        <f>IF(ROUND(VALUE(SUBSTITUTE(連結実質赤字比率に係る赤字・黒字の構成分析!H$35,"▲", "-")), 2) &gt;= 0, ABS(ROUND(VALUE(SUBSTITUTE(連結実質赤字比率に係る赤字・黒字の構成分析!H$35,"▲", "-")), 2)), NA())</f>
        <v>6.08</v>
      </c>
      <c r="H35" s="171" t="e">
        <f>IF(ROUND(VALUE(SUBSTITUTE(連結実質赤字比率に係る赤字・黒字の構成分析!I$35,"▲", "-")), 2) &lt; 0, ABS(ROUND(VALUE(SUBSTITUTE(連結実質赤字比率に係る赤字・黒字の構成分析!I$35,"▲", "-")), 2)), NA())</f>
        <v>#N/A</v>
      </c>
      <c r="I35" s="171">
        <f>IF(ROUND(VALUE(SUBSTITUTE(連結実質赤字比率に係る赤字・黒字の構成分析!I$35,"▲", "-")), 2) &gt;= 0, ABS(ROUND(VALUE(SUBSTITUTE(連結実質赤字比率に係る赤字・黒字の構成分析!I$35,"▲", "-")), 2)), NA())</f>
        <v>5.84</v>
      </c>
      <c r="J35" s="171" t="e">
        <f>IF(ROUND(VALUE(SUBSTITUTE(連結実質赤字比率に係る赤字・黒字の構成分析!J$35,"▲", "-")), 2) &lt; 0, ABS(ROUND(VALUE(SUBSTITUTE(連結実質赤字比率に係る赤字・黒字の構成分析!J$35,"▲", "-")), 2)), NA())</f>
        <v>#N/A</v>
      </c>
      <c r="K35" s="171">
        <f>IF(ROUND(VALUE(SUBSTITUTE(連結実質赤字比率に係る赤字・黒字の構成分析!J$35,"▲", "-")), 2) &gt;= 0, ABS(ROUND(VALUE(SUBSTITUTE(連結実質赤字比率に係る赤字・黒字の構成分析!J$35,"▲", "-")), 2)), NA())</f>
        <v>4.84</v>
      </c>
    </row>
    <row r="36" spans="1:16" x14ac:dyDescent="0.2">
      <c r="A36" s="171" t="str">
        <f>IF(連結実質赤字比率に係る赤字・黒字の構成分析!C$34="",NA(),連結実質赤字比率に係る赤字・黒字の構成分析!C$34)</f>
        <v>病院事業会計</v>
      </c>
      <c r="B36" s="171" t="e">
        <f>IF(ROUND(VALUE(SUBSTITUTE(連結実質赤字比率に係る赤字・黒字の構成分析!F$34,"▲", "-")), 2) &lt; 0, ABS(ROUND(VALUE(SUBSTITUTE(連結実質赤字比率に係る赤字・黒字の構成分析!F$34,"▲", "-")), 2)), NA())</f>
        <v>#N/A</v>
      </c>
      <c r="C36" s="171">
        <f>IF(ROUND(VALUE(SUBSTITUTE(連結実質赤字比率に係る赤字・黒字の構成分析!F$34,"▲", "-")), 2) &gt;= 0, ABS(ROUND(VALUE(SUBSTITUTE(連結実質赤字比率に係る赤字・黒字の構成分析!F$34,"▲", "-")), 2)), NA())</f>
        <v>8.34</v>
      </c>
      <c r="D36" s="171" t="e">
        <f>IF(ROUND(VALUE(SUBSTITUTE(連結実質赤字比率に係る赤字・黒字の構成分析!G$34,"▲", "-")), 2) &lt; 0, ABS(ROUND(VALUE(SUBSTITUTE(連結実質赤字比率に係る赤字・黒字の構成分析!G$34,"▲", "-")), 2)), NA())</f>
        <v>#N/A</v>
      </c>
      <c r="E36" s="171">
        <f>IF(ROUND(VALUE(SUBSTITUTE(連結実質赤字比率に係る赤字・黒字の構成分析!G$34,"▲", "-")), 2) &gt;= 0, ABS(ROUND(VALUE(SUBSTITUTE(連結実質赤字比率に係る赤字・黒字の構成分析!G$34,"▲", "-")), 2)), NA())</f>
        <v>8.51</v>
      </c>
      <c r="F36" s="171" t="e">
        <f>IF(ROUND(VALUE(SUBSTITUTE(連結実質赤字比率に係る赤字・黒字の構成分析!H$34,"▲", "-")), 2) &lt; 0, ABS(ROUND(VALUE(SUBSTITUTE(連結実質赤字比率に係る赤字・黒字の構成分析!H$34,"▲", "-")), 2)), NA())</f>
        <v>#N/A</v>
      </c>
      <c r="G36" s="171">
        <f>IF(ROUND(VALUE(SUBSTITUTE(連結実質赤字比率に係る赤字・黒字の構成分析!H$34,"▲", "-")), 2) &gt;= 0, ABS(ROUND(VALUE(SUBSTITUTE(連結実質赤字比率に係る赤字・黒字の構成分析!H$34,"▲", "-")), 2)), NA())</f>
        <v>10.57</v>
      </c>
      <c r="H36" s="171" t="e">
        <f>IF(ROUND(VALUE(SUBSTITUTE(連結実質赤字比率に係る赤字・黒字の構成分析!I$34,"▲", "-")), 2) &lt; 0, ABS(ROUND(VALUE(SUBSTITUTE(連結実質赤字比率に係る赤字・黒字の構成分析!I$34,"▲", "-")), 2)), NA())</f>
        <v>#N/A</v>
      </c>
      <c r="I36" s="171">
        <f>IF(ROUND(VALUE(SUBSTITUTE(連結実質赤字比率に係る赤字・黒字の構成分析!I$34,"▲", "-")), 2) &gt;= 0, ABS(ROUND(VALUE(SUBSTITUTE(連結実質赤字比率に係る赤字・黒字の構成分析!I$34,"▲", "-")), 2)), NA())</f>
        <v>12.08</v>
      </c>
      <c r="J36" s="171" t="e">
        <f>IF(ROUND(VALUE(SUBSTITUTE(連結実質赤字比率に係る赤字・黒字の構成分析!J$34,"▲", "-")), 2) &lt; 0, ABS(ROUND(VALUE(SUBSTITUTE(連結実質赤字比率に係る赤字・黒字の構成分析!J$34,"▲", "-")), 2)), NA())</f>
        <v>#N/A</v>
      </c>
      <c r="K36" s="171">
        <f>IF(ROUND(VALUE(SUBSTITUTE(連結実質赤字比率に係る赤字・黒字の構成分析!J$34,"▲", "-")), 2) &gt;= 0, ABS(ROUND(VALUE(SUBSTITUTE(連結実質赤字比率に係る赤字・黒字の構成分析!J$34,"▲", "-")), 2)), NA())</f>
        <v>9.43</v>
      </c>
    </row>
    <row r="39" spans="1:16" x14ac:dyDescent="0.2">
      <c r="A39" s="140" t="s">
        <v>58</v>
      </c>
    </row>
    <row r="40" spans="1:16" x14ac:dyDescent="0.2">
      <c r="A40" s="172"/>
      <c r="B40" s="172" t="str">
        <f>'実質公債費比率（分子）の構造'!K$44</f>
        <v>R01</v>
      </c>
      <c r="C40" s="172"/>
      <c r="D40" s="172"/>
      <c r="E40" s="172" t="str">
        <f>'実質公債費比率（分子）の構造'!L$44</f>
        <v>R02</v>
      </c>
      <c r="F40" s="172"/>
      <c r="G40" s="172"/>
      <c r="H40" s="172" t="str">
        <f>'実質公債費比率（分子）の構造'!M$44</f>
        <v>R03</v>
      </c>
      <c r="I40" s="172"/>
      <c r="J40" s="172"/>
      <c r="K40" s="172" t="str">
        <f>'実質公債費比率（分子）の構造'!N$44</f>
        <v>R04</v>
      </c>
      <c r="L40" s="172"/>
      <c r="M40" s="172"/>
      <c r="N40" s="172" t="str">
        <f>'実質公債費比率（分子）の構造'!O$44</f>
        <v>R05</v>
      </c>
      <c r="O40" s="172"/>
      <c r="P40" s="172"/>
    </row>
    <row r="41" spans="1:16" x14ac:dyDescent="0.2">
      <c r="A41" s="172"/>
      <c r="B41" s="172" t="s">
        <v>59</v>
      </c>
      <c r="C41" s="172"/>
      <c r="D41" s="172" t="s">
        <v>60</v>
      </c>
      <c r="E41" s="172" t="s">
        <v>59</v>
      </c>
      <c r="F41" s="172"/>
      <c r="G41" s="172" t="s">
        <v>60</v>
      </c>
      <c r="H41" s="172" t="s">
        <v>59</v>
      </c>
      <c r="I41" s="172"/>
      <c r="J41" s="172" t="s">
        <v>60</v>
      </c>
      <c r="K41" s="172" t="s">
        <v>59</v>
      </c>
      <c r="L41" s="172"/>
      <c r="M41" s="172" t="s">
        <v>60</v>
      </c>
      <c r="N41" s="172" t="s">
        <v>59</v>
      </c>
      <c r="O41" s="172"/>
      <c r="P41" s="172" t="s">
        <v>60</v>
      </c>
    </row>
    <row r="42" spans="1:16" x14ac:dyDescent="0.2">
      <c r="A42" s="172" t="s">
        <v>61</v>
      </c>
      <c r="B42" s="172"/>
      <c r="C42" s="172"/>
      <c r="D42" s="172">
        <f>'実質公債費比率（分子）の構造'!K$52</f>
        <v>11535</v>
      </c>
      <c r="E42" s="172"/>
      <c r="F42" s="172"/>
      <c r="G42" s="172">
        <f>'実質公債費比率（分子）の構造'!L$52</f>
        <v>11660</v>
      </c>
      <c r="H42" s="172"/>
      <c r="I42" s="172"/>
      <c r="J42" s="172">
        <f>'実質公債費比率（分子）の構造'!M$52</f>
        <v>11947</v>
      </c>
      <c r="K42" s="172"/>
      <c r="L42" s="172"/>
      <c r="M42" s="172">
        <f>'実質公債費比率（分子）の構造'!N$52</f>
        <v>12008</v>
      </c>
      <c r="N42" s="172"/>
      <c r="O42" s="172"/>
      <c r="P42" s="172">
        <f>'実質公債費比率（分子）の構造'!O$52</f>
        <v>11859</v>
      </c>
    </row>
    <row r="43" spans="1:16" x14ac:dyDescent="0.2">
      <c r="A43" s="172" t="s">
        <v>16</v>
      </c>
      <c r="B43" s="172">
        <f>'実質公債費比率（分子）の構造'!K$51</f>
        <v>0</v>
      </c>
      <c r="C43" s="172"/>
      <c r="D43" s="172"/>
      <c r="E43" s="172">
        <f>'実質公債費比率（分子）の構造'!L$51</f>
        <v>0</v>
      </c>
      <c r="F43" s="172"/>
      <c r="G43" s="172"/>
      <c r="H43" s="172">
        <f>'実質公債費比率（分子）の構造'!M$51</f>
        <v>0</v>
      </c>
      <c r="I43" s="172"/>
      <c r="J43" s="172"/>
      <c r="K43" s="172">
        <f>'実質公債費比率（分子）の構造'!N$51</f>
        <v>0</v>
      </c>
      <c r="L43" s="172"/>
      <c r="M43" s="172"/>
      <c r="N43" s="172">
        <f>'実質公債費比率（分子）の構造'!O$51</f>
        <v>0</v>
      </c>
      <c r="O43" s="172"/>
      <c r="P43" s="172"/>
    </row>
    <row r="44" spans="1:16" x14ac:dyDescent="0.2">
      <c r="A44" s="172" t="s">
        <v>62</v>
      </c>
      <c r="B44" s="172" t="str">
        <f>'実質公債費比率（分子）の構造'!K$50</f>
        <v>-</v>
      </c>
      <c r="C44" s="172"/>
      <c r="D44" s="172"/>
      <c r="E44" s="172" t="str">
        <f>'実質公債費比率（分子）の構造'!L$50</f>
        <v>-</v>
      </c>
      <c r="F44" s="172"/>
      <c r="G44" s="172"/>
      <c r="H44" s="172" t="str">
        <f>'実質公債費比率（分子）の構造'!M$50</f>
        <v>-</v>
      </c>
      <c r="I44" s="172"/>
      <c r="J44" s="172"/>
      <c r="K44" s="172" t="str">
        <f>'実質公債費比率（分子）の構造'!N$50</f>
        <v>-</v>
      </c>
      <c r="L44" s="172"/>
      <c r="M44" s="172"/>
      <c r="N44" s="172" t="str">
        <f>'実質公債費比率（分子）の構造'!O$50</f>
        <v>-</v>
      </c>
      <c r="O44" s="172"/>
      <c r="P44" s="172"/>
    </row>
    <row r="45" spans="1:16" x14ac:dyDescent="0.2">
      <c r="A45" s="172" t="s">
        <v>63</v>
      </c>
      <c r="B45" s="172">
        <f>'実質公債費比率（分子）の構造'!K$49</f>
        <v>88</v>
      </c>
      <c r="C45" s="172"/>
      <c r="D45" s="172"/>
      <c r="E45" s="172">
        <f>'実質公債費比率（分子）の構造'!L$49</f>
        <v>65</v>
      </c>
      <c r="F45" s="172"/>
      <c r="G45" s="172"/>
      <c r="H45" s="172">
        <f>'実質公債費比率（分子）の構造'!M$49</f>
        <v>56</v>
      </c>
      <c r="I45" s="172"/>
      <c r="J45" s="172"/>
      <c r="K45" s="172">
        <f>'実質公債費比率（分子）の構造'!N$49</f>
        <v>33</v>
      </c>
      <c r="L45" s="172"/>
      <c r="M45" s="172"/>
      <c r="N45" s="172">
        <f>'実質公債費比率（分子）の構造'!O$49</f>
        <v>91</v>
      </c>
      <c r="O45" s="172"/>
      <c r="P45" s="172"/>
    </row>
    <row r="46" spans="1:16" x14ac:dyDescent="0.2">
      <c r="A46" s="172" t="s">
        <v>64</v>
      </c>
      <c r="B46" s="172">
        <f>'実質公債費比率（分子）の構造'!K$48</f>
        <v>4814</v>
      </c>
      <c r="C46" s="172"/>
      <c r="D46" s="172"/>
      <c r="E46" s="172">
        <f>'実質公債費比率（分子）の構造'!L$48</f>
        <v>4883</v>
      </c>
      <c r="F46" s="172"/>
      <c r="G46" s="172"/>
      <c r="H46" s="172">
        <f>'実質公債費比率（分子）の構造'!M$48</f>
        <v>4705</v>
      </c>
      <c r="I46" s="172"/>
      <c r="J46" s="172"/>
      <c r="K46" s="172">
        <f>'実質公債費比率（分子）の構造'!N$48</f>
        <v>4642</v>
      </c>
      <c r="L46" s="172"/>
      <c r="M46" s="172"/>
      <c r="N46" s="172">
        <f>'実質公債費比率（分子）の構造'!O$48</f>
        <v>4520</v>
      </c>
      <c r="O46" s="172"/>
      <c r="P46" s="172"/>
    </row>
    <row r="47" spans="1:16" x14ac:dyDescent="0.2">
      <c r="A47" s="172" t="s">
        <v>12</v>
      </c>
      <c r="B47" s="172">
        <f>'実質公債費比率（分子）の構造'!K$47</f>
        <v>1</v>
      </c>
      <c r="C47" s="172"/>
      <c r="D47" s="172"/>
      <c r="E47" s="172" t="str">
        <f>'実質公債費比率（分子）の構造'!L$47</f>
        <v>-</v>
      </c>
      <c r="F47" s="172"/>
      <c r="G47" s="172"/>
      <c r="H47" s="172" t="str">
        <f>'実質公債費比率（分子）の構造'!M$47</f>
        <v>-</v>
      </c>
      <c r="I47" s="172"/>
      <c r="J47" s="172"/>
      <c r="K47" s="172" t="str">
        <f>'実質公債費比率（分子）の構造'!N$47</f>
        <v>-</v>
      </c>
      <c r="L47" s="172"/>
      <c r="M47" s="172"/>
      <c r="N47" s="172" t="str">
        <f>'実質公債費比率（分子）の構造'!O$47</f>
        <v>-</v>
      </c>
      <c r="O47" s="172"/>
      <c r="P47" s="172"/>
    </row>
    <row r="48" spans="1:16" x14ac:dyDescent="0.2">
      <c r="A48" s="172" t="s">
        <v>65</v>
      </c>
      <c r="B48" s="172">
        <f>'実質公債費比率（分子）の構造'!K$46</f>
        <v>8</v>
      </c>
      <c r="C48" s="172"/>
      <c r="D48" s="172"/>
      <c r="E48" s="172" t="str">
        <f>'実質公債費比率（分子）の構造'!L$46</f>
        <v>-</v>
      </c>
      <c r="F48" s="172"/>
      <c r="G48" s="172"/>
      <c r="H48" s="172" t="str">
        <f>'実質公債費比率（分子）の構造'!M$46</f>
        <v>-</v>
      </c>
      <c r="I48" s="172"/>
      <c r="J48" s="172"/>
      <c r="K48" s="172" t="str">
        <f>'実質公債費比率（分子）の構造'!N$46</f>
        <v>-</v>
      </c>
      <c r="L48" s="172"/>
      <c r="M48" s="172"/>
      <c r="N48" s="172" t="str">
        <f>'実質公債費比率（分子）の構造'!O$46</f>
        <v>-</v>
      </c>
      <c r="O48" s="172"/>
      <c r="P48" s="172"/>
    </row>
    <row r="49" spans="1:16" x14ac:dyDescent="0.2">
      <c r="A49" s="172" t="s">
        <v>66</v>
      </c>
      <c r="B49" s="172">
        <f>'実質公債費比率（分子）の構造'!K$45</f>
        <v>8679</v>
      </c>
      <c r="C49" s="172"/>
      <c r="D49" s="172"/>
      <c r="E49" s="172">
        <f>'実質公債費比率（分子）の構造'!L$45</f>
        <v>8534</v>
      </c>
      <c r="F49" s="172"/>
      <c r="G49" s="172"/>
      <c r="H49" s="172">
        <f>'実質公債費比率（分子）の構造'!M$45</f>
        <v>8967</v>
      </c>
      <c r="I49" s="172"/>
      <c r="J49" s="172"/>
      <c r="K49" s="172">
        <f>'実質公債費比率（分子）の構造'!N$45</f>
        <v>9055</v>
      </c>
      <c r="L49" s="172"/>
      <c r="M49" s="172"/>
      <c r="N49" s="172">
        <f>'実質公債費比率（分子）の構造'!O$45</f>
        <v>8684</v>
      </c>
      <c r="O49" s="172"/>
      <c r="P49" s="172"/>
    </row>
    <row r="50" spans="1:16" x14ac:dyDescent="0.2">
      <c r="A50" s="172" t="s">
        <v>67</v>
      </c>
      <c r="B50" s="172" t="e">
        <f>NA()</f>
        <v>#N/A</v>
      </c>
      <c r="C50" s="172">
        <f>IF(ISNUMBER('実質公債費比率（分子）の構造'!K$53),'実質公債費比率（分子）の構造'!K$53,NA())</f>
        <v>2055</v>
      </c>
      <c r="D50" s="172" t="e">
        <f>NA()</f>
        <v>#N/A</v>
      </c>
      <c r="E50" s="172" t="e">
        <f>NA()</f>
        <v>#N/A</v>
      </c>
      <c r="F50" s="172">
        <f>IF(ISNUMBER('実質公債費比率（分子）の構造'!L$53),'実質公債費比率（分子）の構造'!L$53,NA())</f>
        <v>1822</v>
      </c>
      <c r="G50" s="172" t="e">
        <f>NA()</f>
        <v>#N/A</v>
      </c>
      <c r="H50" s="172" t="e">
        <f>NA()</f>
        <v>#N/A</v>
      </c>
      <c r="I50" s="172">
        <f>IF(ISNUMBER('実質公債費比率（分子）の構造'!M$53),'実質公債費比率（分子）の構造'!M$53,NA())</f>
        <v>1781</v>
      </c>
      <c r="J50" s="172" t="e">
        <f>NA()</f>
        <v>#N/A</v>
      </c>
      <c r="K50" s="172" t="e">
        <f>NA()</f>
        <v>#N/A</v>
      </c>
      <c r="L50" s="172">
        <f>IF(ISNUMBER('実質公債費比率（分子）の構造'!N$53),'実質公債費比率（分子）の構造'!N$53,NA())</f>
        <v>1722</v>
      </c>
      <c r="M50" s="172" t="e">
        <f>NA()</f>
        <v>#N/A</v>
      </c>
      <c r="N50" s="172" t="e">
        <f>NA()</f>
        <v>#N/A</v>
      </c>
      <c r="O50" s="172">
        <f>IF(ISNUMBER('実質公債費比率（分子）の構造'!O$53),'実質公債費比率（分子）の構造'!O$53,NA())</f>
        <v>1436</v>
      </c>
      <c r="P50" s="172" t="e">
        <f>NA()</f>
        <v>#N/A</v>
      </c>
    </row>
    <row r="53" spans="1:16" x14ac:dyDescent="0.2">
      <c r="A53" s="140" t="s">
        <v>68</v>
      </c>
    </row>
    <row r="54" spans="1:16" x14ac:dyDescent="0.2">
      <c r="A54" s="171"/>
      <c r="B54" s="171" t="str">
        <f>'将来負担比率（分子）の構造'!I$40</f>
        <v>R01</v>
      </c>
      <c r="C54" s="171"/>
      <c r="D54" s="171"/>
      <c r="E54" s="171" t="str">
        <f>'将来負担比率（分子）の構造'!J$40</f>
        <v>R02</v>
      </c>
      <c r="F54" s="171"/>
      <c r="G54" s="171"/>
      <c r="H54" s="171" t="str">
        <f>'将来負担比率（分子）の構造'!K$40</f>
        <v>R03</v>
      </c>
      <c r="I54" s="171"/>
      <c r="J54" s="171"/>
      <c r="K54" s="171" t="str">
        <f>'将来負担比率（分子）の構造'!L$40</f>
        <v>R04</v>
      </c>
      <c r="L54" s="171"/>
      <c r="M54" s="171"/>
      <c r="N54" s="171" t="str">
        <f>'将来負担比率（分子）の構造'!M$40</f>
        <v>R05</v>
      </c>
      <c r="O54" s="171"/>
      <c r="P54" s="171"/>
    </row>
    <row r="55" spans="1:16" x14ac:dyDescent="0.2">
      <c r="A55" s="171"/>
      <c r="B55" s="171" t="s">
        <v>69</v>
      </c>
      <c r="C55" s="171"/>
      <c r="D55" s="171" t="s">
        <v>70</v>
      </c>
      <c r="E55" s="171" t="s">
        <v>69</v>
      </c>
      <c r="F55" s="171"/>
      <c r="G55" s="171" t="s">
        <v>70</v>
      </c>
      <c r="H55" s="171" t="s">
        <v>69</v>
      </c>
      <c r="I55" s="171"/>
      <c r="J55" s="171" t="s">
        <v>70</v>
      </c>
      <c r="K55" s="171" t="s">
        <v>69</v>
      </c>
      <c r="L55" s="171"/>
      <c r="M55" s="171" t="s">
        <v>70</v>
      </c>
      <c r="N55" s="171" t="s">
        <v>69</v>
      </c>
      <c r="O55" s="171"/>
      <c r="P55" s="171" t="s">
        <v>70</v>
      </c>
    </row>
    <row r="56" spans="1:16" x14ac:dyDescent="0.2">
      <c r="A56" s="171" t="s">
        <v>43</v>
      </c>
      <c r="B56" s="171"/>
      <c r="C56" s="171"/>
      <c r="D56" s="171">
        <f>'将来負担比率（分子）の構造'!I$52</f>
        <v>116227</v>
      </c>
      <c r="E56" s="171"/>
      <c r="F56" s="171"/>
      <c r="G56" s="171">
        <f>'将来負担比率（分子）の構造'!J$52</f>
        <v>113233</v>
      </c>
      <c r="H56" s="171"/>
      <c r="I56" s="171"/>
      <c r="J56" s="171">
        <f>'将来負担比率（分子）の構造'!K$52</f>
        <v>112231</v>
      </c>
      <c r="K56" s="171"/>
      <c r="L56" s="171"/>
      <c r="M56" s="171">
        <f>'将来負担比率（分子）の構造'!L$52</f>
        <v>108518</v>
      </c>
      <c r="N56" s="171"/>
      <c r="O56" s="171"/>
      <c r="P56" s="171">
        <f>'将来負担比率（分子）の構造'!M$52</f>
        <v>103630</v>
      </c>
    </row>
    <row r="57" spans="1:16" x14ac:dyDescent="0.2">
      <c r="A57" s="171" t="s">
        <v>42</v>
      </c>
      <c r="B57" s="171"/>
      <c r="C57" s="171"/>
      <c r="D57" s="171">
        <f>'将来負担比率（分子）の構造'!I$51</f>
        <v>42975</v>
      </c>
      <c r="E57" s="171"/>
      <c r="F57" s="171"/>
      <c r="G57" s="171">
        <f>'将来負担比率（分子）の構造'!J$51</f>
        <v>42772</v>
      </c>
      <c r="H57" s="171"/>
      <c r="I57" s="171"/>
      <c r="J57" s="171">
        <f>'将来負担比率（分子）の構造'!K$51</f>
        <v>44185</v>
      </c>
      <c r="K57" s="171"/>
      <c r="L57" s="171"/>
      <c r="M57" s="171">
        <f>'将来負担比率（分子）の構造'!L$51</f>
        <v>43864</v>
      </c>
      <c r="N57" s="171"/>
      <c r="O57" s="171"/>
      <c r="P57" s="171">
        <f>'将来負担比率（分子）の構造'!M$51</f>
        <v>43058</v>
      </c>
    </row>
    <row r="58" spans="1:16" x14ac:dyDescent="0.2">
      <c r="A58" s="171" t="s">
        <v>41</v>
      </c>
      <c r="B58" s="171"/>
      <c r="C58" s="171"/>
      <c r="D58" s="171">
        <f>'将来負担比率（分子）の構造'!I$50</f>
        <v>8731</v>
      </c>
      <c r="E58" s="171"/>
      <c r="F58" s="171"/>
      <c r="G58" s="171">
        <f>'将来負担比率（分子）の構造'!J$50</f>
        <v>9877</v>
      </c>
      <c r="H58" s="171"/>
      <c r="I58" s="171"/>
      <c r="J58" s="171">
        <f>'将来負担比率（分子）の構造'!K$50</f>
        <v>11286</v>
      </c>
      <c r="K58" s="171"/>
      <c r="L58" s="171"/>
      <c r="M58" s="171">
        <f>'将来負担比率（分子）の構造'!L$50</f>
        <v>12855</v>
      </c>
      <c r="N58" s="171"/>
      <c r="O58" s="171"/>
      <c r="P58" s="171">
        <f>'将来負担比率（分子）の構造'!M$50</f>
        <v>13909</v>
      </c>
    </row>
    <row r="59" spans="1:16" x14ac:dyDescent="0.2">
      <c r="A59" s="171" t="s">
        <v>39</v>
      </c>
      <c r="B59" s="171" t="str">
        <f>'将来負担比率（分子）の構造'!I$49</f>
        <v>-</v>
      </c>
      <c r="C59" s="171"/>
      <c r="D59" s="171"/>
      <c r="E59" s="171" t="str">
        <f>'将来負担比率（分子）の構造'!J$49</f>
        <v>-</v>
      </c>
      <c r="F59" s="171"/>
      <c r="G59" s="171"/>
      <c r="H59" s="171" t="str">
        <f>'将来負担比率（分子）の構造'!K$49</f>
        <v>-</v>
      </c>
      <c r="I59" s="171"/>
      <c r="J59" s="171"/>
      <c r="K59" s="171" t="str">
        <f>'将来負担比率（分子）の構造'!L$49</f>
        <v>-</v>
      </c>
      <c r="L59" s="171"/>
      <c r="M59" s="171"/>
      <c r="N59" s="171" t="str">
        <f>'将来負担比率（分子）の構造'!M$49</f>
        <v>-</v>
      </c>
      <c r="O59" s="171"/>
      <c r="P59" s="171"/>
    </row>
    <row r="60" spans="1:16" x14ac:dyDescent="0.2">
      <c r="A60" s="171" t="s">
        <v>38</v>
      </c>
      <c r="B60" s="171" t="str">
        <f>'将来負担比率（分子）の構造'!I$48</f>
        <v>-</v>
      </c>
      <c r="C60" s="171"/>
      <c r="D60" s="171"/>
      <c r="E60" s="171" t="str">
        <f>'将来負担比率（分子）の構造'!J$48</f>
        <v>-</v>
      </c>
      <c r="F60" s="171"/>
      <c r="G60" s="171"/>
      <c r="H60" s="171" t="str">
        <f>'将来負担比率（分子）の構造'!K$48</f>
        <v>-</v>
      </c>
      <c r="I60" s="171"/>
      <c r="J60" s="171"/>
      <c r="K60" s="171" t="str">
        <f>'将来負担比率（分子）の構造'!L$48</f>
        <v>-</v>
      </c>
      <c r="L60" s="171"/>
      <c r="M60" s="171"/>
      <c r="N60" s="171" t="str">
        <f>'将来負担比率（分子）の構造'!M$48</f>
        <v>-</v>
      </c>
      <c r="O60" s="171"/>
      <c r="P60" s="171"/>
    </row>
    <row r="61" spans="1:16" x14ac:dyDescent="0.2">
      <c r="A61" s="171" t="s">
        <v>36</v>
      </c>
      <c r="B61" s="171" t="str">
        <f>'将来負担比率（分子）の構造'!I$46</f>
        <v>-</v>
      </c>
      <c r="C61" s="171"/>
      <c r="D61" s="171"/>
      <c r="E61" s="171" t="str">
        <f>'将来負担比率（分子）の構造'!J$46</f>
        <v>-</v>
      </c>
      <c r="F61" s="171"/>
      <c r="G61" s="171"/>
      <c r="H61" s="171" t="str">
        <f>'将来負担比率（分子）の構造'!K$46</f>
        <v>-</v>
      </c>
      <c r="I61" s="171"/>
      <c r="J61" s="171"/>
      <c r="K61" s="171" t="str">
        <f>'将来負担比率（分子）の構造'!L$46</f>
        <v>-</v>
      </c>
      <c r="L61" s="171"/>
      <c r="M61" s="171"/>
      <c r="N61" s="171" t="str">
        <f>'将来負担比率（分子）の構造'!M$46</f>
        <v>-</v>
      </c>
      <c r="O61" s="171"/>
      <c r="P61" s="171"/>
    </row>
    <row r="62" spans="1:16" x14ac:dyDescent="0.2">
      <c r="A62" s="171" t="s">
        <v>35</v>
      </c>
      <c r="B62" s="171">
        <f>'将来負担比率（分子）の構造'!I$45</f>
        <v>10826</v>
      </c>
      <c r="C62" s="171"/>
      <c r="D62" s="171"/>
      <c r="E62" s="171">
        <f>'将来負担比率（分子）の構造'!J$45</f>
        <v>11815</v>
      </c>
      <c r="F62" s="171"/>
      <c r="G62" s="171"/>
      <c r="H62" s="171">
        <f>'将来負担比率（分子）の構造'!K$45</f>
        <v>12040</v>
      </c>
      <c r="I62" s="171"/>
      <c r="J62" s="171"/>
      <c r="K62" s="171">
        <f>'将来負担比率（分子）の構造'!L$45</f>
        <v>12430</v>
      </c>
      <c r="L62" s="171"/>
      <c r="M62" s="171"/>
      <c r="N62" s="171">
        <f>'将来負担比率（分子）の構造'!M$45</f>
        <v>13091</v>
      </c>
      <c r="O62" s="171"/>
      <c r="P62" s="171"/>
    </row>
    <row r="63" spans="1:16" x14ac:dyDescent="0.2">
      <c r="A63" s="171" t="s">
        <v>34</v>
      </c>
      <c r="B63" s="171">
        <f>'将来負担比率（分子）の構造'!I$44</f>
        <v>876</v>
      </c>
      <c r="C63" s="171"/>
      <c r="D63" s="171"/>
      <c r="E63" s="171">
        <f>'将来負担比率（分子）の構造'!J$44</f>
        <v>898</v>
      </c>
      <c r="F63" s="171"/>
      <c r="G63" s="171"/>
      <c r="H63" s="171">
        <f>'将来負担比率（分子）の構造'!K$44</f>
        <v>794</v>
      </c>
      <c r="I63" s="171"/>
      <c r="J63" s="171"/>
      <c r="K63" s="171">
        <f>'将来負担比率（分子）の構造'!L$44</f>
        <v>807</v>
      </c>
      <c r="L63" s="171"/>
      <c r="M63" s="171"/>
      <c r="N63" s="171">
        <f>'将来負担比率（分子）の構造'!M$44</f>
        <v>747</v>
      </c>
      <c r="O63" s="171"/>
      <c r="P63" s="171"/>
    </row>
    <row r="64" spans="1:16" x14ac:dyDescent="0.2">
      <c r="A64" s="171" t="s">
        <v>33</v>
      </c>
      <c r="B64" s="171">
        <f>'将来負担比率（分子）の構造'!I$43</f>
        <v>63874</v>
      </c>
      <c r="C64" s="171"/>
      <c r="D64" s="171"/>
      <c r="E64" s="171">
        <f>'将来負担比率（分子）の構造'!J$43</f>
        <v>59216</v>
      </c>
      <c r="F64" s="171"/>
      <c r="G64" s="171"/>
      <c r="H64" s="171">
        <f>'将来負担比率（分子）の構造'!K$43</f>
        <v>55343</v>
      </c>
      <c r="I64" s="171"/>
      <c r="J64" s="171"/>
      <c r="K64" s="171">
        <f>'将来負担比率（分子）の構造'!L$43</f>
        <v>52124</v>
      </c>
      <c r="L64" s="171"/>
      <c r="M64" s="171"/>
      <c r="N64" s="171">
        <f>'将来負担比率（分子）の構造'!M$43</f>
        <v>51296</v>
      </c>
      <c r="O64" s="171"/>
      <c r="P64" s="171"/>
    </row>
    <row r="65" spans="1:16" x14ac:dyDescent="0.2">
      <c r="A65" s="171" t="s">
        <v>32</v>
      </c>
      <c r="B65" s="171" t="str">
        <f>'将来負担比率（分子）の構造'!I$42</f>
        <v>-</v>
      </c>
      <c r="C65" s="171"/>
      <c r="D65" s="171"/>
      <c r="E65" s="171" t="str">
        <f>'将来負担比率（分子）の構造'!J$42</f>
        <v>-</v>
      </c>
      <c r="F65" s="171"/>
      <c r="G65" s="171"/>
      <c r="H65" s="171" t="str">
        <f>'将来負担比率（分子）の構造'!K$42</f>
        <v>-</v>
      </c>
      <c r="I65" s="171"/>
      <c r="J65" s="171"/>
      <c r="K65" s="171" t="str">
        <f>'将来負担比率（分子）の構造'!L$42</f>
        <v>-</v>
      </c>
      <c r="L65" s="171"/>
      <c r="M65" s="171"/>
      <c r="N65" s="171">
        <f>'将来負担比率（分子）の構造'!M$42</f>
        <v>1930</v>
      </c>
      <c r="O65" s="171"/>
      <c r="P65" s="171"/>
    </row>
    <row r="66" spans="1:16" x14ac:dyDescent="0.2">
      <c r="A66" s="171" t="s">
        <v>31</v>
      </c>
      <c r="B66" s="171">
        <f>'将来負担比率（分子）の構造'!I$41</f>
        <v>97237</v>
      </c>
      <c r="C66" s="171"/>
      <c r="D66" s="171"/>
      <c r="E66" s="171">
        <f>'将来負担比率（分子）の構造'!J$41</f>
        <v>95645</v>
      </c>
      <c r="F66" s="171"/>
      <c r="G66" s="171"/>
      <c r="H66" s="171">
        <f>'将来負担比率（分子）の構造'!K$41</f>
        <v>95057</v>
      </c>
      <c r="I66" s="171"/>
      <c r="J66" s="171"/>
      <c r="K66" s="171">
        <f>'将来負担比率（分子）の構造'!L$41</f>
        <v>92404</v>
      </c>
      <c r="L66" s="171"/>
      <c r="M66" s="171"/>
      <c r="N66" s="171">
        <f>'将来負担比率（分子）の構造'!M$41</f>
        <v>88643</v>
      </c>
      <c r="O66" s="171"/>
      <c r="P66" s="171"/>
    </row>
    <row r="67" spans="1:16" x14ac:dyDescent="0.2">
      <c r="A67" s="171" t="s">
        <v>71</v>
      </c>
      <c r="B67" s="171" t="e">
        <f>NA()</f>
        <v>#N/A</v>
      </c>
      <c r="C67" s="171">
        <f>IF(ISNUMBER('将来負担比率（分子）の構造'!I$53), IF('将来負担比率（分子）の構造'!I$53 &lt; 0, 0, '将来負担比率（分子）の構造'!I$53), NA())</f>
        <v>4881</v>
      </c>
      <c r="D67" s="171" t="e">
        <f>NA()</f>
        <v>#N/A</v>
      </c>
      <c r="E67" s="171" t="e">
        <f>NA()</f>
        <v>#N/A</v>
      </c>
      <c r="F67" s="171">
        <f>IF(ISNUMBER('将来負担比率（分子）の構造'!J$53), IF('将来負担比率（分子）の構造'!J$53 &lt; 0, 0, '将来負担比率（分子）の構造'!J$53), NA())</f>
        <v>1692</v>
      </c>
      <c r="G67" s="171" t="e">
        <f>NA()</f>
        <v>#N/A</v>
      </c>
      <c r="H67" s="171" t="e">
        <f>NA()</f>
        <v>#N/A</v>
      </c>
      <c r="I67" s="171">
        <f>IF(ISNUMBER('将来負担比率（分子）の構造'!K$53), IF('将来負担比率（分子）の構造'!K$53 &lt; 0, 0, '将来負担比率（分子）の構造'!K$53), NA())</f>
        <v>0</v>
      </c>
      <c r="J67" s="171" t="e">
        <f>NA()</f>
        <v>#N/A</v>
      </c>
      <c r="K67" s="171" t="e">
        <f>NA()</f>
        <v>#N/A</v>
      </c>
      <c r="L67" s="171">
        <f>IF(ISNUMBER('将来負担比率（分子）の構造'!L$53), IF('将来負担比率（分子）の構造'!L$53 &lt; 0, 0, '将来負担比率（分子）の構造'!L$53), NA())</f>
        <v>0</v>
      </c>
      <c r="M67" s="171" t="e">
        <f>NA()</f>
        <v>#N/A</v>
      </c>
      <c r="N67" s="171" t="e">
        <f>NA()</f>
        <v>#N/A</v>
      </c>
      <c r="O67" s="171">
        <f>IF(ISNUMBER('将来負担比率（分子）の構造'!M$53), IF('将来負担比率（分子）の構造'!M$53 &lt; 0, 0, '将来負担比率（分子）の構造'!M$53), NA())</f>
        <v>0</v>
      </c>
      <c r="P67" s="171" t="e">
        <f>NA()</f>
        <v>#N/A</v>
      </c>
    </row>
    <row r="70" spans="1:16" x14ac:dyDescent="0.2">
      <c r="A70" s="173" t="s">
        <v>72</v>
      </c>
      <c r="B70" s="173"/>
      <c r="C70" s="173"/>
      <c r="D70" s="173"/>
      <c r="E70" s="173"/>
      <c r="F70" s="173"/>
    </row>
    <row r="71" spans="1:16" x14ac:dyDescent="0.2">
      <c r="A71" s="174"/>
      <c r="B71" s="174" t="str">
        <f>基金残高に係る経年分析!F54</f>
        <v>R03</v>
      </c>
      <c r="C71" s="174" t="str">
        <f>基金残高に係る経年分析!G54</f>
        <v>R04</v>
      </c>
      <c r="D71" s="174" t="str">
        <f>基金残高に係る経年分析!H54</f>
        <v>R05</v>
      </c>
    </row>
    <row r="72" spans="1:16" x14ac:dyDescent="0.2">
      <c r="A72" s="174" t="s">
        <v>73</v>
      </c>
      <c r="B72" s="175">
        <f>基金残高に係る経年分析!F55</f>
        <v>7402</v>
      </c>
      <c r="C72" s="175">
        <f>基金残高に係る経年分析!G55</f>
        <v>7824</v>
      </c>
      <c r="D72" s="175">
        <f>基金残高に係る経年分析!H55</f>
        <v>7784</v>
      </c>
    </row>
    <row r="73" spans="1:16" x14ac:dyDescent="0.2">
      <c r="A73" s="174" t="s">
        <v>74</v>
      </c>
      <c r="B73" s="175" t="str">
        <f>基金残高に係る経年分析!F56</f>
        <v>-</v>
      </c>
      <c r="C73" s="175" t="str">
        <f>基金残高に係る経年分析!G56</f>
        <v>-</v>
      </c>
      <c r="D73" s="175" t="str">
        <f>基金残高に係る経年分析!H56</f>
        <v>-</v>
      </c>
    </row>
    <row r="74" spans="1:16" x14ac:dyDescent="0.2">
      <c r="A74" s="174" t="s">
        <v>75</v>
      </c>
      <c r="B74" s="175">
        <f>基金残高に係る経年分析!F57</f>
        <v>3821</v>
      </c>
      <c r="C74" s="175">
        <f>基金残高に係る経年分析!G57</f>
        <v>4965</v>
      </c>
      <c r="D74" s="175">
        <f>基金残高に係る経年分析!H57</f>
        <v>6054</v>
      </c>
    </row>
  </sheetData>
  <sheetProtection algorithmName="SHA-512" hashValue="wqiaIrKrYMN94bLIn/ibPgmgjVK2EPxEleYjTicFewmD11JjwobWrYKKX6OEBC5YoDraT22Y94i37Axx/dv+ag==" saltValue="aZ8waeEj/bsCNn1EPFVzmw=="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小松　大輝</cp:lastModifiedBy>
  <cp:lastPrinted>2025-03-10T05:50:32Z</cp:lastPrinted>
  <dcterms:created xsi:type="dcterms:W3CDTF">2025-02-19T03:27:32Z</dcterms:created>
  <dcterms:modified xsi:type="dcterms:W3CDTF">2025-03-14T04:45:52Z</dcterms:modified>
  <cp:category/>
</cp:coreProperties>
</file>