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36B87EF5-2974-4000-A55A-B8C42744C9C8}" xr6:coauthVersionLast="47" xr6:coauthVersionMax="47" xr10:uidLastSave="{00000000-0000-0000-0000-000000000000}"/>
  <workbookProtection workbookAlgorithmName="SHA-512" workbookHashValue="kA1YwEGTjTgCxRBK/K/hvxVqrx72s8/DomvFFw69uILR3c9OvbL/XIFKbC0rKwcc0SuCpKbhZkhMEJ/wHIZ2bg==" workbookSaltValue="beNOFrC2W9k53Gbt6mXUTQ==" workbookSpinCount="100000" lockStructure="1"/>
  <bookViews>
    <workbookView xWindow="9276" yWindow="696" windowWidth="13764" windowHeight="13248"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Q6" i="5"/>
  <c r="P6" i="5"/>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F85" i="4"/>
  <c r="E85" i="4"/>
  <c r="W10" i="4"/>
  <c r="P10" i="4"/>
  <c r="BB8" i="4"/>
  <c r="AT8" i="4"/>
  <c r="AL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<sst xmlns="http://schemas.openxmlformats.org/spreadsheetml/2006/main" count="228" uniqueCount="112">
  <si>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</si>
  <si>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</si>
  <si>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</si>
  <si>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</si>
  <si>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</si>
  <si>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</si>
  <si>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</si>
  <si>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</si>
  <si>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</si>
  <si>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</si>
  <si>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</si>
  <si>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</si>
  <si>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</si>
  <si>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</si>
  <si>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</si>
  <si>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</si>
  <si>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</si>
  <si>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</si>
  <si>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</si>
  <si>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</si>
  <si>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</si>
  <si>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</si>
  <si>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</si>
  <si>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</si>
  <si>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</si>
  <si>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</si>
  <si>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</si>
  <si>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</si>
  <si>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</si>
  <si>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</si>
  <si>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</si>
  <si>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</si>
  <si>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</si>
  <si>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</si>
  <si>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</si>
  <si>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</si>
  <si>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</si>
  <si>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</si>
  <si>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</si>
  <si>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</si>
  <si>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</si>
  <si>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</si>
  <si>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</si>
  <si>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</si>
  <si>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</si>
  <si>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</si>
  <si>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</si>
  <si>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</si>
  <si>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</si>
  <si>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</si>
  <si>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</si>
  <si>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</si>
  <si>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</si>
  <si>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</si>
  <si>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</si>
  <si>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</si>
  <si>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</si>
  <si>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</si>
  <si>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</si>
  <si>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</si>
  <si>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</si>
  <si>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</si>
  <si>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</si>
  <si>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</si>
  <si>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</si>
  <si>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</si>
  <si>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</si>
  <si>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</si>
  <si>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</si>
  <si>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</si>
  <si>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</si>
  <si>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</si>
  <si>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</si>
  <si>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</si>
  <si>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</si>
  <si>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</si>
  <si>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</si>
  <si>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</si>
  <si>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</si>
  <si>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</si>
  <si>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</si>
  <si>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</si>
  <si>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</si>
  <si>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</si>
  <si>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</si>
  <si>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</si>
  <si>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</si>
  <si>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</si>
  <si>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</si>
  <si>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</si>
  <si>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</si>
  <si>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</si>
  <si>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</si>
  <si>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柏原市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</si>
  <si>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</si>
  <si>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</si>
  <si>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</si>
  <si>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</si>
  <si>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</si>
  <si>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</si>
  <si>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</si>
  <si>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</si>
  <si>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</si>
  <si>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</si>
  <si>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</si>
  <si>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</si>
  <si>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</si>
  <si>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</si>
  <si>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</si>
  <si>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本市では、令和元年度に策定した水道事業ビジョン及び経営戦略に基づき、事業運営を行っています。
　近年の①経常収支比率は100％を超え、全国平均及び類似団体平均値を上回っています。また、②累積欠損金比率についても0％を維持していることから、事業として黒字経営を継続し、収支は健全な状態となっています。
　①経常収支比率は、令和4年度に比べ約1.2ポイント増加しています。これは、電力会社が実施したエネルギー価格高騰対策による料金単価の減額措置に伴って動力費が減少したこと等によるものです。
  ④企業債残高対給水収益比率は全国平均及び類似団体平均値と比べ、大きく下回っています。これは下水道事業工事との随伴工事による効率的な管路更新を行うことによって路面復旧費等を削減し、可能な限り企業債に頼らず自主財源により事業を進めてきたことによるものです。
　令和4年度に実施したエネルギー、食料品等の価格高騰の影響を踏まえた水道料金減額を令和5年度は実施しなかったことにより、供給単価が増加し、⑤料金回収率が令和4年度と比べ9ポイント増加しました。
　⑦施設利用率は、近年配水量が減少傾向であること等の理由により、令和4年度と比べ約1.6ポイント減少し、全国平均及び類似団体平均値を下回っています。</t>
    <rPh sb="177" eb="179">
      <t>ゾウカ</t>
    </rPh>
    <rPh sb="189" eb="191">
      <t>デンリョク</t>
    </rPh>
    <rPh sb="191" eb="193">
      <t>ガイシャ</t>
    </rPh>
    <rPh sb="194" eb="196">
      <t>ジッシ</t>
    </rPh>
    <rPh sb="203" eb="205">
      <t>カカク</t>
    </rPh>
    <rPh sb="205" eb="207">
      <t>コウトウ</t>
    </rPh>
    <rPh sb="207" eb="209">
      <t>タイサク</t>
    </rPh>
    <rPh sb="212" eb="216">
      <t>リョウキンタンカ</t>
    </rPh>
    <rPh sb="217" eb="221">
      <t>ゲンガクソチ</t>
    </rPh>
    <rPh sb="222" eb="223">
      <t>トモナ</t>
    </rPh>
    <rPh sb="227" eb="228">
      <t>ヒ</t>
    </rPh>
    <rPh sb="229" eb="231">
      <t>ゲンショウ</t>
    </rPh>
    <rPh sb="235" eb="236">
      <t>トウ</t>
    </rPh>
    <rPh sb="348" eb="350">
      <t>ジシュ</t>
    </rPh>
    <rPh sb="375" eb="377">
      <t>レイワ</t>
    </rPh>
    <rPh sb="378" eb="380">
      <t>ネンド</t>
    </rPh>
    <rPh sb="381" eb="383">
      <t>ジッシ</t>
    </rPh>
    <rPh sb="391" eb="394">
      <t>ショクリョウヒン</t>
    </rPh>
    <rPh sb="394" eb="395">
      <t>トウ</t>
    </rPh>
    <rPh sb="396" eb="398">
      <t>カカク</t>
    </rPh>
    <rPh sb="398" eb="400">
      <t>コウトウ</t>
    </rPh>
    <rPh sb="415" eb="417">
      <t>レイワ</t>
    </rPh>
    <rPh sb="418" eb="420">
      <t>ネンド</t>
    </rPh>
    <rPh sb="439" eb="441">
      <t>ゾウカ</t>
    </rPh>
    <rPh sb="463" eb="465">
      <t>ゾウカ</t>
    </rPh>
    <rPh sb="480" eb="482">
      <t>キンネン</t>
    </rPh>
    <rPh sb="482" eb="484">
      <t>ハイスイ</t>
    </rPh>
    <rPh sb="484" eb="485">
      <t>リョウ</t>
    </rPh>
    <rPh sb="486" eb="488">
      <t>ゲンショウ</t>
    </rPh>
    <rPh sb="488" eb="490">
      <t>ケイコウ</t>
    </rPh>
    <rPh sb="495" eb="496">
      <t>トウ</t>
    </rPh>
    <rPh sb="497" eb="499">
      <t>リユウ</t>
    </rPh>
    <rPh sb="519" eb="521">
      <t>ゲンショウ</t>
    </rPh>
    <phoneticPr fontId="4"/>
  </si>
  <si>
    <t xml:space="preserve">　管路の更新について、令和5年度は地震に強い耐震適合管で約3kmの更新・整備を行いました。その結果、管路総延長約259㎞のうち約121㎞が耐震化され、耐震適合率は約46.9％となりました。
　なお、②管路経年化率のとおり、法定耐用年数を経過した管路の割合は微増しており、全国平均及び類似団体平均値を上回っている状況です。
　そのため、更新・整備を行った上でも③管路更新率は前年度と比べほぼ横ばいではありますが、全国平均及び類似団体平均値を上回っています。
　管路の老朽化対策は、本市においても従前より最優先課題として取組んでおり、過去の漏水状況等を勘案して更新の優先順位を設定し、効率的かつ効果的な布設替えを進めています。さらに、基幹管路等の更新を進め、有収率の向上及び維持管理に努めています。
</t>
    <rPh sb="47" eb="49">
      <t>ケッカ</t>
    </rPh>
    <rPh sb="125" eb="127">
      <t>ワリアイ</t>
    </rPh>
    <rPh sb="128" eb="130">
      <t>ビゾウ</t>
    </rPh>
    <rPh sb="135" eb="137">
      <t>ワリアイ</t>
    </rPh>
    <rPh sb="138" eb="140">
      <t>ビゾウ</t>
    </rPh>
    <rPh sb="167" eb="169">
      <t>コウシン</t>
    </rPh>
    <rPh sb="170" eb="172">
      <t>セイビ</t>
    </rPh>
    <rPh sb="173" eb="174">
      <t>オコナ</t>
    </rPh>
    <rPh sb="176" eb="177">
      <t>ウエ</t>
    </rPh>
    <phoneticPr fontId="4"/>
  </si>
  <si>
    <t>　令和5年度決算におきましても当年度純利益を計上できていますが、管路や施設の老朽化は進んでおり、管路等の更新費用は近年増加傾向となっています。
　このような状況を踏まえ、本市では、水道事業ビジョンに基づいて、施設の統廃合やダウンサイジング等を進めるとともに、重要度・優先度を踏まえた更新投資の平準化に努め、費用の削減を図り、持続可能な事業を進めることとしています。
　また、投資財源については、積立金の利用や内部留保資金とのバランスに留意しつつ、企業債の借入れについては、貸付利率も注視しながら将来負担の公平性を考慮して判断することとしています。</t>
    <rPh sb="223" eb="226">
      <t>キギョウサイ</t>
    </rPh>
    <rPh sb="227" eb="229">
      <t>カリイレ</t>
    </rPh>
    <rPh sb="260" eb="262">
      <t>ハンダン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</si>
</sst>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c:v>
                </c:pt>
                <c:pt idx="1">
                  <c:v>1.71</c:v>
                </c:pt>
                <c:pt idx="2">
                  <c:v>0.96</c:v>
                </c:pt>
                <c:pt idx="3">
                  <c:v>0.94</c:v>
                </c:pt>
                <c:pt idx="4">
                  <c:v>0.92</c:v>
                </c:pt>
              </c:numCache>
            </c:numRef>
          </c:val>
          <c:extLst>
            <c:ext xmlns:c16="http://schemas.microsoft.com/office/drawing/2014/chart" uri="{C3380CC4-5D6E-409C-BE32-E72D297353CC}">
              <c16:uniqueId val="{00000000-3166-4E8F-B083-6C6A2EC453D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3166-4E8F-B083-6C6A2EC453D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55.24</c:v>
                </c:pt>
                <c:pt idx="1">
                  <c:v>55.64</c:v>
                </c:pt>
                <c:pt idx="2">
                  <c:v>54.95</c:v>
                </c:pt>
                <c:pt idx="3">
                  <c:v>53.73</c:v>
                </c:pt>
                <c:pt idx="4">
                  <c:v>52.12</c:v>
                </c:pt>
              </c:numCache>
            </c:numRef>
          </c:val>
          <c:extLst>
            <c:ext xmlns:c16="http://schemas.microsoft.com/office/drawing/2014/chart" uri="{C3380CC4-5D6E-409C-BE32-E72D297353CC}">
              <c16:uniqueId val="{00000000-FD16-4B63-9358-1DAFC536B77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FD16-4B63-9358-1DAFC536B77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94.38</c:v>
                </c:pt>
                <c:pt idx="1">
                  <c:v>93.69</c:v>
                </c:pt>
                <c:pt idx="2">
                  <c:v>93.4</c:v>
                </c:pt>
                <c:pt idx="3">
                  <c:v>93.27</c:v>
                </c:pt>
                <c:pt idx="4">
                  <c:v>93.26</c:v>
                </c:pt>
              </c:numCache>
            </c:numRef>
          </c:val>
          <c:extLst>
            <c:ext xmlns:c16="http://schemas.microsoft.com/office/drawing/2014/chart" uri="{C3380CC4-5D6E-409C-BE32-E72D297353CC}">
              <c16:uniqueId val="{00000000-2A66-41B3-94BF-F21D372A753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2A66-41B3-94BF-F21D372A753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120.33</c:v>
                </c:pt>
                <c:pt idx="1">
                  <c:v>122.37</c:v>
                </c:pt>
                <c:pt idx="2">
                  <c:v>119.2</c:v>
                </c:pt>
                <c:pt idx="3">
                  <c:v>110.45</c:v>
                </c:pt>
                <c:pt idx="4">
                  <c:v>111.66</c:v>
                </c:pt>
              </c:numCache>
            </c:numRef>
          </c:val>
          <c:extLst>
            <c:ext xmlns:c16="http://schemas.microsoft.com/office/drawing/2014/chart" uri="{C3380CC4-5D6E-409C-BE32-E72D297353CC}">
              <c16:uniqueId val="{00000000-56EC-4C8A-940C-64275EF73A5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56EC-4C8A-940C-64275EF73A5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54.27</c:v>
                </c:pt>
                <c:pt idx="1">
                  <c:v>54</c:v>
                </c:pt>
                <c:pt idx="2">
                  <c:v>54.82</c:v>
                </c:pt>
                <c:pt idx="3">
                  <c:v>54.91</c:v>
                </c:pt>
                <c:pt idx="4">
                  <c:v>55.13</c:v>
                </c:pt>
              </c:numCache>
            </c:numRef>
          </c:val>
          <c:extLst>
            <c:ext xmlns:c16="http://schemas.microsoft.com/office/drawing/2014/chart" uri="{C3380CC4-5D6E-409C-BE32-E72D297353CC}">
              <c16:uniqueId val="{00000000-15B6-4DD5-BF7D-A385E8BA02C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15B6-4DD5-BF7D-A385E8BA02C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40.659999999999997</c:v>
                </c:pt>
                <c:pt idx="1">
                  <c:v>41.33</c:v>
                </c:pt>
                <c:pt idx="2">
                  <c:v>41.96</c:v>
                </c:pt>
                <c:pt idx="3">
                  <c:v>43.18</c:v>
                </c:pt>
                <c:pt idx="4">
                  <c:v>43.79</c:v>
                </c:pt>
              </c:numCache>
            </c:numRef>
          </c:val>
          <c:extLst>
            <c:ext xmlns:c16="http://schemas.microsoft.com/office/drawing/2014/chart" uri="{C3380CC4-5D6E-409C-BE32-E72D297353CC}">
              <c16:uniqueId val="{00000000-17A3-409B-B1EC-4DE10E577BC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17A3-409B-B1EC-4DE10E577BC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BD-4988-BCFB-221AFE7D1C8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C2BD-4988-BCFB-221AFE7D1C8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557.51</c:v>
                </c:pt>
                <c:pt idx="1">
                  <c:v>530.91999999999996</c:v>
                </c:pt>
                <c:pt idx="2">
                  <c:v>319.01</c:v>
                </c:pt>
                <c:pt idx="3">
                  <c:v>446.7</c:v>
                </c:pt>
                <c:pt idx="4">
                  <c:v>393.24</c:v>
                </c:pt>
              </c:numCache>
            </c:numRef>
          </c:val>
          <c:extLst>
            <c:ext xmlns:c16="http://schemas.microsoft.com/office/drawing/2014/chart" uri="{C3380CC4-5D6E-409C-BE32-E72D297353CC}">
              <c16:uniqueId val="{00000000-A129-4B63-BE04-07DB0841A9A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A129-4B63-BE04-07DB0841A9A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148.96</c:v>
                </c:pt>
                <c:pt idx="1">
                  <c:v>168.68</c:v>
                </c:pt>
                <c:pt idx="2">
                  <c:v>170.8</c:v>
                </c:pt>
                <c:pt idx="3">
                  <c:v>192.63</c:v>
                </c:pt>
                <c:pt idx="4">
                  <c:v>193.94</c:v>
                </c:pt>
              </c:numCache>
            </c:numRef>
          </c:val>
          <c:extLst>
            <c:ext xmlns:c16="http://schemas.microsoft.com/office/drawing/2014/chart" uri="{C3380CC4-5D6E-409C-BE32-E72D297353CC}">
              <c16:uniqueId val="{00000000-1848-4B91-B8BD-A127F0FEE01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1848-4B91-B8BD-A127F0FEE01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118.39</c:v>
                </c:pt>
                <c:pt idx="1">
                  <c:v>111.83</c:v>
                </c:pt>
                <c:pt idx="2">
                  <c:v>117.39</c:v>
                </c:pt>
                <c:pt idx="3">
                  <c:v>98.89</c:v>
                </c:pt>
                <c:pt idx="4">
                  <c:v>107.89</c:v>
                </c:pt>
              </c:numCache>
            </c:numRef>
          </c:val>
          <c:extLst>
            <c:ext xmlns:c16="http://schemas.microsoft.com/office/drawing/2014/chart" uri="{C3380CC4-5D6E-409C-BE32-E72D297353CC}">
              <c16:uniqueId val="{00000000-8108-4936-8D44-C32FEBC05A2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8108-4936-8D44-C32FEBC05A2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135.49</c:v>
                </c:pt>
                <c:pt idx="1">
                  <c:v>132.07</c:v>
                </c:pt>
                <c:pt idx="2">
                  <c:v>135.09</c:v>
                </c:pt>
                <c:pt idx="3">
                  <c:v>147.25</c:v>
                </c:pt>
                <c:pt idx="4">
                  <c:v>143.52000000000001</c:v>
                </c:pt>
              </c:numCache>
            </c:numRef>
          </c:val>
          <c:extLst>
            <c:ext xmlns:c16="http://schemas.microsoft.com/office/drawing/2014/chart" uri="{C3380CC4-5D6E-409C-BE32-E72D297353CC}">
              <c16:uniqueId val="{00000000-D139-485A-9A68-066B837E3D8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D139-485A-9A68-066B837E3D8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大阪府　柏原市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66952</v>
      </c>
      <c r="AM8" s="44"/>
      <c r="AN8" s="44"/>
      <c r="AO8" s="44"/>
      <c r="AP8" s="44"/>
      <c r="AQ8" s="44"/>
      <c r="AR8" s="44"/>
      <c r="AS8" s="44"/>
      <c r="AT8" s="45">
        <f>データ!$S$6</f>
        <v>25.33</v>
      </c>
      <c r="AU8" s="46"/>
      <c r="AV8" s="46"/>
      <c r="AW8" s="46"/>
      <c r="AX8" s="46"/>
      <c r="AY8" s="46"/>
      <c r="AZ8" s="46"/>
      <c r="BA8" s="46"/>
      <c r="BB8" s="47">
        <f>データ!$T$6</f>
        <v>2643.19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73.5</v>
      </c>
      <c r="J10" s="46"/>
      <c r="K10" s="46"/>
      <c r="L10" s="46"/>
      <c r="M10" s="46"/>
      <c r="N10" s="46"/>
      <c r="O10" s="80"/>
      <c r="P10" s="47">
        <f>データ!$P$6</f>
        <v>101.38</v>
      </c>
      <c r="Q10" s="47"/>
      <c r="R10" s="47"/>
      <c r="S10" s="47"/>
      <c r="T10" s="47"/>
      <c r="U10" s="47"/>
      <c r="V10" s="47"/>
      <c r="W10" s="44">
        <f>データ!$Q$6</f>
        <v>2678</v>
      </c>
      <c r="X10" s="44"/>
      <c r="Y10" s="44"/>
      <c r="Z10" s="44"/>
      <c r="AA10" s="44"/>
      <c r="AB10" s="44"/>
      <c r="AC10" s="44"/>
      <c r="AD10" s="2"/>
      <c r="AE10" s="2"/>
      <c r="AF10" s="2"/>
      <c r="AG10" s="2"/>
      <c r="AH10" s="2"/>
      <c r="AI10" s="2"/>
      <c r="AJ10" s="2"/>
      <c r="AK10" s="2"/>
      <c r="AL10" s="44">
        <f>データ!$U$6</f>
        <v>67526</v>
      </c>
      <c r="AM10" s="44"/>
      <c r="AN10" s="44"/>
      <c r="AO10" s="44"/>
      <c r="AP10" s="44"/>
      <c r="AQ10" s="44"/>
      <c r="AR10" s="44"/>
      <c r="AS10" s="44"/>
      <c r="AT10" s="45">
        <f>データ!$V$6</f>
        <v>25.69</v>
      </c>
      <c r="AU10" s="46"/>
      <c r="AV10" s="46"/>
      <c r="AW10" s="46"/>
      <c r="AX10" s="46"/>
      <c r="AY10" s="46"/>
      <c r="AZ10" s="46"/>
      <c r="BA10" s="46"/>
      <c r="BB10" s="47">
        <f>データ!$W$6</f>
        <v>2628.49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109</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Vns0TqCsUhKhOp8tgB+I2JGSJwsQnyoVoIDQbmBQWvms+UmRdI3T37unWnexeK0zff4FA3wTIP75Nj15aEmdlw==" saltValue="16ujX3F3ePXVSPrXl6dNn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272213</v>
      </c>
      <c r="D6" s="20">
        <f t="shared" si="3"/>
        <v>46</v>
      </c>
      <c r="E6" s="20">
        <f t="shared" si="3"/>
        <v>1</v>
      </c>
      <c r="F6" s="20">
        <f t="shared" si="3"/>
        <v>0</v>
      </c>
      <c r="G6" s="20">
        <f t="shared" si="3"/>
        <v>1</v>
      </c>
      <c r="H6" s="20" t="str">
        <f t="shared" si="3"/>
        <v>大阪府　柏原市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73.5</v>
      </c>
      <c r="P6" s="21">
        <f t="shared" si="3"/>
        <v>101.38</v>
      </c>
      <c r="Q6" s="21">
        <f t="shared" si="3"/>
        <v>2678</v>
      </c>
      <c r="R6" s="21">
        <f t="shared" si="3"/>
        <v>66952</v>
      </c>
      <c r="S6" s="21">
        <f t="shared" si="3"/>
        <v>25.33</v>
      </c>
      <c r="T6" s="21">
        <f t="shared" si="3"/>
        <v>2643.19</v>
      </c>
      <c r="U6" s="21">
        <f t="shared" si="3"/>
        <v>67526</v>
      </c>
      <c r="V6" s="21">
        <f t="shared" si="3"/>
        <v>25.69</v>
      </c>
      <c r="W6" s="21">
        <f t="shared" si="3"/>
        <v>2628.49</v>
      </c>
      <c r="X6" s="22">
        <f>IF(X7="",NA(),X7)</f>
        <v>120.33</v>
      </c>
      <c r="Y6" s="22">
        <f t="shared" ref="Y6:AG6" si="4">IF(Y7="",NA(),Y7)</f>
        <v>122.37</v>
      </c>
      <c r="Z6" s="22">
        <f t="shared" si="4"/>
        <v>119.2</v>
      </c>
      <c r="AA6" s="22">
        <f t="shared" si="4"/>
        <v>110.45</v>
      </c>
      <c r="AB6" s="22">
        <f t="shared" si="4"/>
        <v>111.66</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557.51</v>
      </c>
      <c r="AU6" s="22">
        <f t="shared" ref="AU6:BC6" si="6">IF(AU7="",NA(),AU7)</f>
        <v>530.91999999999996</v>
      </c>
      <c r="AV6" s="22">
        <f t="shared" si="6"/>
        <v>319.01</v>
      </c>
      <c r="AW6" s="22">
        <f t="shared" si="6"/>
        <v>446.7</v>
      </c>
      <c r="AX6" s="22">
        <f t="shared" si="6"/>
        <v>393.24</v>
      </c>
      <c r="AY6" s="22">
        <f t="shared" si="6"/>
        <v>360.86</v>
      </c>
      <c r="AZ6" s="22">
        <f t="shared" si="6"/>
        <v>350.79</v>
      </c>
      <c r="BA6" s="22">
        <f t="shared" si="6"/>
        <v>354.57</v>
      </c>
      <c r="BB6" s="22">
        <f t="shared" si="6"/>
        <v>357.74</v>
      </c>
      <c r="BC6" s="22">
        <f t="shared" si="6"/>
        <v>344.88</v>
      </c>
      <c r="BD6" s="21" t="str">
        <f>IF(BD7="","",IF(BD7="-","【-】","【"&amp;SUBSTITUTE(TEXT(BD7,"#,##0.00"),"-","△")&amp;"】"))</f>
        <v>【243.36】</v>
      </c>
      <c r="BE6" s="22">
        <f>IF(BE7="",NA(),BE7)</f>
        <v>148.96</v>
      </c>
      <c r="BF6" s="22">
        <f t="shared" ref="BF6:BN6" si="7">IF(BF7="",NA(),BF7)</f>
        <v>168.68</v>
      </c>
      <c r="BG6" s="22">
        <f t="shared" si="7"/>
        <v>170.8</v>
      </c>
      <c r="BH6" s="22">
        <f t="shared" si="7"/>
        <v>192.63</v>
      </c>
      <c r="BI6" s="22">
        <f t="shared" si="7"/>
        <v>193.94</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118.39</v>
      </c>
      <c r="BQ6" s="22">
        <f t="shared" ref="BQ6:BY6" si="8">IF(BQ7="",NA(),BQ7)</f>
        <v>111.83</v>
      </c>
      <c r="BR6" s="22">
        <f t="shared" si="8"/>
        <v>117.39</v>
      </c>
      <c r="BS6" s="22">
        <f t="shared" si="8"/>
        <v>98.89</v>
      </c>
      <c r="BT6" s="22">
        <f t="shared" si="8"/>
        <v>107.89</v>
      </c>
      <c r="BU6" s="22">
        <f t="shared" si="8"/>
        <v>103.32</v>
      </c>
      <c r="BV6" s="22">
        <f t="shared" si="8"/>
        <v>100.85</v>
      </c>
      <c r="BW6" s="22">
        <f t="shared" si="8"/>
        <v>103.79</v>
      </c>
      <c r="BX6" s="22">
        <f t="shared" si="8"/>
        <v>98.3</v>
      </c>
      <c r="BY6" s="22">
        <f t="shared" si="8"/>
        <v>98.89</v>
      </c>
      <c r="BZ6" s="21" t="str">
        <f>IF(BZ7="","",IF(BZ7="-","【-】","【"&amp;SUBSTITUTE(TEXT(BZ7,"#,##0.00"),"-","△")&amp;"】"))</f>
        <v>【97.82】</v>
      </c>
      <c r="CA6" s="22">
        <f>IF(CA7="",NA(),CA7)</f>
        <v>135.49</v>
      </c>
      <c r="CB6" s="22">
        <f t="shared" ref="CB6:CJ6" si="9">IF(CB7="",NA(),CB7)</f>
        <v>132.07</v>
      </c>
      <c r="CC6" s="22">
        <f t="shared" si="9"/>
        <v>135.09</v>
      </c>
      <c r="CD6" s="22">
        <f t="shared" si="9"/>
        <v>147.25</v>
      </c>
      <c r="CE6" s="22">
        <f t="shared" si="9"/>
        <v>143.52000000000001</v>
      </c>
      <c r="CF6" s="22">
        <f t="shared" si="9"/>
        <v>168.56</v>
      </c>
      <c r="CG6" s="22">
        <f t="shared" si="9"/>
        <v>167.1</v>
      </c>
      <c r="CH6" s="22">
        <f t="shared" si="9"/>
        <v>167.86</v>
      </c>
      <c r="CI6" s="22">
        <f t="shared" si="9"/>
        <v>173.68</v>
      </c>
      <c r="CJ6" s="22">
        <f t="shared" si="9"/>
        <v>174.52</v>
      </c>
      <c r="CK6" s="21" t="str">
        <f>IF(CK7="","",IF(CK7="-","【-】","【"&amp;SUBSTITUTE(TEXT(CK7,"#,##0.00"),"-","△")&amp;"】"))</f>
        <v>【177.56】</v>
      </c>
      <c r="CL6" s="22">
        <f>IF(CL7="",NA(),CL7)</f>
        <v>55.24</v>
      </c>
      <c r="CM6" s="22">
        <f t="shared" ref="CM6:CU6" si="10">IF(CM7="",NA(),CM7)</f>
        <v>55.64</v>
      </c>
      <c r="CN6" s="22">
        <f t="shared" si="10"/>
        <v>54.95</v>
      </c>
      <c r="CO6" s="22">
        <f t="shared" si="10"/>
        <v>53.73</v>
      </c>
      <c r="CP6" s="22">
        <f t="shared" si="10"/>
        <v>52.12</v>
      </c>
      <c r="CQ6" s="22">
        <f t="shared" si="10"/>
        <v>59.51</v>
      </c>
      <c r="CR6" s="22">
        <f t="shared" si="10"/>
        <v>59.91</v>
      </c>
      <c r="CS6" s="22">
        <f t="shared" si="10"/>
        <v>59.4</v>
      </c>
      <c r="CT6" s="22">
        <f t="shared" si="10"/>
        <v>59.24</v>
      </c>
      <c r="CU6" s="22">
        <f t="shared" si="10"/>
        <v>58.77</v>
      </c>
      <c r="CV6" s="21" t="str">
        <f>IF(CV7="","",IF(CV7="-","【-】","【"&amp;SUBSTITUTE(TEXT(CV7,"#,##0.00"),"-","△")&amp;"】"))</f>
        <v>【59.81】</v>
      </c>
      <c r="CW6" s="22">
        <f>IF(CW7="",NA(),CW7)</f>
        <v>94.38</v>
      </c>
      <c r="CX6" s="22">
        <f t="shared" ref="CX6:DF6" si="11">IF(CX7="",NA(),CX7)</f>
        <v>93.69</v>
      </c>
      <c r="CY6" s="22">
        <f t="shared" si="11"/>
        <v>93.4</v>
      </c>
      <c r="CZ6" s="22">
        <f t="shared" si="11"/>
        <v>93.27</v>
      </c>
      <c r="DA6" s="22">
        <f t="shared" si="11"/>
        <v>93.26</v>
      </c>
      <c r="DB6" s="22">
        <f t="shared" si="11"/>
        <v>87.08</v>
      </c>
      <c r="DC6" s="22">
        <f t="shared" si="11"/>
        <v>87.26</v>
      </c>
      <c r="DD6" s="22">
        <f t="shared" si="11"/>
        <v>87.57</v>
      </c>
      <c r="DE6" s="22">
        <f t="shared" si="11"/>
        <v>87.26</v>
      </c>
      <c r="DF6" s="22">
        <f t="shared" si="11"/>
        <v>86.95</v>
      </c>
      <c r="DG6" s="21" t="str">
        <f>IF(DG7="","",IF(DG7="-","【-】","【"&amp;SUBSTITUTE(TEXT(DG7,"#,##0.00"),"-","△")&amp;"】"))</f>
        <v>【89.42】</v>
      </c>
      <c r="DH6" s="22">
        <f>IF(DH7="",NA(),DH7)</f>
        <v>54.27</v>
      </c>
      <c r="DI6" s="22">
        <f t="shared" ref="DI6:DQ6" si="12">IF(DI7="",NA(),DI7)</f>
        <v>54</v>
      </c>
      <c r="DJ6" s="22">
        <f t="shared" si="12"/>
        <v>54.82</v>
      </c>
      <c r="DK6" s="22">
        <f t="shared" si="12"/>
        <v>54.91</v>
      </c>
      <c r="DL6" s="22">
        <f t="shared" si="12"/>
        <v>55.13</v>
      </c>
      <c r="DM6" s="22">
        <f t="shared" si="12"/>
        <v>48.55</v>
      </c>
      <c r="DN6" s="22">
        <f t="shared" si="12"/>
        <v>49.2</v>
      </c>
      <c r="DO6" s="22">
        <f t="shared" si="12"/>
        <v>50.01</v>
      </c>
      <c r="DP6" s="22">
        <f t="shared" si="12"/>
        <v>50.99</v>
      </c>
      <c r="DQ6" s="22">
        <f t="shared" si="12"/>
        <v>51.79</v>
      </c>
      <c r="DR6" s="21" t="str">
        <f>IF(DR7="","",IF(DR7="-","【-】","【"&amp;SUBSTITUTE(TEXT(DR7,"#,##0.00"),"-","△")&amp;"】"))</f>
        <v>【52.02】</v>
      </c>
      <c r="DS6" s="22">
        <f>IF(DS7="",NA(),DS7)</f>
        <v>40.659999999999997</v>
      </c>
      <c r="DT6" s="22">
        <f t="shared" ref="DT6:EB6" si="13">IF(DT7="",NA(),DT7)</f>
        <v>41.33</v>
      </c>
      <c r="DU6" s="22">
        <f t="shared" si="13"/>
        <v>41.96</v>
      </c>
      <c r="DV6" s="22">
        <f t="shared" si="13"/>
        <v>43.18</v>
      </c>
      <c r="DW6" s="22">
        <f t="shared" si="13"/>
        <v>43.79</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1</v>
      </c>
      <c r="EE6" s="22">
        <f t="shared" ref="EE6:EM6" si="14">IF(EE7="",NA(),EE7)</f>
        <v>1.71</v>
      </c>
      <c r="EF6" s="22">
        <f t="shared" si="14"/>
        <v>0.96</v>
      </c>
      <c r="EG6" s="22">
        <f t="shared" si="14"/>
        <v>0.94</v>
      </c>
      <c r="EH6" s="22">
        <f t="shared" si="14"/>
        <v>0.92</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272213</v>
      </c>
      <c r="D7" s="24">
        <v>46</v>
      </c>
      <c r="E7" s="24">
        <v>1</v>
      </c>
      <c r="F7" s="24">
        <v>0</v>
      </c>
      <c r="G7" s="24">
        <v>1</v>
      </c>
      <c r="H7" s="24" t="s">
        <v>93</v>
      </c>
      <c r="I7" s="24" t="s">
        <v>94</v>
      </c>
      <c r="J7" s="24" t="s">
        <v>95</v>
      </c>
      <c r="K7" s="24" t="s">
        <v>96</v>
      </c>
      <c r="L7" s="24" t="s">
        <v>97</v>
      </c>
      <c r="M7" s="24" t="s">
        <v>98</v>
      </c>
      <c r="N7" s="25" t="s">
        <v>99</v>
      </c>
      <c r="O7" s="25">
        <v>73.5</v>
      </c>
      <c r="P7" s="25">
        <v>101.38</v>
      </c>
      <c r="Q7" s="25">
        <v>2678</v>
      </c>
      <c r="R7" s="25">
        <v>66952</v>
      </c>
      <c r="S7" s="25">
        <v>25.33</v>
      </c>
      <c r="T7" s="25">
        <v>2643.19</v>
      </c>
      <c r="U7" s="25">
        <v>67526</v>
      </c>
      <c r="V7" s="25">
        <v>25.69</v>
      </c>
      <c r="W7" s="25">
        <v>2628.49</v>
      </c>
      <c r="X7" s="25">
        <v>120.33</v>
      </c>
      <c r="Y7" s="25">
        <v>122.37</v>
      </c>
      <c r="Z7" s="25">
        <v>119.2</v>
      </c>
      <c r="AA7" s="25">
        <v>110.45</v>
      </c>
      <c r="AB7" s="25">
        <v>111.66</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557.51</v>
      </c>
      <c r="AU7" s="25">
        <v>530.91999999999996</v>
      </c>
      <c r="AV7" s="25">
        <v>319.01</v>
      </c>
      <c r="AW7" s="25">
        <v>446.7</v>
      </c>
      <c r="AX7" s="25">
        <v>393.24</v>
      </c>
      <c r="AY7" s="25">
        <v>360.86</v>
      </c>
      <c r="AZ7" s="25">
        <v>350.79</v>
      </c>
      <c r="BA7" s="25">
        <v>354.57</v>
      </c>
      <c r="BB7" s="25">
        <v>357.74</v>
      </c>
      <c r="BC7" s="25">
        <v>344.88</v>
      </c>
      <c r="BD7" s="25">
        <v>243.36</v>
      </c>
      <c r="BE7" s="25">
        <v>148.96</v>
      </c>
      <c r="BF7" s="25">
        <v>168.68</v>
      </c>
      <c r="BG7" s="25">
        <v>170.8</v>
      </c>
      <c r="BH7" s="25">
        <v>192.63</v>
      </c>
      <c r="BI7" s="25">
        <v>193.94</v>
      </c>
      <c r="BJ7" s="25">
        <v>309.27999999999997</v>
      </c>
      <c r="BK7" s="25">
        <v>322.92</v>
      </c>
      <c r="BL7" s="25">
        <v>303.45999999999998</v>
      </c>
      <c r="BM7" s="25">
        <v>307.27999999999997</v>
      </c>
      <c r="BN7" s="25">
        <v>304.02</v>
      </c>
      <c r="BO7" s="25">
        <v>265.93</v>
      </c>
      <c r="BP7" s="25">
        <v>118.39</v>
      </c>
      <c r="BQ7" s="25">
        <v>111.83</v>
      </c>
      <c r="BR7" s="25">
        <v>117.39</v>
      </c>
      <c r="BS7" s="25">
        <v>98.89</v>
      </c>
      <c r="BT7" s="25">
        <v>107.89</v>
      </c>
      <c r="BU7" s="25">
        <v>103.32</v>
      </c>
      <c r="BV7" s="25">
        <v>100.85</v>
      </c>
      <c r="BW7" s="25">
        <v>103.79</v>
      </c>
      <c r="BX7" s="25">
        <v>98.3</v>
      </c>
      <c r="BY7" s="25">
        <v>98.89</v>
      </c>
      <c r="BZ7" s="25">
        <v>97.82</v>
      </c>
      <c r="CA7" s="25">
        <v>135.49</v>
      </c>
      <c r="CB7" s="25">
        <v>132.07</v>
      </c>
      <c r="CC7" s="25">
        <v>135.09</v>
      </c>
      <c r="CD7" s="25">
        <v>147.25</v>
      </c>
      <c r="CE7" s="25">
        <v>143.52000000000001</v>
      </c>
      <c r="CF7" s="25">
        <v>168.56</v>
      </c>
      <c r="CG7" s="25">
        <v>167.1</v>
      </c>
      <c r="CH7" s="25">
        <v>167.86</v>
      </c>
      <c r="CI7" s="25">
        <v>173.68</v>
      </c>
      <c r="CJ7" s="25">
        <v>174.52</v>
      </c>
      <c r="CK7" s="25">
        <v>177.56</v>
      </c>
      <c r="CL7" s="25">
        <v>55.24</v>
      </c>
      <c r="CM7" s="25">
        <v>55.64</v>
      </c>
      <c r="CN7" s="25">
        <v>54.95</v>
      </c>
      <c r="CO7" s="25">
        <v>53.73</v>
      </c>
      <c r="CP7" s="25">
        <v>52.12</v>
      </c>
      <c r="CQ7" s="25">
        <v>59.51</v>
      </c>
      <c r="CR7" s="25">
        <v>59.91</v>
      </c>
      <c r="CS7" s="25">
        <v>59.4</v>
      </c>
      <c r="CT7" s="25">
        <v>59.24</v>
      </c>
      <c r="CU7" s="25">
        <v>58.77</v>
      </c>
      <c r="CV7" s="25">
        <v>59.81</v>
      </c>
      <c r="CW7" s="25">
        <v>94.38</v>
      </c>
      <c r="CX7" s="25">
        <v>93.69</v>
      </c>
      <c r="CY7" s="25">
        <v>93.4</v>
      </c>
      <c r="CZ7" s="25">
        <v>93.27</v>
      </c>
      <c r="DA7" s="25">
        <v>93.26</v>
      </c>
      <c r="DB7" s="25">
        <v>87.08</v>
      </c>
      <c r="DC7" s="25">
        <v>87.26</v>
      </c>
      <c r="DD7" s="25">
        <v>87.57</v>
      </c>
      <c r="DE7" s="25">
        <v>87.26</v>
      </c>
      <c r="DF7" s="25">
        <v>86.95</v>
      </c>
      <c r="DG7" s="25">
        <v>89.42</v>
      </c>
      <c r="DH7" s="25">
        <v>54.27</v>
      </c>
      <c r="DI7" s="25">
        <v>54</v>
      </c>
      <c r="DJ7" s="25">
        <v>54.82</v>
      </c>
      <c r="DK7" s="25">
        <v>54.91</v>
      </c>
      <c r="DL7" s="25">
        <v>55.13</v>
      </c>
      <c r="DM7" s="25">
        <v>48.55</v>
      </c>
      <c r="DN7" s="25">
        <v>49.2</v>
      </c>
      <c r="DO7" s="25">
        <v>50.01</v>
      </c>
      <c r="DP7" s="25">
        <v>50.99</v>
      </c>
      <c r="DQ7" s="25">
        <v>51.79</v>
      </c>
      <c r="DR7" s="25">
        <v>52.02</v>
      </c>
      <c r="DS7" s="25">
        <v>40.659999999999997</v>
      </c>
      <c r="DT7" s="25">
        <v>41.33</v>
      </c>
      <c r="DU7" s="25">
        <v>41.96</v>
      </c>
      <c r="DV7" s="25">
        <v>43.18</v>
      </c>
      <c r="DW7" s="25">
        <v>43.79</v>
      </c>
      <c r="DX7" s="25">
        <v>17.11</v>
      </c>
      <c r="DY7" s="25">
        <v>18.329999999999998</v>
      </c>
      <c r="DZ7" s="25">
        <v>20.27</v>
      </c>
      <c r="EA7" s="25">
        <v>21.69</v>
      </c>
      <c r="EB7" s="25">
        <v>23.19</v>
      </c>
      <c r="EC7" s="25">
        <v>25.37</v>
      </c>
      <c r="ED7" s="25">
        <v>1</v>
      </c>
      <c r="EE7" s="25">
        <v>1.71</v>
      </c>
      <c r="EF7" s="25">
        <v>0.96</v>
      </c>
      <c r="EG7" s="25">
        <v>0.94</v>
      </c>
      <c r="EH7" s="25">
        <v>0.92</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cp:lastPrinted>2025-02-21T06:22:50Z</cp:lastPrinted>
  <dcterms:created xsi:type="dcterms:W3CDTF">2025-01-24T06:51:49Z</dcterms:created>
  <dcterms:modified xsi:type="dcterms:W3CDTF">2025-03-04T23:59:40Z</dcterms:modified>
  <cp:category/>
</cp:coreProperties>
</file>