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07C9D26C-08FF-43EA-BB24-A86D290B2E1A}" xr6:coauthVersionLast="47" xr6:coauthVersionMax="47" xr10:uidLastSave="{00000000-0000-0000-0000-000000000000}"/>
  <workbookProtection workbookAlgorithmName="SHA-512" workbookHashValue="txF8IfKBELaxR1CAE6FbR6AqaGFuu92N5EBjqHM+lwm7oHEnCKSOvdkv06yG7xo7gjcRf1TSPn64Os0scA4oqA==" workbookSaltValue="w6tcJbqBoqhE9Or1Uki5fg==" workbookSpinCount="100000" lockStructure="1"/>
  <bookViews>
    <workbookView xWindow="9276" yWindow="696" windowWidth="13764" windowHeight="13248"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BB8" i="4" s="1"/>
  <c r="S6" i="5"/>
  <c r="R6" i="5"/>
  <c r="AL8" i="4" s="1"/>
  <c r="Q6" i="5"/>
  <c r="W10" i="4" s="1"/>
  <c r="P6" i="5"/>
  <c r="P10" i="4" s="1"/>
  <c r="O6" i="5"/>
  <c r="I10" i="4" s="1"/>
  <c r="N6" i="5"/>
  <c r="B10" i="4" s="1"/>
  <c r="M6" i="5"/>
  <c r="AD8" i="4" s="1"/>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I85" i="4"/>
  <c r="BB10" i="4"/>
  <c r="AT8" i="4"/>
  <c r="P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<sst xmlns="http://schemas.openxmlformats.org/spreadsheetml/2006/main" count="228" uniqueCount="112">
  <si>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</si>
  <si>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</si>
  <si>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</si>
  <si>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</si>
  <si>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</si>
  <si>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</si>
  <si>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</si>
  <si>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</si>
  <si>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</si>
  <si>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</si>
  <si>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</si>
  <si>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</si>
  <si>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</si>
  <si>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</si>
  <si>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</si>
  <si>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</si>
  <si>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</si>
  <si>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</si>
  <si>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</si>
  <si>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</si>
  <si>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</si>
  <si>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</si>
  <si>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</si>
  <si>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</si>
  <si>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</si>
  <si>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</si>
  <si>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</si>
  <si>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</si>
  <si>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</si>
  <si>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</si>
  <si>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</si>
  <si>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</si>
  <si>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</si>
  <si>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</si>
  <si>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</si>
  <si>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</si>
  <si>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</si>
  <si>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</si>
  <si>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</si>
  <si>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</si>
  <si>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</si>
  <si>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</si>
  <si>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</si>
  <si>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</si>
  <si>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</si>
  <si>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</si>
  <si>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</si>
  <si>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</si>
  <si>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</si>
  <si>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</si>
  <si>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</si>
  <si>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</si>
  <si>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</si>
  <si>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</si>
  <si>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</si>
  <si>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</si>
  <si>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</si>
  <si>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</si>
  <si>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</si>
  <si>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</si>
  <si>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</si>
  <si>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</si>
  <si>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</si>
  <si>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</si>
  <si>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</si>
  <si>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</si>
  <si>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</si>
  <si>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</si>
  <si>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</si>
  <si>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</si>
  <si>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</si>
  <si>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</si>
  <si>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</si>
  <si>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</si>
  <si>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</si>
  <si>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</si>
  <si>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</si>
  <si>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</si>
  <si>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</si>
  <si>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</si>
  <si>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</si>
  <si>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</si>
  <si>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</si>
  <si>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</si>
  <si>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</si>
  <si>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</si>
  <si>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</si>
  <si>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</si>
  <si>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</si>
  <si>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</si>
  <si>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</si>
  <si>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</si>
  <si>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寝屋川市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</si>
  <si>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</si>
  <si>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</si>
  <si>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</si>
  <si>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</si>
  <si>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</si>
  <si>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</si>
  <si>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</si>
  <si>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</si>
  <si>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</si>
  <si>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</si>
  <si>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</si>
  <si>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</si>
  <si>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</si>
  <si>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</si>
  <si>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</si>
  <si>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</si>
  <si>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水道事業については人口減少による配水量減少などの厳しい経営環境が続く中においても、健全経営を堅持しつつ、安定給水の確保に必要なライフラインを次世代に良好な状態で引き継ぐために、施設・管路の更新に必要な投資を適切に行っていく必要がある。
　現在取組を進めている第10期施設等整備事業計画及びアセットマネジメントに基づき、更新需要の平準化と財政収支のバランスを保ちつつ、基幹管路を中心とした水道管路の更新及び耐震化を進めていく。
　今後は令和元年度に策定した「上下水道事業経営戦略」に基づき投資と財政の均衡する事業運営に努める中で、引き続き健全経営の取組を進めていく。</t>
    <phoneticPr fontId="4"/>
  </si>
  <si>
    <t>　経営の健全性、効率性を表す指標については、類似団体と比較しても概ね良好な数値で推移しており、健全な経営を維持している。
　但し、施設の効率的な利用率を示す⑦施設利用率は、人口減少による配水量減少などの要因により、類似団体平均値を下回っており、効率的な施設の利用が課題であるとともに、施設・管路のダウンサイジングによる施設規模の適正化についても検討を行う必要がある。
　なお①経常収支比率が雑収益の減少等により、昨年度と比較して1.57ポイント低下している。
　⑤料金回収率が前年度と比較して上昇しているのは、水道料金基本料金免除の実施期間の短縮に伴い、給水収益が増加したことに起因するものである。
　⑧有収率は漏水防止調査の取組を年次的に進めているところであるが、昨年度と比較して0.01ポイント上昇する結果となった。</t>
    <rPh sb="86" eb="88">
      <t>ジンコウ</t>
    </rPh>
    <rPh sb="88" eb="90">
      <t>ゲンショウ</t>
    </rPh>
    <rPh sb="199" eb="201">
      <t>ゲンショウ</t>
    </rPh>
    <rPh sb="222" eb="224">
      <t>テイカ</t>
    </rPh>
    <rPh sb="246" eb="248">
      <t>ジョウショウ</t>
    </rPh>
    <rPh sb="268" eb="270">
      <t>キカン</t>
    </rPh>
    <rPh sb="271" eb="273">
      <t>タンシュク</t>
    </rPh>
    <rPh sb="274" eb="275">
      <t>トモナ</t>
    </rPh>
    <rPh sb="282" eb="284">
      <t>ゾウカ</t>
    </rPh>
    <phoneticPr fontId="4"/>
  </si>
  <si>
    <t>　老朽化を示す指標について①有形固定資産減価償却率については類似団体と比較して、平均値を上回っており、本市水道施設の老朽化が進んでいる状況が見受けられる。
　②管路経年化率については、第10期施設等整備事業計画に基づき管路の耐震化を進めているところであり、令和５年度においても類似団体平均値を下回る結果となったが、引き続き水道管路の更新及び耐震化を進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</si>
</sst>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0.89</c:v>
                </c:pt>
                <c:pt idx="1">
                  <c:v>0.74</c:v>
                </c:pt>
                <c:pt idx="2">
                  <c:v>0.7</c:v>
                </c:pt>
                <c:pt idx="3">
                  <c:v>0.56999999999999995</c:v>
                </c:pt>
                <c:pt idx="4">
                  <c:v>0.6</c:v>
                </c:pt>
              </c:numCache>
            </c:numRef>
          </c:val>
          <c:extLst>
            <c:ext xmlns:c16="http://schemas.microsoft.com/office/drawing/2014/chart" uri="{C3380CC4-5D6E-409C-BE32-E72D297353CC}">
              <c16:uniqueId val="{00000000-F732-43F8-9E10-0B25ABFD252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F732-43F8-9E10-0B25ABFD252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50.66</c:v>
                </c:pt>
                <c:pt idx="1">
                  <c:v>51.82</c:v>
                </c:pt>
                <c:pt idx="2">
                  <c:v>50.31</c:v>
                </c:pt>
                <c:pt idx="3">
                  <c:v>49.5</c:v>
                </c:pt>
                <c:pt idx="4">
                  <c:v>48.89</c:v>
                </c:pt>
              </c:numCache>
            </c:numRef>
          </c:val>
          <c:extLst>
            <c:ext xmlns:c16="http://schemas.microsoft.com/office/drawing/2014/chart" uri="{C3380CC4-5D6E-409C-BE32-E72D297353CC}">
              <c16:uniqueId val="{00000000-F448-42AB-8D4C-86DF3D38DC0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F448-42AB-8D4C-86DF3D38DC0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96.8</c:v>
                </c:pt>
                <c:pt idx="1">
                  <c:v>95.93</c:v>
                </c:pt>
                <c:pt idx="2">
                  <c:v>97.6</c:v>
                </c:pt>
                <c:pt idx="3">
                  <c:v>97.66</c:v>
                </c:pt>
                <c:pt idx="4">
                  <c:v>97.67</c:v>
                </c:pt>
              </c:numCache>
            </c:numRef>
          </c:val>
          <c:extLst>
            <c:ext xmlns:c16="http://schemas.microsoft.com/office/drawing/2014/chart" uri="{C3380CC4-5D6E-409C-BE32-E72D297353CC}">
              <c16:uniqueId val="{00000000-85B4-4F34-A36A-BB396140DE7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85B4-4F34-A36A-BB396140DE7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105.76</c:v>
                </c:pt>
                <c:pt idx="1">
                  <c:v>112.82</c:v>
                </c:pt>
                <c:pt idx="2">
                  <c:v>112.68</c:v>
                </c:pt>
                <c:pt idx="3">
                  <c:v>113.12</c:v>
                </c:pt>
                <c:pt idx="4">
                  <c:v>111.55</c:v>
                </c:pt>
              </c:numCache>
            </c:numRef>
          </c:val>
          <c:extLst>
            <c:ext xmlns:c16="http://schemas.microsoft.com/office/drawing/2014/chart" uri="{C3380CC4-5D6E-409C-BE32-E72D297353CC}">
              <c16:uniqueId val="{00000000-FC5B-4000-AD42-FDCCC1EB90C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FC5B-4000-AD42-FDCCC1EB90C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58.44</c:v>
                </c:pt>
                <c:pt idx="1">
                  <c:v>58.78</c:v>
                </c:pt>
                <c:pt idx="2">
                  <c:v>58.78</c:v>
                </c:pt>
                <c:pt idx="3">
                  <c:v>57.77</c:v>
                </c:pt>
                <c:pt idx="4">
                  <c:v>57.86</c:v>
                </c:pt>
              </c:numCache>
            </c:numRef>
          </c:val>
          <c:extLst>
            <c:ext xmlns:c16="http://schemas.microsoft.com/office/drawing/2014/chart" uri="{C3380CC4-5D6E-409C-BE32-E72D297353CC}">
              <c16:uniqueId val="{00000000-BBE0-4017-B549-B3A14B7091C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BBE0-4017-B549-B3A14B7091C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22.06</c:v>
                </c:pt>
                <c:pt idx="1">
                  <c:v>23.31</c:v>
                </c:pt>
                <c:pt idx="2">
                  <c:v>23.57</c:v>
                </c:pt>
                <c:pt idx="3">
                  <c:v>24.49</c:v>
                </c:pt>
                <c:pt idx="4">
                  <c:v>25.6</c:v>
                </c:pt>
              </c:numCache>
            </c:numRef>
          </c:val>
          <c:extLst>
            <c:ext xmlns:c16="http://schemas.microsoft.com/office/drawing/2014/chart" uri="{C3380CC4-5D6E-409C-BE32-E72D297353CC}">
              <c16:uniqueId val="{00000000-C804-4639-91BD-3B5BE4163BF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C804-4639-91BD-3B5BE4163BF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9E-47AB-A54B-E304C7305CC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8F9E-47AB-A54B-E304C7305CC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470.83</c:v>
                </c:pt>
                <c:pt idx="1">
                  <c:v>577.70000000000005</c:v>
                </c:pt>
                <c:pt idx="2">
                  <c:v>541.39</c:v>
                </c:pt>
                <c:pt idx="3">
                  <c:v>577.25</c:v>
                </c:pt>
                <c:pt idx="4">
                  <c:v>652.22</c:v>
                </c:pt>
              </c:numCache>
            </c:numRef>
          </c:val>
          <c:extLst>
            <c:ext xmlns:c16="http://schemas.microsoft.com/office/drawing/2014/chart" uri="{C3380CC4-5D6E-409C-BE32-E72D297353CC}">
              <c16:uniqueId val="{00000000-705F-469F-97CD-78FC03B192D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705F-469F-97CD-78FC03B192D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278.20999999999998</c:v>
                </c:pt>
                <c:pt idx="1">
                  <c:v>315.42</c:v>
                </c:pt>
                <c:pt idx="2">
                  <c:v>279.5</c:v>
                </c:pt>
                <c:pt idx="3">
                  <c:v>350.21</c:v>
                </c:pt>
                <c:pt idx="4">
                  <c:v>301.42</c:v>
                </c:pt>
              </c:numCache>
            </c:numRef>
          </c:val>
          <c:extLst>
            <c:ext xmlns:c16="http://schemas.microsoft.com/office/drawing/2014/chart" uri="{C3380CC4-5D6E-409C-BE32-E72D297353CC}">
              <c16:uniqueId val="{00000000-4C25-4FB9-9FBA-561A0924C26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4C25-4FB9-9FBA-561A0924C26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99.88</c:v>
                </c:pt>
                <c:pt idx="1">
                  <c:v>92.38</c:v>
                </c:pt>
                <c:pt idx="2">
                  <c:v>105.04</c:v>
                </c:pt>
                <c:pt idx="3">
                  <c:v>83.38</c:v>
                </c:pt>
                <c:pt idx="4">
                  <c:v>96.81</c:v>
                </c:pt>
              </c:numCache>
            </c:numRef>
          </c:val>
          <c:extLst>
            <c:ext xmlns:c16="http://schemas.microsoft.com/office/drawing/2014/chart" uri="{C3380CC4-5D6E-409C-BE32-E72D297353CC}">
              <c16:uniqueId val="{00000000-5D18-47B0-9379-5C9A9E83EC9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5D18-47B0-9379-5C9A9E83EC9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151.88999999999999</c:v>
                </c:pt>
                <c:pt idx="1">
                  <c:v>141.72999999999999</c:v>
                </c:pt>
                <c:pt idx="2">
                  <c:v>142.86000000000001</c:v>
                </c:pt>
                <c:pt idx="3">
                  <c:v>146.09</c:v>
                </c:pt>
                <c:pt idx="4">
                  <c:v>146.62</c:v>
                </c:pt>
              </c:numCache>
            </c:numRef>
          </c:val>
          <c:extLst>
            <c:ext xmlns:c16="http://schemas.microsoft.com/office/drawing/2014/chart" uri="{C3380CC4-5D6E-409C-BE32-E72D297353CC}">
              <c16:uniqueId val="{00000000-CE59-43E9-B9D0-56BEBE7F5EB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CE59-43E9-B9D0-56BEBE7F5EB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大阪府　寝屋川市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自治体職員</v>
      </c>
      <c r="AE8" s="43"/>
      <c r="AF8" s="43"/>
      <c r="AG8" s="43"/>
      <c r="AH8" s="43"/>
      <c r="AI8" s="43"/>
      <c r="AJ8" s="43"/>
      <c r="AK8" s="2"/>
      <c r="AL8" s="44">
        <f>データ!$R$6</f>
        <v>225735</v>
      </c>
      <c r="AM8" s="44"/>
      <c r="AN8" s="44"/>
      <c r="AO8" s="44"/>
      <c r="AP8" s="44"/>
      <c r="AQ8" s="44"/>
      <c r="AR8" s="44"/>
      <c r="AS8" s="44"/>
      <c r="AT8" s="45">
        <f>データ!$S$6</f>
        <v>24.7</v>
      </c>
      <c r="AU8" s="46"/>
      <c r="AV8" s="46"/>
      <c r="AW8" s="46"/>
      <c r="AX8" s="46"/>
      <c r="AY8" s="46"/>
      <c r="AZ8" s="46"/>
      <c r="BA8" s="46"/>
      <c r="BB8" s="47">
        <f>データ!$T$6</f>
        <v>9139.07</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55.33</v>
      </c>
      <c r="J10" s="46"/>
      <c r="K10" s="46"/>
      <c r="L10" s="46"/>
      <c r="M10" s="46"/>
      <c r="N10" s="46"/>
      <c r="O10" s="80"/>
      <c r="P10" s="47">
        <f>データ!$P$6</f>
        <v>100</v>
      </c>
      <c r="Q10" s="47"/>
      <c r="R10" s="47"/>
      <c r="S10" s="47"/>
      <c r="T10" s="47"/>
      <c r="U10" s="47"/>
      <c r="V10" s="47"/>
      <c r="W10" s="44">
        <f>データ!$Q$6</f>
        <v>2600</v>
      </c>
      <c r="X10" s="44"/>
      <c r="Y10" s="44"/>
      <c r="Z10" s="44"/>
      <c r="AA10" s="44"/>
      <c r="AB10" s="44"/>
      <c r="AC10" s="44"/>
      <c r="AD10" s="2"/>
      <c r="AE10" s="2"/>
      <c r="AF10" s="2"/>
      <c r="AG10" s="2"/>
      <c r="AH10" s="2"/>
      <c r="AI10" s="2"/>
      <c r="AJ10" s="2"/>
      <c r="AK10" s="2"/>
      <c r="AL10" s="44">
        <f>データ!$U$6</f>
        <v>225140</v>
      </c>
      <c r="AM10" s="44"/>
      <c r="AN10" s="44"/>
      <c r="AO10" s="44"/>
      <c r="AP10" s="44"/>
      <c r="AQ10" s="44"/>
      <c r="AR10" s="44"/>
      <c r="AS10" s="44"/>
      <c r="AT10" s="45">
        <f>データ!$V$6</f>
        <v>24.7</v>
      </c>
      <c r="AU10" s="46"/>
      <c r="AV10" s="46"/>
      <c r="AW10" s="46"/>
      <c r="AX10" s="46"/>
      <c r="AY10" s="46"/>
      <c r="AZ10" s="46"/>
      <c r="BA10" s="46"/>
      <c r="BB10" s="47">
        <f>データ!$W$6</f>
        <v>9114.98</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110</v>
      </c>
      <c r="BM16" s="82"/>
      <c r="BN16" s="82"/>
      <c r="BO16" s="82"/>
      <c r="BP16" s="82"/>
      <c r="BQ16" s="82"/>
      <c r="BR16" s="82"/>
      <c r="BS16" s="82"/>
      <c r="BT16" s="82"/>
      <c r="BU16" s="82"/>
      <c r="BV16" s="82"/>
      <c r="BW16" s="82"/>
      <c r="BX16" s="82"/>
      <c r="BY16" s="82"/>
      <c r="BZ16" s="8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1"/>
      <c r="BM44" s="82"/>
      <c r="BN44" s="82"/>
      <c r="BO44" s="82"/>
      <c r="BP44" s="82"/>
      <c r="BQ44" s="82"/>
      <c r="BR44" s="82"/>
      <c r="BS44" s="82"/>
      <c r="BT44" s="82"/>
      <c r="BU44" s="82"/>
      <c r="BV44" s="82"/>
      <c r="BW44" s="82"/>
      <c r="BX44" s="82"/>
      <c r="BY44" s="82"/>
      <c r="BZ44" s="8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111</v>
      </c>
      <c r="BM47" s="82"/>
      <c r="BN47" s="82"/>
      <c r="BO47" s="82"/>
      <c r="BP47" s="82"/>
      <c r="BQ47" s="82"/>
      <c r="BR47" s="82"/>
      <c r="BS47" s="82"/>
      <c r="BT47" s="82"/>
      <c r="BU47" s="82"/>
      <c r="BV47" s="82"/>
      <c r="BW47" s="82"/>
      <c r="BX47" s="82"/>
      <c r="BY47" s="82"/>
      <c r="BZ47" s="8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109</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mCd/rFPTCVwdIwowhcDpY+0ULz3iHeMux8yRRKiwpQcDnYvgXvoEPQ27E8/S2DSOP8CPgjQowR37eFHbLFaY6w==" saltValue="S+gileGoPYnS74fHhiA/j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27</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52</v>
      </c>
      <c r="B4" s="17"/>
      <c r="C4" s="17"/>
      <c r="D4" s="17"/>
      <c r="E4" s="17"/>
      <c r="F4" s="17"/>
      <c r="G4" s="17"/>
      <c r="H4" s="88"/>
      <c r="I4" s="89"/>
      <c r="J4" s="89"/>
      <c r="K4" s="89"/>
      <c r="L4" s="89"/>
      <c r="M4" s="89"/>
      <c r="N4" s="89"/>
      <c r="O4" s="89"/>
      <c r="P4" s="89"/>
      <c r="Q4" s="89"/>
      <c r="R4" s="89"/>
      <c r="S4" s="89"/>
      <c r="T4" s="89"/>
      <c r="U4" s="89"/>
      <c r="V4" s="89"/>
      <c r="W4" s="90"/>
      <c r="X4" s="84" t="s">
        <v>53</v>
      </c>
      <c r="Y4" s="84"/>
      <c r="Z4" s="84"/>
      <c r="AA4" s="84"/>
      <c r="AB4" s="84"/>
      <c r="AC4" s="84"/>
      <c r="AD4" s="84"/>
      <c r="AE4" s="84"/>
      <c r="AF4" s="84"/>
      <c r="AG4" s="84"/>
      <c r="AH4" s="84"/>
      <c r="AI4" s="84" t="s">
        <v>54</v>
      </c>
      <c r="AJ4" s="84"/>
      <c r="AK4" s="84"/>
      <c r="AL4" s="84"/>
      <c r="AM4" s="84"/>
      <c r="AN4" s="84"/>
      <c r="AO4" s="84"/>
      <c r="AP4" s="84"/>
      <c r="AQ4" s="84"/>
      <c r="AR4" s="84"/>
      <c r="AS4" s="84"/>
      <c r="AT4" s="84" t="s">
        <v>55</v>
      </c>
      <c r="AU4" s="84"/>
      <c r="AV4" s="84"/>
      <c r="AW4" s="84"/>
      <c r="AX4" s="84"/>
      <c r="AY4" s="84"/>
      <c r="AZ4" s="84"/>
      <c r="BA4" s="84"/>
      <c r="BB4" s="84"/>
      <c r="BC4" s="84"/>
      <c r="BD4" s="84"/>
      <c r="BE4" s="84" t="s">
        <v>56</v>
      </c>
      <c r="BF4" s="84"/>
      <c r="BG4" s="84"/>
      <c r="BH4" s="84"/>
      <c r="BI4" s="84"/>
      <c r="BJ4" s="84"/>
      <c r="BK4" s="84"/>
      <c r="BL4" s="84"/>
      <c r="BM4" s="84"/>
      <c r="BN4" s="84"/>
      <c r="BO4" s="84"/>
      <c r="BP4" s="84" t="s">
        <v>57</v>
      </c>
      <c r="BQ4" s="84"/>
      <c r="BR4" s="84"/>
      <c r="BS4" s="84"/>
      <c r="BT4" s="84"/>
      <c r="BU4" s="84"/>
      <c r="BV4" s="84"/>
      <c r="BW4" s="84"/>
      <c r="BX4" s="84"/>
      <c r="BY4" s="84"/>
      <c r="BZ4" s="84"/>
      <c r="CA4" s="84" t="s">
        <v>58</v>
      </c>
      <c r="CB4" s="84"/>
      <c r="CC4" s="84"/>
      <c r="CD4" s="84"/>
      <c r="CE4" s="84"/>
      <c r="CF4" s="84"/>
      <c r="CG4" s="84"/>
      <c r="CH4" s="84"/>
      <c r="CI4" s="84"/>
      <c r="CJ4" s="84"/>
      <c r="CK4" s="84"/>
      <c r="CL4" s="84" t="s">
        <v>59</v>
      </c>
      <c r="CM4" s="84"/>
      <c r="CN4" s="84"/>
      <c r="CO4" s="84"/>
      <c r="CP4" s="84"/>
      <c r="CQ4" s="84"/>
      <c r="CR4" s="84"/>
      <c r="CS4" s="84"/>
      <c r="CT4" s="84"/>
      <c r="CU4" s="84"/>
      <c r="CV4" s="84"/>
      <c r="CW4" s="84" t="s">
        <v>60</v>
      </c>
      <c r="CX4" s="84"/>
      <c r="CY4" s="84"/>
      <c r="CZ4" s="84"/>
      <c r="DA4" s="84"/>
      <c r="DB4" s="84"/>
      <c r="DC4" s="84"/>
      <c r="DD4" s="84"/>
      <c r="DE4" s="84"/>
      <c r="DF4" s="84"/>
      <c r="DG4" s="84"/>
      <c r="DH4" s="84" t="s">
        <v>61</v>
      </c>
      <c r="DI4" s="84"/>
      <c r="DJ4" s="84"/>
      <c r="DK4" s="84"/>
      <c r="DL4" s="84"/>
      <c r="DM4" s="84"/>
      <c r="DN4" s="84"/>
      <c r="DO4" s="84"/>
      <c r="DP4" s="84"/>
      <c r="DQ4" s="84"/>
      <c r="DR4" s="84"/>
      <c r="DS4" s="84" t="s">
        <v>62</v>
      </c>
      <c r="DT4" s="84"/>
      <c r="DU4" s="84"/>
      <c r="DV4" s="84"/>
      <c r="DW4" s="84"/>
      <c r="DX4" s="84"/>
      <c r="DY4" s="84"/>
      <c r="DZ4" s="84"/>
      <c r="EA4" s="84"/>
      <c r="EB4" s="84"/>
      <c r="EC4" s="84"/>
      <c r="ED4" s="84" t="s">
        <v>63</v>
      </c>
      <c r="EE4" s="84"/>
      <c r="EF4" s="84"/>
      <c r="EG4" s="84"/>
      <c r="EH4" s="84"/>
      <c r="EI4" s="84"/>
      <c r="EJ4" s="84"/>
      <c r="EK4" s="84"/>
      <c r="EL4" s="84"/>
      <c r="EM4" s="84"/>
      <c r="EN4" s="84"/>
    </row>
    <row r="5" spans="1:144" x14ac:dyDescent="0.2">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2">
      <c r="A6" s="15" t="s">
        <v>91</v>
      </c>
      <c r="B6" s="20">
        <f>B7</f>
        <v>2023</v>
      </c>
      <c r="C6" s="20">
        <f t="shared" ref="C6:W6" si="3">C7</f>
        <v>272159</v>
      </c>
      <c r="D6" s="20">
        <f t="shared" si="3"/>
        <v>46</v>
      </c>
      <c r="E6" s="20">
        <f t="shared" si="3"/>
        <v>1</v>
      </c>
      <c r="F6" s="20">
        <f t="shared" si="3"/>
        <v>0</v>
      </c>
      <c r="G6" s="20">
        <f t="shared" si="3"/>
        <v>1</v>
      </c>
      <c r="H6" s="20" t="str">
        <f t="shared" si="3"/>
        <v>大阪府　寝屋川市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55.33</v>
      </c>
      <c r="P6" s="21">
        <f t="shared" si="3"/>
        <v>100</v>
      </c>
      <c r="Q6" s="21">
        <f t="shared" si="3"/>
        <v>2600</v>
      </c>
      <c r="R6" s="21">
        <f t="shared" si="3"/>
        <v>225735</v>
      </c>
      <c r="S6" s="21">
        <f t="shared" si="3"/>
        <v>24.7</v>
      </c>
      <c r="T6" s="21">
        <f t="shared" si="3"/>
        <v>9139.07</v>
      </c>
      <c r="U6" s="21">
        <f t="shared" si="3"/>
        <v>225140</v>
      </c>
      <c r="V6" s="21">
        <f t="shared" si="3"/>
        <v>24.7</v>
      </c>
      <c r="W6" s="21">
        <f t="shared" si="3"/>
        <v>9114.98</v>
      </c>
      <c r="X6" s="22">
        <f>IF(X7="",NA(),X7)</f>
        <v>105.76</v>
      </c>
      <c r="Y6" s="22">
        <f t="shared" ref="Y6:AG6" si="4">IF(Y7="",NA(),Y7)</f>
        <v>112.82</v>
      </c>
      <c r="Z6" s="22">
        <f t="shared" si="4"/>
        <v>112.68</v>
      </c>
      <c r="AA6" s="22">
        <f t="shared" si="4"/>
        <v>113.12</v>
      </c>
      <c r="AB6" s="22">
        <f t="shared" si="4"/>
        <v>111.55</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470.83</v>
      </c>
      <c r="AU6" s="22">
        <f t="shared" ref="AU6:BC6" si="6">IF(AU7="",NA(),AU7)</f>
        <v>577.70000000000005</v>
      </c>
      <c r="AV6" s="22">
        <f t="shared" si="6"/>
        <v>541.39</v>
      </c>
      <c r="AW6" s="22">
        <f t="shared" si="6"/>
        <v>577.25</v>
      </c>
      <c r="AX6" s="22">
        <f t="shared" si="6"/>
        <v>652.22</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278.20999999999998</v>
      </c>
      <c r="BF6" s="22">
        <f t="shared" ref="BF6:BN6" si="7">IF(BF7="",NA(),BF7)</f>
        <v>315.42</v>
      </c>
      <c r="BG6" s="22">
        <f t="shared" si="7"/>
        <v>279.5</v>
      </c>
      <c r="BH6" s="22">
        <f t="shared" si="7"/>
        <v>350.21</v>
      </c>
      <c r="BI6" s="22">
        <f t="shared" si="7"/>
        <v>301.42</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99.88</v>
      </c>
      <c r="BQ6" s="22">
        <f t="shared" ref="BQ6:BY6" si="8">IF(BQ7="",NA(),BQ7)</f>
        <v>92.38</v>
      </c>
      <c r="BR6" s="22">
        <f t="shared" si="8"/>
        <v>105.04</v>
      </c>
      <c r="BS6" s="22">
        <f t="shared" si="8"/>
        <v>83.38</v>
      </c>
      <c r="BT6" s="22">
        <f t="shared" si="8"/>
        <v>96.81</v>
      </c>
      <c r="BU6" s="22">
        <f t="shared" si="8"/>
        <v>106.11</v>
      </c>
      <c r="BV6" s="22">
        <f t="shared" si="8"/>
        <v>103.75</v>
      </c>
      <c r="BW6" s="22">
        <f t="shared" si="8"/>
        <v>105.3</v>
      </c>
      <c r="BX6" s="22">
        <f t="shared" si="8"/>
        <v>99.41</v>
      </c>
      <c r="BY6" s="22">
        <f t="shared" si="8"/>
        <v>101.11</v>
      </c>
      <c r="BZ6" s="21" t="str">
        <f>IF(BZ7="","",IF(BZ7="-","【-】","【"&amp;SUBSTITUTE(TEXT(BZ7,"#,##0.00"),"-","△")&amp;"】"))</f>
        <v>【97.82】</v>
      </c>
      <c r="CA6" s="22">
        <f>IF(CA7="",NA(),CA7)</f>
        <v>151.88999999999999</v>
      </c>
      <c r="CB6" s="22">
        <f t="shared" ref="CB6:CJ6" si="9">IF(CB7="",NA(),CB7)</f>
        <v>141.72999999999999</v>
      </c>
      <c r="CC6" s="22">
        <f t="shared" si="9"/>
        <v>142.86000000000001</v>
      </c>
      <c r="CD6" s="22">
        <f t="shared" si="9"/>
        <v>146.09</v>
      </c>
      <c r="CE6" s="22">
        <f t="shared" si="9"/>
        <v>146.62</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50.66</v>
      </c>
      <c r="CM6" s="22">
        <f t="shared" ref="CM6:CU6" si="10">IF(CM7="",NA(),CM7)</f>
        <v>51.82</v>
      </c>
      <c r="CN6" s="22">
        <f t="shared" si="10"/>
        <v>50.31</v>
      </c>
      <c r="CO6" s="22">
        <f t="shared" si="10"/>
        <v>49.5</v>
      </c>
      <c r="CP6" s="22">
        <f t="shared" si="10"/>
        <v>48.89</v>
      </c>
      <c r="CQ6" s="22">
        <f t="shared" si="10"/>
        <v>61.71</v>
      </c>
      <c r="CR6" s="22">
        <f t="shared" si="10"/>
        <v>63.12</v>
      </c>
      <c r="CS6" s="22">
        <f t="shared" si="10"/>
        <v>62.57</v>
      </c>
      <c r="CT6" s="22">
        <f t="shared" si="10"/>
        <v>61.56</v>
      </c>
      <c r="CU6" s="22">
        <f t="shared" si="10"/>
        <v>60.84</v>
      </c>
      <c r="CV6" s="21" t="str">
        <f>IF(CV7="","",IF(CV7="-","【-】","【"&amp;SUBSTITUTE(TEXT(CV7,"#,##0.00"),"-","△")&amp;"】"))</f>
        <v>【59.81】</v>
      </c>
      <c r="CW6" s="22">
        <f>IF(CW7="",NA(),CW7)</f>
        <v>96.8</v>
      </c>
      <c r="CX6" s="22">
        <f t="shared" ref="CX6:DF6" si="11">IF(CX7="",NA(),CX7)</f>
        <v>95.93</v>
      </c>
      <c r="CY6" s="22">
        <f t="shared" si="11"/>
        <v>97.6</v>
      </c>
      <c r="CZ6" s="22">
        <f t="shared" si="11"/>
        <v>97.66</v>
      </c>
      <c r="DA6" s="22">
        <f t="shared" si="11"/>
        <v>97.67</v>
      </c>
      <c r="DB6" s="22">
        <f t="shared" si="11"/>
        <v>90.03</v>
      </c>
      <c r="DC6" s="22">
        <f t="shared" si="11"/>
        <v>90.09</v>
      </c>
      <c r="DD6" s="22">
        <f t="shared" si="11"/>
        <v>90.21</v>
      </c>
      <c r="DE6" s="22">
        <f t="shared" si="11"/>
        <v>90.11</v>
      </c>
      <c r="DF6" s="22">
        <f t="shared" si="11"/>
        <v>89.73</v>
      </c>
      <c r="DG6" s="21" t="str">
        <f>IF(DG7="","",IF(DG7="-","【-】","【"&amp;SUBSTITUTE(TEXT(DG7,"#,##0.00"),"-","△")&amp;"】"))</f>
        <v>【89.42】</v>
      </c>
      <c r="DH6" s="22">
        <f>IF(DH7="",NA(),DH7)</f>
        <v>58.44</v>
      </c>
      <c r="DI6" s="22">
        <f t="shared" ref="DI6:DQ6" si="12">IF(DI7="",NA(),DI7)</f>
        <v>58.78</v>
      </c>
      <c r="DJ6" s="22">
        <f t="shared" si="12"/>
        <v>58.78</v>
      </c>
      <c r="DK6" s="22">
        <f t="shared" si="12"/>
        <v>57.77</v>
      </c>
      <c r="DL6" s="22">
        <f t="shared" si="12"/>
        <v>57.86</v>
      </c>
      <c r="DM6" s="22">
        <f t="shared" si="12"/>
        <v>49.6</v>
      </c>
      <c r="DN6" s="22">
        <f t="shared" si="12"/>
        <v>50.31</v>
      </c>
      <c r="DO6" s="22">
        <f t="shared" si="12"/>
        <v>50.74</v>
      </c>
      <c r="DP6" s="22">
        <f t="shared" si="12"/>
        <v>51.49</v>
      </c>
      <c r="DQ6" s="22">
        <f t="shared" si="12"/>
        <v>51.94</v>
      </c>
      <c r="DR6" s="21" t="str">
        <f>IF(DR7="","",IF(DR7="-","【-】","【"&amp;SUBSTITUTE(TEXT(DR7,"#,##0.00"),"-","△")&amp;"】"))</f>
        <v>【52.02】</v>
      </c>
      <c r="DS6" s="22">
        <f>IF(DS7="",NA(),DS7)</f>
        <v>22.06</v>
      </c>
      <c r="DT6" s="22">
        <f t="shared" ref="DT6:EB6" si="13">IF(DT7="",NA(),DT7)</f>
        <v>23.31</v>
      </c>
      <c r="DU6" s="22">
        <f t="shared" si="13"/>
        <v>23.57</v>
      </c>
      <c r="DV6" s="22">
        <f t="shared" si="13"/>
        <v>24.49</v>
      </c>
      <c r="DW6" s="22">
        <f t="shared" si="13"/>
        <v>25.6</v>
      </c>
      <c r="DX6" s="22">
        <f t="shared" si="13"/>
        <v>20.49</v>
      </c>
      <c r="DY6" s="22">
        <f t="shared" si="13"/>
        <v>21.34</v>
      </c>
      <c r="DZ6" s="22">
        <f t="shared" si="13"/>
        <v>23.27</v>
      </c>
      <c r="EA6" s="22">
        <f t="shared" si="13"/>
        <v>25.18</v>
      </c>
      <c r="EB6" s="22">
        <f t="shared" si="13"/>
        <v>26.52</v>
      </c>
      <c r="EC6" s="21" t="str">
        <f>IF(EC7="","",IF(EC7="-","【-】","【"&amp;SUBSTITUTE(TEXT(EC7,"#,##0.00"),"-","△")&amp;"】"))</f>
        <v>【25.37】</v>
      </c>
      <c r="ED6" s="22">
        <f>IF(ED7="",NA(),ED7)</f>
        <v>0.89</v>
      </c>
      <c r="EE6" s="22">
        <f t="shared" ref="EE6:EM6" si="14">IF(EE7="",NA(),EE7)</f>
        <v>0.74</v>
      </c>
      <c r="EF6" s="22">
        <f t="shared" si="14"/>
        <v>0.7</v>
      </c>
      <c r="EG6" s="22">
        <f t="shared" si="14"/>
        <v>0.56999999999999995</v>
      </c>
      <c r="EH6" s="22">
        <f t="shared" si="14"/>
        <v>0.6</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2">
      <c r="A7" s="15"/>
      <c r="B7" s="24">
        <v>2023</v>
      </c>
      <c r="C7" s="24">
        <v>272159</v>
      </c>
      <c r="D7" s="24">
        <v>46</v>
      </c>
      <c r="E7" s="24">
        <v>1</v>
      </c>
      <c r="F7" s="24">
        <v>0</v>
      </c>
      <c r="G7" s="24">
        <v>1</v>
      </c>
      <c r="H7" s="24" t="s">
        <v>92</v>
      </c>
      <c r="I7" s="24" t="s">
        <v>93</v>
      </c>
      <c r="J7" s="24" t="s">
        <v>94</v>
      </c>
      <c r="K7" s="24" t="s">
        <v>95</v>
      </c>
      <c r="L7" s="24" t="s">
        <v>96</v>
      </c>
      <c r="M7" s="24" t="s">
        <v>97</v>
      </c>
      <c r="N7" s="25" t="s">
        <v>98</v>
      </c>
      <c r="O7" s="25">
        <v>55.33</v>
      </c>
      <c r="P7" s="25">
        <v>100</v>
      </c>
      <c r="Q7" s="25">
        <v>2600</v>
      </c>
      <c r="R7" s="25">
        <v>225735</v>
      </c>
      <c r="S7" s="25">
        <v>24.7</v>
      </c>
      <c r="T7" s="25">
        <v>9139.07</v>
      </c>
      <c r="U7" s="25">
        <v>225140</v>
      </c>
      <c r="V7" s="25">
        <v>24.7</v>
      </c>
      <c r="W7" s="25">
        <v>9114.98</v>
      </c>
      <c r="X7" s="25">
        <v>105.76</v>
      </c>
      <c r="Y7" s="25">
        <v>112.82</v>
      </c>
      <c r="Z7" s="25">
        <v>112.68</v>
      </c>
      <c r="AA7" s="25">
        <v>113.12</v>
      </c>
      <c r="AB7" s="25">
        <v>111.55</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470.83</v>
      </c>
      <c r="AU7" s="25">
        <v>577.70000000000005</v>
      </c>
      <c r="AV7" s="25">
        <v>541.39</v>
      </c>
      <c r="AW7" s="25">
        <v>577.25</v>
      </c>
      <c r="AX7" s="25">
        <v>652.22</v>
      </c>
      <c r="AY7" s="25">
        <v>309.10000000000002</v>
      </c>
      <c r="AZ7" s="25">
        <v>306.08</v>
      </c>
      <c r="BA7" s="25">
        <v>306.14999999999998</v>
      </c>
      <c r="BB7" s="25">
        <v>297.54000000000002</v>
      </c>
      <c r="BC7" s="25">
        <v>289.44</v>
      </c>
      <c r="BD7" s="25">
        <v>243.36</v>
      </c>
      <c r="BE7" s="25">
        <v>278.20999999999998</v>
      </c>
      <c r="BF7" s="25">
        <v>315.42</v>
      </c>
      <c r="BG7" s="25">
        <v>279.5</v>
      </c>
      <c r="BH7" s="25">
        <v>350.21</v>
      </c>
      <c r="BI7" s="25">
        <v>301.42</v>
      </c>
      <c r="BJ7" s="25">
        <v>290.42</v>
      </c>
      <c r="BK7" s="25">
        <v>294.66000000000003</v>
      </c>
      <c r="BL7" s="25">
        <v>285.27</v>
      </c>
      <c r="BM7" s="25">
        <v>294.73</v>
      </c>
      <c r="BN7" s="25">
        <v>301.23</v>
      </c>
      <c r="BO7" s="25">
        <v>265.93</v>
      </c>
      <c r="BP7" s="25">
        <v>99.88</v>
      </c>
      <c r="BQ7" s="25">
        <v>92.38</v>
      </c>
      <c r="BR7" s="25">
        <v>105.04</v>
      </c>
      <c r="BS7" s="25">
        <v>83.38</v>
      </c>
      <c r="BT7" s="25">
        <v>96.81</v>
      </c>
      <c r="BU7" s="25">
        <v>106.11</v>
      </c>
      <c r="BV7" s="25">
        <v>103.75</v>
      </c>
      <c r="BW7" s="25">
        <v>105.3</v>
      </c>
      <c r="BX7" s="25">
        <v>99.41</v>
      </c>
      <c r="BY7" s="25">
        <v>101.11</v>
      </c>
      <c r="BZ7" s="25">
        <v>97.82</v>
      </c>
      <c r="CA7" s="25">
        <v>151.88999999999999</v>
      </c>
      <c r="CB7" s="25">
        <v>141.72999999999999</v>
      </c>
      <c r="CC7" s="25">
        <v>142.86000000000001</v>
      </c>
      <c r="CD7" s="25">
        <v>146.09</v>
      </c>
      <c r="CE7" s="25">
        <v>146.62</v>
      </c>
      <c r="CF7" s="25">
        <v>161.03</v>
      </c>
      <c r="CG7" s="25">
        <v>159.93</v>
      </c>
      <c r="CH7" s="25">
        <v>162.77000000000001</v>
      </c>
      <c r="CI7" s="25">
        <v>170.87</v>
      </c>
      <c r="CJ7" s="25">
        <v>171.09</v>
      </c>
      <c r="CK7" s="25">
        <v>177.56</v>
      </c>
      <c r="CL7" s="25">
        <v>50.66</v>
      </c>
      <c r="CM7" s="25">
        <v>51.82</v>
      </c>
      <c r="CN7" s="25">
        <v>50.31</v>
      </c>
      <c r="CO7" s="25">
        <v>49.5</v>
      </c>
      <c r="CP7" s="25">
        <v>48.89</v>
      </c>
      <c r="CQ7" s="25">
        <v>61.71</v>
      </c>
      <c r="CR7" s="25">
        <v>63.12</v>
      </c>
      <c r="CS7" s="25">
        <v>62.57</v>
      </c>
      <c r="CT7" s="25">
        <v>61.56</v>
      </c>
      <c r="CU7" s="25">
        <v>60.84</v>
      </c>
      <c r="CV7" s="25">
        <v>59.81</v>
      </c>
      <c r="CW7" s="25">
        <v>96.8</v>
      </c>
      <c r="CX7" s="25">
        <v>95.93</v>
      </c>
      <c r="CY7" s="25">
        <v>97.6</v>
      </c>
      <c r="CZ7" s="25">
        <v>97.66</v>
      </c>
      <c r="DA7" s="25">
        <v>97.67</v>
      </c>
      <c r="DB7" s="25">
        <v>90.03</v>
      </c>
      <c r="DC7" s="25">
        <v>90.09</v>
      </c>
      <c r="DD7" s="25">
        <v>90.21</v>
      </c>
      <c r="DE7" s="25">
        <v>90.11</v>
      </c>
      <c r="DF7" s="25">
        <v>89.73</v>
      </c>
      <c r="DG7" s="25">
        <v>89.42</v>
      </c>
      <c r="DH7" s="25">
        <v>58.44</v>
      </c>
      <c r="DI7" s="25">
        <v>58.78</v>
      </c>
      <c r="DJ7" s="25">
        <v>58.78</v>
      </c>
      <c r="DK7" s="25">
        <v>57.77</v>
      </c>
      <c r="DL7" s="25">
        <v>57.86</v>
      </c>
      <c r="DM7" s="25">
        <v>49.6</v>
      </c>
      <c r="DN7" s="25">
        <v>50.31</v>
      </c>
      <c r="DO7" s="25">
        <v>50.74</v>
      </c>
      <c r="DP7" s="25">
        <v>51.49</v>
      </c>
      <c r="DQ7" s="25">
        <v>51.94</v>
      </c>
      <c r="DR7" s="25">
        <v>52.02</v>
      </c>
      <c r="DS7" s="25">
        <v>22.06</v>
      </c>
      <c r="DT7" s="25">
        <v>23.31</v>
      </c>
      <c r="DU7" s="25">
        <v>23.57</v>
      </c>
      <c r="DV7" s="25">
        <v>24.49</v>
      </c>
      <c r="DW7" s="25">
        <v>25.6</v>
      </c>
      <c r="DX7" s="25">
        <v>20.49</v>
      </c>
      <c r="DY7" s="25">
        <v>21.34</v>
      </c>
      <c r="DZ7" s="25">
        <v>23.27</v>
      </c>
      <c r="EA7" s="25">
        <v>25.18</v>
      </c>
      <c r="EB7" s="25">
        <v>26.52</v>
      </c>
      <c r="EC7" s="25">
        <v>25.37</v>
      </c>
      <c r="ED7" s="25">
        <v>0.89</v>
      </c>
      <c r="EE7" s="25">
        <v>0.74</v>
      </c>
      <c r="EF7" s="25">
        <v>0.7</v>
      </c>
      <c r="EG7" s="25">
        <v>0.56999999999999995</v>
      </c>
      <c r="EH7" s="25">
        <v>0.6</v>
      </c>
      <c r="EI7" s="25">
        <v>0.72</v>
      </c>
      <c r="EJ7" s="25">
        <v>0.69</v>
      </c>
      <c r="EK7" s="25">
        <v>0.69</v>
      </c>
      <c r="EL7" s="25">
        <v>0.67</v>
      </c>
      <c r="EM7" s="25">
        <v>0.61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107</v>
      </c>
      <c r="E13" t="s">
        <v>107</v>
      </c>
      <c r="F13" t="s">
        <v>106</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岸井夏希</cp:lastModifiedBy>
  <dcterms:created xsi:type="dcterms:W3CDTF">2025-01-24T06:51:45Z</dcterms:created>
  <dcterms:modified xsi:type="dcterms:W3CDTF">2025-03-04T23:57:07Z</dcterms:modified>
  <cp:category/>
</cp:coreProperties>
</file>