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6年度（R5決算）\22_経営比較分析表\03_団体回答【2.10〆】\08 高槻市〇【館山】修正依頼中\水道事業\"/>
    </mc:Choice>
  </mc:AlternateContent>
  <xr:revisionPtr revIDLastSave="0" documentId="13_ncr:1_{6D9C39FB-5E29-432A-A0F2-5BA41A5FCD41}" xr6:coauthVersionLast="47" xr6:coauthVersionMax="47" xr10:uidLastSave="{00000000-0000-0000-0000-000000000000}"/>
  <workbookProtection workbookAlgorithmName="SHA-512" workbookHashValue="3lTroqe8ylL1s9MtzYC0KMn+Fg1Vr/RkwORvXxlMqVWOkVLTIOHqG3uW9vt4e6ZDke/WQSuUWd9N0x1ISsc5SA==" workbookSaltValue="HKmYxBD/rGLSkRGsYvHDrg==" workbookSpinCount="100000" lockStructure="1"/>
  <bookViews>
    <workbookView xWindow="-108" yWindow="-108" windowWidth="23256" windowHeight="1416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J85" i="4"/>
  <c r="H85" i="4"/>
  <c r="G85" i="4"/>
  <c r="BB10" i="4"/>
  <c r="AT10" i="4"/>
  <c r="P10" i="4"/>
  <c r="I10" i="4"/>
  <c r="BB8" i="4"/>
  <c r="AT8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<sst xmlns="http://schemas.openxmlformats.org/spreadsheetml/2006/main" count="228" uniqueCount="112">
  <si>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</si>
  <si>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</si>
  <si>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</si>
  <si>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</si>
  <si>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</si>
  <si>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</si>
  <si>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</si>
  <si>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</si>
  <si>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</si>
  <si>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</si>
  <si>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</si>
  <si>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</si>
  <si>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</si>
  <si>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</si>
  <si>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</si>
  <si>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</si>
  <si>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</si>
  <si>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</si>
  <si>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</si>
  <si>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</si>
  <si>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</si>
  <si>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</si>
  <si>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</si>
  <si>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</si>
  <si>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</si>
  <si>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</si>
  <si>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</si>
  <si>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</si>
  <si>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</si>
  <si>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</si>
  <si>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</si>
  <si>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</si>
  <si>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</si>
  <si>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</si>
  <si>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</si>
  <si>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</si>
  <si>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</si>
  <si>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</si>
  <si>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</si>
  <si>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</si>
  <si>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</si>
  <si>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</si>
  <si>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</si>
  <si>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</si>
  <si>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</si>
  <si>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</si>
  <si>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</si>
  <si>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</si>
  <si>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</si>
  <si>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</si>
  <si>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</si>
  <si>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</si>
  <si>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</si>
  <si>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</si>
  <si>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</si>
  <si>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</si>
  <si>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</si>
  <si>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</si>
  <si>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</si>
  <si>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</si>
  <si>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</si>
  <si>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</si>
  <si>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</si>
  <si>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</si>
  <si>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</si>
  <si>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</si>
  <si>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</si>
  <si>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</si>
  <si>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</si>
  <si>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</si>
  <si>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</si>
  <si>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</si>
  <si>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</si>
  <si>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</si>
  <si>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</si>
  <si>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</si>
  <si>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</si>
  <si>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</si>
  <si>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</si>
  <si>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</si>
  <si>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</si>
  <si>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</si>
  <si>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</si>
  <si>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</si>
  <si>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</si>
  <si>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</si>
  <si>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</si>
  <si>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</si>
  <si>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</si>
  <si>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</si>
  <si>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</si>
  <si>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</si>
  <si>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</si>
  <si>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高槻市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</si>
  <si>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</si>
  <si>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</si>
  <si>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</si>
  <si>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</si>
  <si>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</si>
  <si>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</si>
  <si>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</si>
  <si>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</si>
  <si>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</si>
  <si>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</si>
  <si>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</si>
  <si>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</si>
  <si>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</si>
  <si>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</si>
  <si>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</si>
  <si>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 xml:space="preserve">　①有形固定資産減価償却率は、類似団体平均値よりも高い水準が続いている状況です。
　②管路経年化率は、類似団体平均値の水準を下回っているものの、年々経年化は進んでいる状況です。
　③管路更新率は、計画通り推移しており、引き続き老朽管の更新に取り組んでいきます。
</t>
    </r>
    <r>
      <rPr>
        <sz val="10"/>
        <rFont val="ＭＳ ゴシック"/>
        <family val="3"/>
        <charset val="128"/>
      </rPr>
      <t>※令和元年度の管路更新率について、グラフで0.92％となっていますが、精査した結果、本来の値は0.76％となります。</t>
    </r>
    <rPh sb="109" eb="110">
      <t>ヒ</t>
    </rPh>
    <rPh sb="111" eb="112">
      <t>ツヅ</t>
    </rPh>
    <rPh sb="132" eb="134">
      <t>レイワ</t>
    </rPh>
    <rPh sb="134" eb="137">
      <t>ガンネンド</t>
    </rPh>
    <phoneticPr fontId="4"/>
  </si>
  <si>
    <t>　①経常収支比率は100％を上回っており、収支は健全な水準を維持しているものの、近年は水需要の低下等に伴い、新型コロナウイルス感染症の影響で特異な値となった令和2年度を除き、低下傾向でしたが、令和5年度は前年度から横ばいでの推移となりました。
　③流動比率は100％を大きく上回っており、短期債務に対する支払能力を十分に有しています。類似団体平均値と比較して大きく上回っているのは、企業債の新規借入の抑制により、流動負債が少なくなっているためです。
　④企業債残高対給水収益比率は、平成15年度を最後に、現在に至るまで企業債新規借入を行わず抑制に努めた結果、類似団体平均値と比較して顕著に少なくなっています。
　⑤料金回収率は、水道料金の基本料金の無償化6か月間(令和4年度は4か月間）を実施したことで100％を下回りましたが、無償化を実施しなかった場合は107.27％となり、類似団体平均値を上回ります。給水に係る費用を給水収益で確保できておりますが、近年は水需要の低下等に伴い、低下傾向にあります。
　⑥給水原価は類似団体平均を下回る水準で推移しており、効果的な事業運営が行われているといえます。
　⑦施設利用率は、類似団体平均値よりも高い水準を維持しており、効率的に施設を活用できています。
　⑧有収率は、類似団体平均値よりも高い水準を維持できています。</t>
    <rPh sb="96" eb="98">
      <t>レイワ</t>
    </rPh>
    <rPh sb="99" eb="101">
      <t>ネンド</t>
    </rPh>
    <rPh sb="102" eb="105">
      <t>ゼンネンド</t>
    </rPh>
    <rPh sb="107" eb="108">
      <t>ヨコ</t>
    </rPh>
    <rPh sb="112" eb="114">
      <t>スイイ</t>
    </rPh>
    <phoneticPr fontId="4"/>
  </si>
  <si>
    <r>
      <t>　現在は健全な経営状況ですが、本市の管路・施設の老朽化は進んでおり、今後さらなる事業費の増加が見込まれます。
　令和3年3月に経営戦略の内容を含む計画として策定した「高槻市水道事業基本計画(令和3年度～令和12年度)」に基づき、効率的な経営を行い、財源を確保しつつ必要な投資を行います。
　特に</t>
    </r>
    <r>
      <rPr>
        <sz val="11"/>
        <rFont val="ＭＳ ゴシック"/>
        <family val="3"/>
        <charset val="128"/>
      </rPr>
      <t>、管路の老朽化への対策については、過去の漏水履歴や埋設環境調査データを活用した更新基準に基づき、効果的に管路の更新を進めていきます。</t>
    </r>
    <r>
      <rPr>
        <sz val="11"/>
        <color theme="1"/>
        <rFont val="ＭＳ ゴシック"/>
        <family val="3"/>
        <charset val="128"/>
      </rPr>
      <t xml:space="preserve">
　また、物価上昇等、社会情勢の変化が及ぼす影響を注視し、健全な事業運営を持続できるよう、さらなる経営基盤の強化に取り組みます。
</t>
    </r>
    <rPh sb="145" eb="146">
      <t>トク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</si>
</sst>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0.81</c:v>
                </c:pt>
                <c:pt idx="2">
                  <c:v>0.68</c:v>
                </c:pt>
                <c:pt idx="3">
                  <c:v>0.81</c:v>
                </c:pt>
                <c:pt idx="4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F-45F6-8F03-A88567C3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0.73</c:v>
                </c:pt>
                <c:pt idx="1">
                  <c:v>0.79</c:v>
                </c:pt>
                <c:pt idx="2">
                  <c:v>0.75</c:v>
                </c:pt>
                <c:pt idx="3">
                  <c:v>0.78</c:v>
                </c:pt>
                <c:pt idx="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5F6-8F03-A88567C3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89.37</c:v>
                </c:pt>
                <c:pt idx="1">
                  <c:v>90.84</c:v>
                </c:pt>
                <c:pt idx="2">
                  <c:v>89.26</c:v>
                </c:pt>
                <c:pt idx="3">
                  <c:v>87.9</c:v>
                </c:pt>
                <c:pt idx="4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6-44CB-84F3-96007540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63.16</c:v>
                </c:pt>
                <c:pt idx="1">
                  <c:v>64.41</c:v>
                </c:pt>
                <c:pt idx="2">
                  <c:v>64.11</c:v>
                </c:pt>
                <c:pt idx="3">
                  <c:v>63.81</c:v>
                </c:pt>
                <c:pt idx="4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4CB-84F3-96007540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94.68</c:v>
                </c:pt>
                <c:pt idx="1">
                  <c:v>95.2</c:v>
                </c:pt>
                <c:pt idx="2">
                  <c:v>95.76</c:v>
                </c:pt>
                <c:pt idx="3">
                  <c:v>95.1</c:v>
                </c:pt>
                <c:pt idx="4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B22-8C20-A9538671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91.48</c:v>
                </c:pt>
                <c:pt idx="1">
                  <c:v>91.64</c:v>
                </c:pt>
                <c:pt idx="2">
                  <c:v>92.09</c:v>
                </c:pt>
                <c:pt idx="3">
                  <c:v>91.76</c:v>
                </c:pt>
                <c:pt idx="4">
                  <c:v>91.22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C-4B22-8C20-A9538671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120.59</c:v>
                </c:pt>
                <c:pt idx="1">
                  <c:v>123.05</c:v>
                </c:pt>
                <c:pt idx="2">
                  <c:v>117.74</c:v>
                </c:pt>
                <c:pt idx="3">
                  <c:v>115.09</c:v>
                </c:pt>
                <c:pt idx="4">
                  <c:v>115.13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C-45F6-9F42-3498919B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113.57</c:v>
                </c:pt>
                <c:pt idx="1">
                  <c:v>112.59</c:v>
                </c:pt>
                <c:pt idx="2">
                  <c:v>113.87</c:v>
                </c:pt>
                <c:pt idx="3">
                  <c:v>109.87</c:v>
                </c:pt>
                <c:pt idx="4">
                  <c:v>109.81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C-45F6-9F42-3498919B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52.79</c:v>
                </c:pt>
                <c:pt idx="1">
                  <c:v>53.6</c:v>
                </c:pt>
                <c:pt idx="2">
                  <c:v>54.56</c:v>
                </c:pt>
                <c:pt idx="3">
                  <c:v>55.5</c:v>
                </c:pt>
                <c:pt idx="4">
                  <c:v>55.42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3-49B3-9352-9943E13A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51.13</c:v>
                </c:pt>
                <c:pt idx="1">
                  <c:v>51.62</c:v>
                </c:pt>
                <c:pt idx="2">
                  <c:v>52.16</c:v>
                </c:pt>
                <c:pt idx="3">
                  <c:v>52.59</c:v>
                </c:pt>
                <c:pt idx="4">
                  <c:v>52.74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3-49B3-9352-9943E13A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15.32</c:v>
                </c:pt>
                <c:pt idx="1">
                  <c:v>16.149999999999999</c:v>
                </c:pt>
                <c:pt idx="2">
                  <c:v>17.64</c:v>
                </c:pt>
                <c:pt idx="3">
                  <c:v>18.559999999999999</c:v>
                </c:pt>
                <c:pt idx="4">
                  <c:v>19.649999999999999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4-414D-8D17-163F5E3B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22.41</c:v>
                </c:pt>
                <c:pt idx="1">
                  <c:v>23.68</c:v>
                </c:pt>
                <c:pt idx="2">
                  <c:v>25.76</c:v>
                </c:pt>
                <c:pt idx="3">
                  <c:v>27.51</c:v>
                </c:pt>
                <c:pt idx="4">
                  <c:v>28.57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4-414D-8D17-163F5E3B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4-4FF6-AA6E-5B0BDFF5D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4-4FF6-AA6E-5B0BDFF5D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424.96</c:v>
                </c:pt>
                <c:pt idx="1">
                  <c:v>490.65</c:v>
                </c:pt>
                <c:pt idx="2">
                  <c:v>614.27</c:v>
                </c:pt>
                <c:pt idx="3">
                  <c:v>682.87</c:v>
                </c:pt>
                <c:pt idx="4">
                  <c:v>651.79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5-4F04-9A75-132CEC83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250.03</c:v>
                </c:pt>
                <c:pt idx="1">
                  <c:v>239.45</c:v>
                </c:pt>
                <c:pt idx="2">
                  <c:v>246.01</c:v>
                </c:pt>
                <c:pt idx="3">
                  <c:v>228.89</c:v>
                </c:pt>
                <c:pt idx="4">
                  <c:v>232.66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F04-9A75-132CEC83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16.920000000000002</c:v>
                </c:pt>
                <c:pt idx="1">
                  <c:v>13.72</c:v>
                </c:pt>
                <c:pt idx="2">
                  <c:v>9.83</c:v>
                </c:pt>
                <c:pt idx="3">
                  <c:v>7.72</c:v>
                </c:pt>
                <c:pt idx="4">
                  <c:v>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9B4-92D1-F74EF585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254.19</c:v>
                </c:pt>
                <c:pt idx="1">
                  <c:v>259.56</c:v>
                </c:pt>
                <c:pt idx="2">
                  <c:v>248.92</c:v>
                </c:pt>
                <c:pt idx="3">
                  <c:v>251.26</c:v>
                </c:pt>
                <c:pt idx="4">
                  <c:v>255.84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B-49B4-92D1-F74EF585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112.8</c:v>
                </c:pt>
                <c:pt idx="1">
                  <c:v>110.05</c:v>
                </c:pt>
                <c:pt idx="2">
                  <c:v>108.8</c:v>
                </c:pt>
                <c:pt idx="3">
                  <c:v>95.78</c:v>
                </c:pt>
                <c:pt idx="4">
                  <c:v>90.82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C-457F-9DF2-E97CCE6A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107.42</c:v>
                </c:pt>
                <c:pt idx="1">
                  <c:v>105.07</c:v>
                </c:pt>
                <c:pt idx="2">
                  <c:v>107.54</c:v>
                </c:pt>
                <c:pt idx="3">
                  <c:v>101.93</c:v>
                </c:pt>
                <c:pt idx="4">
                  <c:v>102.36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C-457F-9DF2-E97CCE6A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131.36000000000001</c:v>
                </c:pt>
                <c:pt idx="1">
                  <c:v>126.78</c:v>
                </c:pt>
                <c:pt idx="2">
                  <c:v>131.47</c:v>
                </c:pt>
                <c:pt idx="3">
                  <c:v>137.32</c:v>
                </c:pt>
                <c:pt idx="4">
                  <c:v>136.63999999999999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10A-8FA1-BBEECF70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157.19</c:v>
                </c:pt>
                <c:pt idx="1">
                  <c:v>153.71</c:v>
                </c:pt>
                <c:pt idx="2">
                  <c:v>155.9</c:v>
                </c:pt>
                <c:pt idx="3">
                  <c:v>162.47</c:v>
                </c:pt>
                <c:pt idx="4">
                  <c:v>165.52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6-410A-8FA1-BBEECF70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大阪府　高槻市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A1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346972</v>
      </c>
      <c r="AM8" s="44"/>
      <c r="AN8" s="44"/>
      <c r="AO8" s="44"/>
      <c r="AP8" s="44"/>
      <c r="AQ8" s="44"/>
      <c r="AR8" s="44"/>
      <c r="AS8" s="44"/>
      <c r="AT8" s="45">
        <f>データ!$S$6</f>
        <v>105.29</v>
      </c>
      <c r="AU8" s="46"/>
      <c r="AV8" s="46"/>
      <c r="AW8" s="46"/>
      <c r="AX8" s="46"/>
      <c r="AY8" s="46"/>
      <c r="AZ8" s="46"/>
      <c r="BA8" s="46"/>
      <c r="BB8" s="47">
        <f>データ!$T$6</f>
        <v>3295.39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96.28</v>
      </c>
      <c r="J10" s="46"/>
      <c r="K10" s="46"/>
      <c r="L10" s="46"/>
      <c r="M10" s="46"/>
      <c r="N10" s="46"/>
      <c r="O10" s="80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2420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346139</v>
      </c>
      <c r="AM10" s="44"/>
      <c r="AN10" s="44"/>
      <c r="AO10" s="44"/>
      <c r="AP10" s="44"/>
      <c r="AQ10" s="44"/>
      <c r="AR10" s="44"/>
      <c r="AS10" s="44"/>
      <c r="AT10" s="45">
        <f>データ!$V$6</f>
        <v>55.85</v>
      </c>
      <c r="AU10" s="46"/>
      <c r="AV10" s="46"/>
      <c r="AW10" s="46"/>
      <c r="AX10" s="46"/>
      <c r="AY10" s="46"/>
      <c r="AZ10" s="46"/>
      <c r="BA10" s="46"/>
      <c r="BB10" s="47">
        <f>データ!$W$6</f>
        <v>6197.65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92" t="s">
        <v>110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1" t="s">
        <v>109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xAdnndXOnAmy0V6IrDfKd11GfI70lPaeKdnARuq7c6O/nIpcfiT8iQSDvW8umC7JuzAHpRCODEeZBviWRYDeQQ==" saltValue="wDZ0J9FVxeBSTRb1HihBm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272078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大阪府　高槻市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96.28</v>
      </c>
      <c r="P6" s="21">
        <f t="shared" si="3"/>
        <v>100</v>
      </c>
      <c r="Q6" s="21">
        <f t="shared" si="3"/>
        <v>2420</v>
      </c>
      <c r="R6" s="21">
        <f t="shared" si="3"/>
        <v>346972</v>
      </c>
      <c r="S6" s="21">
        <f t="shared" si="3"/>
        <v>105.29</v>
      </c>
      <c r="T6" s="21">
        <f t="shared" si="3"/>
        <v>3295.39</v>
      </c>
      <c r="U6" s="21">
        <f t="shared" si="3"/>
        <v>346139</v>
      </c>
      <c r="V6" s="21">
        <f t="shared" si="3"/>
        <v>55.85</v>
      </c>
      <c r="W6" s="21">
        <f t="shared" si="3"/>
        <v>6197.65</v>
      </c>
      <c r="X6" s="22">
        <f>IF(X7="",NA(),X7)</f>
        <v>120.59</v>
      </c>
      <c r="Y6" s="22">
        <f t="shared" ref="Y6:AG6" si="4">IF(Y7="",NA(),Y7)</f>
        <v>123.05</v>
      </c>
      <c r="Z6" s="22">
        <f t="shared" si="4"/>
        <v>117.74</v>
      </c>
      <c r="AA6" s="22">
        <f t="shared" si="4"/>
        <v>115.09</v>
      </c>
      <c r="AB6" s="22">
        <f t="shared" si="4"/>
        <v>115.13</v>
      </c>
      <c r="AC6" s="22">
        <f t="shared" si="4"/>
        <v>113.57</v>
      </c>
      <c r="AD6" s="22">
        <f t="shared" si="4"/>
        <v>112.59</v>
      </c>
      <c r="AE6" s="22">
        <f t="shared" si="4"/>
        <v>113.87</v>
      </c>
      <c r="AF6" s="22">
        <f t="shared" si="4"/>
        <v>109.87</v>
      </c>
      <c r="AG6" s="22">
        <f t="shared" si="4"/>
        <v>109.81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【1.50】</v>
      </c>
      <c r="AT6" s="22">
        <f>IF(AT7="",NA(),AT7)</f>
        <v>424.96</v>
      </c>
      <c r="AU6" s="22">
        <f t="shared" ref="AU6:BC6" si="6">IF(AU7="",NA(),AU7)</f>
        <v>490.65</v>
      </c>
      <c r="AV6" s="22">
        <f t="shared" si="6"/>
        <v>614.27</v>
      </c>
      <c r="AW6" s="22">
        <f t="shared" si="6"/>
        <v>682.87</v>
      </c>
      <c r="AX6" s="22">
        <f t="shared" si="6"/>
        <v>651.79</v>
      </c>
      <c r="AY6" s="22">
        <f t="shared" si="6"/>
        <v>250.03</v>
      </c>
      <c r="AZ6" s="22">
        <f t="shared" si="6"/>
        <v>239.45</v>
      </c>
      <c r="BA6" s="22">
        <f t="shared" si="6"/>
        <v>246.01</v>
      </c>
      <c r="BB6" s="22">
        <f t="shared" si="6"/>
        <v>228.89</v>
      </c>
      <c r="BC6" s="22">
        <f t="shared" si="6"/>
        <v>232.66</v>
      </c>
      <c r="BD6" s="21" t="str">
        <f>IF(BD7="","",IF(BD7="-","【-】","【"&amp;SUBSTITUTE(TEXT(BD7,"#,##0.00"),"-","△")&amp;"】"))</f>
        <v>【243.36】</v>
      </c>
      <c r="BE6" s="22">
        <f>IF(BE7="",NA(),BE7)</f>
        <v>16.920000000000002</v>
      </c>
      <c r="BF6" s="22">
        <f t="shared" ref="BF6:BN6" si="7">IF(BF7="",NA(),BF7)</f>
        <v>13.72</v>
      </c>
      <c r="BG6" s="22">
        <f t="shared" si="7"/>
        <v>9.83</v>
      </c>
      <c r="BH6" s="22">
        <f t="shared" si="7"/>
        <v>7.72</v>
      </c>
      <c r="BI6" s="22">
        <f t="shared" si="7"/>
        <v>5.99</v>
      </c>
      <c r="BJ6" s="22">
        <f t="shared" si="7"/>
        <v>254.19</v>
      </c>
      <c r="BK6" s="22">
        <f t="shared" si="7"/>
        <v>259.56</v>
      </c>
      <c r="BL6" s="22">
        <f t="shared" si="7"/>
        <v>248.92</v>
      </c>
      <c r="BM6" s="22">
        <f t="shared" si="7"/>
        <v>251.26</v>
      </c>
      <c r="BN6" s="22">
        <f t="shared" si="7"/>
        <v>255.84</v>
      </c>
      <c r="BO6" s="21" t="str">
        <f>IF(BO7="","",IF(BO7="-","【-】","【"&amp;SUBSTITUTE(TEXT(BO7,"#,##0.00"),"-","△")&amp;"】"))</f>
        <v>【265.93】</v>
      </c>
      <c r="BP6" s="22">
        <f>IF(BP7="",NA(),BP7)</f>
        <v>112.8</v>
      </c>
      <c r="BQ6" s="22">
        <f t="shared" ref="BQ6:BY6" si="8">IF(BQ7="",NA(),BQ7)</f>
        <v>110.05</v>
      </c>
      <c r="BR6" s="22">
        <f t="shared" si="8"/>
        <v>108.8</v>
      </c>
      <c r="BS6" s="22">
        <f t="shared" si="8"/>
        <v>95.78</v>
      </c>
      <c r="BT6" s="22">
        <f t="shared" si="8"/>
        <v>90.82</v>
      </c>
      <c r="BU6" s="22">
        <f t="shared" si="8"/>
        <v>107.42</v>
      </c>
      <c r="BV6" s="22">
        <f t="shared" si="8"/>
        <v>105.07</v>
      </c>
      <c r="BW6" s="22">
        <f t="shared" si="8"/>
        <v>107.54</v>
      </c>
      <c r="BX6" s="22">
        <f t="shared" si="8"/>
        <v>101.93</v>
      </c>
      <c r="BY6" s="22">
        <f t="shared" si="8"/>
        <v>102.36</v>
      </c>
      <c r="BZ6" s="21" t="str">
        <f>IF(BZ7="","",IF(BZ7="-","【-】","【"&amp;SUBSTITUTE(TEXT(BZ7,"#,##0.00"),"-","△")&amp;"】"))</f>
        <v>【97.82】</v>
      </c>
      <c r="CA6" s="22">
        <f>IF(CA7="",NA(),CA7)</f>
        <v>131.36000000000001</v>
      </c>
      <c r="CB6" s="22">
        <f t="shared" ref="CB6:CJ6" si="9">IF(CB7="",NA(),CB7)</f>
        <v>126.78</v>
      </c>
      <c r="CC6" s="22">
        <f t="shared" si="9"/>
        <v>131.47</v>
      </c>
      <c r="CD6" s="22">
        <f t="shared" si="9"/>
        <v>137.32</v>
      </c>
      <c r="CE6" s="22">
        <f t="shared" si="9"/>
        <v>136.63999999999999</v>
      </c>
      <c r="CF6" s="22">
        <f t="shared" si="9"/>
        <v>157.19</v>
      </c>
      <c r="CG6" s="22">
        <f t="shared" si="9"/>
        <v>153.71</v>
      </c>
      <c r="CH6" s="22">
        <f t="shared" si="9"/>
        <v>155.9</v>
      </c>
      <c r="CI6" s="22">
        <f t="shared" si="9"/>
        <v>162.47</v>
      </c>
      <c r="CJ6" s="22">
        <f t="shared" si="9"/>
        <v>165.52</v>
      </c>
      <c r="CK6" s="21" t="str">
        <f>IF(CK7="","",IF(CK7="-","【-】","【"&amp;SUBSTITUTE(TEXT(CK7,"#,##0.00"),"-","△")&amp;"】"))</f>
        <v>【177.56】</v>
      </c>
      <c r="CL6" s="22">
        <f>IF(CL7="",NA(),CL7)</f>
        <v>89.37</v>
      </c>
      <c r="CM6" s="22">
        <f t="shared" ref="CM6:CU6" si="10">IF(CM7="",NA(),CM7)</f>
        <v>90.84</v>
      </c>
      <c r="CN6" s="22">
        <f t="shared" si="10"/>
        <v>89.26</v>
      </c>
      <c r="CO6" s="22">
        <f t="shared" si="10"/>
        <v>87.9</v>
      </c>
      <c r="CP6" s="22">
        <f t="shared" si="10"/>
        <v>88.1</v>
      </c>
      <c r="CQ6" s="22">
        <f t="shared" si="10"/>
        <v>63.16</v>
      </c>
      <c r="CR6" s="22">
        <f t="shared" si="10"/>
        <v>64.41</v>
      </c>
      <c r="CS6" s="22">
        <f t="shared" si="10"/>
        <v>64.11</v>
      </c>
      <c r="CT6" s="22">
        <f t="shared" si="10"/>
        <v>63.81</v>
      </c>
      <c r="CU6" s="22">
        <f t="shared" si="10"/>
        <v>63.58</v>
      </c>
      <c r="CV6" s="21" t="str">
        <f>IF(CV7="","",IF(CV7="-","【-】","【"&amp;SUBSTITUTE(TEXT(CV7,"#,##0.00"),"-","△")&amp;"】"))</f>
        <v>【59.81】</v>
      </c>
      <c r="CW6" s="22">
        <f>IF(CW7="",NA(),CW7)</f>
        <v>94.68</v>
      </c>
      <c r="CX6" s="22">
        <f t="shared" ref="CX6:DF6" si="11">IF(CX7="",NA(),CX7)</f>
        <v>95.2</v>
      </c>
      <c r="CY6" s="22">
        <f t="shared" si="11"/>
        <v>95.76</v>
      </c>
      <c r="CZ6" s="22">
        <f t="shared" si="11"/>
        <v>95.1</v>
      </c>
      <c r="DA6" s="22">
        <f t="shared" si="11"/>
        <v>93.75</v>
      </c>
      <c r="DB6" s="22">
        <f t="shared" si="11"/>
        <v>91.48</v>
      </c>
      <c r="DC6" s="22">
        <f t="shared" si="11"/>
        <v>91.64</v>
      </c>
      <c r="DD6" s="22">
        <f t="shared" si="11"/>
        <v>92.09</v>
      </c>
      <c r="DE6" s="22">
        <f t="shared" si="11"/>
        <v>91.76</v>
      </c>
      <c r="DF6" s="22">
        <f t="shared" si="11"/>
        <v>91.22</v>
      </c>
      <c r="DG6" s="21" t="str">
        <f>IF(DG7="","",IF(DG7="-","【-】","【"&amp;SUBSTITUTE(TEXT(DG7,"#,##0.00"),"-","△")&amp;"】"))</f>
        <v>【89.42】</v>
      </c>
      <c r="DH6" s="22">
        <f>IF(DH7="",NA(),DH7)</f>
        <v>52.79</v>
      </c>
      <c r="DI6" s="22">
        <f t="shared" ref="DI6:DQ6" si="12">IF(DI7="",NA(),DI7)</f>
        <v>53.6</v>
      </c>
      <c r="DJ6" s="22">
        <f t="shared" si="12"/>
        <v>54.56</v>
      </c>
      <c r="DK6" s="22">
        <f t="shared" si="12"/>
        <v>55.5</v>
      </c>
      <c r="DL6" s="22">
        <f t="shared" si="12"/>
        <v>55.42</v>
      </c>
      <c r="DM6" s="22">
        <f t="shared" si="12"/>
        <v>51.13</v>
      </c>
      <c r="DN6" s="22">
        <f t="shared" si="12"/>
        <v>51.62</v>
      </c>
      <c r="DO6" s="22">
        <f t="shared" si="12"/>
        <v>52.16</v>
      </c>
      <c r="DP6" s="22">
        <f t="shared" si="12"/>
        <v>52.59</v>
      </c>
      <c r="DQ6" s="22">
        <f t="shared" si="12"/>
        <v>52.74</v>
      </c>
      <c r="DR6" s="21" t="str">
        <f>IF(DR7="","",IF(DR7="-","【-】","【"&amp;SUBSTITUTE(TEXT(DR7,"#,##0.00"),"-","△")&amp;"】"))</f>
        <v>【52.02】</v>
      </c>
      <c r="DS6" s="22">
        <f>IF(DS7="",NA(),DS7)</f>
        <v>15.32</v>
      </c>
      <c r="DT6" s="22">
        <f t="shared" ref="DT6:EB6" si="13">IF(DT7="",NA(),DT7)</f>
        <v>16.149999999999999</v>
      </c>
      <c r="DU6" s="22">
        <f t="shared" si="13"/>
        <v>17.64</v>
      </c>
      <c r="DV6" s="22">
        <f t="shared" si="13"/>
        <v>18.559999999999999</v>
      </c>
      <c r="DW6" s="22">
        <f t="shared" si="13"/>
        <v>19.649999999999999</v>
      </c>
      <c r="DX6" s="22">
        <f t="shared" si="13"/>
        <v>22.41</v>
      </c>
      <c r="DY6" s="22">
        <f t="shared" si="13"/>
        <v>23.68</v>
      </c>
      <c r="DZ6" s="22">
        <f t="shared" si="13"/>
        <v>25.76</v>
      </c>
      <c r="EA6" s="22">
        <f t="shared" si="13"/>
        <v>27.51</v>
      </c>
      <c r="EB6" s="22">
        <f t="shared" si="13"/>
        <v>28.57</v>
      </c>
      <c r="EC6" s="21" t="str">
        <f>IF(EC7="","",IF(EC7="-","【-】","【"&amp;SUBSTITUTE(TEXT(EC7,"#,##0.00"),"-","△")&amp;"】"))</f>
        <v>【25.37】</v>
      </c>
      <c r="ED6" s="22">
        <f>IF(ED7="",NA(),ED7)</f>
        <v>0.92</v>
      </c>
      <c r="EE6" s="22">
        <f t="shared" ref="EE6:EM6" si="14">IF(EE7="",NA(),EE7)</f>
        <v>0.81</v>
      </c>
      <c r="EF6" s="22">
        <f t="shared" si="14"/>
        <v>0.68</v>
      </c>
      <c r="EG6" s="22">
        <f t="shared" si="14"/>
        <v>0.81</v>
      </c>
      <c r="EH6" s="22">
        <f t="shared" si="14"/>
        <v>0.71</v>
      </c>
      <c r="EI6" s="22">
        <f t="shared" si="14"/>
        <v>0.73</v>
      </c>
      <c r="EJ6" s="22">
        <f t="shared" si="14"/>
        <v>0.79</v>
      </c>
      <c r="EK6" s="22">
        <f t="shared" si="14"/>
        <v>0.75</v>
      </c>
      <c r="EL6" s="22">
        <f t="shared" si="14"/>
        <v>0.78</v>
      </c>
      <c r="EM6" s="22">
        <f t="shared" si="14"/>
        <v>0.73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272078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96.28</v>
      </c>
      <c r="P7" s="25">
        <v>100</v>
      </c>
      <c r="Q7" s="25">
        <v>2420</v>
      </c>
      <c r="R7" s="25">
        <v>346972</v>
      </c>
      <c r="S7" s="25">
        <v>105.29</v>
      </c>
      <c r="T7" s="25">
        <v>3295.39</v>
      </c>
      <c r="U7" s="25">
        <v>346139</v>
      </c>
      <c r="V7" s="25">
        <v>55.85</v>
      </c>
      <c r="W7" s="25">
        <v>6197.65</v>
      </c>
      <c r="X7" s="25">
        <v>120.59</v>
      </c>
      <c r="Y7" s="25">
        <v>123.05</v>
      </c>
      <c r="Z7" s="25">
        <v>117.74</v>
      </c>
      <c r="AA7" s="25">
        <v>115.09</v>
      </c>
      <c r="AB7" s="25">
        <v>115.13</v>
      </c>
      <c r="AC7" s="25">
        <v>113.57</v>
      </c>
      <c r="AD7" s="25">
        <v>112.59</v>
      </c>
      <c r="AE7" s="25">
        <v>113.87</v>
      </c>
      <c r="AF7" s="25">
        <v>109.87</v>
      </c>
      <c r="AG7" s="25">
        <v>109.81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1.5</v>
      </c>
      <c r="AT7" s="25">
        <v>424.96</v>
      </c>
      <c r="AU7" s="25">
        <v>490.65</v>
      </c>
      <c r="AV7" s="25">
        <v>614.27</v>
      </c>
      <c r="AW7" s="25">
        <v>682.87</v>
      </c>
      <c r="AX7" s="25">
        <v>651.79</v>
      </c>
      <c r="AY7" s="25">
        <v>250.03</v>
      </c>
      <c r="AZ7" s="25">
        <v>239.45</v>
      </c>
      <c r="BA7" s="25">
        <v>246.01</v>
      </c>
      <c r="BB7" s="25">
        <v>228.89</v>
      </c>
      <c r="BC7" s="25">
        <v>232.66</v>
      </c>
      <c r="BD7" s="25">
        <v>243.36</v>
      </c>
      <c r="BE7" s="25">
        <v>16.920000000000002</v>
      </c>
      <c r="BF7" s="25">
        <v>13.72</v>
      </c>
      <c r="BG7" s="25">
        <v>9.83</v>
      </c>
      <c r="BH7" s="25">
        <v>7.72</v>
      </c>
      <c r="BI7" s="25">
        <v>5.99</v>
      </c>
      <c r="BJ7" s="25">
        <v>254.19</v>
      </c>
      <c r="BK7" s="25">
        <v>259.56</v>
      </c>
      <c r="BL7" s="25">
        <v>248.92</v>
      </c>
      <c r="BM7" s="25">
        <v>251.26</v>
      </c>
      <c r="BN7" s="25">
        <v>255.84</v>
      </c>
      <c r="BO7" s="25">
        <v>265.93</v>
      </c>
      <c r="BP7" s="25">
        <v>112.8</v>
      </c>
      <c r="BQ7" s="25">
        <v>110.05</v>
      </c>
      <c r="BR7" s="25">
        <v>108.8</v>
      </c>
      <c r="BS7" s="25">
        <v>95.78</v>
      </c>
      <c r="BT7" s="25">
        <v>90.82</v>
      </c>
      <c r="BU7" s="25">
        <v>107.42</v>
      </c>
      <c r="BV7" s="25">
        <v>105.07</v>
      </c>
      <c r="BW7" s="25">
        <v>107.54</v>
      </c>
      <c r="BX7" s="25">
        <v>101.93</v>
      </c>
      <c r="BY7" s="25">
        <v>102.36</v>
      </c>
      <c r="BZ7" s="25">
        <v>97.82</v>
      </c>
      <c r="CA7" s="25">
        <v>131.36000000000001</v>
      </c>
      <c r="CB7" s="25">
        <v>126.78</v>
      </c>
      <c r="CC7" s="25">
        <v>131.47</v>
      </c>
      <c r="CD7" s="25">
        <v>137.32</v>
      </c>
      <c r="CE7" s="25">
        <v>136.63999999999999</v>
      </c>
      <c r="CF7" s="25">
        <v>157.19</v>
      </c>
      <c r="CG7" s="25">
        <v>153.71</v>
      </c>
      <c r="CH7" s="25">
        <v>155.9</v>
      </c>
      <c r="CI7" s="25">
        <v>162.47</v>
      </c>
      <c r="CJ7" s="25">
        <v>165.52</v>
      </c>
      <c r="CK7" s="25">
        <v>177.56</v>
      </c>
      <c r="CL7" s="25">
        <v>89.37</v>
      </c>
      <c r="CM7" s="25">
        <v>90.84</v>
      </c>
      <c r="CN7" s="25">
        <v>89.26</v>
      </c>
      <c r="CO7" s="25">
        <v>87.9</v>
      </c>
      <c r="CP7" s="25">
        <v>88.1</v>
      </c>
      <c r="CQ7" s="25">
        <v>63.16</v>
      </c>
      <c r="CR7" s="25">
        <v>64.41</v>
      </c>
      <c r="CS7" s="25">
        <v>64.11</v>
      </c>
      <c r="CT7" s="25">
        <v>63.81</v>
      </c>
      <c r="CU7" s="25">
        <v>63.58</v>
      </c>
      <c r="CV7" s="25">
        <v>59.81</v>
      </c>
      <c r="CW7" s="25">
        <v>94.68</v>
      </c>
      <c r="CX7" s="25">
        <v>95.2</v>
      </c>
      <c r="CY7" s="25">
        <v>95.76</v>
      </c>
      <c r="CZ7" s="25">
        <v>95.1</v>
      </c>
      <c r="DA7" s="25">
        <v>93.75</v>
      </c>
      <c r="DB7" s="25">
        <v>91.48</v>
      </c>
      <c r="DC7" s="25">
        <v>91.64</v>
      </c>
      <c r="DD7" s="25">
        <v>92.09</v>
      </c>
      <c r="DE7" s="25">
        <v>91.76</v>
      </c>
      <c r="DF7" s="25">
        <v>91.22</v>
      </c>
      <c r="DG7" s="25">
        <v>89.42</v>
      </c>
      <c r="DH7" s="25">
        <v>52.79</v>
      </c>
      <c r="DI7" s="25">
        <v>53.6</v>
      </c>
      <c r="DJ7" s="25">
        <v>54.56</v>
      </c>
      <c r="DK7" s="25">
        <v>55.5</v>
      </c>
      <c r="DL7" s="25">
        <v>55.42</v>
      </c>
      <c r="DM7" s="25">
        <v>51.13</v>
      </c>
      <c r="DN7" s="25">
        <v>51.62</v>
      </c>
      <c r="DO7" s="25">
        <v>52.16</v>
      </c>
      <c r="DP7" s="25">
        <v>52.59</v>
      </c>
      <c r="DQ7" s="25">
        <v>52.74</v>
      </c>
      <c r="DR7" s="25">
        <v>52.02</v>
      </c>
      <c r="DS7" s="25">
        <v>15.32</v>
      </c>
      <c r="DT7" s="25">
        <v>16.149999999999999</v>
      </c>
      <c r="DU7" s="25">
        <v>17.64</v>
      </c>
      <c r="DV7" s="25">
        <v>18.559999999999999</v>
      </c>
      <c r="DW7" s="25">
        <v>19.649999999999999</v>
      </c>
      <c r="DX7" s="25">
        <v>22.41</v>
      </c>
      <c r="DY7" s="25">
        <v>23.68</v>
      </c>
      <c r="DZ7" s="25">
        <v>25.76</v>
      </c>
      <c r="EA7" s="25">
        <v>27.51</v>
      </c>
      <c r="EB7" s="25">
        <v>28.57</v>
      </c>
      <c r="EC7" s="25">
        <v>25.37</v>
      </c>
      <c r="ED7" s="25">
        <v>0.92</v>
      </c>
      <c r="EE7" s="25">
        <v>0.81</v>
      </c>
      <c r="EF7" s="25">
        <v>0.68</v>
      </c>
      <c r="EG7" s="25">
        <v>0.81</v>
      </c>
      <c r="EH7" s="25">
        <v>0.71</v>
      </c>
      <c r="EI7" s="25">
        <v>0.73</v>
      </c>
      <c r="EJ7" s="25">
        <v>0.79</v>
      </c>
      <c r="EK7" s="25">
        <v>0.75</v>
      </c>
      <c r="EL7" s="25">
        <v>0.78</v>
      </c>
      <c r="EM7" s="25">
        <v>0.73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館山　裕樹</cp:lastModifiedBy>
  <dcterms:created xsi:type="dcterms:W3CDTF">2025-01-24T06:51:40Z</dcterms:created>
  <dcterms:modified xsi:type="dcterms:W3CDTF">2025-02-19T01:37:02Z</dcterms:modified>
  <cp:category/>
</cp:coreProperties>
</file>