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3FF79E1E-0D50-4ACA-8799-87D95FA7E074}" xr6:coauthVersionLast="47" xr6:coauthVersionMax="47" xr10:uidLastSave="{00000000-0000-0000-0000-000000000000}"/>
  <workbookProtection workbookAlgorithmName="SHA-512" workbookHashValue="w9irtvruIkuW16iLGO2i2gs5LWwHPGFsGrTbuaeQkZVyu8udqca45CCCDPTO2Az77JYqbD7Lf2xLO5DX+AoMtg==" workbookSaltValue="o2mpJHLi0iNFaRFoMRvWHw=="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AT10" i="4"/>
  <c r="P10"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<sst xmlns="http://schemas.openxmlformats.org/spreadsheetml/2006/main" count="257" uniqueCount="116">
  <si>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</si>
  <si>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</si>
  <si>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</si>
  <si>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</si>
  <si>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</si>
  <si>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</si>
  <si>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</si>
  <si>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</si>
  <si>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</si>
  <si>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</si>
  <si>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</si>
  <si>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</si>
  <si>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</si>
  <si>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</si>
  <si>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</si>
  <si>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</si>
  <si>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</si>
  <si>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</si>
  <si>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</si>
  <si>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</si>
  <si>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</si>
  <si>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</si>
  <si>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</si>
  <si>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</si>
  <si>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</si>
  <si>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</si>
  <si>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</si>
  <si>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</si>
  <si>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</si>
  <si>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</si>
  <si>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</si>
  <si>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</si>
  <si>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</si>
  <si>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</si>
  <si>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</si>
  <si>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</si>
  <si>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</si>
  <si>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</si>
  <si>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</si>
  <si>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</si>
  <si>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</si>
  <si>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</si>
  <si>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</si>
  <si>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</si>
  <si>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</si>
  <si>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</si>
  <si>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</si>
  <si>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</si>
  <si>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</si>
  <si>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</si>
  <si>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</si>
  <si>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</si>
  <si>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</si>
  <si>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</si>
  <si>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</si>
  <si>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</si>
  <si>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</si>
  <si>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</si>
  <si>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</si>
  <si>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</si>
  <si>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</si>
  <si>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</si>
  <si>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</si>
  <si>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</si>
  <si>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</si>
  <si>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</si>
  <si>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</si>
  <si>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</si>
  <si>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</si>
  <si>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</si>
  <si>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</si>
  <si>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</si>
  <si>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</si>
  <si>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</si>
  <si>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</si>
  <si>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</si>
  <si>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</si>
  <si>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</si>
  <si>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</si>
  <si>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</si>
  <si>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</si>
  <si>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</si>
  <si>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</si>
  <si>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</si>
  <si>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</si>
  <si>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</si>
  <si>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</si>
  <si>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</si>
  <si>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</si>
  <si>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</si>
  <si>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</si>
  <si>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</si>
  <si>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</si>
  <si>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</si>
  <si>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</si>
  <si>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</si>
  <si>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</si>
  <si>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</si>
  <si>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</si>
  <si>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</si>
  <si>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</si>
  <si>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</si>
  <si>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</si>
  <si>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</si>
  <si>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</si>
  <si>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</si>
  <si>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</si>
  <si>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</si>
  <si>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</si>
  <si>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</si>
  <si>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</si>
  <si>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</si>
  <si>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</si>
  <si>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①経常収支比率について、約1億5,194万円の純利益が発生したものの、0.90ポイント減の106.24％となり、類似団体平均値を0.41ポイント下回りましたが、ほぼ同数値となっています。
　③流動比率について、0.63ポイント増の44.70%となりました。類似団体平均値と比べて低いのは、保有している現預金が少ないこと、過去の下水道整備への投資や事業費を補うために借り入れた企業債の償還金の割合が大きいことが主な要因です。　
　④企業債残高対事業規模比率について、40.84ポイント減の700.24%となりました。類似団体平均値を少し上回りましたが、企業債の償還が順調に進んでいます。　　　　　　　　　　　　　　　　　　　　　　　
　⑤経費回収率について、116.61%で1.24ポイント増と、100%以上の水準となっています。
これは汚水整備が概成していることと、単独公共を流域下水道へ接続したことで下水処理場を廃止し、ポンプ場機能として運用したことでの経費節減効果と考えられます。
　⑥汚水処理原価について、1.1円減の127.55円となり大きな変動はないものの、類似団体平均値を11.57円下回りました。
　⑧水洗化率について、0.02ポイント増の90.70%となりましたが類似団体平均値を下回っている状況です。汚水整備が概成、90％を超え伸び率が鈍化してきている状況になっています。
　※令和２年度より地方公営企業法を一部適用したため、令和元年度以前の数値は計上していません。</t>
    <rPh sb="44" eb="45">
      <t>ゲン</t>
    </rPh>
    <rPh sb="83" eb="86">
      <t>ドウスウチ</t>
    </rPh>
    <rPh sb="266" eb="267">
      <t>スコ</t>
    </rPh>
    <rPh sb="268" eb="270">
      <t>ウワマワ</t>
    </rPh>
    <rPh sb="279" eb="281">
      <t>ジュンチョウ</t>
    </rPh>
    <rPh sb="494" eb="495">
      <t>エン</t>
    </rPh>
    <rPh sb="495" eb="497">
      <t>シタマワ</t>
    </rPh>
    <rPh sb="556" eb="560">
      <t>オスイセイビ</t>
    </rPh>
    <rPh sb="561" eb="563">
      <t>ガイセイ</t>
    </rPh>
    <phoneticPr fontId="4"/>
  </si>
  <si>
    <t>　①有形固定資産減価償却率について、0.75ポイント増の50.31%となりました。類似団体平均値と比べて高くなっており、将来の施設の改築や更新の必要性が比較的高いものと考えられます。
　②管渠老朽化率について、本市の下水道施設は、経過年数が50年に満たないため、本格的な老朽化対策の時期は到来しておらず0となっています。
　③について、上記と同様の理由で当該値が0.00％と　なっているものです。
　※令和２年度より地方公営企業法を一部適用したため、令和元年度以前の数値は計上していません。</t>
    <phoneticPr fontId="4"/>
  </si>
  <si>
    <t>　令和2年4月1日から公営企業法を適用し、令和5年度決算は約1億5,194万円の黒字を計上しました。しかし、近年の人口減少傾向や有収水量の減少傾向による下水道使用料の減が見込まれるなかで、継続的に下水道施設の建設・更新工事や維持管理を行っていくための財源を将来に渡って確保し続ける必要があります。
　持続可能な下水道事業の運営を行っていくためにも、本市におきましても、総務省より要請された「経営戦略」を令和２年度に策定・公表したところです。
　企業会計の趣旨に則った収支計画により、計画的な建設・更新工事、下水道施設の効率的な維持管理、費用対効果を踏まえた経費の節減など経営の効率化に努めるとともに、下水道使用料の適正化を含め将来を見据えつつ、経営基盤の強化を図り、継続的で健全な下水道経営を目指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</si>
</sst>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75-4380-B2AB-49ABA865B4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0.06</c:v>
                </c:pt>
              </c:numCache>
            </c:numRef>
          </c:val>
          <c:smooth val="0"/>
          <c:extLst>
            <c:ext xmlns:c16="http://schemas.microsoft.com/office/drawing/2014/chart" uri="{C3380CC4-5D6E-409C-BE32-E72D297353CC}">
              <c16:uniqueId val="{00000001-4575-4380-B2AB-49ABA865B4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6F-4E5F-B1E4-9CBA5FA685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60.13</c:v>
                </c:pt>
              </c:numCache>
            </c:numRef>
          </c:val>
          <c:smooth val="0"/>
          <c:extLst>
            <c:ext xmlns:c16="http://schemas.microsoft.com/office/drawing/2014/chart" uri="{C3380CC4-5D6E-409C-BE32-E72D297353CC}">
              <c16:uniqueId val="{00000001-F46F-4E5F-B1E4-9CBA5FA685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90.17</c:v>
                </c:pt>
                <c:pt idx="2">
                  <c:v>90.57</c:v>
                </c:pt>
                <c:pt idx="3">
                  <c:v>90.68</c:v>
                </c:pt>
                <c:pt idx="4">
                  <c:v>90.7</c:v>
                </c:pt>
              </c:numCache>
            </c:numRef>
          </c:val>
          <c:extLst>
            <c:ext xmlns:c16="http://schemas.microsoft.com/office/drawing/2014/chart" uri="{C3380CC4-5D6E-409C-BE32-E72D297353CC}">
              <c16:uniqueId val="{00000000-67CC-4543-8C8E-3CF10A24E2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94.37</c:v>
                </c:pt>
              </c:numCache>
            </c:numRef>
          </c:val>
          <c:smooth val="0"/>
          <c:extLst>
            <c:ext xmlns:c16="http://schemas.microsoft.com/office/drawing/2014/chart" uri="{C3380CC4-5D6E-409C-BE32-E72D297353CC}">
              <c16:uniqueId val="{00000001-67CC-4543-8C8E-3CF10A24E2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105.24</c:v>
                </c:pt>
                <c:pt idx="2">
                  <c:v>106.66</c:v>
                </c:pt>
                <c:pt idx="3">
                  <c:v>107.14</c:v>
                </c:pt>
                <c:pt idx="4">
                  <c:v>106.24</c:v>
                </c:pt>
              </c:numCache>
            </c:numRef>
          </c:val>
          <c:extLst>
            <c:ext xmlns:c16="http://schemas.microsoft.com/office/drawing/2014/chart" uri="{C3380CC4-5D6E-409C-BE32-E72D297353CC}">
              <c16:uniqueId val="{00000000-0A3D-4C6D-8BB8-87D8D6FAA6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106.65</c:v>
                </c:pt>
              </c:numCache>
            </c:numRef>
          </c:val>
          <c:smooth val="0"/>
          <c:extLst>
            <c:ext xmlns:c16="http://schemas.microsoft.com/office/drawing/2014/chart" uri="{C3380CC4-5D6E-409C-BE32-E72D297353CC}">
              <c16:uniqueId val="{00000001-0A3D-4C6D-8BB8-87D8D6FAA6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46.93</c:v>
                </c:pt>
                <c:pt idx="2">
                  <c:v>48.18</c:v>
                </c:pt>
                <c:pt idx="3">
                  <c:v>49.56</c:v>
                </c:pt>
                <c:pt idx="4">
                  <c:v>50.31</c:v>
                </c:pt>
              </c:numCache>
            </c:numRef>
          </c:val>
          <c:extLst>
            <c:ext xmlns:c16="http://schemas.microsoft.com/office/drawing/2014/chart" uri="{C3380CC4-5D6E-409C-BE32-E72D297353CC}">
              <c16:uniqueId val="{00000000-9BF6-485C-85F8-C221B45FA3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30.01</c:v>
                </c:pt>
              </c:numCache>
            </c:numRef>
          </c:val>
          <c:smooth val="0"/>
          <c:extLst>
            <c:ext xmlns:c16="http://schemas.microsoft.com/office/drawing/2014/chart" uri="{C3380CC4-5D6E-409C-BE32-E72D297353CC}">
              <c16:uniqueId val="{00000001-9BF6-485C-85F8-C221B45FA3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7F-415A-88D5-8C61F585EC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3.43</c:v>
                </c:pt>
              </c:numCache>
            </c:numRef>
          </c:val>
          <c:smooth val="0"/>
          <c:extLst>
            <c:ext xmlns:c16="http://schemas.microsoft.com/office/drawing/2014/chart" uri="{C3380CC4-5D6E-409C-BE32-E72D297353CC}">
              <c16:uniqueId val="{00000001-BD7F-415A-88D5-8C61F585EC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2F0-403C-BC06-3986703307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6.74</c:v>
                </c:pt>
              </c:numCache>
            </c:numRef>
          </c:val>
          <c:smooth val="0"/>
          <c:extLst>
            <c:ext xmlns:c16="http://schemas.microsoft.com/office/drawing/2014/chart" uri="{C3380CC4-5D6E-409C-BE32-E72D297353CC}">
              <c16:uniqueId val="{00000001-22F0-403C-BC06-3986703307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17.62</c:v>
                </c:pt>
                <c:pt idx="2">
                  <c:v>29.36</c:v>
                </c:pt>
                <c:pt idx="3">
                  <c:v>44.07</c:v>
                </c:pt>
                <c:pt idx="4">
                  <c:v>44.7</c:v>
                </c:pt>
              </c:numCache>
            </c:numRef>
          </c:val>
          <c:extLst>
            <c:ext xmlns:c16="http://schemas.microsoft.com/office/drawing/2014/chart" uri="{C3380CC4-5D6E-409C-BE32-E72D297353CC}">
              <c16:uniqueId val="{00000000-76D0-443B-A927-576D402C17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85.86</c:v>
                </c:pt>
              </c:numCache>
            </c:numRef>
          </c:val>
          <c:smooth val="0"/>
          <c:extLst>
            <c:ext xmlns:c16="http://schemas.microsoft.com/office/drawing/2014/chart" uri="{C3380CC4-5D6E-409C-BE32-E72D297353CC}">
              <c16:uniqueId val="{00000001-76D0-443B-A927-576D402C17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681.93</c:v>
                </c:pt>
                <c:pt idx="2">
                  <c:v>773.01</c:v>
                </c:pt>
                <c:pt idx="3">
                  <c:v>741.08</c:v>
                </c:pt>
                <c:pt idx="4">
                  <c:v>700.24</c:v>
                </c:pt>
              </c:numCache>
            </c:numRef>
          </c:val>
          <c:extLst>
            <c:ext xmlns:c16="http://schemas.microsoft.com/office/drawing/2014/chart" uri="{C3380CC4-5D6E-409C-BE32-E72D297353CC}">
              <c16:uniqueId val="{00000000-9B84-4520-826C-85A1E7C209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676.93</c:v>
                </c:pt>
              </c:numCache>
            </c:numRef>
          </c:val>
          <c:smooth val="0"/>
          <c:extLst>
            <c:ext xmlns:c16="http://schemas.microsoft.com/office/drawing/2014/chart" uri="{C3380CC4-5D6E-409C-BE32-E72D297353CC}">
              <c16:uniqueId val="{00000001-9B84-4520-826C-85A1E7C209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115.82</c:v>
                </c:pt>
                <c:pt idx="2">
                  <c:v>114.58</c:v>
                </c:pt>
                <c:pt idx="3">
                  <c:v>115.37</c:v>
                </c:pt>
                <c:pt idx="4">
                  <c:v>116.61</c:v>
                </c:pt>
              </c:numCache>
            </c:numRef>
          </c:val>
          <c:extLst>
            <c:ext xmlns:c16="http://schemas.microsoft.com/office/drawing/2014/chart" uri="{C3380CC4-5D6E-409C-BE32-E72D297353CC}">
              <c16:uniqueId val="{00000000-4433-4F47-A99F-D0FB7C5257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92.66</c:v>
                </c:pt>
              </c:numCache>
            </c:numRef>
          </c:val>
          <c:smooth val="0"/>
          <c:extLst>
            <c:ext xmlns:c16="http://schemas.microsoft.com/office/drawing/2014/chart" uri="{C3380CC4-5D6E-409C-BE32-E72D297353CC}">
              <c16:uniqueId val="{00000001-4433-4F47-A99F-D0FB7C5257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127.7</c:v>
                </c:pt>
                <c:pt idx="2">
                  <c:v>128.94</c:v>
                </c:pt>
                <c:pt idx="3">
                  <c:v>128.65</c:v>
                </c:pt>
                <c:pt idx="4">
                  <c:v>127.55</c:v>
                </c:pt>
              </c:numCache>
            </c:numRef>
          </c:val>
          <c:extLst>
            <c:ext xmlns:c16="http://schemas.microsoft.com/office/drawing/2014/chart" uri="{C3380CC4-5D6E-409C-BE32-E72D297353CC}">
              <c16:uniqueId val="{00000000-D29E-46E3-9933-896EB6A265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139.12</c:v>
                </c:pt>
              </c:numCache>
            </c:numRef>
          </c:val>
          <c:smooth val="0"/>
          <c:extLst>
            <c:ext xmlns:c16="http://schemas.microsoft.com/office/drawing/2014/chart" uri="{C3380CC4-5D6E-409C-BE32-E72D297353CC}">
              <c16:uniqueId val="{00000001-D29E-46E3-9933-896EB6A265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6" width="3.109375" customWidth="1"/>
    <col min="77" max="77" width="5" customWidth="1"/>
    <col min="78"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泉大津市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71" t="str">
        <f>データ!$M$6</f>
        <v>非設置</v>
      </c>
      <c r="AE8" s="71"/>
      <c r="AF8" s="71"/>
      <c r="AG8" s="71"/>
      <c r="AH8" s="71"/>
      <c r="AI8" s="71"/>
      <c r="AJ8" s="71"/>
      <c r="AK8" s="3"/>
      <c r="AL8" s="44">
        <f>データ!S6</f>
        <v>73145</v>
      </c>
      <c r="AM8" s="44"/>
      <c r="AN8" s="44"/>
      <c r="AO8" s="44"/>
      <c r="AP8" s="44"/>
      <c r="AQ8" s="44"/>
      <c r="AR8" s="44"/>
      <c r="AS8" s="44"/>
      <c r="AT8" s="45">
        <f>データ!T6</f>
        <v>12.71</v>
      </c>
      <c r="AU8" s="45"/>
      <c r="AV8" s="45"/>
      <c r="AW8" s="45"/>
      <c r="AX8" s="45"/>
      <c r="AY8" s="45"/>
      <c r="AZ8" s="45"/>
      <c r="BA8" s="45"/>
      <c r="BB8" s="45">
        <f>データ!U6</f>
        <v>5754.92</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57.42</v>
      </c>
      <c r="J10" s="45"/>
      <c r="K10" s="45"/>
      <c r="L10" s="45"/>
      <c r="M10" s="45"/>
      <c r="N10" s="45"/>
      <c r="O10" s="45"/>
      <c r="P10" s="45">
        <f>データ!P6</f>
        <v>97.16</v>
      </c>
      <c r="Q10" s="45"/>
      <c r="R10" s="45"/>
      <c r="S10" s="45"/>
      <c r="T10" s="45"/>
      <c r="U10" s="45"/>
      <c r="V10" s="45"/>
      <c r="W10" s="45">
        <f>データ!Q6</f>
        <v>84.92</v>
      </c>
      <c r="X10" s="45"/>
      <c r="Y10" s="45"/>
      <c r="Z10" s="45"/>
      <c r="AA10" s="45"/>
      <c r="AB10" s="45"/>
      <c r="AC10" s="45"/>
      <c r="AD10" s="44">
        <f>データ!R6</f>
        <v>2877</v>
      </c>
      <c r="AE10" s="44"/>
      <c r="AF10" s="44"/>
      <c r="AG10" s="44"/>
      <c r="AH10" s="44"/>
      <c r="AI10" s="44"/>
      <c r="AJ10" s="44"/>
      <c r="AK10" s="2"/>
      <c r="AL10" s="44">
        <f>データ!V6</f>
        <v>70848</v>
      </c>
      <c r="AM10" s="44"/>
      <c r="AN10" s="44"/>
      <c r="AO10" s="44"/>
      <c r="AP10" s="44"/>
      <c r="AQ10" s="44"/>
      <c r="AR10" s="44"/>
      <c r="AS10" s="44"/>
      <c r="AT10" s="45">
        <f>データ!W6</f>
        <v>9.4600000000000009</v>
      </c>
      <c r="AU10" s="45"/>
      <c r="AV10" s="45"/>
      <c r="AW10" s="45"/>
      <c r="AX10" s="45"/>
      <c r="AY10" s="45"/>
      <c r="AZ10" s="45"/>
      <c r="BA10" s="45"/>
      <c r="BB10" s="45">
        <f>データ!X6</f>
        <v>7489.22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0" t="s">
        <v>26</v>
      </c>
      <c r="BM14" s="61"/>
      <c r="BN14" s="61"/>
      <c r="BO14" s="61"/>
      <c r="BP14" s="61"/>
      <c r="BQ14" s="61"/>
      <c r="BR14" s="61"/>
      <c r="BS14" s="61"/>
      <c r="BT14" s="61"/>
      <c r="BU14" s="61"/>
      <c r="BV14" s="61"/>
      <c r="BW14" s="61"/>
      <c r="BX14" s="61"/>
      <c r="BY14" s="61"/>
      <c r="BZ14" s="62"/>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a4u/KRrCeVyuOVfDYDOUNaf5ErQuv2pvkZoZUYbBFBy5hNnFojQvQbOXveTuDdD68eTdXf5rW+vCRaBQ63j1Q==" saltValue="wJER1OWkXZJIahz/mb1C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272060</v>
      </c>
      <c r="D6" s="19">
        <f t="shared" si="3"/>
        <v>46</v>
      </c>
      <c r="E6" s="19">
        <f t="shared" si="3"/>
        <v>17</v>
      </c>
      <c r="F6" s="19">
        <f t="shared" si="3"/>
        <v>1</v>
      </c>
      <c r="G6" s="19">
        <f t="shared" si="3"/>
        <v>0</v>
      </c>
      <c r="H6" s="19" t="str">
        <f t="shared" si="3"/>
        <v>大阪府　泉大津市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57.42</v>
      </c>
      <c r="P6" s="20">
        <f t="shared" si="3"/>
        <v>97.16</v>
      </c>
      <c r="Q6" s="20">
        <f t="shared" si="3"/>
        <v>84.92</v>
      </c>
      <c r="R6" s="20">
        <f t="shared" si="3"/>
        <v>2877</v>
      </c>
      <c r="S6" s="20">
        <f t="shared" si="3"/>
        <v>73145</v>
      </c>
      <c r="T6" s="20">
        <f t="shared" si="3"/>
        <v>12.71</v>
      </c>
      <c r="U6" s="20">
        <f t="shared" si="3"/>
        <v>5754.92</v>
      </c>
      <c r="V6" s="20">
        <f t="shared" si="3"/>
        <v>70848</v>
      </c>
      <c r="W6" s="20">
        <f t="shared" si="3"/>
        <v>9.4600000000000009</v>
      </c>
      <c r="X6" s="20">
        <f t="shared" si="3"/>
        <v>7489.22</v>
      </c>
      <c r="Y6" s="21" t="str">
        <f>IF(Y7="",NA(),Y7)</f>
        <v>-</v>
      </c>
      <c r="Z6" s="21">
        <f t="shared" ref="Z6:AH6" si="4">IF(Z7="",NA(),Z7)</f>
        <v>105.24</v>
      </c>
      <c r="AA6" s="21">
        <f t="shared" si="4"/>
        <v>106.66</v>
      </c>
      <c r="AB6" s="21">
        <f t="shared" si="4"/>
        <v>107.14</v>
      </c>
      <c r="AC6" s="21">
        <f t="shared" si="4"/>
        <v>106.24</v>
      </c>
      <c r="AD6" s="21" t="str">
        <f t="shared" si="4"/>
        <v>-</v>
      </c>
      <c r="AE6" s="21">
        <f t="shared" si="4"/>
        <v>107.87</v>
      </c>
      <c r="AF6" s="21">
        <f t="shared" si="4"/>
        <v>109.78</v>
      </c>
      <c r="AG6" s="21">
        <f t="shared" si="4"/>
        <v>109.96</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11.59</v>
      </c>
      <c r="AQ6" s="21">
        <f t="shared" si="5"/>
        <v>9.36</v>
      </c>
      <c r="AR6" s="21">
        <f t="shared" si="5"/>
        <v>7.56</v>
      </c>
      <c r="AS6" s="21">
        <f t="shared" si="5"/>
        <v>6.74</v>
      </c>
      <c r="AT6" s="20" t="str">
        <f>IF(AT7="","",IF(AT7="-","【-】","【"&amp;SUBSTITUTE(TEXT(AT7,"#,##0.00"),"-","△")&amp;"】"))</f>
        <v>【3.03】</v>
      </c>
      <c r="AU6" s="21" t="str">
        <f>IF(AU7="",NA(),AU7)</f>
        <v>-</v>
      </c>
      <c r="AV6" s="21">
        <f t="shared" ref="AV6:BD6" si="6">IF(AV7="",NA(),AV7)</f>
        <v>17.62</v>
      </c>
      <c r="AW6" s="21">
        <f t="shared" si="6"/>
        <v>29.36</v>
      </c>
      <c r="AX6" s="21">
        <f t="shared" si="6"/>
        <v>44.07</v>
      </c>
      <c r="AY6" s="21">
        <f t="shared" si="6"/>
        <v>44.7</v>
      </c>
      <c r="AZ6" s="21" t="str">
        <f t="shared" si="6"/>
        <v>-</v>
      </c>
      <c r="BA6" s="21">
        <f t="shared" si="6"/>
        <v>37.200000000000003</v>
      </c>
      <c r="BB6" s="21">
        <f t="shared" si="6"/>
        <v>47.13</v>
      </c>
      <c r="BC6" s="21">
        <f t="shared" si="6"/>
        <v>50.85</v>
      </c>
      <c r="BD6" s="21">
        <f t="shared" si="6"/>
        <v>85.86</v>
      </c>
      <c r="BE6" s="20" t="str">
        <f>IF(BE7="","",IF(BE7="-","【-】","【"&amp;SUBSTITUTE(TEXT(BE7,"#,##0.00"),"-","△")&amp;"】"))</f>
        <v>【78.43】</v>
      </c>
      <c r="BF6" s="21" t="str">
        <f>IF(BF7="",NA(),BF7)</f>
        <v>-</v>
      </c>
      <c r="BG6" s="21">
        <f t="shared" ref="BG6:BO6" si="7">IF(BG7="",NA(),BG7)</f>
        <v>681.93</v>
      </c>
      <c r="BH6" s="21">
        <f t="shared" si="7"/>
        <v>773.01</v>
      </c>
      <c r="BI6" s="21">
        <f t="shared" si="7"/>
        <v>741.08</v>
      </c>
      <c r="BJ6" s="21">
        <f t="shared" si="7"/>
        <v>700.24</v>
      </c>
      <c r="BK6" s="21" t="str">
        <f t="shared" si="7"/>
        <v>-</v>
      </c>
      <c r="BL6" s="21">
        <f t="shared" si="7"/>
        <v>843.72</v>
      </c>
      <c r="BM6" s="21">
        <f t="shared" si="7"/>
        <v>788.62</v>
      </c>
      <c r="BN6" s="21">
        <f t="shared" si="7"/>
        <v>772.15</v>
      </c>
      <c r="BO6" s="21">
        <f t="shared" si="7"/>
        <v>676.93</v>
      </c>
      <c r="BP6" s="20" t="str">
        <f>IF(BP7="","",IF(BP7="-","【-】","【"&amp;SUBSTITUTE(TEXT(BP7,"#,##0.00"),"-","△")&amp;"】"))</f>
        <v>【630.82】</v>
      </c>
      <c r="BQ6" s="21" t="str">
        <f>IF(BQ7="",NA(),BQ7)</f>
        <v>-</v>
      </c>
      <c r="BR6" s="21">
        <f t="shared" ref="BR6:BZ6" si="8">IF(BR7="",NA(),BR7)</f>
        <v>115.82</v>
      </c>
      <c r="BS6" s="21">
        <f t="shared" si="8"/>
        <v>114.58</v>
      </c>
      <c r="BT6" s="21">
        <f t="shared" si="8"/>
        <v>115.37</v>
      </c>
      <c r="BU6" s="21">
        <f t="shared" si="8"/>
        <v>116.61</v>
      </c>
      <c r="BV6" s="21" t="str">
        <f t="shared" si="8"/>
        <v>-</v>
      </c>
      <c r="BW6" s="21">
        <f t="shared" si="8"/>
        <v>94.81</v>
      </c>
      <c r="BX6" s="21">
        <f t="shared" si="8"/>
        <v>99.88</v>
      </c>
      <c r="BY6" s="21">
        <f t="shared" si="8"/>
        <v>98.82</v>
      </c>
      <c r="BZ6" s="21">
        <f t="shared" si="8"/>
        <v>92.66</v>
      </c>
      <c r="CA6" s="20" t="str">
        <f>IF(CA7="","",IF(CA7="-","【-】","【"&amp;SUBSTITUTE(TEXT(CA7,"#,##0.00"),"-","△")&amp;"】"))</f>
        <v>【97.81】</v>
      </c>
      <c r="CB6" s="21" t="str">
        <f>IF(CB7="",NA(),CB7)</f>
        <v>-</v>
      </c>
      <c r="CC6" s="21">
        <f t="shared" ref="CC6:CK6" si="9">IF(CC7="",NA(),CC7)</f>
        <v>127.7</v>
      </c>
      <c r="CD6" s="21">
        <f t="shared" si="9"/>
        <v>128.94</v>
      </c>
      <c r="CE6" s="21">
        <f t="shared" si="9"/>
        <v>128.65</v>
      </c>
      <c r="CF6" s="21">
        <f t="shared" si="9"/>
        <v>127.55</v>
      </c>
      <c r="CG6" s="21" t="str">
        <f t="shared" si="9"/>
        <v>-</v>
      </c>
      <c r="CH6" s="21">
        <f t="shared" si="9"/>
        <v>129.9</v>
      </c>
      <c r="CI6" s="21">
        <f t="shared" si="9"/>
        <v>126.94</v>
      </c>
      <c r="CJ6" s="21">
        <f t="shared" si="9"/>
        <v>128.38999999999999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60.13</v>
      </c>
      <c r="CW6" s="20" t="str">
        <f>IF(CW7="","",IF(CW7="-","【-】","【"&amp;SUBSTITUTE(TEXT(CW7,"#,##0.00"),"-","△")&amp;"】"))</f>
        <v>【58.94】</v>
      </c>
      <c r="CX6" s="21" t="str">
        <f>IF(CX7="",NA(),CX7)</f>
        <v>-</v>
      </c>
      <c r="CY6" s="21">
        <f t="shared" ref="CY6:DG6" si="11">IF(CY7="",NA(),CY7)</f>
        <v>90.17</v>
      </c>
      <c r="CZ6" s="21">
        <f t="shared" si="11"/>
        <v>90.57</v>
      </c>
      <c r="DA6" s="21">
        <f t="shared" si="11"/>
        <v>90.68</v>
      </c>
      <c r="DB6" s="21">
        <f t="shared" si="11"/>
        <v>90.7</v>
      </c>
      <c r="DC6" s="21" t="str">
        <f t="shared" si="11"/>
        <v>-</v>
      </c>
      <c r="DD6" s="21">
        <f t="shared" si="11"/>
        <v>95.96</v>
      </c>
      <c r="DE6" s="21">
        <f t="shared" si="11"/>
        <v>95.73</v>
      </c>
      <c r="DF6" s="21">
        <f t="shared" si="11"/>
        <v>96.1</v>
      </c>
      <c r="DG6" s="21">
        <f t="shared" si="11"/>
        <v>94.37</v>
      </c>
      <c r="DH6" s="20" t="str">
        <f>IF(DH7="","",IF(DH7="-","【-】","【"&amp;SUBSTITUTE(TEXT(DH7,"#,##0.00"),"-","△")&amp;"】"))</f>
        <v>【95.91】</v>
      </c>
      <c r="DI6" s="21" t="str">
        <f>IF(DI7="",NA(),DI7)</f>
        <v>-</v>
      </c>
      <c r="DJ6" s="21">
        <f t="shared" ref="DJ6:DR6" si="12">IF(DJ7="",NA(),DJ7)</f>
        <v>46.93</v>
      </c>
      <c r="DK6" s="21">
        <f t="shared" si="12"/>
        <v>48.18</v>
      </c>
      <c r="DL6" s="21">
        <f t="shared" si="12"/>
        <v>49.56</v>
      </c>
      <c r="DM6" s="21">
        <f t="shared" si="12"/>
        <v>50.31</v>
      </c>
      <c r="DN6" s="21" t="str">
        <f t="shared" si="12"/>
        <v>-</v>
      </c>
      <c r="DO6" s="21">
        <f t="shared" si="12"/>
        <v>20.23</v>
      </c>
      <c r="DP6" s="21">
        <f t="shared" si="12"/>
        <v>22.34</v>
      </c>
      <c r="DQ6" s="21">
        <f t="shared" si="12"/>
        <v>24.65</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1.63</v>
      </c>
      <c r="EA6" s="21">
        <f t="shared" si="13"/>
        <v>1.94</v>
      </c>
      <c r="EB6" s="21">
        <f t="shared" si="13"/>
        <v>2.42</v>
      </c>
      <c r="EC6" s="21">
        <f t="shared" si="13"/>
        <v>3.43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0.35</v>
      </c>
      <c r="EM6" s="21">
        <f t="shared" si="14"/>
        <v>0.1</v>
      </c>
      <c r="EN6" s="21">
        <f t="shared" si="14"/>
        <v>0.06</v>
      </c>
      <c r="EO6" s="20" t="str">
        <f>IF(EO7="","",IF(EO7="-","【-】","【"&amp;SUBSTITUTE(TEXT(EO7,"#,##0.00"),"-","△")&amp;"】"))</f>
        <v>【0.22】</v>
      </c>
    </row>
    <row r="7" spans="1:148" s="22" customFormat="1" x14ac:dyDescent="0.2">
      <c r="A7" s="14"/>
      <c r="B7" s="23">
        <v>2023</v>
      </c>
      <c r="C7" s="23">
        <v>272060</v>
      </c>
      <c r="D7" s="23">
        <v>46</v>
      </c>
      <c r="E7" s="23">
        <v>17</v>
      </c>
      <c r="F7" s="23">
        <v>1</v>
      </c>
      <c r="G7" s="23">
        <v>0</v>
      </c>
      <c r="H7" s="23" t="s">
        <v>96</v>
      </c>
      <c r="I7" s="23" t="s">
        <v>97</v>
      </c>
      <c r="J7" s="23" t="s">
        <v>98</v>
      </c>
      <c r="K7" s="23" t="s">
        <v>99</v>
      </c>
      <c r="L7" s="23" t="s">
        <v>100</v>
      </c>
      <c r="M7" s="23" t="s">
        <v>101</v>
      </c>
      <c r="N7" s="24" t="s">
        <v>102</v>
      </c>
      <c r="O7" s="24">
        <v>57.42</v>
      </c>
      <c r="P7" s="24">
        <v>97.16</v>
      </c>
      <c r="Q7" s="24">
        <v>84.92</v>
      </c>
      <c r="R7" s="24">
        <v>2877</v>
      </c>
      <c r="S7" s="24">
        <v>73145</v>
      </c>
      <c r="T7" s="24">
        <v>12.71</v>
      </c>
      <c r="U7" s="24">
        <v>5754.92</v>
      </c>
      <c r="V7" s="24">
        <v>70848</v>
      </c>
      <c r="W7" s="24">
        <v>9.4600000000000009</v>
      </c>
      <c r="X7" s="24">
        <v>7489.22</v>
      </c>
      <c r="Y7" s="24" t="s">
        <v>102</v>
      </c>
      <c r="Z7" s="24">
        <v>105.24</v>
      </c>
      <c r="AA7" s="24">
        <v>106.66</v>
      </c>
      <c r="AB7" s="24">
        <v>107.14</v>
      </c>
      <c r="AC7" s="24">
        <v>106.24</v>
      </c>
      <c r="AD7" s="24" t="s">
        <v>102</v>
      </c>
      <c r="AE7" s="24">
        <v>107.87</v>
      </c>
      <c r="AF7" s="24">
        <v>109.78</v>
      </c>
      <c r="AG7" s="24">
        <v>109.96</v>
      </c>
      <c r="AH7" s="24">
        <v>106.65</v>
      </c>
      <c r="AI7" s="24">
        <v>105.91</v>
      </c>
      <c r="AJ7" s="24" t="s">
        <v>102</v>
      </c>
      <c r="AK7" s="24">
        <v>0</v>
      </c>
      <c r="AL7" s="24">
        <v>0</v>
      </c>
      <c r="AM7" s="24">
        <v>0</v>
      </c>
      <c r="AN7" s="24">
        <v>0</v>
      </c>
      <c r="AO7" s="24" t="s">
        <v>102</v>
      </c>
      <c r="AP7" s="24">
        <v>11.59</v>
      </c>
      <c r="AQ7" s="24">
        <v>9.36</v>
      </c>
      <c r="AR7" s="24">
        <v>7.56</v>
      </c>
      <c r="AS7" s="24">
        <v>6.74</v>
      </c>
      <c r="AT7" s="24">
        <v>3.03</v>
      </c>
      <c r="AU7" s="24" t="s">
        <v>102</v>
      </c>
      <c r="AV7" s="24">
        <v>17.62</v>
      </c>
      <c r="AW7" s="24">
        <v>29.36</v>
      </c>
      <c r="AX7" s="24">
        <v>44.07</v>
      </c>
      <c r="AY7" s="24">
        <v>44.7</v>
      </c>
      <c r="AZ7" s="24" t="s">
        <v>102</v>
      </c>
      <c r="BA7" s="24">
        <v>37.200000000000003</v>
      </c>
      <c r="BB7" s="24">
        <v>47.13</v>
      </c>
      <c r="BC7" s="24">
        <v>50.85</v>
      </c>
      <c r="BD7" s="24">
        <v>85.86</v>
      </c>
      <c r="BE7" s="24">
        <v>78.430000000000007</v>
      </c>
      <c r="BF7" s="24" t="s">
        <v>102</v>
      </c>
      <c r="BG7" s="24">
        <v>681.93</v>
      </c>
      <c r="BH7" s="24">
        <v>773.01</v>
      </c>
      <c r="BI7" s="24">
        <v>741.08</v>
      </c>
      <c r="BJ7" s="24">
        <v>700.24</v>
      </c>
      <c r="BK7" s="24" t="s">
        <v>102</v>
      </c>
      <c r="BL7" s="24">
        <v>843.72</v>
      </c>
      <c r="BM7" s="24">
        <v>788.62</v>
      </c>
      <c r="BN7" s="24">
        <v>772.15</v>
      </c>
      <c r="BO7" s="24">
        <v>676.93</v>
      </c>
      <c r="BP7" s="24">
        <v>630.82000000000005</v>
      </c>
      <c r="BQ7" s="24" t="s">
        <v>102</v>
      </c>
      <c r="BR7" s="24">
        <v>115.82</v>
      </c>
      <c r="BS7" s="24">
        <v>114.58</v>
      </c>
      <c r="BT7" s="24">
        <v>115.37</v>
      </c>
      <c r="BU7" s="24">
        <v>116.61</v>
      </c>
      <c r="BV7" s="24" t="s">
        <v>102</v>
      </c>
      <c r="BW7" s="24">
        <v>94.81</v>
      </c>
      <c r="BX7" s="24">
        <v>99.88</v>
      </c>
      <c r="BY7" s="24">
        <v>98.82</v>
      </c>
      <c r="BZ7" s="24">
        <v>92.66</v>
      </c>
      <c r="CA7" s="24">
        <v>97.81</v>
      </c>
      <c r="CB7" s="24" t="s">
        <v>102</v>
      </c>
      <c r="CC7" s="24">
        <v>127.7</v>
      </c>
      <c r="CD7" s="24">
        <v>128.94</v>
      </c>
      <c r="CE7" s="24">
        <v>128.65</v>
      </c>
      <c r="CF7" s="24">
        <v>127.55</v>
      </c>
      <c r="CG7" s="24" t="s">
        <v>102</v>
      </c>
      <c r="CH7" s="24">
        <v>129.9</v>
      </c>
      <c r="CI7" s="24">
        <v>126.94</v>
      </c>
      <c r="CJ7" s="24">
        <v>128.38999999999999</v>
      </c>
      <c r="CK7" s="24">
        <v>139.12</v>
      </c>
      <c r="CL7" s="24">
        <v>138.75</v>
      </c>
      <c r="CM7" s="24" t="s">
        <v>102</v>
      </c>
      <c r="CN7" s="24" t="s">
        <v>102</v>
      </c>
      <c r="CO7" s="24" t="s">
        <v>102</v>
      </c>
      <c r="CP7" s="24" t="s">
        <v>102</v>
      </c>
      <c r="CQ7" s="24" t="s">
        <v>102</v>
      </c>
      <c r="CR7" s="24" t="s">
        <v>102</v>
      </c>
      <c r="CS7" s="24">
        <v>80.11</v>
      </c>
      <c r="CT7" s="24">
        <v>82.83</v>
      </c>
      <c r="CU7" s="24">
        <v>69.38</v>
      </c>
      <c r="CV7" s="24">
        <v>60.13</v>
      </c>
      <c r="CW7" s="24">
        <v>58.94</v>
      </c>
      <c r="CX7" s="24" t="s">
        <v>102</v>
      </c>
      <c r="CY7" s="24">
        <v>90.17</v>
      </c>
      <c r="CZ7" s="24">
        <v>90.57</v>
      </c>
      <c r="DA7" s="24">
        <v>90.68</v>
      </c>
      <c r="DB7" s="24">
        <v>90.7</v>
      </c>
      <c r="DC7" s="24" t="s">
        <v>102</v>
      </c>
      <c r="DD7" s="24">
        <v>95.96</v>
      </c>
      <c r="DE7" s="24">
        <v>95.73</v>
      </c>
      <c r="DF7" s="24">
        <v>96.1</v>
      </c>
      <c r="DG7" s="24">
        <v>94.37</v>
      </c>
      <c r="DH7" s="24">
        <v>95.91</v>
      </c>
      <c r="DI7" s="24" t="s">
        <v>102</v>
      </c>
      <c r="DJ7" s="24">
        <v>46.93</v>
      </c>
      <c r="DK7" s="24">
        <v>48.18</v>
      </c>
      <c r="DL7" s="24">
        <v>49.56</v>
      </c>
      <c r="DM7" s="24">
        <v>50.31</v>
      </c>
      <c r="DN7" s="24" t="s">
        <v>102</v>
      </c>
      <c r="DO7" s="24">
        <v>20.23</v>
      </c>
      <c r="DP7" s="24">
        <v>22.34</v>
      </c>
      <c r="DQ7" s="24">
        <v>24.65</v>
      </c>
      <c r="DR7" s="24">
        <v>30.01</v>
      </c>
      <c r="DS7" s="24">
        <v>41.09</v>
      </c>
      <c r="DT7" s="24" t="s">
        <v>102</v>
      </c>
      <c r="DU7" s="24">
        <v>0</v>
      </c>
      <c r="DV7" s="24">
        <v>0</v>
      </c>
      <c r="DW7" s="24">
        <v>0</v>
      </c>
      <c r="DX7" s="24">
        <v>0</v>
      </c>
      <c r="DY7" s="24" t="s">
        <v>102</v>
      </c>
      <c r="DZ7" s="24">
        <v>1.63</v>
      </c>
      <c r="EA7" s="24">
        <v>1.94</v>
      </c>
      <c r="EB7" s="24">
        <v>2.42</v>
      </c>
      <c r="EC7" s="24">
        <v>3.43</v>
      </c>
      <c r="ED7" s="24">
        <v>8.68</v>
      </c>
      <c r="EE7" s="24" t="s">
        <v>102</v>
      </c>
      <c r="EF7" s="24">
        <v>0</v>
      </c>
      <c r="EG7" s="24">
        <v>0</v>
      </c>
      <c r="EH7" s="24">
        <v>0</v>
      </c>
      <c r="EI7" s="24">
        <v>0</v>
      </c>
      <c r="EJ7" s="24" t="s">
        <v>102</v>
      </c>
      <c r="EK7" s="24">
        <v>0.12</v>
      </c>
      <c r="EL7" s="24">
        <v>0.35</v>
      </c>
      <c r="EM7" s="24">
        <v>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PCU2107161</dc:creator>
  <cp:lastModifiedBy>岸井夏希</cp:lastModifiedBy>
  <cp:lastPrinted>2025-02-21T04:37:24Z</cp:lastPrinted>
  <dcterms:created xsi:type="dcterms:W3CDTF">2025-02-14T00:58:54Z</dcterms:created>
  <dcterms:modified xsi:type="dcterms:W3CDTF">2025-03-04T07:54:06Z</dcterms:modified>
</cp:coreProperties>
</file>