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52D12898-6F48-4BCD-B37A-A0C5CDE5DABE}" xr6:coauthVersionLast="47" xr6:coauthVersionMax="47" xr10:uidLastSave="{00000000-0000-0000-0000-000000000000}"/>
  <workbookProtection workbookAlgorithmName="SHA-512" workbookHashValue="NgvD5lReB1SA/NKa5DP+qwUEqBMKtEKvigURfb/uUM7W3+Ry5x+ro8kzYN4N09LpoO5V9vl0qLc7bHnQ+dei+w==" workbookSaltValue="/khFydMOmfBzZNmN+07zx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O6" i="5"/>
  <c r="I10" i="4" s="1"/>
  <c r="N6" i="5"/>
  <c r="B10" i="4" s="1"/>
  <c r="M6" i="5"/>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F85" i="4"/>
  <c r="E85" i="4"/>
  <c r="BB10" i="4"/>
  <c r="AT10" i="4"/>
  <c r="W10" i="4"/>
  <c r="P10" i="4"/>
  <c r="AL8" i="4"/>
  <c r="AD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<sst xmlns="http://schemas.openxmlformats.org/spreadsheetml/2006/main" count="228" uniqueCount="114">
  <si>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</si>
  <si>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</si>
  <si>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</si>
  <si>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</si>
  <si>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</si>
  <si>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</si>
  <si>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</si>
  <si>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</si>
  <si>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</si>
  <si>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</si>
  <si>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</si>
  <si>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</si>
  <si>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</si>
  <si>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</si>
  <si>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</si>
  <si>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</si>
  <si>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</si>
  <si>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</si>
  <si>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</si>
  <si>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</si>
  <si>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</si>
  <si>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</si>
  <si>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</si>
  <si>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</si>
  <si>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</si>
  <si>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</si>
  <si>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</si>
  <si>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</si>
  <si>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</si>
  <si>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</si>
  <si>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</si>
  <si>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</si>
  <si>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</si>
  <si>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</si>
  <si>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</si>
  <si>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</si>
  <si>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</si>
  <si>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</si>
  <si>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</si>
  <si>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</si>
  <si>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</si>
  <si>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</si>
  <si>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</si>
  <si>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</si>
  <si>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</si>
  <si>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</si>
  <si>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</si>
  <si>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</si>
  <si>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</si>
  <si>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</si>
  <si>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</si>
  <si>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</si>
  <si>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</si>
  <si>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</si>
  <si>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</si>
  <si>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</si>
  <si>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</si>
  <si>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</si>
  <si>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</si>
  <si>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</si>
  <si>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</si>
  <si>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</si>
  <si>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</si>
  <si>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</si>
  <si>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</si>
  <si>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</si>
  <si>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</si>
  <si>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</si>
  <si>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</si>
  <si>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</si>
  <si>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</si>
  <si>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</si>
  <si>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</si>
  <si>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</si>
  <si>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</si>
  <si>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</si>
  <si>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</si>
  <si>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</si>
  <si>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</si>
  <si>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</si>
  <si>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</si>
  <si>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</si>
  <si>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</si>
  <si>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</si>
  <si>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</si>
  <si>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</si>
  <si>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</si>
  <si>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</si>
  <si>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</si>
  <si>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</si>
  <si>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</si>
  <si>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</si>
  <si>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</si>
  <si>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</si>
  <si>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</si>
  <si>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</si>
  <si>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</si>
  <si>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</si>
  <si>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</si>
  <si>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</si>
  <si>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</si>
  <si>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</si>
  <si>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</si>
  <si>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</si>
  <si>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</si>
  <si>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</si>
  <si>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</si>
  <si>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</si>
  <si>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</si>
  <si>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</si>
  <si>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</si>
  <si>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①経常収支比率はいずれの年度も100%を超えており、単年度黒字を継続できている。
　令和4年度と比較して、数値が減少した要因としては、経常費用の増加が挙げられる。浄水所間の連絡管布設や水処理施設の更新を始めとする水道施設の強靭化・再構築事業を進めていることにより、減価償却費等の費用が増加していることに加えて、資材費や電力価格の上昇による影響が出ている。
　③令和5年度の流動比率は、令和4年度と比較して大規模な工事の出来高払いや年度末における建設改良費の未払金の増加など、流動負債が増加したことから、数値が減少した。
　④企業債残高対給水収益比率は、これまで外部資金に頼りすぎることなく施設整備を進めてきたことにより、類似団体平均値（以下「平均値」という。）よりも低い水準を維持してきたが、近年は施設の再構築や更新・耐震化を進めているため企業債への依存が大きくなってきており、企業債残高は上昇傾向にある。
　⑤料金回収率は、令和2年4月の料金改定により給水収益が増加したことなどにより、100％を上回っているものの、給水原価が供給単価を上回って増加していることから、令和4年度と比較して数値が減少している。
　⑥給水原価は、地形を活かした自然流下による配水の推進を始めとした効率的な水運用により、平均値を下回っている。令和3年度からの数値の増加については、減価償却費や資産減耗費、資材費や電力価格の上昇による影響など経常費用が増加したことによるもの。
　⑦施設利用率は、適切な施設規模を確保した上で、水需要を見据えた水源計画の見直しを行うことにより、効率的な施設運用ができていることから、平均値よりも高い水準を維持している。
　⑧有収率はおおむね例年どおりであった。本市では、昭和51年度より漏水防止対策に取り組んでいることに加えて、管路更新や鉛製給水管の取替事業を進めていることから、平均値を大きく上回る水準を維持できている。
</t>
    <rPh sb="474" eb="476">
      <t>ゾウカ</t>
    </rPh>
    <phoneticPr fontId="4"/>
  </si>
  <si>
    <t xml:space="preserve">　①有形固定資産減価償却率は、平均値の推移と同様に令和2年度まで微増の傾向にあったが、水処理施設を更新したことや、調査･点検、評価･診断のもと、本市独自の更新基準により、効率的な施設更新を計画的に進めていることから、数値は減少している。
　②管路経年化率は、高度経済成長期に建設された大量の水道管が法定耐用年数の40年を超えたことにより、平均値よりも著しく高くなっている。
　令和元年度から令和5年度において、平均値が6.16ポイント上昇する中で、本市においては、計画的な管路更新事業に取り組むことで、1.13ポイントの上昇に抑えることができている。
　③管路更新率は、平成25年度から積極的に更新事業に取り組み、平均値よりも高い水準を維持できている。
</t>
    <rPh sb="221" eb="222">
      <t>ナカ</t>
    </rPh>
    <phoneticPr fontId="4"/>
  </si>
  <si>
    <t xml:space="preserve">　令和5年度における経営状況や事業の進捗状況は、計画と比較しておおむね見込みどおりとなったものの、資材費等の上昇により、経常費用及び建設改良費の増加といった事業経営に大きく影響を与える要素の動向を引き続き注視する必要がある。
　経営面について、施設を有効に利用し(1.⑦)、維持管理に努めることで高い有収率を保っており(1.⑧)、給水原価は平均値よりも低く抑えることができている(1.⑥)。
　平成28年4月に水需要構造の変化に対応した料金体系へと改定したことや、令和2年4月の平均改定率15.2％の料金改定により、経常収支比率や料金回収率の値は100％以上の水準を維持している(1.①⑤)ものの、経費の増加などにより、両率は減少傾向を示しており、社会状況の変化を注視するとともに引き続き経費縮減に努める必要がある。
　老朽化の状況について、依然として管路経年化率は高い(2.②)状況にある一方で、計画的な管路更新事業や鉛製給水管の取替事業を進めていることなどにより、平均値よりも高い水準の有収率を維持(1.⑧)していることから、適切に維持管理を実施できていると考える。今後も毎年約1%を上回る管路更新（2.③）を着実に進める必要がある。このような施設更新には莫大な資金が必要となることから、アセットマネジメントにより更新費用の平準化などに取り組むとともに、施設整備を計画的に進めることで、持続可能な事業推進に努める。
　経営戦略と位置付ける「水道事業ビジョン」に基づき、今後も健全な水道システムを未来につないでいくために、更なる経営効率化に向けて検討するとともに、3年から5年の周期で適正な水道料金水準の検証を行い、必要に応じて見直しを図る必要がある。 
</t>
    <rPh sb="324" eb="328">
      <t>シャカイジョウキョウ</t>
    </rPh>
    <rPh sb="329" eb="331">
      <t>ヘンカ</t>
    </rPh>
    <rPh sb="332" eb="334">
      <t>チュウシ</t>
    </rPh>
    <rPh sb="352" eb="354">
      <t>ヒツヨウ</t>
    </rPh>
    <rPh sb="712" eb="713">
      <t>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</si>
</sst>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1.44</c:v>
                </c:pt>
                <c:pt idx="1">
                  <c:v>1.68</c:v>
                </c:pt>
                <c:pt idx="2">
                  <c:v>1.34</c:v>
                </c:pt>
                <c:pt idx="3">
                  <c:v>1.2</c:v>
                </c:pt>
                <c:pt idx="4">
                  <c:v>1.27</c:v>
                </c:pt>
              </c:numCache>
            </c:numRef>
          </c:val>
          <c:extLst>
            <c:ext xmlns:c16="http://schemas.microsoft.com/office/drawing/2014/chart" uri="{C3380CC4-5D6E-409C-BE32-E72D297353CC}">
              <c16:uniqueId val="{00000000-560E-489B-973E-0824C83998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560E-489B-973E-0824C83998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80.25</c:v>
                </c:pt>
                <c:pt idx="1">
                  <c:v>81.88</c:v>
                </c:pt>
                <c:pt idx="2">
                  <c:v>80.959999999999994</c:v>
                </c:pt>
                <c:pt idx="3">
                  <c:v>81.040000000000006</c:v>
                </c:pt>
                <c:pt idx="4">
                  <c:v>80.400000000000006</c:v>
                </c:pt>
              </c:numCache>
            </c:numRef>
          </c:val>
          <c:extLst>
            <c:ext xmlns:c16="http://schemas.microsoft.com/office/drawing/2014/chart" uri="{C3380CC4-5D6E-409C-BE32-E72D297353CC}">
              <c16:uniqueId val="{00000000-B242-409F-BE7B-4DB7B7691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B242-409F-BE7B-4DB7B7691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96.16</c:v>
                </c:pt>
                <c:pt idx="1">
                  <c:v>96.06</c:v>
                </c:pt>
                <c:pt idx="2">
                  <c:v>96.66</c:v>
                </c:pt>
                <c:pt idx="3">
                  <c:v>95.72</c:v>
                </c:pt>
                <c:pt idx="4">
                  <c:v>95.68</c:v>
                </c:pt>
              </c:numCache>
            </c:numRef>
          </c:val>
          <c:extLst>
            <c:ext xmlns:c16="http://schemas.microsoft.com/office/drawing/2014/chart" uri="{C3380CC4-5D6E-409C-BE32-E72D297353CC}">
              <c16:uniqueId val="{00000000-6F88-4037-BFFC-581A3184B3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6F88-4037-BFFC-581A3184B3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121.63</c:v>
                </c:pt>
                <c:pt idx="1">
                  <c:v>136.47999999999999</c:v>
                </c:pt>
                <c:pt idx="2">
                  <c:v>135.94</c:v>
                </c:pt>
                <c:pt idx="3">
                  <c:v>120.32</c:v>
                </c:pt>
                <c:pt idx="4">
                  <c:v>117.8</c:v>
                </c:pt>
              </c:numCache>
            </c:numRef>
          </c:val>
          <c:extLst>
            <c:ext xmlns:c16="http://schemas.microsoft.com/office/drawing/2014/chart" uri="{C3380CC4-5D6E-409C-BE32-E72D297353CC}">
              <c16:uniqueId val="{00000000-A662-4FE4-B812-B13172011A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A662-4FE4-B812-B13172011A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43.58</c:v>
                </c:pt>
                <c:pt idx="1">
                  <c:v>43.68</c:v>
                </c:pt>
                <c:pt idx="2">
                  <c:v>37.19</c:v>
                </c:pt>
                <c:pt idx="3">
                  <c:v>35.97</c:v>
                </c:pt>
                <c:pt idx="4">
                  <c:v>35.57</c:v>
                </c:pt>
              </c:numCache>
            </c:numRef>
          </c:val>
          <c:extLst>
            <c:ext xmlns:c16="http://schemas.microsoft.com/office/drawing/2014/chart" uri="{C3380CC4-5D6E-409C-BE32-E72D297353CC}">
              <c16:uniqueId val="{00000000-D4F7-4D32-86BC-F649CCFEBC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D4F7-4D32-86BC-F649CCFEBC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37.96</c:v>
                </c:pt>
                <c:pt idx="1">
                  <c:v>38.020000000000003</c:v>
                </c:pt>
                <c:pt idx="2">
                  <c:v>38</c:v>
                </c:pt>
                <c:pt idx="3">
                  <c:v>38.770000000000003</c:v>
                </c:pt>
                <c:pt idx="4">
                  <c:v>39.090000000000003</c:v>
                </c:pt>
              </c:numCache>
            </c:numRef>
          </c:val>
          <c:extLst>
            <c:ext xmlns:c16="http://schemas.microsoft.com/office/drawing/2014/chart" uri="{C3380CC4-5D6E-409C-BE32-E72D297353CC}">
              <c16:uniqueId val="{00000000-C5AC-49CC-A7D6-24A5092235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C5AC-49CC-A7D6-24A5092235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9B-42A8-B7B1-5E52899414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9B-42A8-B7B1-5E52899414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163.72999999999999</c:v>
                </c:pt>
                <c:pt idx="1">
                  <c:v>169.87</c:v>
                </c:pt>
                <c:pt idx="2">
                  <c:v>261.39999999999998</c:v>
                </c:pt>
                <c:pt idx="3">
                  <c:v>290.18</c:v>
                </c:pt>
                <c:pt idx="4">
                  <c:v>204.19</c:v>
                </c:pt>
              </c:numCache>
            </c:numRef>
          </c:val>
          <c:extLst>
            <c:ext xmlns:c16="http://schemas.microsoft.com/office/drawing/2014/chart" uri="{C3380CC4-5D6E-409C-BE32-E72D297353CC}">
              <c16:uniqueId val="{00000000-7328-4016-B844-95A621875D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7328-4016-B844-95A621875D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224.17</c:v>
                </c:pt>
                <c:pt idx="1">
                  <c:v>243.69</c:v>
                </c:pt>
                <c:pt idx="2">
                  <c:v>258.81</c:v>
                </c:pt>
                <c:pt idx="3">
                  <c:v>273.04000000000002</c:v>
                </c:pt>
                <c:pt idx="4">
                  <c:v>301.3</c:v>
                </c:pt>
              </c:numCache>
            </c:numRef>
          </c:val>
          <c:extLst>
            <c:ext xmlns:c16="http://schemas.microsoft.com/office/drawing/2014/chart" uri="{C3380CC4-5D6E-409C-BE32-E72D297353CC}">
              <c16:uniqueId val="{00000000-B808-4D20-BF00-7CFA72E11B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B808-4D20-BF00-7CFA72E11B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110.71</c:v>
                </c:pt>
                <c:pt idx="1">
                  <c:v>123.96</c:v>
                </c:pt>
                <c:pt idx="2">
                  <c:v>124.18</c:v>
                </c:pt>
                <c:pt idx="3">
                  <c:v>111.04</c:v>
                </c:pt>
                <c:pt idx="4">
                  <c:v>108.54</c:v>
                </c:pt>
              </c:numCache>
            </c:numRef>
          </c:val>
          <c:extLst>
            <c:ext xmlns:c16="http://schemas.microsoft.com/office/drawing/2014/chart" uri="{C3380CC4-5D6E-409C-BE32-E72D297353CC}">
              <c16:uniqueId val="{00000000-D939-441B-9325-1104D14A2D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D939-441B-9325-1104D14A2D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135.71</c:v>
                </c:pt>
                <c:pt idx="1">
                  <c:v>135.08000000000001</c:v>
                </c:pt>
                <c:pt idx="2">
                  <c:v>136.46</c:v>
                </c:pt>
                <c:pt idx="3">
                  <c:v>153.41999999999999</c:v>
                </c:pt>
                <c:pt idx="4">
                  <c:v>157.5</c:v>
                </c:pt>
              </c:numCache>
            </c:numRef>
          </c:val>
          <c:extLst>
            <c:ext xmlns:c16="http://schemas.microsoft.com/office/drawing/2014/chart" uri="{C3380CC4-5D6E-409C-BE32-E72D297353CC}">
              <c16:uniqueId val="{00000000-CFFA-4B09-8483-21ACA7DD91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CFFA-4B09-8483-21ACA7DD91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6" zoomScale="90" zoomScaleNormal="90" workbookViewId="0">
      <selection activeCell="BL66" activeCellId="2" sqref="BL16:BZ44 BL47:BZ63 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吹田市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382681</v>
      </c>
      <c r="AM8" s="44"/>
      <c r="AN8" s="44"/>
      <c r="AO8" s="44"/>
      <c r="AP8" s="44"/>
      <c r="AQ8" s="44"/>
      <c r="AR8" s="44"/>
      <c r="AS8" s="44"/>
      <c r="AT8" s="45">
        <f>データ!$S$6</f>
        <v>36.090000000000003</v>
      </c>
      <c r="AU8" s="46"/>
      <c r="AV8" s="46"/>
      <c r="AW8" s="46"/>
      <c r="AX8" s="46"/>
      <c r="AY8" s="46"/>
      <c r="AZ8" s="46"/>
      <c r="BA8" s="46"/>
      <c r="BB8" s="47">
        <f>データ!$T$6</f>
        <v>10603.52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57.12</v>
      </c>
      <c r="J10" s="46"/>
      <c r="K10" s="46"/>
      <c r="L10" s="46"/>
      <c r="M10" s="46"/>
      <c r="N10" s="46"/>
      <c r="O10" s="74"/>
      <c r="P10" s="47">
        <f>データ!$P$6</f>
        <v>99.9</v>
      </c>
      <c r="Q10" s="47"/>
      <c r="R10" s="47"/>
      <c r="S10" s="47"/>
      <c r="T10" s="47"/>
      <c r="U10" s="47"/>
      <c r="V10" s="47"/>
      <c r="W10" s="44">
        <f>データ!$Q$6</f>
        <v>2706</v>
      </c>
      <c r="X10" s="44"/>
      <c r="Y10" s="44"/>
      <c r="Z10" s="44"/>
      <c r="AA10" s="44"/>
      <c r="AB10" s="44"/>
      <c r="AC10" s="44"/>
      <c r="AD10" s="2"/>
      <c r="AE10" s="2"/>
      <c r="AF10" s="2"/>
      <c r="AG10" s="2"/>
      <c r="AH10" s="2"/>
      <c r="AI10" s="2"/>
      <c r="AJ10" s="2"/>
      <c r="AK10" s="2"/>
      <c r="AL10" s="44">
        <f>データ!$U$6</f>
        <v>381952</v>
      </c>
      <c r="AM10" s="44"/>
      <c r="AN10" s="44"/>
      <c r="AO10" s="44"/>
      <c r="AP10" s="44"/>
      <c r="AQ10" s="44"/>
      <c r="AR10" s="44"/>
      <c r="AS10" s="44"/>
      <c r="AT10" s="45">
        <f>データ!$V$6</f>
        <v>36.090000000000003</v>
      </c>
      <c r="AU10" s="46"/>
      <c r="AV10" s="46"/>
      <c r="AW10" s="46"/>
      <c r="AX10" s="46"/>
      <c r="AY10" s="46"/>
      <c r="AZ10" s="46"/>
      <c r="BA10" s="46"/>
      <c r="BB10" s="47">
        <f>データ!$W$6</f>
        <v>10583.32</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112</v>
      </c>
      <c r="BM47" s="87"/>
      <c r="BN47" s="87"/>
      <c r="BO47" s="87"/>
      <c r="BP47" s="87"/>
      <c r="BQ47" s="87"/>
      <c r="BR47" s="87"/>
      <c r="BS47" s="87"/>
      <c r="BT47" s="87"/>
      <c r="BU47" s="87"/>
      <c r="BV47" s="87"/>
      <c r="BW47" s="87"/>
      <c r="BX47" s="87"/>
      <c r="BY47" s="87"/>
      <c r="BZ47" s="8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6"/>
      <c r="BM60" s="87"/>
      <c r="BN60" s="87"/>
      <c r="BO60" s="87"/>
      <c r="BP60" s="87"/>
      <c r="BQ60" s="87"/>
      <c r="BR60" s="87"/>
      <c r="BS60" s="87"/>
      <c r="BT60" s="87"/>
      <c r="BU60" s="87"/>
      <c r="BV60" s="87"/>
      <c r="BW60" s="87"/>
      <c r="BX60" s="87"/>
      <c r="BY60" s="87"/>
      <c r="BZ60" s="88"/>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6"/>
      <c r="BM61" s="87"/>
      <c r="BN61" s="87"/>
      <c r="BO61" s="87"/>
      <c r="BP61" s="87"/>
      <c r="BQ61" s="87"/>
      <c r="BR61" s="87"/>
      <c r="BS61" s="87"/>
      <c r="BT61" s="87"/>
      <c r="BU61" s="87"/>
      <c r="BV61" s="87"/>
      <c r="BW61" s="87"/>
      <c r="BX61" s="87"/>
      <c r="BY61" s="87"/>
      <c r="BZ61" s="8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113</v>
      </c>
      <c r="BM66" s="90"/>
      <c r="BN66" s="90"/>
      <c r="BO66" s="90"/>
      <c r="BP66" s="90"/>
      <c r="BQ66" s="90"/>
      <c r="BR66" s="90"/>
      <c r="BS66" s="90"/>
      <c r="BT66" s="90"/>
      <c r="BU66" s="90"/>
      <c r="BV66" s="90"/>
      <c r="BW66" s="90"/>
      <c r="BX66" s="90"/>
      <c r="BY66" s="90"/>
      <c r="BZ66" s="9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P0mHcXU6FCAzM5VaHOlsOF1uebyp4o2Sc8PZEhrog33HiiO4NgpQU4Bn2SrcMqdfcWfk2DSuNFCo4IM+T5ZHw==" saltValue="FJuLr72rdCFFDjpzhp6Z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272051</v>
      </c>
      <c r="D6" s="20">
        <f t="shared" si="3"/>
        <v>46</v>
      </c>
      <c r="E6" s="20">
        <f t="shared" si="3"/>
        <v>1</v>
      </c>
      <c r="F6" s="20">
        <f t="shared" si="3"/>
        <v>0</v>
      </c>
      <c r="G6" s="20">
        <f t="shared" si="3"/>
        <v>1</v>
      </c>
      <c r="H6" s="20" t="str">
        <f t="shared" si="3"/>
        <v>大阪府　吹田市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57.12</v>
      </c>
      <c r="P6" s="21">
        <f t="shared" si="3"/>
        <v>99.9</v>
      </c>
      <c r="Q6" s="21">
        <f t="shared" si="3"/>
        <v>2706</v>
      </c>
      <c r="R6" s="21">
        <f t="shared" si="3"/>
        <v>382681</v>
      </c>
      <c r="S6" s="21">
        <f t="shared" si="3"/>
        <v>36.090000000000003</v>
      </c>
      <c r="T6" s="21">
        <f t="shared" si="3"/>
        <v>10603.52</v>
      </c>
      <c r="U6" s="21">
        <f t="shared" si="3"/>
        <v>381952</v>
      </c>
      <c r="V6" s="21">
        <f t="shared" si="3"/>
        <v>36.090000000000003</v>
      </c>
      <c r="W6" s="21">
        <f t="shared" si="3"/>
        <v>10583.32</v>
      </c>
      <c r="X6" s="22">
        <f>IF(X7="",NA(),X7)</f>
        <v>121.63</v>
      </c>
      <c r="Y6" s="22">
        <f t="shared" ref="Y6:AG6" si="4">IF(Y7="",NA(),Y7)</f>
        <v>136.47999999999999</v>
      </c>
      <c r="Z6" s="22">
        <f t="shared" si="4"/>
        <v>135.94</v>
      </c>
      <c r="AA6" s="22">
        <f t="shared" si="4"/>
        <v>120.32</v>
      </c>
      <c r="AB6" s="22">
        <f t="shared" si="4"/>
        <v>117.8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163.72999999999999</v>
      </c>
      <c r="AU6" s="22">
        <f t="shared" ref="AU6:BC6" si="6">IF(AU7="",NA(),AU7)</f>
        <v>169.87</v>
      </c>
      <c r="AV6" s="22">
        <f t="shared" si="6"/>
        <v>261.39999999999998</v>
      </c>
      <c r="AW6" s="22">
        <f t="shared" si="6"/>
        <v>290.18</v>
      </c>
      <c r="AX6" s="22">
        <f t="shared" si="6"/>
        <v>204.19</v>
      </c>
      <c r="AY6" s="22">
        <f t="shared" si="6"/>
        <v>250.03</v>
      </c>
      <c r="AZ6" s="22">
        <f t="shared" si="6"/>
        <v>239.45</v>
      </c>
      <c r="BA6" s="22">
        <f t="shared" si="6"/>
        <v>246.01</v>
      </c>
      <c r="BB6" s="22">
        <f t="shared" si="6"/>
        <v>228.89</v>
      </c>
      <c r="BC6" s="22">
        <f t="shared" si="6"/>
        <v>232.66</v>
      </c>
      <c r="BD6" s="21" t="str">
        <f>IF(BD7="","",IF(BD7="-","【-】","【"&amp;SUBSTITUTE(TEXT(BD7,"#,##0.00"),"-","△")&amp;"】"))</f>
        <v>【243.36】</v>
      </c>
      <c r="BE6" s="22">
        <f>IF(BE7="",NA(),BE7)</f>
        <v>224.17</v>
      </c>
      <c r="BF6" s="22">
        <f t="shared" ref="BF6:BN6" si="7">IF(BF7="",NA(),BF7)</f>
        <v>243.69</v>
      </c>
      <c r="BG6" s="22">
        <f t="shared" si="7"/>
        <v>258.81</v>
      </c>
      <c r="BH6" s="22">
        <f t="shared" si="7"/>
        <v>273.04000000000002</v>
      </c>
      <c r="BI6" s="22">
        <f t="shared" si="7"/>
        <v>301.3</v>
      </c>
      <c r="BJ6" s="22">
        <f t="shared" si="7"/>
        <v>254.19</v>
      </c>
      <c r="BK6" s="22">
        <f t="shared" si="7"/>
        <v>259.56</v>
      </c>
      <c r="BL6" s="22">
        <f t="shared" si="7"/>
        <v>248.92</v>
      </c>
      <c r="BM6" s="22">
        <f t="shared" si="7"/>
        <v>251.26</v>
      </c>
      <c r="BN6" s="22">
        <f t="shared" si="7"/>
        <v>255.84</v>
      </c>
      <c r="BO6" s="21" t="str">
        <f>IF(BO7="","",IF(BO7="-","【-】","【"&amp;SUBSTITUTE(TEXT(BO7,"#,##0.00"),"-","△")&amp;"】"))</f>
        <v>【265.93】</v>
      </c>
      <c r="BP6" s="22">
        <f>IF(BP7="",NA(),BP7)</f>
        <v>110.71</v>
      </c>
      <c r="BQ6" s="22">
        <f t="shared" ref="BQ6:BY6" si="8">IF(BQ7="",NA(),BQ7)</f>
        <v>123.96</v>
      </c>
      <c r="BR6" s="22">
        <f t="shared" si="8"/>
        <v>124.18</v>
      </c>
      <c r="BS6" s="22">
        <f t="shared" si="8"/>
        <v>111.04</v>
      </c>
      <c r="BT6" s="22">
        <f t="shared" si="8"/>
        <v>108.54</v>
      </c>
      <c r="BU6" s="22">
        <f t="shared" si="8"/>
        <v>107.42</v>
      </c>
      <c r="BV6" s="22">
        <f t="shared" si="8"/>
        <v>105.07</v>
      </c>
      <c r="BW6" s="22">
        <f t="shared" si="8"/>
        <v>107.54</v>
      </c>
      <c r="BX6" s="22">
        <f t="shared" si="8"/>
        <v>101.93</v>
      </c>
      <c r="BY6" s="22">
        <f t="shared" si="8"/>
        <v>102.36</v>
      </c>
      <c r="BZ6" s="21" t="str">
        <f>IF(BZ7="","",IF(BZ7="-","【-】","【"&amp;SUBSTITUTE(TEXT(BZ7,"#,##0.00"),"-","△")&amp;"】"))</f>
        <v>【97.82】</v>
      </c>
      <c r="CA6" s="22">
        <f>IF(CA7="",NA(),CA7)</f>
        <v>135.71</v>
      </c>
      <c r="CB6" s="22">
        <f t="shared" ref="CB6:CJ6" si="9">IF(CB7="",NA(),CB7)</f>
        <v>135.08000000000001</v>
      </c>
      <c r="CC6" s="22">
        <f t="shared" si="9"/>
        <v>136.46</v>
      </c>
      <c r="CD6" s="22">
        <f t="shared" si="9"/>
        <v>153.41999999999999</v>
      </c>
      <c r="CE6" s="22">
        <f t="shared" si="9"/>
        <v>157.5</v>
      </c>
      <c r="CF6" s="22">
        <f t="shared" si="9"/>
        <v>157.19</v>
      </c>
      <c r="CG6" s="22">
        <f t="shared" si="9"/>
        <v>153.71</v>
      </c>
      <c r="CH6" s="22">
        <f t="shared" si="9"/>
        <v>155.9</v>
      </c>
      <c r="CI6" s="22">
        <f t="shared" si="9"/>
        <v>162.47</v>
      </c>
      <c r="CJ6" s="22">
        <f t="shared" si="9"/>
        <v>165.52</v>
      </c>
      <c r="CK6" s="21" t="str">
        <f>IF(CK7="","",IF(CK7="-","【-】","【"&amp;SUBSTITUTE(TEXT(CK7,"#,##0.00"),"-","△")&amp;"】"))</f>
        <v>【177.56】</v>
      </c>
      <c r="CL6" s="22">
        <f>IF(CL7="",NA(),CL7)</f>
        <v>80.25</v>
      </c>
      <c r="CM6" s="22">
        <f t="shared" ref="CM6:CU6" si="10">IF(CM7="",NA(),CM7)</f>
        <v>81.88</v>
      </c>
      <c r="CN6" s="22">
        <f t="shared" si="10"/>
        <v>80.959999999999994</v>
      </c>
      <c r="CO6" s="22">
        <f t="shared" si="10"/>
        <v>81.040000000000006</v>
      </c>
      <c r="CP6" s="22">
        <f t="shared" si="10"/>
        <v>80.400000000000006</v>
      </c>
      <c r="CQ6" s="22">
        <f t="shared" si="10"/>
        <v>63.16</v>
      </c>
      <c r="CR6" s="22">
        <f t="shared" si="10"/>
        <v>64.41</v>
      </c>
      <c r="CS6" s="22">
        <f t="shared" si="10"/>
        <v>64.11</v>
      </c>
      <c r="CT6" s="22">
        <f t="shared" si="10"/>
        <v>63.81</v>
      </c>
      <c r="CU6" s="22">
        <f t="shared" si="10"/>
        <v>63.58</v>
      </c>
      <c r="CV6" s="21" t="str">
        <f>IF(CV7="","",IF(CV7="-","【-】","【"&amp;SUBSTITUTE(TEXT(CV7,"#,##0.00"),"-","△")&amp;"】"))</f>
        <v>【59.81】</v>
      </c>
      <c r="CW6" s="22">
        <f>IF(CW7="",NA(),CW7)</f>
        <v>96.16</v>
      </c>
      <c r="CX6" s="22">
        <f t="shared" ref="CX6:DF6" si="11">IF(CX7="",NA(),CX7)</f>
        <v>96.06</v>
      </c>
      <c r="CY6" s="22">
        <f t="shared" si="11"/>
        <v>96.66</v>
      </c>
      <c r="CZ6" s="22">
        <f t="shared" si="11"/>
        <v>95.72</v>
      </c>
      <c r="DA6" s="22">
        <f t="shared" si="11"/>
        <v>95.68</v>
      </c>
      <c r="DB6" s="22">
        <f t="shared" si="11"/>
        <v>91.48</v>
      </c>
      <c r="DC6" s="22">
        <f t="shared" si="11"/>
        <v>91.64</v>
      </c>
      <c r="DD6" s="22">
        <f t="shared" si="11"/>
        <v>92.09</v>
      </c>
      <c r="DE6" s="22">
        <f t="shared" si="11"/>
        <v>91.76</v>
      </c>
      <c r="DF6" s="22">
        <f t="shared" si="11"/>
        <v>91.22</v>
      </c>
      <c r="DG6" s="21" t="str">
        <f>IF(DG7="","",IF(DG7="-","【-】","【"&amp;SUBSTITUTE(TEXT(DG7,"#,##0.00"),"-","△")&amp;"】"))</f>
        <v>【89.42】</v>
      </c>
      <c r="DH6" s="22">
        <f>IF(DH7="",NA(),DH7)</f>
        <v>43.58</v>
      </c>
      <c r="DI6" s="22">
        <f t="shared" ref="DI6:DQ6" si="12">IF(DI7="",NA(),DI7)</f>
        <v>43.68</v>
      </c>
      <c r="DJ6" s="22">
        <f t="shared" si="12"/>
        <v>37.19</v>
      </c>
      <c r="DK6" s="22">
        <f t="shared" si="12"/>
        <v>35.97</v>
      </c>
      <c r="DL6" s="22">
        <f t="shared" si="12"/>
        <v>35.57</v>
      </c>
      <c r="DM6" s="22">
        <f t="shared" si="12"/>
        <v>51.13</v>
      </c>
      <c r="DN6" s="22">
        <f t="shared" si="12"/>
        <v>51.62</v>
      </c>
      <c r="DO6" s="22">
        <f t="shared" si="12"/>
        <v>52.16</v>
      </c>
      <c r="DP6" s="22">
        <f t="shared" si="12"/>
        <v>52.59</v>
      </c>
      <c r="DQ6" s="22">
        <f t="shared" si="12"/>
        <v>52.74</v>
      </c>
      <c r="DR6" s="21" t="str">
        <f>IF(DR7="","",IF(DR7="-","【-】","【"&amp;SUBSTITUTE(TEXT(DR7,"#,##0.00"),"-","△")&amp;"】"))</f>
        <v>【52.02】</v>
      </c>
      <c r="DS6" s="22">
        <f>IF(DS7="",NA(),DS7)</f>
        <v>37.96</v>
      </c>
      <c r="DT6" s="22">
        <f t="shared" ref="DT6:EB6" si="13">IF(DT7="",NA(),DT7)</f>
        <v>38.020000000000003</v>
      </c>
      <c r="DU6" s="22">
        <f t="shared" si="13"/>
        <v>38</v>
      </c>
      <c r="DV6" s="22">
        <f t="shared" si="13"/>
        <v>38.770000000000003</v>
      </c>
      <c r="DW6" s="22">
        <f t="shared" si="13"/>
        <v>39.090000000000003</v>
      </c>
      <c r="DX6" s="22">
        <f t="shared" si="13"/>
        <v>22.41</v>
      </c>
      <c r="DY6" s="22">
        <f t="shared" si="13"/>
        <v>23.68</v>
      </c>
      <c r="DZ6" s="22">
        <f t="shared" si="13"/>
        <v>25.76</v>
      </c>
      <c r="EA6" s="22">
        <f t="shared" si="13"/>
        <v>27.51</v>
      </c>
      <c r="EB6" s="22">
        <f t="shared" si="13"/>
        <v>28.57</v>
      </c>
      <c r="EC6" s="21" t="str">
        <f>IF(EC7="","",IF(EC7="-","【-】","【"&amp;SUBSTITUTE(TEXT(EC7,"#,##0.00"),"-","△")&amp;"】"))</f>
        <v>【25.37】</v>
      </c>
      <c r="ED6" s="22">
        <f>IF(ED7="",NA(),ED7)</f>
        <v>1.44</v>
      </c>
      <c r="EE6" s="22">
        <f t="shared" ref="EE6:EM6" si="14">IF(EE7="",NA(),EE7)</f>
        <v>1.68</v>
      </c>
      <c r="EF6" s="22">
        <f t="shared" si="14"/>
        <v>1.34</v>
      </c>
      <c r="EG6" s="22">
        <f t="shared" si="14"/>
        <v>1.2</v>
      </c>
      <c r="EH6" s="22">
        <f t="shared" si="14"/>
        <v>1.27</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272051</v>
      </c>
      <c r="D7" s="24">
        <v>46</v>
      </c>
      <c r="E7" s="24">
        <v>1</v>
      </c>
      <c r="F7" s="24">
        <v>0</v>
      </c>
      <c r="G7" s="24">
        <v>1</v>
      </c>
      <c r="H7" s="24" t="s">
        <v>93</v>
      </c>
      <c r="I7" s="24" t="s">
        <v>94</v>
      </c>
      <c r="J7" s="24" t="s">
        <v>95</v>
      </c>
      <c r="K7" s="24" t="s">
        <v>96</v>
      </c>
      <c r="L7" s="24" t="s">
        <v>97</v>
      </c>
      <c r="M7" s="24" t="s">
        <v>98</v>
      </c>
      <c r="N7" s="25" t="s">
        <v>99</v>
      </c>
      <c r="O7" s="25">
        <v>57.12</v>
      </c>
      <c r="P7" s="25">
        <v>99.9</v>
      </c>
      <c r="Q7" s="25">
        <v>2706</v>
      </c>
      <c r="R7" s="25">
        <v>382681</v>
      </c>
      <c r="S7" s="25">
        <v>36.090000000000003</v>
      </c>
      <c r="T7" s="25">
        <v>10603.52</v>
      </c>
      <c r="U7" s="25">
        <v>381952</v>
      </c>
      <c r="V7" s="25">
        <v>36.090000000000003</v>
      </c>
      <c r="W7" s="25">
        <v>10583.32</v>
      </c>
      <c r="X7" s="25">
        <v>121.63</v>
      </c>
      <c r="Y7" s="25">
        <v>136.47999999999999</v>
      </c>
      <c r="Z7" s="25">
        <v>135.94</v>
      </c>
      <c r="AA7" s="25">
        <v>120.32</v>
      </c>
      <c r="AB7" s="25">
        <v>117.8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163.72999999999999</v>
      </c>
      <c r="AU7" s="25">
        <v>169.87</v>
      </c>
      <c r="AV7" s="25">
        <v>261.39999999999998</v>
      </c>
      <c r="AW7" s="25">
        <v>290.18</v>
      </c>
      <c r="AX7" s="25">
        <v>204.19</v>
      </c>
      <c r="AY7" s="25">
        <v>250.03</v>
      </c>
      <c r="AZ7" s="25">
        <v>239.45</v>
      </c>
      <c r="BA7" s="25">
        <v>246.01</v>
      </c>
      <c r="BB7" s="25">
        <v>228.89</v>
      </c>
      <c r="BC7" s="25">
        <v>232.66</v>
      </c>
      <c r="BD7" s="25">
        <v>243.36</v>
      </c>
      <c r="BE7" s="25">
        <v>224.17</v>
      </c>
      <c r="BF7" s="25">
        <v>243.69</v>
      </c>
      <c r="BG7" s="25">
        <v>258.81</v>
      </c>
      <c r="BH7" s="25">
        <v>273.04000000000002</v>
      </c>
      <c r="BI7" s="25">
        <v>301.3</v>
      </c>
      <c r="BJ7" s="25">
        <v>254.19</v>
      </c>
      <c r="BK7" s="25">
        <v>259.56</v>
      </c>
      <c r="BL7" s="25">
        <v>248.92</v>
      </c>
      <c r="BM7" s="25">
        <v>251.26</v>
      </c>
      <c r="BN7" s="25">
        <v>255.84</v>
      </c>
      <c r="BO7" s="25">
        <v>265.93</v>
      </c>
      <c r="BP7" s="25">
        <v>110.71</v>
      </c>
      <c r="BQ7" s="25">
        <v>123.96</v>
      </c>
      <c r="BR7" s="25">
        <v>124.18</v>
      </c>
      <c r="BS7" s="25">
        <v>111.04</v>
      </c>
      <c r="BT7" s="25">
        <v>108.54</v>
      </c>
      <c r="BU7" s="25">
        <v>107.42</v>
      </c>
      <c r="BV7" s="25">
        <v>105.07</v>
      </c>
      <c r="BW7" s="25">
        <v>107.54</v>
      </c>
      <c r="BX7" s="25">
        <v>101.93</v>
      </c>
      <c r="BY7" s="25">
        <v>102.36</v>
      </c>
      <c r="BZ7" s="25">
        <v>97.82</v>
      </c>
      <c r="CA7" s="25">
        <v>135.71</v>
      </c>
      <c r="CB7" s="25">
        <v>135.08000000000001</v>
      </c>
      <c r="CC7" s="25">
        <v>136.46</v>
      </c>
      <c r="CD7" s="25">
        <v>153.41999999999999</v>
      </c>
      <c r="CE7" s="25">
        <v>157.5</v>
      </c>
      <c r="CF7" s="25">
        <v>157.19</v>
      </c>
      <c r="CG7" s="25">
        <v>153.71</v>
      </c>
      <c r="CH7" s="25">
        <v>155.9</v>
      </c>
      <c r="CI7" s="25">
        <v>162.47</v>
      </c>
      <c r="CJ7" s="25">
        <v>165.52</v>
      </c>
      <c r="CK7" s="25">
        <v>177.56</v>
      </c>
      <c r="CL7" s="25">
        <v>80.25</v>
      </c>
      <c r="CM7" s="25">
        <v>81.88</v>
      </c>
      <c r="CN7" s="25">
        <v>80.959999999999994</v>
      </c>
      <c r="CO7" s="25">
        <v>81.040000000000006</v>
      </c>
      <c r="CP7" s="25">
        <v>80.400000000000006</v>
      </c>
      <c r="CQ7" s="25">
        <v>63.16</v>
      </c>
      <c r="CR7" s="25">
        <v>64.41</v>
      </c>
      <c r="CS7" s="25">
        <v>64.11</v>
      </c>
      <c r="CT7" s="25">
        <v>63.81</v>
      </c>
      <c r="CU7" s="25">
        <v>63.58</v>
      </c>
      <c r="CV7" s="25">
        <v>59.81</v>
      </c>
      <c r="CW7" s="25">
        <v>96.16</v>
      </c>
      <c r="CX7" s="25">
        <v>96.06</v>
      </c>
      <c r="CY7" s="25">
        <v>96.66</v>
      </c>
      <c r="CZ7" s="25">
        <v>95.72</v>
      </c>
      <c r="DA7" s="25">
        <v>95.68</v>
      </c>
      <c r="DB7" s="25">
        <v>91.48</v>
      </c>
      <c r="DC7" s="25">
        <v>91.64</v>
      </c>
      <c r="DD7" s="25">
        <v>92.09</v>
      </c>
      <c r="DE7" s="25">
        <v>91.76</v>
      </c>
      <c r="DF7" s="25">
        <v>91.22</v>
      </c>
      <c r="DG7" s="25">
        <v>89.42</v>
      </c>
      <c r="DH7" s="25">
        <v>43.58</v>
      </c>
      <c r="DI7" s="25">
        <v>43.68</v>
      </c>
      <c r="DJ7" s="25">
        <v>37.19</v>
      </c>
      <c r="DK7" s="25">
        <v>35.97</v>
      </c>
      <c r="DL7" s="25">
        <v>35.57</v>
      </c>
      <c r="DM7" s="25">
        <v>51.13</v>
      </c>
      <c r="DN7" s="25">
        <v>51.62</v>
      </c>
      <c r="DO7" s="25">
        <v>52.16</v>
      </c>
      <c r="DP7" s="25">
        <v>52.59</v>
      </c>
      <c r="DQ7" s="25">
        <v>52.74</v>
      </c>
      <c r="DR7" s="25">
        <v>52.02</v>
      </c>
      <c r="DS7" s="25">
        <v>37.96</v>
      </c>
      <c r="DT7" s="25">
        <v>38.020000000000003</v>
      </c>
      <c r="DU7" s="25">
        <v>38</v>
      </c>
      <c r="DV7" s="25">
        <v>38.770000000000003</v>
      </c>
      <c r="DW7" s="25">
        <v>39.090000000000003</v>
      </c>
      <c r="DX7" s="25">
        <v>22.41</v>
      </c>
      <c r="DY7" s="25">
        <v>23.68</v>
      </c>
      <c r="DZ7" s="25">
        <v>25.76</v>
      </c>
      <c r="EA7" s="25">
        <v>27.51</v>
      </c>
      <c r="EB7" s="25">
        <v>28.57</v>
      </c>
      <c r="EC7" s="25">
        <v>25.37</v>
      </c>
      <c r="ED7" s="25">
        <v>1.44</v>
      </c>
      <c r="EE7" s="25">
        <v>1.68</v>
      </c>
      <c r="EF7" s="25">
        <v>1.34</v>
      </c>
      <c r="EG7" s="25">
        <v>1.2</v>
      </c>
      <c r="EH7" s="25">
        <v>1.27</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　拓郎</cp:lastModifiedBy>
  <dcterms:created xsi:type="dcterms:W3CDTF">2025-01-24T06:51:39Z</dcterms:created>
  <dcterms:modified xsi:type="dcterms:W3CDTF">2025-02-27T06:13:35Z</dcterms:modified>
  <cp:category/>
</cp:coreProperties>
</file>