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01.決算統計\R6年度（R5決算）\22_経営比較分析表\07_アップロード\02_アップロードデータ（分析表）\01-2_アップ前準備\"/>
    </mc:Choice>
  </mc:AlternateContent>
  <xr:revisionPtr revIDLastSave="0" documentId="13_ncr:1_{15562D34-E511-4352-86DE-97852086E04F}" xr6:coauthVersionLast="47" xr6:coauthVersionMax="47" xr10:uidLastSave="{00000000-0000-0000-0000-000000000000}"/>
  <workbookProtection workbookAlgorithmName="SHA-512" workbookHashValue="ZqXQVLys9QkV6adgZk0v4hYXNn18cqOtv0YWYtaY6dCXaTXLKaecLyIavcTRipEKBaDFE84dKVRIdy4uZYZZxA==" workbookSaltValue="FIujg0I6XG5Vwk1ZZaU5tw==" workbookSpinCount="100000" lockStructure="1"/>
  <bookViews>
    <workbookView xWindow="9276" yWindow="696" windowWidth="13764" windowHeight="13248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P6" i="5"/>
  <c r="O6" i="5"/>
  <c r="I10" i="4" s="1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I85" i="4"/>
  <c r="BB10" i="4"/>
  <c r="AT10" i="4"/>
  <c r="AL10" i="4"/>
  <c r="W10" i="4"/>
  <c r="P10" i="4"/>
  <c r="B10" i="4"/>
  <c r="AD8" i="4"/>
  <c r="W8" i="4"/>
  <c r="P8" i="4"/>
  <c r="B6" i="4"/>
</calcChain>
</file>

<file path=xl/sharedStrings.xml><?xml version="1.0" encoding="utf-8"?>
<sst xmlns="http://schemas.openxmlformats.org/spreadsheetml/2006/main" count="228" uniqueCount="112">
  <si>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</si>
  <si>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</si>
  <si>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</si>
  <si>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</si>
  <si>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</si>
  <si>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</si>
  <si>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</si>
  <si>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</si>
  <si>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</si>
  <si>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</si>
  <si>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</si>
  <si>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</si>
  <si>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</si>
  <si>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</si>
  <si>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</si>
  <si>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</si>
  <si>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</si>
  <si>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</si>
  <si>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</si>
  <si>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</si>
  <si>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</si>
  <si>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</si>
  <si>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</si>
  <si>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</si>
  <si>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</si>
  <si>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</si>
  <si>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</si>
  <si>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</si>
  <si>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</si>
  <si>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</si>
  <si>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</si>
  <si>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</si>
  <si>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</si>
  <si>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</si>
  <si>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</si>
  <si>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</si>
  <si>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</si>
  <si>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</si>
  <si>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</si>
  <si>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</si>
  <si>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</si>
  <si>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</si>
  <si>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</si>
  <si>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</si>
  <si>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</si>
  <si>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</si>
  <si>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</si>
  <si>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</si>
  <si>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</si>
  <si>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</si>
  <si>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</si>
  <si>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</si>
  <si>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</si>
  <si>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</si>
  <si>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</si>
  <si>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</si>
  <si>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</si>
  <si>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</si>
  <si>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</si>
  <si>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</si>
  <si>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</si>
  <si>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</si>
  <si>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</si>
  <si>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</si>
  <si>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</si>
  <si>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</si>
  <si>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</si>
  <si>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</si>
  <si>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</si>
  <si>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</si>
  <si>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</si>
  <si>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</si>
  <si>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</si>
  <si>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</si>
  <si>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</si>
  <si>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</si>
  <si>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</si>
  <si>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</si>
  <si>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</si>
  <si>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</si>
  <si>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</si>
  <si>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</si>
  <si>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</si>
  <si>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</si>
  <si>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</si>
  <si>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</si>
  <si>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</si>
  <si>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</si>
  <si>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</si>
  <si>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</si>
  <si>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</si>
  <si>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</si>
  <si>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</si>
  <si>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豊中市</t>
  </si>
  <si>
    <t>法適用</t>
  </si>
  <si>
    <t>水道事業</t>
  </si>
  <si>
    <t>末端給水事業</t>
  </si>
  <si>
    <t>A1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</si>
  <si>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</si>
  <si>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</si>
  <si>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</si>
  <si>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</si>
  <si>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</si>
  <si>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</si>
  <si>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</si>
  <si>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</si>
  <si>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</si>
  <si>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</si>
  <si>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</si>
  <si>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と管路経年化率は、増加傾向にあり、施設の老朽化が進んでいますが、早くから高品質の材料を使用してきたことや、「豊中市水道施設整備計画」に基づき計画的に更新していることから、管路更新率は、管路の健全性を確保できるとする独自の更新基準である1%以上を達成できています。</t>
    <rPh sb="21" eb="23">
      <t>ゾウカ</t>
    </rPh>
    <rPh sb="23" eb="25">
      <t>ケイコウ</t>
    </rPh>
    <rPh sb="44" eb="45">
      <t>ハヤ</t>
    </rPh>
    <rPh sb="48" eb="51">
      <t>コウヒンシツ</t>
    </rPh>
    <rPh sb="52" eb="54">
      <t>ザイリョウ</t>
    </rPh>
    <rPh sb="55" eb="57">
      <t>シヨウ</t>
    </rPh>
    <rPh sb="66" eb="69">
      <t>トヨナカシ</t>
    </rPh>
    <rPh sb="69" eb="71">
      <t>スイドウ</t>
    </rPh>
    <rPh sb="71" eb="73">
      <t>シセツ</t>
    </rPh>
    <rPh sb="73" eb="75">
      <t>セイビ</t>
    </rPh>
    <rPh sb="75" eb="77">
      <t>ケイカク</t>
    </rPh>
    <rPh sb="79" eb="80">
      <t>モト</t>
    </rPh>
    <rPh sb="82" eb="85">
      <t>ケイカクテキ</t>
    </rPh>
    <rPh sb="86" eb="88">
      <t>コウシン</t>
    </rPh>
    <rPh sb="131" eb="133">
      <t>イジョウ</t>
    </rPh>
    <phoneticPr fontId="4"/>
  </si>
  <si>
    <t>　経常収支比率は、有収水量の減少による給水収益の減少に伴い減少傾向ですが、健全経営の水準とされる100％を上回っています。
　流動比率は、減少傾向にあるものの、100%を上回っており、一定の支払能力を維持できています。
　企業債残高対給水収益比率は、過去からの継続的な投資の影響により、類似団体平均値や全国平均と比べて高い値となっています。
　料金回収率は、水需要の減少に伴い、事業に必要な費用を給水収益で賄えているとされる100％を下回っています。
　給水原価は、事務事業の効率化に努める一方で、物価や人件費の上昇により、増加傾向にあります。
　施設利用率は、水需要の減少に伴って減少傾向にあります。
　有収率は、効率的な施設整備や漏水防止対策を進めていることもあり、全国的にみても高い水準にあります。</t>
    <rPh sb="27" eb="28">
      <t>トモナ</t>
    </rPh>
    <rPh sb="29" eb="31">
      <t>ゲンショウ</t>
    </rPh>
    <rPh sb="31" eb="33">
      <t>ケイコウ</t>
    </rPh>
    <rPh sb="69" eb="71">
      <t>ゲンショウ</t>
    </rPh>
    <rPh sb="71" eb="73">
      <t>ケイコウ</t>
    </rPh>
    <rPh sb="85" eb="87">
      <t>ウワマワ</t>
    </rPh>
    <rPh sb="92" eb="94">
      <t>イッテイ</t>
    </rPh>
    <rPh sb="100" eb="102">
      <t>イジ</t>
    </rPh>
    <rPh sb="249" eb="251">
      <t>ブッカ</t>
    </rPh>
    <rPh sb="252" eb="255">
      <t>ジンケンヒ</t>
    </rPh>
    <rPh sb="256" eb="258">
      <t>ジョウショウ</t>
    </rPh>
    <rPh sb="262" eb="264">
      <t>ゾウカ</t>
    </rPh>
    <rPh sb="264" eb="266">
      <t>ケイコウ</t>
    </rPh>
    <phoneticPr fontId="4"/>
  </si>
  <si>
    <t>　これらの指標からは、料金水準や企業債残高、管路の老朽化について課題があると示唆されました。
　本市の経営戦略である「第2次とよなか水未来構想（計画期間：平成30年度～令和9年度）」の定期的な見直しを行う中で、経営の悪化が見込まれたことから、令和5年度に適正な料金水準及び体系について検討し、令和6年度に料金改定を実施することとしました。
　企業債については、料金改定後の経営状況を踏まえ、起債充当率のあり方などについて、検討していきます。
　管路の老朽化への対策については、「豊中市水道施設整備計画」において、独自の更新基準年数を設定しており、管路更新率1％以上を維持することで対応可能と見込んでいます。
  今後も経営状況を注視しながら、計画的な施設更新を行っていきます。</t>
    <rPh sb="11" eb="13">
      <t>リョウキン</t>
    </rPh>
    <rPh sb="13" eb="15">
      <t>スイジュン</t>
    </rPh>
    <rPh sb="48" eb="50">
      <t>ホンシ</t>
    </rPh>
    <rPh sb="51" eb="53">
      <t>ケイエイ</t>
    </rPh>
    <rPh sb="53" eb="55">
      <t>センリャク</t>
    </rPh>
    <rPh sb="92" eb="95">
      <t>テイキテキ</t>
    </rPh>
    <rPh sb="96" eb="98">
      <t>ミナオ</t>
    </rPh>
    <rPh sb="100" eb="101">
      <t>オコナ</t>
    </rPh>
    <rPh sb="102" eb="103">
      <t>ナカ</t>
    </rPh>
    <rPh sb="105" eb="107">
      <t>ケイエイ</t>
    </rPh>
    <rPh sb="108" eb="110">
      <t>アッカ</t>
    </rPh>
    <rPh sb="111" eb="113">
      <t>ミコ</t>
    </rPh>
    <rPh sb="121" eb="123">
      <t>レイワ</t>
    </rPh>
    <rPh sb="124" eb="126">
      <t>ネンド</t>
    </rPh>
    <rPh sb="134" eb="135">
      <t>オヨ</t>
    </rPh>
    <rPh sb="136" eb="138">
      <t>タイケイ</t>
    </rPh>
    <rPh sb="146" eb="148">
      <t>レイワ</t>
    </rPh>
    <rPh sb="149" eb="151">
      <t>ネンド</t>
    </rPh>
    <rPh sb="152" eb="154">
      <t>リョウキン</t>
    </rPh>
    <rPh sb="154" eb="156">
      <t>カイテイ</t>
    </rPh>
    <rPh sb="157" eb="159">
      <t>ジッシ</t>
    </rPh>
    <rPh sb="171" eb="173">
      <t>キギョウ</t>
    </rPh>
    <rPh sb="173" eb="174">
      <t>サイ</t>
    </rPh>
    <rPh sb="180" eb="182">
      <t>リョウキン</t>
    </rPh>
    <rPh sb="182" eb="184">
      <t>カイテイ</t>
    </rPh>
    <rPh sb="184" eb="185">
      <t>ゴ</t>
    </rPh>
    <rPh sb="186" eb="188">
      <t>ケイエイ</t>
    </rPh>
    <rPh sb="188" eb="190">
      <t>ジョウキョウ</t>
    </rPh>
    <rPh sb="191" eb="192">
      <t>フ</t>
    </rPh>
    <rPh sb="195" eb="197">
      <t>キサイ</t>
    </rPh>
    <rPh sb="197" eb="199">
      <t>ジュウトウ</t>
    </rPh>
    <rPh sb="199" eb="200">
      <t>リツ</t>
    </rPh>
    <rPh sb="203" eb="204">
      <t>カタ</t>
    </rPh>
    <rPh sb="211" eb="213">
      <t>ケントウ</t>
    </rPh>
    <rPh sb="306" eb="308">
      <t>コンゴ</t>
    </rPh>
    <rPh sb="314" eb="316">
      <t>チュウシ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</si>
</sst>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1.03</c:v>
                </c:pt>
                <c:pt idx="1">
                  <c:v>1.0900000000000001</c:v>
                </c:pt>
                <c:pt idx="2">
                  <c:v>1.0900000000000001</c:v>
                </c:pt>
                <c:pt idx="3">
                  <c:v>1.1000000000000001</c:v>
                </c:pt>
                <c:pt idx="4">
                  <c:v>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F-4965-8425-DFBAB6CAE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0.73</c:v>
                </c:pt>
                <c:pt idx="1">
                  <c:v>0.79</c:v>
                </c:pt>
                <c:pt idx="2">
                  <c:v>0.75</c:v>
                </c:pt>
                <c:pt idx="3">
                  <c:v>0.78</c:v>
                </c:pt>
                <c:pt idx="4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F-4965-8425-DFBAB6CAE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54.73</c:v>
                </c:pt>
                <c:pt idx="1">
                  <c:v>55.7</c:v>
                </c:pt>
                <c:pt idx="2">
                  <c:v>54.83</c:v>
                </c:pt>
                <c:pt idx="3">
                  <c:v>53.97</c:v>
                </c:pt>
                <c:pt idx="4">
                  <c:v>53.58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3-4875-9CF4-F82BB20C3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63.16</c:v>
                </c:pt>
                <c:pt idx="1">
                  <c:v>64.41</c:v>
                </c:pt>
                <c:pt idx="2">
                  <c:v>64.11</c:v>
                </c:pt>
                <c:pt idx="3">
                  <c:v>63.81</c:v>
                </c:pt>
                <c:pt idx="4">
                  <c:v>63.58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3-4875-9CF4-F82BB20C3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97.21</c:v>
                </c:pt>
                <c:pt idx="1">
                  <c:v>97.76</c:v>
                </c:pt>
                <c:pt idx="2">
                  <c:v>98.25</c:v>
                </c:pt>
                <c:pt idx="3">
                  <c:v>98.21</c:v>
                </c:pt>
                <c:pt idx="4">
                  <c:v>97.77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0-4F9E-83E0-73535226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91.48</c:v>
                </c:pt>
                <c:pt idx="1">
                  <c:v>91.64</c:v>
                </c:pt>
                <c:pt idx="2">
                  <c:v>92.09</c:v>
                </c:pt>
                <c:pt idx="3">
                  <c:v>91.76</c:v>
                </c:pt>
                <c:pt idx="4">
                  <c:v>91.22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70-4F9E-83E0-73535226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109.1</c:v>
                </c:pt>
                <c:pt idx="1">
                  <c:v>111.03</c:v>
                </c:pt>
                <c:pt idx="2">
                  <c:v>106.83</c:v>
                </c:pt>
                <c:pt idx="3">
                  <c:v>106.62</c:v>
                </c:pt>
                <c:pt idx="4">
                  <c:v>105.25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0-48DB-8FA6-2B34F7807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113.57</c:v>
                </c:pt>
                <c:pt idx="1">
                  <c:v>112.59</c:v>
                </c:pt>
                <c:pt idx="2">
                  <c:v>113.87</c:v>
                </c:pt>
                <c:pt idx="3">
                  <c:v>109.87</c:v>
                </c:pt>
                <c:pt idx="4">
                  <c:v>109.81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B0-48DB-8FA6-2B34F7807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50.72</c:v>
                </c:pt>
                <c:pt idx="1">
                  <c:v>51.37</c:v>
                </c:pt>
                <c:pt idx="2">
                  <c:v>51.69</c:v>
                </c:pt>
                <c:pt idx="3">
                  <c:v>52.24</c:v>
                </c:pt>
                <c:pt idx="4">
                  <c:v>52.56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B-4743-A5F4-7C2603A5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51.13</c:v>
                </c:pt>
                <c:pt idx="1">
                  <c:v>51.62</c:v>
                </c:pt>
                <c:pt idx="2">
                  <c:v>52.16</c:v>
                </c:pt>
                <c:pt idx="3">
                  <c:v>52.59</c:v>
                </c:pt>
                <c:pt idx="4">
                  <c:v>52.74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0B-4743-A5F4-7C2603A56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26.69</c:v>
                </c:pt>
                <c:pt idx="1">
                  <c:v>27.2</c:v>
                </c:pt>
                <c:pt idx="2">
                  <c:v>27.72</c:v>
                </c:pt>
                <c:pt idx="3">
                  <c:v>28.15</c:v>
                </c:pt>
                <c:pt idx="4">
                  <c:v>28.72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B-42BB-9A91-F65A2B8CF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22.41</c:v>
                </c:pt>
                <c:pt idx="1">
                  <c:v>23.68</c:v>
                </c:pt>
                <c:pt idx="2">
                  <c:v>25.76</c:v>
                </c:pt>
                <c:pt idx="3">
                  <c:v>27.51</c:v>
                </c:pt>
                <c:pt idx="4">
                  <c:v>28.57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2B-42BB-9A91-F65A2B8CF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5-4A1E-ADDC-9BB41E796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35-4A1E-ADDC-9BB41E796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160.55000000000001</c:v>
                </c:pt>
                <c:pt idx="1">
                  <c:v>161</c:v>
                </c:pt>
                <c:pt idx="2">
                  <c:v>169.08</c:v>
                </c:pt>
                <c:pt idx="3">
                  <c:v>160.55000000000001</c:v>
                </c:pt>
                <c:pt idx="4">
                  <c:v>156.91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D-49B1-B785-36F3E573E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250.03</c:v>
                </c:pt>
                <c:pt idx="1">
                  <c:v>239.45</c:v>
                </c:pt>
                <c:pt idx="2">
                  <c:v>246.01</c:v>
                </c:pt>
                <c:pt idx="3">
                  <c:v>228.89</c:v>
                </c:pt>
                <c:pt idx="4">
                  <c:v>232.66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D-49B1-B785-36F3E573E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339.96</c:v>
                </c:pt>
                <c:pt idx="1">
                  <c:v>340.31</c:v>
                </c:pt>
                <c:pt idx="2">
                  <c:v>340.48</c:v>
                </c:pt>
                <c:pt idx="3">
                  <c:v>343.17</c:v>
                </c:pt>
                <c:pt idx="4">
                  <c:v>349.35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716-A210-9CCE2205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254.19</c:v>
                </c:pt>
                <c:pt idx="1">
                  <c:v>259.56</c:v>
                </c:pt>
                <c:pt idx="2">
                  <c:v>248.92</c:v>
                </c:pt>
                <c:pt idx="3">
                  <c:v>251.26</c:v>
                </c:pt>
                <c:pt idx="4">
                  <c:v>255.84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E6-4716-A210-9CCE2205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99.65</c:v>
                </c:pt>
                <c:pt idx="1">
                  <c:v>101.93</c:v>
                </c:pt>
                <c:pt idx="2">
                  <c:v>97.42</c:v>
                </c:pt>
                <c:pt idx="3">
                  <c:v>96.92</c:v>
                </c:pt>
                <c:pt idx="4">
                  <c:v>96.33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1-46E8-AA32-7201CB690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107.42</c:v>
                </c:pt>
                <c:pt idx="1">
                  <c:v>105.07</c:v>
                </c:pt>
                <c:pt idx="2">
                  <c:v>107.54</c:v>
                </c:pt>
                <c:pt idx="3">
                  <c:v>101.93</c:v>
                </c:pt>
                <c:pt idx="4">
                  <c:v>102.36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1-46E8-AA32-7201CB690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161.09</c:v>
                </c:pt>
                <c:pt idx="1">
                  <c:v>153.57</c:v>
                </c:pt>
                <c:pt idx="2">
                  <c:v>160.24</c:v>
                </c:pt>
                <c:pt idx="3">
                  <c:v>161.35</c:v>
                </c:pt>
                <c:pt idx="4">
                  <c:v>162.84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1-4FAC-8C54-91EADD245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157.19</c:v>
                </c:pt>
                <c:pt idx="1">
                  <c:v>153.71</c:v>
                </c:pt>
                <c:pt idx="2">
                  <c:v>155.9</c:v>
                </c:pt>
                <c:pt idx="3">
                  <c:v>162.47</c:v>
                </c:pt>
                <c:pt idx="4">
                  <c:v>165.52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1-4FAC-8C54-91EADD245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2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2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1" t="str">
        <f>データ!H6</f>
        <v>大阪府　豊中市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2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A1</v>
      </c>
      <c r="X8" s="43"/>
      <c r="Y8" s="43"/>
      <c r="Z8" s="43"/>
      <c r="AA8" s="43"/>
      <c r="AB8" s="43"/>
      <c r="AC8" s="43"/>
      <c r="AD8" s="43" t="str">
        <f>データ!$M$6</f>
        <v>自治体職員</v>
      </c>
      <c r="AE8" s="43"/>
      <c r="AF8" s="43"/>
      <c r="AG8" s="43"/>
      <c r="AH8" s="43"/>
      <c r="AI8" s="43"/>
      <c r="AJ8" s="43"/>
      <c r="AK8" s="2"/>
      <c r="AL8" s="44">
        <f>データ!$R$6</f>
        <v>406836</v>
      </c>
      <c r="AM8" s="44"/>
      <c r="AN8" s="44"/>
      <c r="AO8" s="44"/>
      <c r="AP8" s="44"/>
      <c r="AQ8" s="44"/>
      <c r="AR8" s="44"/>
      <c r="AS8" s="44"/>
      <c r="AT8" s="45">
        <f>データ!$S$6</f>
        <v>36.39</v>
      </c>
      <c r="AU8" s="46"/>
      <c r="AV8" s="46"/>
      <c r="AW8" s="46"/>
      <c r="AX8" s="46"/>
      <c r="AY8" s="46"/>
      <c r="AZ8" s="46"/>
      <c r="BA8" s="46"/>
      <c r="BB8" s="47">
        <f>データ!$T$6</f>
        <v>11179.88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2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47.28</v>
      </c>
      <c r="J10" s="46"/>
      <c r="K10" s="46"/>
      <c r="L10" s="46"/>
      <c r="M10" s="46"/>
      <c r="N10" s="46"/>
      <c r="O10" s="80"/>
      <c r="P10" s="47">
        <f>データ!$P$6</f>
        <v>100</v>
      </c>
      <c r="Q10" s="47"/>
      <c r="R10" s="47"/>
      <c r="S10" s="47"/>
      <c r="T10" s="47"/>
      <c r="U10" s="47"/>
      <c r="V10" s="47"/>
      <c r="W10" s="44">
        <f>データ!$Q$6</f>
        <v>2497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405982</v>
      </c>
      <c r="AM10" s="44"/>
      <c r="AN10" s="44"/>
      <c r="AO10" s="44"/>
      <c r="AP10" s="44"/>
      <c r="AQ10" s="44"/>
      <c r="AR10" s="44"/>
      <c r="AS10" s="44"/>
      <c r="AT10" s="45">
        <f>データ!$V$6</f>
        <v>36.6</v>
      </c>
      <c r="AU10" s="46"/>
      <c r="AV10" s="46"/>
      <c r="AW10" s="46"/>
      <c r="AX10" s="46"/>
      <c r="AY10" s="46"/>
      <c r="AZ10" s="46"/>
      <c r="BA10" s="46"/>
      <c r="BB10" s="47">
        <f>データ!$W$6</f>
        <v>11092.4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2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2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1" t="s">
        <v>110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81" t="s">
        <v>109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2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2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111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CR1PuqsHu1OMMf4NTgkLc9zY5vA+PUHsbjTOMoAsLVSh9Pl1+gEfcCaSN0DmT3lYPDnbTyBLRJsWJs2qWZzjww==" saltValue="sve8Azxf4mDLWcALIb6R3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5" t="s">
        <v>50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7"/>
      <c r="X3" s="91" t="s">
        <v>51</v>
      </c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 t="s">
        <v>52</v>
      </c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8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90"/>
      <c r="X4" s="84" t="s">
        <v>54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 t="s">
        <v>55</v>
      </c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 t="s">
        <v>56</v>
      </c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 t="s">
        <v>57</v>
      </c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 t="s">
        <v>58</v>
      </c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 t="s">
        <v>59</v>
      </c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 t="s">
        <v>60</v>
      </c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 t="s">
        <v>61</v>
      </c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 t="s">
        <v>62</v>
      </c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 t="s">
        <v>63</v>
      </c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 t="s">
        <v>64</v>
      </c>
      <c r="EE4" s="84"/>
      <c r="EF4" s="84"/>
      <c r="EG4" s="84"/>
      <c r="EH4" s="84"/>
      <c r="EI4" s="84"/>
      <c r="EJ4" s="84"/>
      <c r="EK4" s="84"/>
      <c r="EL4" s="84"/>
      <c r="EM4" s="84"/>
      <c r="EN4" s="84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2023</v>
      </c>
      <c r="C6" s="20">
        <f t="shared" ref="C6:W6" si="3">C7</f>
        <v>272035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大阪府　豊中市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A1</v>
      </c>
      <c r="M6" s="20" t="str">
        <f t="shared" si="3"/>
        <v>自治体職員</v>
      </c>
      <c r="N6" s="21" t="str">
        <f t="shared" si="3"/>
        <v>-</v>
      </c>
      <c r="O6" s="21">
        <f t="shared" si="3"/>
        <v>47.28</v>
      </c>
      <c r="P6" s="21">
        <f t="shared" si="3"/>
        <v>100</v>
      </c>
      <c r="Q6" s="21">
        <f t="shared" si="3"/>
        <v>2497</v>
      </c>
      <c r="R6" s="21">
        <f t="shared" si="3"/>
        <v>406836</v>
      </c>
      <c r="S6" s="21">
        <f t="shared" si="3"/>
        <v>36.39</v>
      </c>
      <c r="T6" s="21">
        <f t="shared" si="3"/>
        <v>11179.88</v>
      </c>
      <c r="U6" s="21">
        <f t="shared" si="3"/>
        <v>405982</v>
      </c>
      <c r="V6" s="21">
        <f t="shared" si="3"/>
        <v>36.6</v>
      </c>
      <c r="W6" s="21">
        <f t="shared" si="3"/>
        <v>11092.4</v>
      </c>
      <c r="X6" s="22">
        <f>IF(X7="",NA(),X7)</f>
        <v>109.1</v>
      </c>
      <c r="Y6" s="22">
        <f t="shared" ref="Y6:AG6" si="4">IF(Y7="",NA(),Y7)</f>
        <v>111.03</v>
      </c>
      <c r="Z6" s="22">
        <f t="shared" si="4"/>
        <v>106.83</v>
      </c>
      <c r="AA6" s="22">
        <f t="shared" si="4"/>
        <v>106.62</v>
      </c>
      <c r="AB6" s="22">
        <f t="shared" si="4"/>
        <v>105.25</v>
      </c>
      <c r="AC6" s="22">
        <f t="shared" si="4"/>
        <v>113.57</v>
      </c>
      <c r="AD6" s="22">
        <f t="shared" si="4"/>
        <v>112.59</v>
      </c>
      <c r="AE6" s="22">
        <f t="shared" si="4"/>
        <v>113.87</v>
      </c>
      <c r="AF6" s="22">
        <f t="shared" si="4"/>
        <v>109.87</v>
      </c>
      <c r="AG6" s="22">
        <f t="shared" si="4"/>
        <v>109.81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1">
        <f t="shared" si="5"/>
        <v>0</v>
      </c>
      <c r="AQ6" s="21">
        <f t="shared" si="5"/>
        <v>0</v>
      </c>
      <c r="AR6" s="21">
        <f t="shared" si="5"/>
        <v>0</v>
      </c>
      <c r="AS6" s="21" t="str">
        <f>IF(AS7="","",IF(AS7="-","【-】","【"&amp;SUBSTITUTE(TEXT(AS7,"#,##0.00"),"-","△")&amp;"】"))</f>
        <v>【1.50】</v>
      </c>
      <c r="AT6" s="22">
        <f>IF(AT7="",NA(),AT7)</f>
        <v>160.55000000000001</v>
      </c>
      <c r="AU6" s="22">
        <f t="shared" ref="AU6:BC6" si="6">IF(AU7="",NA(),AU7)</f>
        <v>161</v>
      </c>
      <c r="AV6" s="22">
        <f t="shared" si="6"/>
        <v>169.08</v>
      </c>
      <c r="AW6" s="22">
        <f t="shared" si="6"/>
        <v>160.55000000000001</v>
      </c>
      <c r="AX6" s="22">
        <f t="shared" si="6"/>
        <v>156.91</v>
      </c>
      <c r="AY6" s="22">
        <f t="shared" si="6"/>
        <v>250.03</v>
      </c>
      <c r="AZ6" s="22">
        <f t="shared" si="6"/>
        <v>239.45</v>
      </c>
      <c r="BA6" s="22">
        <f t="shared" si="6"/>
        <v>246.01</v>
      </c>
      <c r="BB6" s="22">
        <f t="shared" si="6"/>
        <v>228.89</v>
      </c>
      <c r="BC6" s="22">
        <f t="shared" si="6"/>
        <v>232.66</v>
      </c>
      <c r="BD6" s="21" t="str">
        <f>IF(BD7="","",IF(BD7="-","【-】","【"&amp;SUBSTITUTE(TEXT(BD7,"#,##0.00"),"-","△")&amp;"】"))</f>
        <v>【243.36】</v>
      </c>
      <c r="BE6" s="22">
        <f>IF(BE7="",NA(),BE7)</f>
        <v>339.96</v>
      </c>
      <c r="BF6" s="22">
        <f t="shared" ref="BF6:BN6" si="7">IF(BF7="",NA(),BF7)</f>
        <v>340.31</v>
      </c>
      <c r="BG6" s="22">
        <f t="shared" si="7"/>
        <v>340.48</v>
      </c>
      <c r="BH6" s="22">
        <f t="shared" si="7"/>
        <v>343.17</v>
      </c>
      <c r="BI6" s="22">
        <f t="shared" si="7"/>
        <v>349.35</v>
      </c>
      <c r="BJ6" s="22">
        <f t="shared" si="7"/>
        <v>254.19</v>
      </c>
      <c r="BK6" s="22">
        <f t="shared" si="7"/>
        <v>259.56</v>
      </c>
      <c r="BL6" s="22">
        <f t="shared" si="7"/>
        <v>248.92</v>
      </c>
      <c r="BM6" s="22">
        <f t="shared" si="7"/>
        <v>251.26</v>
      </c>
      <c r="BN6" s="22">
        <f t="shared" si="7"/>
        <v>255.84</v>
      </c>
      <c r="BO6" s="21" t="str">
        <f>IF(BO7="","",IF(BO7="-","【-】","【"&amp;SUBSTITUTE(TEXT(BO7,"#,##0.00"),"-","△")&amp;"】"))</f>
        <v>【265.93】</v>
      </c>
      <c r="BP6" s="22">
        <f>IF(BP7="",NA(),BP7)</f>
        <v>99.65</v>
      </c>
      <c r="BQ6" s="22">
        <f t="shared" ref="BQ6:BY6" si="8">IF(BQ7="",NA(),BQ7)</f>
        <v>101.93</v>
      </c>
      <c r="BR6" s="22">
        <f t="shared" si="8"/>
        <v>97.42</v>
      </c>
      <c r="BS6" s="22">
        <f t="shared" si="8"/>
        <v>96.92</v>
      </c>
      <c r="BT6" s="22">
        <f t="shared" si="8"/>
        <v>96.33</v>
      </c>
      <c r="BU6" s="22">
        <f t="shared" si="8"/>
        <v>107.42</v>
      </c>
      <c r="BV6" s="22">
        <f t="shared" si="8"/>
        <v>105.07</v>
      </c>
      <c r="BW6" s="22">
        <f t="shared" si="8"/>
        <v>107.54</v>
      </c>
      <c r="BX6" s="22">
        <f t="shared" si="8"/>
        <v>101.93</v>
      </c>
      <c r="BY6" s="22">
        <f t="shared" si="8"/>
        <v>102.36</v>
      </c>
      <c r="BZ6" s="21" t="str">
        <f>IF(BZ7="","",IF(BZ7="-","【-】","【"&amp;SUBSTITUTE(TEXT(BZ7,"#,##0.00"),"-","△")&amp;"】"))</f>
        <v>【97.82】</v>
      </c>
      <c r="CA6" s="22">
        <f>IF(CA7="",NA(),CA7)</f>
        <v>161.09</v>
      </c>
      <c r="CB6" s="22">
        <f t="shared" ref="CB6:CJ6" si="9">IF(CB7="",NA(),CB7)</f>
        <v>153.57</v>
      </c>
      <c r="CC6" s="22">
        <f t="shared" si="9"/>
        <v>160.24</v>
      </c>
      <c r="CD6" s="22">
        <f t="shared" si="9"/>
        <v>161.35</v>
      </c>
      <c r="CE6" s="22">
        <f t="shared" si="9"/>
        <v>162.84</v>
      </c>
      <c r="CF6" s="22">
        <f t="shared" si="9"/>
        <v>157.19</v>
      </c>
      <c r="CG6" s="22">
        <f t="shared" si="9"/>
        <v>153.71</v>
      </c>
      <c r="CH6" s="22">
        <f t="shared" si="9"/>
        <v>155.9</v>
      </c>
      <c r="CI6" s="22">
        <f t="shared" si="9"/>
        <v>162.47</v>
      </c>
      <c r="CJ6" s="22">
        <f t="shared" si="9"/>
        <v>165.52</v>
      </c>
      <c r="CK6" s="21" t="str">
        <f>IF(CK7="","",IF(CK7="-","【-】","【"&amp;SUBSTITUTE(TEXT(CK7,"#,##0.00"),"-","△")&amp;"】"))</f>
        <v>【177.56】</v>
      </c>
      <c r="CL6" s="22">
        <f>IF(CL7="",NA(),CL7)</f>
        <v>54.73</v>
      </c>
      <c r="CM6" s="22">
        <f t="shared" ref="CM6:CU6" si="10">IF(CM7="",NA(),CM7)</f>
        <v>55.7</v>
      </c>
      <c r="CN6" s="22">
        <f t="shared" si="10"/>
        <v>54.83</v>
      </c>
      <c r="CO6" s="22">
        <f t="shared" si="10"/>
        <v>53.97</v>
      </c>
      <c r="CP6" s="22">
        <f t="shared" si="10"/>
        <v>53.58</v>
      </c>
      <c r="CQ6" s="22">
        <f t="shared" si="10"/>
        <v>63.16</v>
      </c>
      <c r="CR6" s="22">
        <f t="shared" si="10"/>
        <v>64.41</v>
      </c>
      <c r="CS6" s="22">
        <f t="shared" si="10"/>
        <v>64.11</v>
      </c>
      <c r="CT6" s="22">
        <f t="shared" si="10"/>
        <v>63.81</v>
      </c>
      <c r="CU6" s="22">
        <f t="shared" si="10"/>
        <v>63.58</v>
      </c>
      <c r="CV6" s="21" t="str">
        <f>IF(CV7="","",IF(CV7="-","【-】","【"&amp;SUBSTITUTE(TEXT(CV7,"#,##0.00"),"-","△")&amp;"】"))</f>
        <v>【59.81】</v>
      </c>
      <c r="CW6" s="22">
        <f>IF(CW7="",NA(),CW7)</f>
        <v>97.21</v>
      </c>
      <c r="CX6" s="22">
        <f t="shared" ref="CX6:DF6" si="11">IF(CX7="",NA(),CX7)</f>
        <v>97.76</v>
      </c>
      <c r="CY6" s="22">
        <f t="shared" si="11"/>
        <v>98.25</v>
      </c>
      <c r="CZ6" s="22">
        <f t="shared" si="11"/>
        <v>98.21</v>
      </c>
      <c r="DA6" s="22">
        <f t="shared" si="11"/>
        <v>97.77</v>
      </c>
      <c r="DB6" s="22">
        <f t="shared" si="11"/>
        <v>91.48</v>
      </c>
      <c r="DC6" s="22">
        <f t="shared" si="11"/>
        <v>91.64</v>
      </c>
      <c r="DD6" s="22">
        <f t="shared" si="11"/>
        <v>92.09</v>
      </c>
      <c r="DE6" s="22">
        <f t="shared" si="11"/>
        <v>91.76</v>
      </c>
      <c r="DF6" s="22">
        <f t="shared" si="11"/>
        <v>91.22</v>
      </c>
      <c r="DG6" s="21" t="str">
        <f>IF(DG7="","",IF(DG7="-","【-】","【"&amp;SUBSTITUTE(TEXT(DG7,"#,##0.00"),"-","△")&amp;"】"))</f>
        <v>【89.42】</v>
      </c>
      <c r="DH6" s="22">
        <f>IF(DH7="",NA(),DH7)</f>
        <v>50.72</v>
      </c>
      <c r="DI6" s="22">
        <f t="shared" ref="DI6:DQ6" si="12">IF(DI7="",NA(),DI7)</f>
        <v>51.37</v>
      </c>
      <c r="DJ6" s="22">
        <f t="shared" si="12"/>
        <v>51.69</v>
      </c>
      <c r="DK6" s="22">
        <f t="shared" si="12"/>
        <v>52.24</v>
      </c>
      <c r="DL6" s="22">
        <f t="shared" si="12"/>
        <v>52.56</v>
      </c>
      <c r="DM6" s="22">
        <f t="shared" si="12"/>
        <v>51.13</v>
      </c>
      <c r="DN6" s="22">
        <f t="shared" si="12"/>
        <v>51.62</v>
      </c>
      <c r="DO6" s="22">
        <f t="shared" si="12"/>
        <v>52.16</v>
      </c>
      <c r="DP6" s="22">
        <f t="shared" si="12"/>
        <v>52.59</v>
      </c>
      <c r="DQ6" s="22">
        <f t="shared" si="12"/>
        <v>52.74</v>
      </c>
      <c r="DR6" s="21" t="str">
        <f>IF(DR7="","",IF(DR7="-","【-】","【"&amp;SUBSTITUTE(TEXT(DR7,"#,##0.00"),"-","△")&amp;"】"))</f>
        <v>【52.02】</v>
      </c>
      <c r="DS6" s="22">
        <f>IF(DS7="",NA(),DS7)</f>
        <v>26.69</v>
      </c>
      <c r="DT6" s="22">
        <f t="shared" ref="DT6:EB6" si="13">IF(DT7="",NA(),DT7)</f>
        <v>27.2</v>
      </c>
      <c r="DU6" s="22">
        <f t="shared" si="13"/>
        <v>27.72</v>
      </c>
      <c r="DV6" s="22">
        <f t="shared" si="13"/>
        <v>28.15</v>
      </c>
      <c r="DW6" s="22">
        <f t="shared" si="13"/>
        <v>28.72</v>
      </c>
      <c r="DX6" s="22">
        <f t="shared" si="13"/>
        <v>22.41</v>
      </c>
      <c r="DY6" s="22">
        <f t="shared" si="13"/>
        <v>23.68</v>
      </c>
      <c r="DZ6" s="22">
        <f t="shared" si="13"/>
        <v>25.76</v>
      </c>
      <c r="EA6" s="22">
        <f t="shared" si="13"/>
        <v>27.51</v>
      </c>
      <c r="EB6" s="22">
        <f t="shared" si="13"/>
        <v>28.57</v>
      </c>
      <c r="EC6" s="21" t="str">
        <f>IF(EC7="","",IF(EC7="-","【-】","【"&amp;SUBSTITUTE(TEXT(EC7,"#,##0.00"),"-","△")&amp;"】"))</f>
        <v>【25.37】</v>
      </c>
      <c r="ED6" s="22">
        <f>IF(ED7="",NA(),ED7)</f>
        <v>1.03</v>
      </c>
      <c r="EE6" s="22">
        <f t="shared" ref="EE6:EM6" si="14">IF(EE7="",NA(),EE7)</f>
        <v>1.0900000000000001</v>
      </c>
      <c r="EF6" s="22">
        <f t="shared" si="14"/>
        <v>1.0900000000000001</v>
      </c>
      <c r="EG6" s="22">
        <f t="shared" si="14"/>
        <v>1.1000000000000001</v>
      </c>
      <c r="EH6" s="22">
        <f t="shared" si="14"/>
        <v>1.05</v>
      </c>
      <c r="EI6" s="22">
        <f t="shared" si="14"/>
        <v>0.73</v>
      </c>
      <c r="EJ6" s="22">
        <f t="shared" si="14"/>
        <v>0.79</v>
      </c>
      <c r="EK6" s="22">
        <f t="shared" si="14"/>
        <v>0.75</v>
      </c>
      <c r="EL6" s="22">
        <f t="shared" si="14"/>
        <v>0.78</v>
      </c>
      <c r="EM6" s="22">
        <f t="shared" si="14"/>
        <v>0.73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2">
      <c r="A7" s="15"/>
      <c r="B7" s="24">
        <v>2023</v>
      </c>
      <c r="C7" s="24">
        <v>272035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47.28</v>
      </c>
      <c r="P7" s="25">
        <v>100</v>
      </c>
      <c r="Q7" s="25">
        <v>2497</v>
      </c>
      <c r="R7" s="25">
        <v>406836</v>
      </c>
      <c r="S7" s="25">
        <v>36.39</v>
      </c>
      <c r="T7" s="25">
        <v>11179.88</v>
      </c>
      <c r="U7" s="25">
        <v>405982</v>
      </c>
      <c r="V7" s="25">
        <v>36.6</v>
      </c>
      <c r="W7" s="25">
        <v>11092.4</v>
      </c>
      <c r="X7" s="25">
        <v>109.1</v>
      </c>
      <c r="Y7" s="25">
        <v>111.03</v>
      </c>
      <c r="Z7" s="25">
        <v>106.83</v>
      </c>
      <c r="AA7" s="25">
        <v>106.62</v>
      </c>
      <c r="AB7" s="25">
        <v>105.25</v>
      </c>
      <c r="AC7" s="25">
        <v>113.57</v>
      </c>
      <c r="AD7" s="25">
        <v>112.59</v>
      </c>
      <c r="AE7" s="25">
        <v>113.87</v>
      </c>
      <c r="AF7" s="25">
        <v>109.87</v>
      </c>
      <c r="AG7" s="25">
        <v>109.81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25">
        <v>0</v>
      </c>
      <c r="AS7" s="25">
        <v>1.5</v>
      </c>
      <c r="AT7" s="25">
        <v>160.55000000000001</v>
      </c>
      <c r="AU7" s="25">
        <v>161</v>
      </c>
      <c r="AV7" s="25">
        <v>169.08</v>
      </c>
      <c r="AW7" s="25">
        <v>160.55000000000001</v>
      </c>
      <c r="AX7" s="25">
        <v>156.91</v>
      </c>
      <c r="AY7" s="25">
        <v>250.03</v>
      </c>
      <c r="AZ7" s="25">
        <v>239.45</v>
      </c>
      <c r="BA7" s="25">
        <v>246.01</v>
      </c>
      <c r="BB7" s="25">
        <v>228.89</v>
      </c>
      <c r="BC7" s="25">
        <v>232.66</v>
      </c>
      <c r="BD7" s="25">
        <v>243.36</v>
      </c>
      <c r="BE7" s="25">
        <v>339.96</v>
      </c>
      <c r="BF7" s="25">
        <v>340.31</v>
      </c>
      <c r="BG7" s="25">
        <v>340.48</v>
      </c>
      <c r="BH7" s="25">
        <v>343.17</v>
      </c>
      <c r="BI7" s="25">
        <v>349.35</v>
      </c>
      <c r="BJ7" s="25">
        <v>254.19</v>
      </c>
      <c r="BK7" s="25">
        <v>259.56</v>
      </c>
      <c r="BL7" s="25">
        <v>248.92</v>
      </c>
      <c r="BM7" s="25">
        <v>251.26</v>
      </c>
      <c r="BN7" s="25">
        <v>255.84</v>
      </c>
      <c r="BO7" s="25">
        <v>265.93</v>
      </c>
      <c r="BP7" s="25">
        <v>99.65</v>
      </c>
      <c r="BQ7" s="25">
        <v>101.93</v>
      </c>
      <c r="BR7" s="25">
        <v>97.42</v>
      </c>
      <c r="BS7" s="25">
        <v>96.92</v>
      </c>
      <c r="BT7" s="25">
        <v>96.33</v>
      </c>
      <c r="BU7" s="25">
        <v>107.42</v>
      </c>
      <c r="BV7" s="25">
        <v>105.07</v>
      </c>
      <c r="BW7" s="25">
        <v>107.54</v>
      </c>
      <c r="BX7" s="25">
        <v>101.93</v>
      </c>
      <c r="BY7" s="25">
        <v>102.36</v>
      </c>
      <c r="BZ7" s="25">
        <v>97.82</v>
      </c>
      <c r="CA7" s="25">
        <v>161.09</v>
      </c>
      <c r="CB7" s="25">
        <v>153.57</v>
      </c>
      <c r="CC7" s="25">
        <v>160.24</v>
      </c>
      <c r="CD7" s="25">
        <v>161.35</v>
      </c>
      <c r="CE7" s="25">
        <v>162.84</v>
      </c>
      <c r="CF7" s="25">
        <v>157.19</v>
      </c>
      <c r="CG7" s="25">
        <v>153.71</v>
      </c>
      <c r="CH7" s="25">
        <v>155.9</v>
      </c>
      <c r="CI7" s="25">
        <v>162.47</v>
      </c>
      <c r="CJ7" s="25">
        <v>165.52</v>
      </c>
      <c r="CK7" s="25">
        <v>177.56</v>
      </c>
      <c r="CL7" s="25">
        <v>54.73</v>
      </c>
      <c r="CM7" s="25">
        <v>55.7</v>
      </c>
      <c r="CN7" s="25">
        <v>54.83</v>
      </c>
      <c r="CO7" s="25">
        <v>53.97</v>
      </c>
      <c r="CP7" s="25">
        <v>53.58</v>
      </c>
      <c r="CQ7" s="25">
        <v>63.16</v>
      </c>
      <c r="CR7" s="25">
        <v>64.41</v>
      </c>
      <c r="CS7" s="25">
        <v>64.11</v>
      </c>
      <c r="CT7" s="25">
        <v>63.81</v>
      </c>
      <c r="CU7" s="25">
        <v>63.58</v>
      </c>
      <c r="CV7" s="25">
        <v>59.81</v>
      </c>
      <c r="CW7" s="25">
        <v>97.21</v>
      </c>
      <c r="CX7" s="25">
        <v>97.76</v>
      </c>
      <c r="CY7" s="25">
        <v>98.25</v>
      </c>
      <c r="CZ7" s="25">
        <v>98.21</v>
      </c>
      <c r="DA7" s="25">
        <v>97.77</v>
      </c>
      <c r="DB7" s="25">
        <v>91.48</v>
      </c>
      <c r="DC7" s="25">
        <v>91.64</v>
      </c>
      <c r="DD7" s="25">
        <v>92.09</v>
      </c>
      <c r="DE7" s="25">
        <v>91.76</v>
      </c>
      <c r="DF7" s="25">
        <v>91.22</v>
      </c>
      <c r="DG7" s="25">
        <v>89.42</v>
      </c>
      <c r="DH7" s="25">
        <v>50.72</v>
      </c>
      <c r="DI7" s="25">
        <v>51.37</v>
      </c>
      <c r="DJ7" s="25">
        <v>51.69</v>
      </c>
      <c r="DK7" s="25">
        <v>52.24</v>
      </c>
      <c r="DL7" s="25">
        <v>52.56</v>
      </c>
      <c r="DM7" s="25">
        <v>51.13</v>
      </c>
      <c r="DN7" s="25">
        <v>51.62</v>
      </c>
      <c r="DO7" s="25">
        <v>52.16</v>
      </c>
      <c r="DP7" s="25">
        <v>52.59</v>
      </c>
      <c r="DQ7" s="25">
        <v>52.74</v>
      </c>
      <c r="DR7" s="25">
        <v>52.02</v>
      </c>
      <c r="DS7" s="25">
        <v>26.69</v>
      </c>
      <c r="DT7" s="25">
        <v>27.2</v>
      </c>
      <c r="DU7" s="25">
        <v>27.72</v>
      </c>
      <c r="DV7" s="25">
        <v>28.15</v>
      </c>
      <c r="DW7" s="25">
        <v>28.72</v>
      </c>
      <c r="DX7" s="25">
        <v>22.41</v>
      </c>
      <c r="DY7" s="25">
        <v>23.68</v>
      </c>
      <c r="DZ7" s="25">
        <v>25.76</v>
      </c>
      <c r="EA7" s="25">
        <v>27.51</v>
      </c>
      <c r="EB7" s="25">
        <v>28.57</v>
      </c>
      <c r="EC7" s="25">
        <v>25.37</v>
      </c>
      <c r="ED7" s="25">
        <v>1.03</v>
      </c>
      <c r="EE7" s="25">
        <v>1.0900000000000001</v>
      </c>
      <c r="EF7" s="25">
        <v>1.0900000000000001</v>
      </c>
      <c r="EG7" s="25">
        <v>1.1000000000000001</v>
      </c>
      <c r="EH7" s="25">
        <v>1.05</v>
      </c>
      <c r="EI7" s="25">
        <v>0.73</v>
      </c>
      <c r="EJ7" s="25">
        <v>0.79</v>
      </c>
      <c r="EK7" s="25">
        <v>0.75</v>
      </c>
      <c r="EL7" s="25">
        <v>0.78</v>
      </c>
      <c r="EM7" s="25">
        <v>0.73</v>
      </c>
      <c r="EN7" s="25">
        <v>0.62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107</v>
      </c>
      <c r="D13" t="s">
        <v>107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岸井夏希</cp:lastModifiedBy>
  <cp:lastPrinted>2025-02-21T05:55:58Z</cp:lastPrinted>
  <dcterms:created xsi:type="dcterms:W3CDTF">2025-01-24T06:51:38Z</dcterms:created>
  <dcterms:modified xsi:type="dcterms:W3CDTF">2025-03-04T07:50:50Z</dcterms:modified>
  <cp:category/>
</cp:coreProperties>
</file>