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Zドライブ直下\02_資金担当\財政庶務\庁外照会回答\R6\大阪府行政課\070123公営企業に係る経営比較分析表（令和５年度決算）の分析等について（依頼）\回答\"/>
    </mc:Choice>
  </mc:AlternateContent>
  <workbookProtection workbookAlgorithmName="SHA-512" workbookHashValue="LzbkLLyKPOeVpQ0lN3iMI0DC7Fw1NawYmpRzd8vjoSmG8WuRgI0pkOhhQn0pTIESaA2fIe1eY5ISxUwBhcLvZA==" workbookSaltValue="fpCs5NUaRpe/d7otmLJ4s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<sst xmlns="http://schemas.openxmlformats.org/spreadsheetml/2006/main" count="231" uniqueCount="117">
  <si>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</si>
  <si>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</si>
  <si>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</si>
  <si>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</si>
  <si>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</si>
  <si>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</si>
  <si>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</si>
  <si>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</si>
  <si>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</si>
  <si>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</si>
  <si>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</si>
  <si>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</si>
  <si>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</si>
  <si>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</si>
  <si>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</si>
  <si>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</si>
  <si>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</si>
  <si>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</si>
  <si>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</si>
  <si>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</si>
  <si>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</si>
  <si>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</si>
  <si>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</si>
  <si>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</si>
  <si>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</si>
  <si>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</si>
  <si>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</si>
  <si>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</si>
  <si>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</si>
  <si>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</si>
  <si>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</si>
  <si>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</si>
  <si>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</si>
  <si>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</si>
  <si>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</si>
  <si>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</si>
  <si>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</si>
  <si>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</si>
  <si>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</si>
  <si>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</si>
  <si>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</si>
  <si>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</si>
  <si>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</si>
  <si>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</si>
  <si>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</si>
  <si>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</si>
  <si>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</si>
  <si>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</si>
  <si>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</si>
  <si>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</si>
  <si>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</si>
  <si>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</si>
  <si>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</si>
  <si>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</si>
  <si>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</si>
  <si>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</si>
  <si>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</si>
  <si>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</si>
  <si>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</si>
  <si>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</si>
  <si>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</si>
  <si>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</si>
  <si>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</si>
  <si>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</si>
  <si>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</si>
  <si>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</si>
  <si>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</si>
  <si>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</si>
  <si>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</si>
  <si>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</si>
  <si>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</si>
  <si>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</si>
  <si>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</si>
  <si>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</si>
  <si>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</si>
  <si>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</si>
  <si>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</si>
  <si>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</si>
  <si>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</si>
  <si>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</si>
  <si>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</si>
  <si>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</si>
  <si>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</si>
  <si>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</si>
  <si>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</si>
  <si>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</si>
  <si>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</si>
  <si>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</si>
  <si>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</si>
  <si>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</si>
  <si>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</si>
  <si>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</si>
  <si>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</si>
  <si>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</si>
  <si>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</si>
  <si>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</si>
  <si>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</si>
  <si>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</si>
  <si>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</si>
  <si>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</si>
  <si>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</si>
  <si>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</si>
  <si>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</si>
  <si>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</si>
  <si>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</si>
  <si>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</si>
  <si>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</si>
  <si>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</si>
  <si>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</si>
  <si>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</si>
  <si>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</si>
  <si>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</si>
  <si>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</si>
  <si>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</si>
  <si>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下水道施設の老朽度合いを示す指標であるが、平成13年の供用開始後施設の更新をほとんど行っていないため、徐々に増加する傾向にあり、類似団体平均値に比べて高い水準となっている。
　管渠老朽化率は、法定耐用年数の50年を経過した管渠の割合、管渠改善率は、当該年度に更新・修繕等を行った管渠の割合を、それぞれ示す指標である。供用開始後まだ23年しか経過していないため、どちらの指標も0％となっている。</t>
    <phoneticPr fontId="4"/>
  </si>
  <si>
    <t>　令和5年度は、統廃合に伴う除却費に対する一般会計からの繰入金により、経常経費では黒字を確保できている。
　しかし、事業の構造上、汚水処理に係る費用を料金収入で賄えていない状況が続いており、今後も一般会計からの繰入金に頼る状況が続く見込みである。
　処理場の施設・設備やマンホールポンプの老朽化が進みつつあることから、今後更新費用が必要となることが予想される。また、平成29年度の災害により、処理施設1箇所が機能停止し、現在仮設浄化槽により処理を行っている。そのため、将来的に単独処理施設を廃止し、公共下水道に接続するため、令和4年度に計画変更を行った。
　今後は、本計画及び経営戦略に基づき、施設更新及び維持管理に係る費用の縮減に取り組み、経営基盤強化を図っていくものである。</t>
    <rPh sb="35" eb="39">
      <t>ケイジョウケイヒ</t>
    </rPh>
    <rPh sb="41" eb="43">
      <t>クロジ</t>
    </rPh>
    <rPh sb="44" eb="46">
      <t>カクホ</t>
    </rPh>
    <rPh sb="249" eb="251">
      <t>コウキョウ</t>
    </rPh>
    <rPh sb="262" eb="264">
      <t>レイワ</t>
    </rPh>
    <rPh sb="265" eb="267">
      <t>ネンド</t>
    </rPh>
    <rPh sb="273" eb="274">
      <t>オコナ</t>
    </rPh>
    <rPh sb="316" eb="317">
      <t>ト</t>
    </rPh>
    <rPh sb="318" eb="319">
      <t>ク</t>
    </rPh>
    <phoneticPr fontId="4"/>
  </si>
  <si>
    <t>　農業集落排水事業は、山間部の集落2地区の汚水処理を行う事業であり、汚水処理に係る費用が高額になる一方、十分な料金収入を得られない構造となっている。
　経常収支比率は、経常的な収入と費用が均衡している状態を保つため、維持管理費用に対して料金収入が不足する額を、一般会計からの繰入金で補てんしている。また、令和5年度は、統廃合に伴う除却費に対する一般会計からの繰入金により、100％を上回った。
　累積欠損金比率は、1年間の料金収入に対する累積欠損金の割合を示す指標である。平成29年度の災害により被災した処理施設の資産を処分計上した令和4年度以降、累積欠損金が類似団体平均値を大幅に上回っている。
　経常収支では均衡しているが、投資の財源として借り入れた企業債（借金）の償還も含めた資金収支では不足を生じており、資金が年々減少している。そのため、短期的な支払い能力を示す流動比率は、年々減少しており、十分な支払い能力があることを示す100％を大きく下回った状態である。
　企業債残高対事業規模比率は、1年間の料金収入に対してどれくらい企業債の残高があるかを示す指標である。供用開始後に大きな投資を行っていないため、年々減少しているが、類似団体平均値と比べ、かなり高い水準である。
　経費回収率は、過去から100％を下回っている。人口密度が低い山間部での事業であることから、施設整備・維持管理に係る費用が高くなるのに対し、得られる収入が少ないため、汚水処理費用を料金収入で賄えない状態が続いている。
　汚水処理原価は、汚水1㎥を処理するためにかかる費用である。令和5年度は、費用が減少し、処理水量が増加したため、1㎥あたりの費用は減少したが、類似団体平均値を上回っている状況に変わりはない。</t>
    <rPh sb="159" eb="162">
      <t>トウハイゴウ</t>
    </rPh>
    <rPh sb="163" eb="164">
      <t>トモナ</t>
    </rPh>
    <rPh sb="165" eb="168">
      <t>ジョキャクヒ</t>
    </rPh>
    <rPh sb="169" eb="170">
      <t>タイ</t>
    </rPh>
    <rPh sb="172" eb="176">
      <t>イッパンカイケイ</t>
    </rPh>
    <rPh sb="179" eb="181">
      <t>クリイレ</t>
    </rPh>
    <rPh sb="181" eb="182">
      <t>キン</t>
    </rPh>
    <rPh sb="248" eb="250">
      <t>ヒサイ</t>
    </rPh>
    <rPh sb="257" eb="259">
      <t>シサン</t>
    </rPh>
    <rPh sb="260" eb="264">
      <t>ショブンケイジョウ</t>
    </rPh>
    <rPh sb="266" eb="268">
      <t>レイワ</t>
    </rPh>
    <rPh sb="269" eb="271">
      <t>ネンド</t>
    </rPh>
    <rPh sb="271" eb="273">
      <t>イコウ</t>
    </rPh>
    <rPh sb="274" eb="279">
      <t>ルイセキケッソンキン</t>
    </rPh>
    <rPh sb="280" eb="282">
      <t>ルイジ</t>
    </rPh>
    <rPh sb="282" eb="284">
      <t>ダンタイ</t>
    </rPh>
    <rPh sb="284" eb="287">
      <t>ヘイキンチ</t>
    </rPh>
    <rPh sb="288" eb="290">
      <t>オオハバ</t>
    </rPh>
    <rPh sb="291" eb="293">
      <t>ウワマワ</t>
    </rPh>
    <rPh sb="689" eb="691">
      <t>ゲンショウ</t>
    </rPh>
    <rPh sb="693" eb="697">
      <t>ショリスイリョウ</t>
    </rPh>
    <rPh sb="698" eb="700">
      <t>ゾウカ</t>
    </rPh>
    <rPh sb="711" eb="713">
      <t>ヒヨウ</t>
    </rPh>
    <rPh sb="714" eb="716">
      <t>ゲンショウ</t>
    </rPh>
    <rPh sb="734" eb="736">
      <t>ジョウキョウ</t>
    </rPh>
    <rPh sb="737" eb="73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</si>
</sst>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6999999999999993"/>
      <name val="ＭＳ ゴシック"/>
      <family val="3"/>
      <charset val="128"/>
    </font>
    <font>
      <sz val="11"/>
      <name val="ＭＳ ゴシック"/>
      <family val="3"/>
      <charset val="128"/>
    </font>
    <font>
      <sz val="10.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95-4C72-A477-D8B03F4EA2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F95-4C72-A477-D8B03F4EA2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83.39</c:v>
                </c:pt>
                <c:pt idx="1">
                  <c:v>100</c:v>
                </c:pt>
                <c:pt idx="2">
                  <c:v>100</c:v>
                </c:pt>
                <c:pt idx="3">
                  <c:v>100</c:v>
                </c:pt>
                <c:pt idx="4">
                  <c:v>120.1</c:v>
                </c:pt>
              </c:numCache>
            </c:numRef>
          </c:val>
          <c:extLst>
            <c:ext xmlns:c16="http://schemas.microsoft.com/office/drawing/2014/chart" uri="{C3380CC4-5D6E-409C-BE32-E72D297353CC}">
              <c16:uniqueId val="{00000000-7604-466A-B35E-7FE6FA2266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7604-466A-B35E-7FE6FA2266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35.67</c:v>
                </c:pt>
                <c:pt idx="1">
                  <c:v>37.94</c:v>
                </c:pt>
                <c:pt idx="2">
                  <c:v>40.299999999999997</c:v>
                </c:pt>
                <c:pt idx="3">
                  <c:v>40.880000000000003</c:v>
                </c:pt>
                <c:pt idx="4">
                  <c:v>42.9</c:v>
                </c:pt>
              </c:numCache>
            </c:numRef>
          </c:val>
          <c:extLst>
            <c:ext xmlns:c16="http://schemas.microsoft.com/office/drawing/2014/chart" uri="{C3380CC4-5D6E-409C-BE32-E72D297353CC}">
              <c16:uniqueId val="{00000000-0DFA-49E4-AE97-AEF7D3FF98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0DFA-49E4-AE97-AEF7D3FF98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5-4245-9F9B-8B8C07F4A1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955-4245-9F9B-8B8C07F4A1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665.7</c:v>
                </c:pt>
                <c:pt idx="1">
                  <c:v>663.45</c:v>
                </c:pt>
                <c:pt idx="2">
                  <c:v>682.78</c:v>
                </c:pt>
                <c:pt idx="3">
                  <c:v>2895.15</c:v>
                </c:pt>
                <c:pt idx="4">
                  <c:v>2084.66</c:v>
                </c:pt>
              </c:numCache>
            </c:numRef>
          </c:val>
          <c:extLst>
            <c:ext xmlns:c16="http://schemas.microsoft.com/office/drawing/2014/chart" uri="{C3380CC4-5D6E-409C-BE32-E72D297353CC}">
              <c16:uniqueId val="{00000000-70E4-4726-A5E6-5967CE8C35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0E4-4726-A5E6-5967CE8C35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57.41</c:v>
                </c:pt>
                <c:pt idx="1">
                  <c:v>42.17</c:v>
                </c:pt>
                <c:pt idx="2">
                  <c:v>18.12</c:v>
                </c:pt>
                <c:pt idx="3">
                  <c:v>1.88</c:v>
                </c:pt>
                <c:pt idx="4">
                  <c:v>1.21</c:v>
                </c:pt>
              </c:numCache>
            </c:numRef>
          </c:val>
          <c:extLst>
            <c:ext xmlns:c16="http://schemas.microsoft.com/office/drawing/2014/chart" uri="{C3380CC4-5D6E-409C-BE32-E72D297353CC}">
              <c16:uniqueId val="{00000000-8845-4FAA-BC3F-424E287ED9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8845-4FAA-BC3F-424E287ED9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4891.37</c:v>
                </c:pt>
                <c:pt idx="1">
                  <c:v>4843.93</c:v>
                </c:pt>
                <c:pt idx="2">
                  <c:v>4617.16</c:v>
                </c:pt>
                <c:pt idx="3">
                  <c:v>4342.47</c:v>
                </c:pt>
                <c:pt idx="4">
                  <c:v>3863.84</c:v>
                </c:pt>
              </c:numCache>
            </c:numRef>
          </c:val>
          <c:extLst>
            <c:ext xmlns:c16="http://schemas.microsoft.com/office/drawing/2014/chart" uri="{C3380CC4-5D6E-409C-BE32-E72D297353CC}">
              <c16:uniqueId val="{00000000-0DD9-4AD1-B412-2C48B8D161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DD9-4AD1-B412-2C48B8D161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34.67</c:v>
                </c:pt>
                <c:pt idx="1">
                  <c:v>45.53</c:v>
                </c:pt>
                <c:pt idx="2">
                  <c:v>45.28</c:v>
                </c:pt>
                <c:pt idx="3">
                  <c:v>37.44</c:v>
                </c:pt>
                <c:pt idx="4">
                  <c:v>41.73</c:v>
                </c:pt>
              </c:numCache>
            </c:numRef>
          </c:val>
          <c:extLst>
            <c:ext xmlns:c16="http://schemas.microsoft.com/office/drawing/2014/chart" uri="{C3380CC4-5D6E-409C-BE32-E72D297353CC}">
              <c16:uniqueId val="{00000000-48CD-4A58-A92B-C77D9DDD2A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8CD-4A58-A92B-C77D9DDD2A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445.08</c:v>
                </c:pt>
                <c:pt idx="1">
                  <c:v>340.08</c:v>
                </c:pt>
                <c:pt idx="2">
                  <c:v>339.64</c:v>
                </c:pt>
                <c:pt idx="3">
                  <c:v>406.73</c:v>
                </c:pt>
                <c:pt idx="4">
                  <c:v>371.1</c:v>
                </c:pt>
              </c:numCache>
            </c:numRef>
          </c:val>
          <c:extLst>
            <c:ext xmlns:c16="http://schemas.microsoft.com/office/drawing/2014/chart" uri="{C3380CC4-5D6E-409C-BE32-E72D297353CC}">
              <c16:uniqueId val="{00000000-120D-440E-B6D6-EDA01ADC9C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20D-440E-B6D6-EDA01ADC9C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40.36</c:v>
                </c:pt>
                <c:pt idx="1">
                  <c:v>39.47</c:v>
                </c:pt>
                <c:pt idx="2">
                  <c:v>39.47</c:v>
                </c:pt>
                <c:pt idx="3">
                  <c:v>36.799999999999997</c:v>
                </c:pt>
                <c:pt idx="4">
                  <c:v>37.39</c:v>
                </c:pt>
              </c:numCache>
            </c:numRef>
          </c:val>
          <c:extLst>
            <c:ext xmlns:c16="http://schemas.microsoft.com/office/drawing/2014/chart" uri="{C3380CC4-5D6E-409C-BE32-E72D297353CC}">
              <c16:uniqueId val="{00000000-979D-4BB6-92D4-07C9744EDB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79D-4BB6-92D4-07C9744EDB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67.78</c:v>
                </c:pt>
                <c:pt idx="1">
                  <c:v>68.569999999999993</c:v>
                </c:pt>
                <c:pt idx="2">
                  <c:v>69.59</c:v>
                </c:pt>
                <c:pt idx="3">
                  <c:v>70.03</c:v>
                </c:pt>
                <c:pt idx="4">
                  <c:v>71.08</c:v>
                </c:pt>
              </c:numCache>
            </c:numRef>
          </c:val>
          <c:extLst>
            <c:ext xmlns:c16="http://schemas.microsoft.com/office/drawing/2014/chart" uri="{C3380CC4-5D6E-409C-BE32-E72D297353CC}">
              <c16:uniqueId val="{00000000-FC17-4AE3-834E-3F930BEB11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C17-4AE3-834E-3F930BEB11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大阪府　岸和田市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188002</v>
      </c>
      <c r="AM8" s="41"/>
      <c r="AN8" s="41"/>
      <c r="AO8" s="41"/>
      <c r="AP8" s="41"/>
      <c r="AQ8" s="41"/>
      <c r="AR8" s="41"/>
      <c r="AS8" s="41"/>
      <c r="AT8" s="34">
        <f>データ!T6</f>
        <v>36.090000000000003</v>
      </c>
      <c r="AU8" s="34"/>
      <c r="AV8" s="34"/>
      <c r="AW8" s="34"/>
      <c r="AX8" s="34"/>
      <c r="AY8" s="34"/>
      <c r="AZ8" s="34"/>
      <c r="BA8" s="34"/>
      <c r="BB8" s="34">
        <f>データ!U6</f>
        <v>5209.25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60.49</v>
      </c>
      <c r="J10" s="34"/>
      <c r="K10" s="34"/>
      <c r="L10" s="34"/>
      <c r="M10" s="34"/>
      <c r="N10" s="34"/>
      <c r="O10" s="34"/>
      <c r="P10" s="34">
        <f>データ!P6</f>
        <v>0.3</v>
      </c>
      <c r="Q10" s="34"/>
      <c r="R10" s="34"/>
      <c r="S10" s="34"/>
      <c r="T10" s="34"/>
      <c r="U10" s="34"/>
      <c r="V10" s="34"/>
      <c r="W10" s="34">
        <f>データ!Q6</f>
        <v>92.5</v>
      </c>
      <c r="X10" s="34"/>
      <c r="Y10" s="34"/>
      <c r="Z10" s="34"/>
      <c r="AA10" s="34"/>
      <c r="AB10" s="34"/>
      <c r="AC10" s="34"/>
      <c r="AD10" s="41">
        <f>データ!R6</f>
        <v>2871</v>
      </c>
      <c r="AE10" s="41"/>
      <c r="AF10" s="41"/>
      <c r="AG10" s="41"/>
      <c r="AH10" s="41"/>
      <c r="AI10" s="41"/>
      <c r="AJ10" s="41"/>
      <c r="AK10" s="2"/>
      <c r="AL10" s="41">
        <f>データ!V6</f>
        <v>567</v>
      </c>
      <c r="AM10" s="41"/>
      <c r="AN10" s="41"/>
      <c r="AO10" s="41"/>
      <c r="AP10" s="41"/>
      <c r="AQ10" s="41"/>
      <c r="AR10" s="41"/>
      <c r="AS10" s="41"/>
      <c r="AT10" s="34">
        <f>データ!W6</f>
        <v>0.17</v>
      </c>
      <c r="AU10" s="34"/>
      <c r="AV10" s="34"/>
      <c r="AW10" s="34"/>
      <c r="AX10" s="34"/>
      <c r="AY10" s="34"/>
      <c r="AZ10" s="34"/>
      <c r="BA10" s="34"/>
      <c r="BB10" s="34">
        <f>データ!X6</f>
        <v>3335.29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116</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114</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2" t="s">
        <v>115</v>
      </c>
      <c r="BM66" s="83"/>
      <c r="BN66" s="83"/>
      <c r="BO66" s="83"/>
      <c r="BP66" s="83"/>
      <c r="BQ66" s="83"/>
      <c r="BR66" s="83"/>
      <c r="BS66" s="83"/>
      <c r="BT66" s="83"/>
      <c r="BU66" s="83"/>
      <c r="BV66" s="83"/>
      <c r="BW66" s="83"/>
      <c r="BX66" s="83"/>
      <c r="BY66" s="83"/>
      <c r="BZ66" s="8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2"/>
      <c r="BM67" s="83"/>
      <c r="BN67" s="83"/>
      <c r="BO67" s="83"/>
      <c r="BP67" s="83"/>
      <c r="BQ67" s="83"/>
      <c r="BR67" s="83"/>
      <c r="BS67" s="83"/>
      <c r="BT67" s="83"/>
      <c r="BU67" s="83"/>
      <c r="BV67" s="83"/>
      <c r="BW67" s="83"/>
      <c r="BX67" s="83"/>
      <c r="BY67" s="83"/>
      <c r="BZ67" s="8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2"/>
      <c r="BM68" s="83"/>
      <c r="BN68" s="83"/>
      <c r="BO68" s="83"/>
      <c r="BP68" s="83"/>
      <c r="BQ68" s="83"/>
      <c r="BR68" s="83"/>
      <c r="BS68" s="83"/>
      <c r="BT68" s="83"/>
      <c r="BU68" s="83"/>
      <c r="BV68" s="83"/>
      <c r="BW68" s="83"/>
      <c r="BX68" s="83"/>
      <c r="BY68" s="83"/>
      <c r="BZ68" s="8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2"/>
      <c r="BM69" s="83"/>
      <c r="BN69" s="83"/>
      <c r="BO69" s="83"/>
      <c r="BP69" s="83"/>
      <c r="BQ69" s="83"/>
      <c r="BR69" s="83"/>
      <c r="BS69" s="83"/>
      <c r="BT69" s="83"/>
      <c r="BU69" s="83"/>
      <c r="BV69" s="83"/>
      <c r="BW69" s="83"/>
      <c r="BX69" s="83"/>
      <c r="BY69" s="83"/>
      <c r="BZ69" s="8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2"/>
      <c r="BM70" s="83"/>
      <c r="BN70" s="83"/>
      <c r="BO70" s="83"/>
      <c r="BP70" s="83"/>
      <c r="BQ70" s="83"/>
      <c r="BR70" s="83"/>
      <c r="BS70" s="83"/>
      <c r="BT70" s="83"/>
      <c r="BU70" s="83"/>
      <c r="BV70" s="83"/>
      <c r="BW70" s="83"/>
      <c r="BX70" s="83"/>
      <c r="BY70" s="83"/>
      <c r="BZ70" s="8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2"/>
      <c r="BM71" s="83"/>
      <c r="BN71" s="83"/>
      <c r="BO71" s="83"/>
      <c r="BP71" s="83"/>
      <c r="BQ71" s="83"/>
      <c r="BR71" s="83"/>
      <c r="BS71" s="83"/>
      <c r="BT71" s="83"/>
      <c r="BU71" s="83"/>
      <c r="BV71" s="83"/>
      <c r="BW71" s="83"/>
      <c r="BX71" s="83"/>
      <c r="BY71" s="83"/>
      <c r="BZ71" s="8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2"/>
      <c r="BM72" s="83"/>
      <c r="BN72" s="83"/>
      <c r="BO72" s="83"/>
      <c r="BP72" s="83"/>
      <c r="BQ72" s="83"/>
      <c r="BR72" s="83"/>
      <c r="BS72" s="83"/>
      <c r="BT72" s="83"/>
      <c r="BU72" s="83"/>
      <c r="BV72" s="83"/>
      <c r="BW72" s="83"/>
      <c r="BX72" s="83"/>
      <c r="BY72" s="83"/>
      <c r="BZ72" s="8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2"/>
      <c r="BM73" s="83"/>
      <c r="BN73" s="83"/>
      <c r="BO73" s="83"/>
      <c r="BP73" s="83"/>
      <c r="BQ73" s="83"/>
      <c r="BR73" s="83"/>
      <c r="BS73" s="83"/>
      <c r="BT73" s="83"/>
      <c r="BU73" s="83"/>
      <c r="BV73" s="83"/>
      <c r="BW73" s="83"/>
      <c r="BX73" s="83"/>
      <c r="BY73" s="83"/>
      <c r="BZ73" s="8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2"/>
      <c r="BM74" s="83"/>
      <c r="BN74" s="83"/>
      <c r="BO74" s="83"/>
      <c r="BP74" s="83"/>
      <c r="BQ74" s="83"/>
      <c r="BR74" s="83"/>
      <c r="BS74" s="83"/>
      <c r="BT74" s="83"/>
      <c r="BU74" s="83"/>
      <c r="BV74" s="83"/>
      <c r="BW74" s="83"/>
      <c r="BX74" s="83"/>
      <c r="BY74" s="83"/>
      <c r="BZ74" s="8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2"/>
      <c r="BM75" s="83"/>
      <c r="BN75" s="83"/>
      <c r="BO75" s="83"/>
      <c r="BP75" s="83"/>
      <c r="BQ75" s="83"/>
      <c r="BR75" s="83"/>
      <c r="BS75" s="83"/>
      <c r="BT75" s="83"/>
      <c r="BU75" s="83"/>
      <c r="BV75" s="83"/>
      <c r="BW75" s="83"/>
      <c r="BX75" s="83"/>
      <c r="BY75" s="83"/>
      <c r="BZ75" s="8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2"/>
      <c r="BM76" s="83"/>
      <c r="BN76" s="83"/>
      <c r="BO76" s="83"/>
      <c r="BP76" s="83"/>
      <c r="BQ76" s="83"/>
      <c r="BR76" s="83"/>
      <c r="BS76" s="83"/>
      <c r="BT76" s="83"/>
      <c r="BU76" s="83"/>
      <c r="BV76" s="83"/>
      <c r="BW76" s="83"/>
      <c r="BX76" s="83"/>
      <c r="BY76" s="83"/>
      <c r="BZ76" s="8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2"/>
      <c r="BM77" s="83"/>
      <c r="BN77" s="83"/>
      <c r="BO77" s="83"/>
      <c r="BP77" s="83"/>
      <c r="BQ77" s="83"/>
      <c r="BR77" s="83"/>
      <c r="BS77" s="83"/>
      <c r="BT77" s="83"/>
      <c r="BU77" s="83"/>
      <c r="BV77" s="83"/>
      <c r="BW77" s="83"/>
      <c r="BX77" s="83"/>
      <c r="BY77" s="83"/>
      <c r="BZ77" s="8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2"/>
      <c r="BM78" s="83"/>
      <c r="BN78" s="83"/>
      <c r="BO78" s="83"/>
      <c r="BP78" s="83"/>
      <c r="BQ78" s="83"/>
      <c r="BR78" s="83"/>
      <c r="BS78" s="83"/>
      <c r="BT78" s="83"/>
      <c r="BU78" s="83"/>
      <c r="BV78" s="83"/>
      <c r="BW78" s="83"/>
      <c r="BX78" s="83"/>
      <c r="BY78" s="83"/>
      <c r="BZ78" s="8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2"/>
      <c r="BM79" s="83"/>
      <c r="BN79" s="83"/>
      <c r="BO79" s="83"/>
      <c r="BP79" s="83"/>
      <c r="BQ79" s="83"/>
      <c r="BR79" s="83"/>
      <c r="BS79" s="83"/>
      <c r="BT79" s="83"/>
      <c r="BU79" s="83"/>
      <c r="BV79" s="83"/>
      <c r="BW79" s="83"/>
      <c r="BX79" s="83"/>
      <c r="BY79" s="83"/>
      <c r="BZ79" s="8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2"/>
      <c r="BM80" s="83"/>
      <c r="BN80" s="83"/>
      <c r="BO80" s="83"/>
      <c r="BP80" s="83"/>
      <c r="BQ80" s="83"/>
      <c r="BR80" s="83"/>
      <c r="BS80" s="83"/>
      <c r="BT80" s="83"/>
      <c r="BU80" s="83"/>
      <c r="BV80" s="83"/>
      <c r="BW80" s="83"/>
      <c r="BX80" s="83"/>
      <c r="BY80" s="83"/>
      <c r="BZ80" s="8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2"/>
      <c r="BM81" s="83"/>
      <c r="BN81" s="83"/>
      <c r="BO81" s="83"/>
      <c r="BP81" s="83"/>
      <c r="BQ81" s="83"/>
      <c r="BR81" s="83"/>
      <c r="BS81" s="83"/>
      <c r="BT81" s="83"/>
      <c r="BU81" s="83"/>
      <c r="BV81" s="83"/>
      <c r="BW81" s="83"/>
      <c r="BX81" s="83"/>
      <c r="BY81" s="83"/>
      <c r="BZ81" s="8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5"/>
      <c r="BM82" s="86"/>
      <c r="BN82" s="86"/>
      <c r="BO82" s="86"/>
      <c r="BP82" s="86"/>
      <c r="BQ82" s="86"/>
      <c r="BR82" s="86"/>
      <c r="BS82" s="86"/>
      <c r="BT82" s="86"/>
      <c r="BU82" s="86"/>
      <c r="BV82" s="86"/>
      <c r="BW82" s="86"/>
      <c r="BX82" s="86"/>
      <c r="BY82" s="86"/>
      <c r="BZ82" s="87"/>
    </row>
    <row r="83" spans="1:78" x14ac:dyDescent="0.15">
      <c r="C83" s="88" t="s">
        <v>30</v>
      </c>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UwN8t2ei7JvkPs5lG2InlbQ0HjxIrZz86lts4cjbyemsljBBAV6Ri8wAH2/aaur/mT+ffTWRy6ekRY/yBOXrw==" saltValue="RJb8nl+355glGZdBmmCg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14" t="s">
        <v>55</v>
      </c>
      <c r="B4" s="16"/>
      <c r="C4" s="16"/>
      <c r="D4" s="16"/>
      <c r="E4" s="16"/>
      <c r="F4" s="16"/>
      <c r="G4" s="16"/>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272027</v>
      </c>
      <c r="D6" s="19">
        <f t="shared" si="3"/>
        <v>46</v>
      </c>
      <c r="E6" s="19">
        <f t="shared" si="3"/>
        <v>17</v>
      </c>
      <c r="F6" s="19">
        <f t="shared" si="3"/>
        <v>5</v>
      </c>
      <c r="G6" s="19">
        <f t="shared" si="3"/>
        <v>0</v>
      </c>
      <c r="H6" s="19" t="str">
        <f t="shared" si="3"/>
        <v>大阪府　岸和田市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60.49</v>
      </c>
      <c r="P6" s="20">
        <f t="shared" si="3"/>
        <v>0.3</v>
      </c>
      <c r="Q6" s="20">
        <f t="shared" si="3"/>
        <v>92.5</v>
      </c>
      <c r="R6" s="20">
        <f t="shared" si="3"/>
        <v>2871</v>
      </c>
      <c r="S6" s="20">
        <f t="shared" si="3"/>
        <v>188002</v>
      </c>
      <c r="T6" s="20">
        <f t="shared" si="3"/>
        <v>36.090000000000003</v>
      </c>
      <c r="U6" s="20">
        <f t="shared" si="3"/>
        <v>5209.25</v>
      </c>
      <c r="V6" s="20">
        <f t="shared" si="3"/>
        <v>567</v>
      </c>
      <c r="W6" s="20">
        <f t="shared" si="3"/>
        <v>0.17</v>
      </c>
      <c r="X6" s="20">
        <f t="shared" si="3"/>
        <v>3335.29</v>
      </c>
      <c r="Y6" s="21">
        <f>IF(Y7="",NA(),Y7)</f>
        <v>83.39</v>
      </c>
      <c r="Z6" s="21">
        <f t="shared" ref="Z6:AH6" si="4">IF(Z7="",NA(),Z7)</f>
        <v>100</v>
      </c>
      <c r="AA6" s="21">
        <f t="shared" si="4"/>
        <v>100</v>
      </c>
      <c r="AB6" s="21">
        <f t="shared" si="4"/>
        <v>100</v>
      </c>
      <c r="AC6" s="21">
        <f t="shared" si="4"/>
        <v>120.1</v>
      </c>
      <c r="AD6" s="21">
        <f t="shared" si="4"/>
        <v>103.6</v>
      </c>
      <c r="AE6" s="21">
        <f t="shared" si="4"/>
        <v>106.37</v>
      </c>
      <c r="AF6" s="21">
        <f t="shared" si="4"/>
        <v>106.07</v>
      </c>
      <c r="AG6" s="21">
        <f t="shared" si="4"/>
        <v>105.5</v>
      </c>
      <c r="AH6" s="21">
        <f t="shared" si="4"/>
        <v>106.35</v>
      </c>
      <c r="AI6" s="20" t="str">
        <f>IF(AI7="","",IF(AI7="-","【-】","【"&amp;SUBSTITUTE(TEXT(AI7,"#,##0.00"),"-","△")&amp;"】"))</f>
        <v>【104.44】</v>
      </c>
      <c r="AJ6" s="21">
        <f>IF(AJ7="",NA(),AJ7)</f>
        <v>665.7</v>
      </c>
      <c r="AK6" s="21">
        <f t="shared" ref="AK6:AS6" si="5">IF(AK7="",NA(),AK7)</f>
        <v>663.45</v>
      </c>
      <c r="AL6" s="21">
        <f t="shared" si="5"/>
        <v>682.78</v>
      </c>
      <c r="AM6" s="21">
        <f t="shared" si="5"/>
        <v>2895.15</v>
      </c>
      <c r="AN6" s="21">
        <f t="shared" si="5"/>
        <v>2084.66</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57.41</v>
      </c>
      <c r="AV6" s="21">
        <f t="shared" ref="AV6:BD6" si="6">IF(AV7="",NA(),AV7)</f>
        <v>42.17</v>
      </c>
      <c r="AW6" s="21">
        <f t="shared" si="6"/>
        <v>18.12</v>
      </c>
      <c r="AX6" s="21">
        <f t="shared" si="6"/>
        <v>1.88</v>
      </c>
      <c r="AY6" s="21">
        <f t="shared" si="6"/>
        <v>1.21</v>
      </c>
      <c r="AZ6" s="21">
        <f t="shared" si="6"/>
        <v>26.99</v>
      </c>
      <c r="BA6" s="21">
        <f t="shared" si="6"/>
        <v>29.13</v>
      </c>
      <c r="BB6" s="21">
        <f t="shared" si="6"/>
        <v>35.69</v>
      </c>
      <c r="BC6" s="21">
        <f t="shared" si="6"/>
        <v>38.4</v>
      </c>
      <c r="BD6" s="21">
        <f t="shared" si="6"/>
        <v>44.04</v>
      </c>
      <c r="BE6" s="20" t="str">
        <f>IF(BE7="","",IF(BE7="-","【-】","【"&amp;SUBSTITUTE(TEXT(BE7,"#,##0.00"),"-","△")&amp;"】"))</f>
        <v>【42.02】</v>
      </c>
      <c r="BF6" s="21">
        <f>IF(BF7="",NA(),BF7)</f>
        <v>4891.37</v>
      </c>
      <c r="BG6" s="21">
        <f t="shared" ref="BG6:BO6" si="7">IF(BG7="",NA(),BG7)</f>
        <v>4843.93</v>
      </c>
      <c r="BH6" s="21">
        <f t="shared" si="7"/>
        <v>4617.16</v>
      </c>
      <c r="BI6" s="21">
        <f t="shared" si="7"/>
        <v>4342.47</v>
      </c>
      <c r="BJ6" s="21">
        <f t="shared" si="7"/>
        <v>3863.84</v>
      </c>
      <c r="BK6" s="21">
        <f t="shared" si="7"/>
        <v>826.83</v>
      </c>
      <c r="BL6" s="21">
        <f t="shared" si="7"/>
        <v>867.83</v>
      </c>
      <c r="BM6" s="21">
        <f t="shared" si="7"/>
        <v>791.76</v>
      </c>
      <c r="BN6" s="21">
        <f t="shared" si="7"/>
        <v>900.82</v>
      </c>
      <c r="BO6" s="21">
        <f t="shared" si="7"/>
        <v>839.21</v>
      </c>
      <c r="BP6" s="20" t="str">
        <f>IF(BP7="","",IF(BP7="-","【-】","【"&amp;SUBSTITUTE(TEXT(BP7,"#,##0.00"),"-","△")&amp;"】"))</f>
        <v>【785.10】</v>
      </c>
      <c r="BQ6" s="21">
        <f>IF(BQ7="",NA(),BQ7)</f>
        <v>34.67</v>
      </c>
      <c r="BR6" s="21">
        <f t="shared" ref="BR6:BZ6" si="8">IF(BR7="",NA(),BR7)</f>
        <v>45.53</v>
      </c>
      <c r="BS6" s="21">
        <f t="shared" si="8"/>
        <v>45.28</v>
      </c>
      <c r="BT6" s="21">
        <f t="shared" si="8"/>
        <v>37.44</v>
      </c>
      <c r="BU6" s="21">
        <f t="shared" si="8"/>
        <v>41.73</v>
      </c>
      <c r="BV6" s="21">
        <f t="shared" si="8"/>
        <v>57.31</v>
      </c>
      <c r="BW6" s="21">
        <f t="shared" si="8"/>
        <v>57.08</v>
      </c>
      <c r="BX6" s="21">
        <f t="shared" si="8"/>
        <v>56.26</v>
      </c>
      <c r="BY6" s="21">
        <f t="shared" si="8"/>
        <v>52.94</v>
      </c>
      <c r="BZ6" s="21">
        <f t="shared" si="8"/>
        <v>52.05</v>
      </c>
      <c r="CA6" s="20" t="str">
        <f>IF(CA7="","",IF(CA7="-","【-】","【"&amp;SUBSTITUTE(TEXT(CA7,"#,##0.00"),"-","△")&amp;"】"))</f>
        <v>【56.93】</v>
      </c>
      <c r="CB6" s="21">
        <f>IF(CB7="",NA(),CB7)</f>
        <v>445.08</v>
      </c>
      <c r="CC6" s="21">
        <f t="shared" ref="CC6:CK6" si="9">IF(CC7="",NA(),CC7)</f>
        <v>340.08</v>
      </c>
      <c r="CD6" s="21">
        <f t="shared" si="9"/>
        <v>339.64</v>
      </c>
      <c r="CE6" s="21">
        <f t="shared" si="9"/>
        <v>406.73</v>
      </c>
      <c r="CF6" s="21">
        <f t="shared" si="9"/>
        <v>371.1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40.36</v>
      </c>
      <c r="CN6" s="21">
        <f t="shared" ref="CN6:CV6" si="10">IF(CN7="",NA(),CN7)</f>
        <v>39.47</v>
      </c>
      <c r="CO6" s="21">
        <f t="shared" si="10"/>
        <v>39.47</v>
      </c>
      <c r="CP6" s="21">
        <f t="shared" si="10"/>
        <v>36.799999999999997</v>
      </c>
      <c r="CQ6" s="21">
        <f t="shared" si="10"/>
        <v>37.39</v>
      </c>
      <c r="CR6" s="21">
        <f t="shared" si="10"/>
        <v>50.14</v>
      </c>
      <c r="CS6" s="21">
        <f t="shared" si="10"/>
        <v>54.83</v>
      </c>
      <c r="CT6" s="21">
        <f t="shared" si="10"/>
        <v>66.53</v>
      </c>
      <c r="CU6" s="21">
        <f t="shared" si="10"/>
        <v>52.35</v>
      </c>
      <c r="CV6" s="21">
        <f t="shared" si="10"/>
        <v>46.25</v>
      </c>
      <c r="CW6" s="20" t="str">
        <f>IF(CW7="","",IF(CW7="-","【-】","【"&amp;SUBSTITUTE(TEXT(CW7,"#,##0.00"),"-","△")&amp;"】"))</f>
        <v>【49.87】</v>
      </c>
      <c r="CX6" s="21">
        <f>IF(CX7="",NA(),CX7)</f>
        <v>67.78</v>
      </c>
      <c r="CY6" s="21">
        <f t="shared" ref="CY6:DG6" si="11">IF(CY7="",NA(),CY7)</f>
        <v>68.569999999999993</v>
      </c>
      <c r="CZ6" s="21">
        <f t="shared" si="11"/>
        <v>69.59</v>
      </c>
      <c r="DA6" s="21">
        <f t="shared" si="11"/>
        <v>70.03</v>
      </c>
      <c r="DB6" s="21">
        <f t="shared" si="11"/>
        <v>71.08</v>
      </c>
      <c r="DC6" s="21">
        <f t="shared" si="11"/>
        <v>84.98</v>
      </c>
      <c r="DD6" s="21">
        <f t="shared" si="11"/>
        <v>84.7</v>
      </c>
      <c r="DE6" s="21">
        <f t="shared" si="11"/>
        <v>84.67</v>
      </c>
      <c r="DF6" s="21">
        <f t="shared" si="11"/>
        <v>84.39</v>
      </c>
      <c r="DG6" s="21">
        <f t="shared" si="11"/>
        <v>83.96</v>
      </c>
      <c r="DH6" s="20" t="str">
        <f>IF(DH7="","",IF(DH7="-","【-】","【"&amp;SUBSTITUTE(TEXT(DH7,"#,##0.00"),"-","△")&amp;"】"))</f>
        <v>【87.54】</v>
      </c>
      <c r="DI6" s="21">
        <f>IF(DI7="",NA(),DI7)</f>
        <v>35.67</v>
      </c>
      <c r="DJ6" s="21">
        <f t="shared" ref="DJ6:DR6" si="12">IF(DJ7="",NA(),DJ7)</f>
        <v>37.94</v>
      </c>
      <c r="DK6" s="21">
        <f t="shared" si="12"/>
        <v>40.299999999999997</v>
      </c>
      <c r="DL6" s="21">
        <f t="shared" si="12"/>
        <v>40.880000000000003</v>
      </c>
      <c r="DM6" s="21">
        <f t="shared" si="12"/>
        <v>42.9</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272027</v>
      </c>
      <c r="D7" s="23">
        <v>46</v>
      </c>
      <c r="E7" s="23">
        <v>17</v>
      </c>
      <c r="F7" s="23">
        <v>5</v>
      </c>
      <c r="G7" s="23">
        <v>0</v>
      </c>
      <c r="H7" s="23" t="s">
        <v>96</v>
      </c>
      <c r="I7" s="23" t="s">
        <v>97</v>
      </c>
      <c r="J7" s="23" t="s">
        <v>98</v>
      </c>
      <c r="K7" s="23" t="s">
        <v>99</v>
      </c>
      <c r="L7" s="23" t="s">
        <v>100</v>
      </c>
      <c r="M7" s="23" t="s">
        <v>101</v>
      </c>
      <c r="N7" s="24" t="s">
        <v>102</v>
      </c>
      <c r="O7" s="24">
        <v>60.49</v>
      </c>
      <c r="P7" s="24">
        <v>0.3</v>
      </c>
      <c r="Q7" s="24">
        <v>92.5</v>
      </c>
      <c r="R7" s="24">
        <v>2871</v>
      </c>
      <c r="S7" s="24">
        <v>188002</v>
      </c>
      <c r="T7" s="24">
        <v>36.090000000000003</v>
      </c>
      <c r="U7" s="24">
        <v>5209.25</v>
      </c>
      <c r="V7" s="24">
        <v>567</v>
      </c>
      <c r="W7" s="24">
        <v>0.17</v>
      </c>
      <c r="X7" s="24">
        <v>3335.29</v>
      </c>
      <c r="Y7" s="24">
        <v>83.39</v>
      </c>
      <c r="Z7" s="24">
        <v>100</v>
      </c>
      <c r="AA7" s="24">
        <v>100</v>
      </c>
      <c r="AB7" s="24">
        <v>100</v>
      </c>
      <c r="AC7" s="24">
        <v>120.1</v>
      </c>
      <c r="AD7" s="24">
        <v>103.6</v>
      </c>
      <c r="AE7" s="24">
        <v>106.37</v>
      </c>
      <c r="AF7" s="24">
        <v>106.07</v>
      </c>
      <c r="AG7" s="24">
        <v>105.5</v>
      </c>
      <c r="AH7" s="24">
        <v>106.35</v>
      </c>
      <c r="AI7" s="24">
        <v>104.44</v>
      </c>
      <c r="AJ7" s="24">
        <v>665.7</v>
      </c>
      <c r="AK7" s="24">
        <v>663.45</v>
      </c>
      <c r="AL7" s="24">
        <v>682.78</v>
      </c>
      <c r="AM7" s="24">
        <v>2895.15</v>
      </c>
      <c r="AN7" s="24">
        <v>2084.66</v>
      </c>
      <c r="AO7" s="24">
        <v>193.99</v>
      </c>
      <c r="AP7" s="24">
        <v>139.02000000000001</v>
      </c>
      <c r="AQ7" s="24">
        <v>132.04</v>
      </c>
      <c r="AR7" s="24">
        <v>145.43</v>
      </c>
      <c r="AS7" s="24">
        <v>129.88999999999999</v>
      </c>
      <c r="AT7" s="24">
        <v>124.06</v>
      </c>
      <c r="AU7" s="24">
        <v>57.41</v>
      </c>
      <c r="AV7" s="24">
        <v>42.17</v>
      </c>
      <c r="AW7" s="24">
        <v>18.12</v>
      </c>
      <c r="AX7" s="24">
        <v>1.88</v>
      </c>
      <c r="AY7" s="24">
        <v>1.21</v>
      </c>
      <c r="AZ7" s="24">
        <v>26.99</v>
      </c>
      <c r="BA7" s="24">
        <v>29.13</v>
      </c>
      <c r="BB7" s="24">
        <v>35.69</v>
      </c>
      <c r="BC7" s="24">
        <v>38.4</v>
      </c>
      <c r="BD7" s="24">
        <v>44.04</v>
      </c>
      <c r="BE7" s="24">
        <v>42.02</v>
      </c>
      <c r="BF7" s="24">
        <v>4891.37</v>
      </c>
      <c r="BG7" s="24">
        <v>4843.93</v>
      </c>
      <c r="BH7" s="24">
        <v>4617.16</v>
      </c>
      <c r="BI7" s="24">
        <v>4342.47</v>
      </c>
      <c r="BJ7" s="24">
        <v>3863.84</v>
      </c>
      <c r="BK7" s="24">
        <v>826.83</v>
      </c>
      <c r="BL7" s="24">
        <v>867.83</v>
      </c>
      <c r="BM7" s="24">
        <v>791.76</v>
      </c>
      <c r="BN7" s="24">
        <v>900.82</v>
      </c>
      <c r="BO7" s="24">
        <v>839.21</v>
      </c>
      <c r="BP7" s="24">
        <v>785.1</v>
      </c>
      <c r="BQ7" s="24">
        <v>34.67</v>
      </c>
      <c r="BR7" s="24">
        <v>45.53</v>
      </c>
      <c r="BS7" s="24">
        <v>45.28</v>
      </c>
      <c r="BT7" s="24">
        <v>37.44</v>
      </c>
      <c r="BU7" s="24">
        <v>41.73</v>
      </c>
      <c r="BV7" s="24">
        <v>57.31</v>
      </c>
      <c r="BW7" s="24">
        <v>57.08</v>
      </c>
      <c r="BX7" s="24">
        <v>56.26</v>
      </c>
      <c r="BY7" s="24">
        <v>52.94</v>
      </c>
      <c r="BZ7" s="24">
        <v>52.05</v>
      </c>
      <c r="CA7" s="24">
        <v>56.93</v>
      </c>
      <c r="CB7" s="24">
        <v>445.08</v>
      </c>
      <c r="CC7" s="24">
        <v>340.08</v>
      </c>
      <c r="CD7" s="24">
        <v>339.64</v>
      </c>
      <c r="CE7" s="24">
        <v>406.73</v>
      </c>
      <c r="CF7" s="24">
        <v>371.1</v>
      </c>
      <c r="CG7" s="24">
        <v>273.52</v>
      </c>
      <c r="CH7" s="24">
        <v>274.99</v>
      </c>
      <c r="CI7" s="24">
        <v>282.08999999999997</v>
      </c>
      <c r="CJ7" s="24">
        <v>303.27999999999997</v>
      </c>
      <c r="CK7" s="24">
        <v>301.86</v>
      </c>
      <c r="CL7" s="24">
        <v>271.14999999999998</v>
      </c>
      <c r="CM7" s="24">
        <v>40.36</v>
      </c>
      <c r="CN7" s="24">
        <v>39.47</v>
      </c>
      <c r="CO7" s="24">
        <v>39.47</v>
      </c>
      <c r="CP7" s="24">
        <v>36.799999999999997</v>
      </c>
      <c r="CQ7" s="24">
        <v>37.39</v>
      </c>
      <c r="CR7" s="24">
        <v>50.14</v>
      </c>
      <c r="CS7" s="24">
        <v>54.83</v>
      </c>
      <c r="CT7" s="24">
        <v>66.53</v>
      </c>
      <c r="CU7" s="24">
        <v>52.35</v>
      </c>
      <c r="CV7" s="24">
        <v>46.25</v>
      </c>
      <c r="CW7" s="24">
        <v>49.87</v>
      </c>
      <c r="CX7" s="24">
        <v>67.78</v>
      </c>
      <c r="CY7" s="24">
        <v>68.569999999999993</v>
      </c>
      <c r="CZ7" s="24">
        <v>69.59</v>
      </c>
      <c r="DA7" s="24">
        <v>70.03</v>
      </c>
      <c r="DB7" s="24">
        <v>71.08</v>
      </c>
      <c r="DC7" s="24">
        <v>84.98</v>
      </c>
      <c r="DD7" s="24">
        <v>84.7</v>
      </c>
      <c r="DE7" s="24">
        <v>84.67</v>
      </c>
      <c r="DF7" s="24">
        <v>84.39</v>
      </c>
      <c r="DG7" s="24">
        <v>83.96</v>
      </c>
      <c r="DH7" s="24">
        <v>87.54</v>
      </c>
      <c r="DI7" s="24">
        <v>35.67</v>
      </c>
      <c r="DJ7" s="24">
        <v>37.94</v>
      </c>
      <c r="DK7" s="24">
        <v>40.299999999999997</v>
      </c>
      <c r="DL7" s="24">
        <v>40.880000000000003</v>
      </c>
      <c r="DM7" s="24">
        <v>42.9</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