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Zドライブ直下\02_資金担当\財政庶務\庁外照会回答\R6\大阪府行政課\070123公営企業に係る経営比較分析表（令和５年度決算）の分析等について（依頼）\回答\"/>
    </mc:Choice>
  </mc:AlternateContent>
  <workbookProtection workbookAlgorithmName="SHA-512" workbookHashValue="6VpAjqKnEb5Bg+VO8tsrBtX5S19ajIbCx+Hpi3TVdMpKHV686Wak5tF5BRXuvU2F+1s4wQ2OngS9o+Q0vyuz4Q==" workbookSaltValue="Ow6gLTcG74jNaxxw66ID1w==" workbookSpinCount="100000" lockStructure="1"/>
  <bookViews>
    <workbookView xWindow="0" yWindow="0" windowWidth="11925" windowHeight="75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<sst xmlns="http://schemas.openxmlformats.org/spreadsheetml/2006/main" count="231" uniqueCount="116">
  <si>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</si>
  <si>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</si>
  <si>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</si>
  <si>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</si>
  <si>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</si>
  <si>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</si>
  <si>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</si>
  <si>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</si>
  <si>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</si>
  <si>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</si>
  <si>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</si>
  <si>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</si>
  <si>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</si>
  <si>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</si>
  <si>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</si>
  <si>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</si>
  <si>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</si>
  <si>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</si>
  <si>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</si>
  <si>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</si>
  <si>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</si>
  <si>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</si>
  <si>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</si>
  <si>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</si>
  <si>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</si>
  <si>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</si>
  <si>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</si>
  <si>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</si>
  <si>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</si>
  <si>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</si>
  <si>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</si>
  <si>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</si>
  <si>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</si>
  <si>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</si>
  <si>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</si>
  <si>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</si>
  <si>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</si>
  <si>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</si>
  <si>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</si>
  <si>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</si>
  <si>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</si>
  <si>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</si>
  <si>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</si>
  <si>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</si>
  <si>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</si>
  <si>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</si>
  <si>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</si>
  <si>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</si>
  <si>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</si>
  <si>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</si>
  <si>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</si>
  <si>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</si>
  <si>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</si>
  <si>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</si>
  <si>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</si>
  <si>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</si>
  <si>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</si>
  <si>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</si>
  <si>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</si>
  <si>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</si>
  <si>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</si>
  <si>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</si>
  <si>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</si>
  <si>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</si>
  <si>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</si>
  <si>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</si>
  <si>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</si>
  <si>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</si>
  <si>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</si>
  <si>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</si>
  <si>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</si>
  <si>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</si>
  <si>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</si>
  <si>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</si>
  <si>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</si>
  <si>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</si>
  <si>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</si>
  <si>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</si>
  <si>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</si>
  <si>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</si>
  <si>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</si>
  <si>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</si>
  <si>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</si>
  <si>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</si>
  <si>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</si>
  <si>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</si>
  <si>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</si>
  <si>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</si>
  <si>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</si>
  <si>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</si>
  <si>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</si>
  <si>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</si>
  <si>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</si>
  <si>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</si>
  <si>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</si>
  <si>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</si>
  <si>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岸和田市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</si>
  <si>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</si>
  <si>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</si>
  <si>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</si>
  <si>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</si>
  <si>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</si>
  <si>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</si>
  <si>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</si>
  <si>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</si>
  <si>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</si>
  <si>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</si>
  <si>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</si>
  <si>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</si>
  <si>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</si>
  <si>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</si>
  <si>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</si>
  <si>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</si>
  <si>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下水道施設の老朽度合いを示す指標であるが、平成11年の供用開始後、施設の更新を行っていないため、徐々に増加する傾向にあり、類似団体平均値に比べて高い水準となっている。
　管渠老朽化率は、法定耐用年数の50年を経過した管渠の割合、管渠改善率は、当該年度に更新・修繕等を行った管渠の割合を、それぞれ示す指標である。供用開始後まだ25年しか経過していないため、どちらの指標も0％となっている。</t>
    <phoneticPr fontId="4"/>
  </si>
  <si>
    <t>　レジャー宿泊施設の経営状況に左右されるため、安定的な料金収入が得られれば、企業債の残高が減少し、累積欠損金や厳しい資金状況は少しずつ改善すると予想されるが、当面厳しい状況が続く見込みである。
　管渠はまだ老朽化していないが、処理場の施設・設備については近い将来更新の必要性が出てくる見込みである。そのため、将来的に単独処理施設を廃止し、公共下水道に接続するため、令和4年度に計画変更を行った。
　今後は、本計画及び経営戦略に基づき、施設更新及び維持管理に係る費用の縮減に取り組み、経営基盤強化を図っていくものである。</t>
    <rPh sb="5" eb="7">
      <t>シュクハク</t>
    </rPh>
    <rPh sb="7" eb="9">
      <t>シセツ</t>
    </rPh>
    <rPh sb="23" eb="26">
      <t>アンテイテキ</t>
    </rPh>
    <rPh sb="32" eb="33">
      <t>エ</t>
    </rPh>
    <rPh sb="169" eb="171">
      <t>コウキョウ</t>
    </rPh>
    <rPh sb="182" eb="184">
      <t>レイワ</t>
    </rPh>
    <rPh sb="185" eb="187">
      <t>ネンド</t>
    </rPh>
    <rPh sb="193" eb="194">
      <t>オコナ</t>
    </rPh>
    <rPh sb="236" eb="237">
      <t>ト</t>
    </rPh>
    <rPh sb="238" eb="239">
      <t>ク</t>
    </rPh>
    <phoneticPr fontId="4"/>
  </si>
  <si>
    <t>　特定環境保全公共下水道事業は、レジャー宿泊施設を中心とした集落の汚水処理を行う事業で、当該施設の経営状況に大きく影響を受ける特性を持つ。
　経常収支比率は、料金収入が減少し費用が増加したため、前年度より悪化し、経常的な費用を収入で賄えていない状態が続いている。
　累積欠損金比率は、1年間の料金収入に対する累積欠損金の割合を示す指標である。令和5年度の累積欠損金は、比較対象となる料金収入が減少したことにより、前年度に比べ悪化し、類似団体平均値を大きく上回っている。
　企業債残高対事業規模比率は、料金収入に対しどれくらい企業債（借金）の残高があるかを示す指標である。企業債残高の減少傾向は変わりがないが、依然、類似団体平均値を上回っている。
　経費回収率は100％を下回り、汚水処理に必要な費用を料金収入で賄えていない状況である。令和5年度は料金収入が減少し費用が増加したが、類似団体平均値を上回った。
　汚水処理原価は、汚水1㎥の処理にかかる費用である。処理水量が増加したことにより、1㎥当たりの費用は下がったものの、類似団体平均値を大幅に上回った。
　施設利用率は、処理施設の能力のうち利用している割合を示す指標で、処理水量の増加により改善したものの、類似団体平均値を下回った。</t>
    <rPh sb="49" eb="51">
      <t>ケイエイ</t>
    </rPh>
    <rPh sb="84" eb="86">
      <t>ゲンショウ</t>
    </rPh>
    <rPh sb="90" eb="92">
      <t>ゾウカ</t>
    </rPh>
    <rPh sb="97" eb="100">
      <t>ゼンネンド</t>
    </rPh>
    <rPh sb="102" eb="104">
      <t>アッカ</t>
    </rPh>
    <rPh sb="125" eb="126">
      <t>ツヅ</t>
    </rPh>
    <rPh sb="196" eb="198">
      <t>ゲンショウ</t>
    </rPh>
    <rPh sb="206" eb="209">
      <t>ゼンネンド</t>
    </rPh>
    <rPh sb="210" eb="211">
      <t>クラ</t>
    </rPh>
    <rPh sb="212" eb="214">
      <t>アッカ</t>
    </rPh>
    <rPh sb="216" eb="220">
      <t>ルイジダンタイ</t>
    </rPh>
    <rPh sb="220" eb="223">
      <t>ヘイキンチ</t>
    </rPh>
    <rPh sb="224" eb="225">
      <t>オオ</t>
    </rPh>
    <rPh sb="227" eb="229">
      <t>ウワマワ</t>
    </rPh>
    <rPh sb="304" eb="306">
      <t>イゼン</t>
    </rPh>
    <rPh sb="367" eb="369">
      <t>レイワ</t>
    </rPh>
    <rPh sb="370" eb="372">
      <t>ネンド</t>
    </rPh>
    <rPh sb="373" eb="375">
      <t>リョウキン</t>
    </rPh>
    <rPh sb="375" eb="377">
      <t>シュウニュウ</t>
    </rPh>
    <rPh sb="378" eb="380">
      <t>ゲンショウ</t>
    </rPh>
    <rPh sb="381" eb="383">
      <t>ヒヨウ</t>
    </rPh>
    <rPh sb="384" eb="386">
      <t>ゾウカ</t>
    </rPh>
    <rPh sb="398" eb="400">
      <t>ウワマワ</t>
    </rPh>
    <rPh sb="435" eb="437">
      <t>ゾウカ</t>
    </rPh>
    <rPh sb="454" eb="455">
      <t>サ</t>
    </rPh>
    <rPh sb="517" eb="519">
      <t>ゾウカ</t>
    </rPh>
    <rPh sb="522" eb="524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</si>
</sst>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7-4AB3-81A4-6543A085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7-4AB3-81A4-6543A085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44.61</c:v>
                </c:pt>
                <c:pt idx="1">
                  <c:v>36.270000000000003</c:v>
                </c:pt>
                <c:pt idx="2">
                  <c:v>29.41</c:v>
                </c:pt>
                <c:pt idx="3">
                  <c:v>35.78</c:v>
                </c:pt>
                <c:pt idx="4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651-A43D-F0FD884BC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1-4651-A43D-F0FD884BC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73.08</c:v>
                </c:pt>
                <c:pt idx="1">
                  <c:v>73.08</c:v>
                </c:pt>
                <c:pt idx="2">
                  <c:v>76.92</c:v>
                </c:pt>
                <c:pt idx="3">
                  <c:v>76.92</c:v>
                </c:pt>
                <c:pt idx="4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D-492C-AB53-E2BE55F7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D-492C-AB53-E2BE55F7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97.89</c:v>
                </c:pt>
                <c:pt idx="1">
                  <c:v>86.61</c:v>
                </c:pt>
                <c:pt idx="2">
                  <c:v>92.86</c:v>
                </c:pt>
                <c:pt idx="3">
                  <c:v>94.93</c:v>
                </c:pt>
                <c:pt idx="4">
                  <c:v>91.48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D-4960-9839-778C72C5F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D-4960-9839-778C72C5F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54.56</c:v>
                </c:pt>
                <c:pt idx="1">
                  <c:v>56.45</c:v>
                </c:pt>
                <c:pt idx="2">
                  <c:v>58.05</c:v>
                </c:pt>
                <c:pt idx="3">
                  <c:v>59.45</c:v>
                </c:pt>
                <c:pt idx="4">
                  <c:v>60.99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471-A2D5-BCBBB429F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3-4471-A2D5-BCBBB429F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A2F-B11A-635FE8E04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1-4A2F-B11A-635FE8E04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258.66000000000003</c:v>
                </c:pt>
                <c:pt idx="1">
                  <c:v>378.3</c:v>
                </c:pt>
                <c:pt idx="2">
                  <c:v>510.33</c:v>
                </c:pt>
                <c:pt idx="3">
                  <c:v>445.33</c:v>
                </c:pt>
                <c:pt idx="4">
                  <c:v>549.95000000000005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2-45DD-BEC2-EE147BD7A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2-45DD-BEC2-EE147BD7A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1.99</c:v>
                </c:pt>
                <c:pt idx="1">
                  <c:v>1.38</c:v>
                </c:pt>
                <c:pt idx="2">
                  <c:v>2.83</c:v>
                </c:pt>
                <c:pt idx="3">
                  <c:v>0.84</c:v>
                </c:pt>
                <c:pt idx="4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1-401E-8606-BF933097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1-401E-8606-BF933097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1547.01</c:v>
                </c:pt>
                <c:pt idx="1">
                  <c:v>1716.69</c:v>
                </c:pt>
                <c:pt idx="2">
                  <c:v>1875.55</c:v>
                </c:pt>
                <c:pt idx="3">
                  <c:v>1319.23</c:v>
                </c:pt>
                <c:pt idx="4">
                  <c:v>1229.29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6-422A-943A-DDC59818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6-422A-943A-DDC59818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92.58</c:v>
                </c:pt>
                <c:pt idx="1">
                  <c:v>65.61</c:v>
                </c:pt>
                <c:pt idx="2">
                  <c:v>73.709999999999994</c:v>
                </c:pt>
                <c:pt idx="3">
                  <c:v>85.38</c:v>
                </c:pt>
                <c:pt idx="4">
                  <c:v>74.39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0-457E-884F-B1D82FE9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0-457E-884F-B1D82FE9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329.1</c:v>
                </c:pt>
                <c:pt idx="1">
                  <c:v>453.06</c:v>
                </c:pt>
                <c:pt idx="2">
                  <c:v>393.25</c:v>
                </c:pt>
                <c:pt idx="3">
                  <c:v>346.32</c:v>
                </c:pt>
                <c:pt idx="4">
                  <c:v>392.71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2-414F-A9D6-AD7441474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2-414F-A9D6-AD7441474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大阪府　岸和田市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80" t="s">
        <v>9</v>
      </c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2"/>
    </row>
    <row r="8" spans="1:78" ht="18.75" customHeight="1" x14ac:dyDescent="0.15">
      <c r="A8" s="2"/>
      <c r="B8" s="76" t="str">
        <f>データ!I6</f>
        <v>法適用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特定環境保全公共下水道</v>
      </c>
      <c r="Q8" s="76"/>
      <c r="R8" s="76"/>
      <c r="S8" s="76"/>
      <c r="T8" s="76"/>
      <c r="U8" s="76"/>
      <c r="V8" s="76"/>
      <c r="W8" s="76" t="str">
        <f>データ!L6</f>
        <v>D2</v>
      </c>
      <c r="X8" s="76"/>
      <c r="Y8" s="76"/>
      <c r="Z8" s="76"/>
      <c r="AA8" s="76"/>
      <c r="AB8" s="76"/>
      <c r="AC8" s="76"/>
      <c r="AD8" s="77" t="str">
        <f>データ!$M$6</f>
        <v>非設置</v>
      </c>
      <c r="AE8" s="77"/>
      <c r="AF8" s="77"/>
      <c r="AG8" s="77"/>
      <c r="AH8" s="77"/>
      <c r="AI8" s="77"/>
      <c r="AJ8" s="77"/>
      <c r="AK8" s="3"/>
      <c r="AL8" s="44">
        <f>データ!S6</f>
        <v>188002</v>
      </c>
      <c r="AM8" s="44"/>
      <c r="AN8" s="44"/>
      <c r="AO8" s="44"/>
      <c r="AP8" s="44"/>
      <c r="AQ8" s="44"/>
      <c r="AR8" s="44"/>
      <c r="AS8" s="44"/>
      <c r="AT8" s="45">
        <f>データ!T6</f>
        <v>36.090000000000003</v>
      </c>
      <c r="AU8" s="45"/>
      <c r="AV8" s="45"/>
      <c r="AW8" s="45"/>
      <c r="AX8" s="45"/>
      <c r="AY8" s="45"/>
      <c r="AZ8" s="45"/>
      <c r="BA8" s="45"/>
      <c r="BB8" s="45">
        <f>データ!U6</f>
        <v>5209.25</v>
      </c>
      <c r="BC8" s="45"/>
      <c r="BD8" s="45"/>
      <c r="BE8" s="45"/>
      <c r="BF8" s="45"/>
      <c r="BG8" s="45"/>
      <c r="BH8" s="45"/>
      <c r="BI8" s="45"/>
      <c r="BJ8" s="3"/>
      <c r="BK8" s="3"/>
      <c r="BL8" s="72" t="s">
        <v>10</v>
      </c>
      <c r="BM8" s="73"/>
      <c r="BN8" s="74" t="s">
        <v>11</v>
      </c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5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15.63</v>
      </c>
      <c r="J10" s="45"/>
      <c r="K10" s="45"/>
      <c r="L10" s="45"/>
      <c r="M10" s="45"/>
      <c r="N10" s="45"/>
      <c r="O10" s="45"/>
      <c r="P10" s="45">
        <f>データ!P6</f>
        <v>0.03</v>
      </c>
      <c r="Q10" s="45"/>
      <c r="R10" s="45"/>
      <c r="S10" s="45"/>
      <c r="T10" s="45"/>
      <c r="U10" s="45"/>
      <c r="V10" s="45"/>
      <c r="W10" s="45">
        <f>データ!Q6</f>
        <v>99.57</v>
      </c>
      <c r="X10" s="45"/>
      <c r="Y10" s="45"/>
      <c r="Z10" s="45"/>
      <c r="AA10" s="45"/>
      <c r="AB10" s="45"/>
      <c r="AC10" s="45"/>
      <c r="AD10" s="44">
        <f>データ!R6</f>
        <v>2871</v>
      </c>
      <c r="AE10" s="44"/>
      <c r="AF10" s="44"/>
      <c r="AG10" s="44"/>
      <c r="AH10" s="44"/>
      <c r="AI10" s="44"/>
      <c r="AJ10" s="44"/>
      <c r="AK10" s="2"/>
      <c r="AL10" s="44">
        <f>データ!V6</f>
        <v>52</v>
      </c>
      <c r="AM10" s="44"/>
      <c r="AN10" s="44"/>
      <c r="AO10" s="44"/>
      <c r="AP10" s="44"/>
      <c r="AQ10" s="44"/>
      <c r="AR10" s="44"/>
      <c r="AS10" s="44"/>
      <c r="AT10" s="45">
        <f>データ!W6</f>
        <v>0.08</v>
      </c>
      <c r="AU10" s="45"/>
      <c r="AV10" s="45"/>
      <c r="AW10" s="45"/>
      <c r="AX10" s="45"/>
      <c r="AY10" s="45"/>
      <c r="AZ10" s="45"/>
      <c r="BA10" s="45"/>
      <c r="BB10" s="45">
        <f>データ!X6</f>
        <v>650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0" t="s">
        <v>26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6" t="s">
        <v>115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1Fzg595aGgvdR2ASMx+XrToNJLGDu8y5dgwC3VvTiDzVBsgAREO12sVQptHCv21TUtV9Mxb9l6LPR5QtkXjPSg==" saltValue="n5zGIuFROhjE6mQ1+wGUB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4" t="s">
        <v>52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53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54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56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57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58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59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60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62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63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64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65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66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272027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大阪府　岸和田市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15.63</v>
      </c>
      <c r="P6" s="20">
        <f t="shared" si="3"/>
        <v>0.03</v>
      </c>
      <c r="Q6" s="20">
        <f t="shared" si="3"/>
        <v>99.57</v>
      </c>
      <c r="R6" s="20">
        <f t="shared" si="3"/>
        <v>2871</v>
      </c>
      <c r="S6" s="20">
        <f t="shared" si="3"/>
        <v>188002</v>
      </c>
      <c r="T6" s="20">
        <f t="shared" si="3"/>
        <v>36.090000000000003</v>
      </c>
      <c r="U6" s="20">
        <f t="shared" si="3"/>
        <v>5209.25</v>
      </c>
      <c r="V6" s="20">
        <f t="shared" si="3"/>
        <v>52</v>
      </c>
      <c r="W6" s="20">
        <f t="shared" si="3"/>
        <v>0.08</v>
      </c>
      <c r="X6" s="20">
        <f t="shared" si="3"/>
        <v>650</v>
      </c>
      <c r="Y6" s="21">
        <f>IF(Y7="",NA(),Y7)</f>
        <v>97.89</v>
      </c>
      <c r="Z6" s="21">
        <f t="shared" ref="Z6:AH6" si="4">IF(Z7="",NA(),Z7)</f>
        <v>86.61</v>
      </c>
      <c r="AA6" s="21">
        <f t="shared" si="4"/>
        <v>92.86</v>
      </c>
      <c r="AB6" s="21">
        <f t="shared" si="4"/>
        <v>94.93</v>
      </c>
      <c r="AC6" s="21">
        <f t="shared" si="4"/>
        <v>91.48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>
        <f>IF(AJ7="",NA(),AJ7)</f>
        <v>258.66000000000003</v>
      </c>
      <c r="AK6" s="21">
        <f t="shared" ref="AK6:AS6" si="5">IF(AK7="",NA(),AK7)</f>
        <v>378.3</v>
      </c>
      <c r="AL6" s="21">
        <f t="shared" si="5"/>
        <v>510.33</v>
      </c>
      <c r="AM6" s="21">
        <f t="shared" si="5"/>
        <v>445.33</v>
      </c>
      <c r="AN6" s="21">
        <f t="shared" si="5"/>
        <v>549.95000000000005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1.99</v>
      </c>
      <c r="AV6" s="21">
        <f t="shared" ref="AV6:BD6" si="6">IF(AV7="",NA(),AV7)</f>
        <v>1.38</v>
      </c>
      <c r="AW6" s="21">
        <f t="shared" si="6"/>
        <v>2.83</v>
      </c>
      <c r="AX6" s="21">
        <f t="shared" si="6"/>
        <v>0.84</v>
      </c>
      <c r="AY6" s="21">
        <f t="shared" si="6"/>
        <v>0.71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1547.01</v>
      </c>
      <c r="BG6" s="21">
        <f t="shared" ref="BG6:BO6" si="7">IF(BG7="",NA(),BG7)</f>
        <v>1716.69</v>
      </c>
      <c r="BH6" s="21">
        <f t="shared" si="7"/>
        <v>1875.55</v>
      </c>
      <c r="BI6" s="21">
        <f t="shared" si="7"/>
        <v>1319.23</v>
      </c>
      <c r="BJ6" s="21">
        <f t="shared" si="7"/>
        <v>1229.29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92.58</v>
      </c>
      <c r="BR6" s="21">
        <f t="shared" ref="BR6:BZ6" si="8">IF(BR7="",NA(),BR7)</f>
        <v>65.61</v>
      </c>
      <c r="BS6" s="21">
        <f t="shared" si="8"/>
        <v>73.709999999999994</v>
      </c>
      <c r="BT6" s="21">
        <f t="shared" si="8"/>
        <v>85.38</v>
      </c>
      <c r="BU6" s="21">
        <f t="shared" si="8"/>
        <v>74.39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329.1</v>
      </c>
      <c r="CC6" s="21">
        <f t="shared" ref="CC6:CK6" si="9">IF(CC7="",NA(),CC7)</f>
        <v>453.06</v>
      </c>
      <c r="CD6" s="21">
        <f t="shared" si="9"/>
        <v>393.25</v>
      </c>
      <c r="CE6" s="21">
        <f t="shared" si="9"/>
        <v>346.32</v>
      </c>
      <c r="CF6" s="21">
        <f t="shared" si="9"/>
        <v>392.71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44.61</v>
      </c>
      <c r="CN6" s="21">
        <f t="shared" ref="CN6:CV6" si="10">IF(CN7="",NA(),CN7)</f>
        <v>36.270000000000003</v>
      </c>
      <c r="CO6" s="21">
        <f t="shared" si="10"/>
        <v>29.41</v>
      </c>
      <c r="CP6" s="21">
        <f t="shared" si="10"/>
        <v>35.78</v>
      </c>
      <c r="CQ6" s="21">
        <f t="shared" si="10"/>
        <v>29.9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73.08</v>
      </c>
      <c r="CY6" s="21">
        <f t="shared" ref="CY6:DG6" si="11">IF(CY7="",NA(),CY7)</f>
        <v>73.08</v>
      </c>
      <c r="CZ6" s="21">
        <f t="shared" si="11"/>
        <v>76.92</v>
      </c>
      <c r="DA6" s="21">
        <f t="shared" si="11"/>
        <v>76.92</v>
      </c>
      <c r="DB6" s="21">
        <f t="shared" si="11"/>
        <v>76.92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54.56</v>
      </c>
      <c r="DJ6" s="21">
        <f t="shared" ref="DJ6:DR6" si="12">IF(DJ7="",NA(),DJ7)</f>
        <v>56.45</v>
      </c>
      <c r="DK6" s="21">
        <f t="shared" si="12"/>
        <v>58.05</v>
      </c>
      <c r="DL6" s="21">
        <f t="shared" si="12"/>
        <v>59.45</v>
      </c>
      <c r="DM6" s="21">
        <f t="shared" si="12"/>
        <v>60.99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272027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15.63</v>
      </c>
      <c r="P7" s="24">
        <v>0.03</v>
      </c>
      <c r="Q7" s="24">
        <v>99.57</v>
      </c>
      <c r="R7" s="24">
        <v>2871</v>
      </c>
      <c r="S7" s="24">
        <v>188002</v>
      </c>
      <c r="T7" s="24">
        <v>36.090000000000003</v>
      </c>
      <c r="U7" s="24">
        <v>5209.25</v>
      </c>
      <c r="V7" s="24">
        <v>52</v>
      </c>
      <c r="W7" s="24">
        <v>0.08</v>
      </c>
      <c r="X7" s="24">
        <v>650</v>
      </c>
      <c r="Y7" s="24">
        <v>97.89</v>
      </c>
      <c r="Z7" s="24">
        <v>86.61</v>
      </c>
      <c r="AA7" s="24">
        <v>92.86</v>
      </c>
      <c r="AB7" s="24">
        <v>94.93</v>
      </c>
      <c r="AC7" s="24">
        <v>91.48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258.66000000000003</v>
      </c>
      <c r="AK7" s="24">
        <v>378.3</v>
      </c>
      <c r="AL7" s="24">
        <v>510.33</v>
      </c>
      <c r="AM7" s="24">
        <v>445.33</v>
      </c>
      <c r="AN7" s="24">
        <v>549.95000000000005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1.99</v>
      </c>
      <c r="AV7" s="24">
        <v>1.38</v>
      </c>
      <c r="AW7" s="24">
        <v>2.83</v>
      </c>
      <c r="AX7" s="24">
        <v>0.84</v>
      </c>
      <c r="AY7" s="24">
        <v>0.71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1547.01</v>
      </c>
      <c r="BG7" s="24">
        <v>1716.69</v>
      </c>
      <c r="BH7" s="24">
        <v>1875.55</v>
      </c>
      <c r="BI7" s="24">
        <v>1319.23</v>
      </c>
      <c r="BJ7" s="24">
        <v>1229.29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92.58</v>
      </c>
      <c r="BR7" s="24">
        <v>65.61</v>
      </c>
      <c r="BS7" s="24">
        <v>73.709999999999994</v>
      </c>
      <c r="BT7" s="24">
        <v>85.38</v>
      </c>
      <c r="BU7" s="24">
        <v>74.39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329.1</v>
      </c>
      <c r="CC7" s="24">
        <v>453.06</v>
      </c>
      <c r="CD7" s="24">
        <v>393.25</v>
      </c>
      <c r="CE7" s="24">
        <v>346.32</v>
      </c>
      <c r="CF7" s="24">
        <v>392.71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44.61</v>
      </c>
      <c r="CN7" s="24">
        <v>36.270000000000003</v>
      </c>
      <c r="CO7" s="24">
        <v>29.41</v>
      </c>
      <c r="CP7" s="24">
        <v>35.78</v>
      </c>
      <c r="CQ7" s="24">
        <v>29.9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73.08</v>
      </c>
      <c r="CY7" s="24">
        <v>73.08</v>
      </c>
      <c r="CZ7" s="24">
        <v>76.92</v>
      </c>
      <c r="DA7" s="24">
        <v>76.92</v>
      </c>
      <c r="DB7" s="24">
        <v>76.92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54.56</v>
      </c>
      <c r="DJ7" s="24">
        <v>56.45</v>
      </c>
      <c r="DK7" s="24">
        <v>58.05</v>
      </c>
      <c r="DL7" s="24">
        <v>59.45</v>
      </c>
      <c r="DM7" s="24">
        <v>60.99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>DATEVALUE($B7-C11&amp;"/1/"&amp;C12)</f>
        <v>37257</v>
      </c>
      <c r="D10" s="27">
        <f>DATEVALUE($B7-D11&amp;"/1/"&amp;D12)</f>
        <v>37623</v>
      </c>
      <c r="E10" s="27">
        <f>DATEVALUE($B7-E11&amp;"/1/"&amp;E12)</f>
        <v>37989</v>
      </c>
      <c r="F10" s="27">
        <f>DATEVALUE($B7-F11&amp;"/1/"&amp;F12)</f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