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2" activeTab="0"/>
  </bookViews>
  <sheets>
    <sheet name="基本情報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'基本情報'!$A$1:$AS$46</definedName>
  </definedNames>
  <calcPr fullCalcOnLoad="1"/>
</workbook>
</file>

<file path=xl/sharedStrings.xml><?xml version="1.0" encoding="utf-8"?>
<sst xmlns="http://schemas.openxmlformats.org/spreadsheetml/2006/main" count="346" uniqueCount="255">
  <si>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</si>
  <si>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</si>
  <si>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</si>
  <si>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</si>
  <si>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</si>
  <si>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</si>
  <si>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</si>
  <si>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</si>
  <si>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</si>
  <si>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</si>
  <si>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</si>
  <si>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</si>
  <si>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</si>
  <si>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</si>
  <si>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</si>
  <si>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</si>
  <si>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</si>
  <si>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</si>
  <si>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</si>
  <si>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</si>
  <si>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</si>
  <si>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</si>
  <si>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</si>
  <si>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</si>
  <si>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</si>
  <si>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</si>
  <si>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</si>
  <si>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</si>
  <si>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</si>
  <si>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</si>
  <si>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</si>
  <si>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</si>
  <si>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</si>
  <si>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</si>
  <si>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</si>
  <si>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</si>
  <si>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</si>
  <si>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</si>
  <si>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</si>
  <si>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</si>
  <si>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</si>
  <si>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</si>
  <si>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</si>
  <si>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</si>
  <si>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</si>
  <si>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</si>
  <si>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</si>
  <si>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</si>
  <si>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</si>
  <si>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</si>
  <si>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</si>
  <si>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</si>
  <si>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</si>
  <si>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</si>
  <si>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</si>
  <si>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</si>
  <si>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</si>
  <si>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</si>
  <si>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</si>
  <si>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</si>
  <si>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</si>
  <si>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</si>
  <si>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</si>
  <si>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</si>
  <si>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</si>
  <si>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</si>
  <si>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</si>
  <si>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</si>
  <si>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</si>
  <si>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</si>
  <si>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</si>
  <si>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</si>
  <si>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</si>
  <si>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</si>
  <si>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</si>
  <si>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</si>
  <si>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</si>
  <si>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</si>
  <si>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</si>
  <si>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</si>
  <si>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</si>
  <si>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</si>
  <si>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</si>
  <si>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</si>
  <si>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</si>
  <si>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</si>
  <si>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</si>
  <si>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</si>
  <si>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</si>
  <si>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</si>
  <si>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</si>
  <si>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</si>
  <si>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</si>
  <si>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</si>
  <si>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</si>
  <si>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</si>
  <si>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</si>
  <si>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</si>
  <si>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</si>
  <si>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</si>
  <si>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</si>
  <si>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</si>
  <si>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</si>
  <si>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</si>
  <si>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年度</t>
  </si>
  <si>
    <t>施設運営に関する指標
（稼働率、利用率等）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</si>
  <si>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</si>
  <si>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</si>
  <si>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</si>
  <si>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</si>
  <si>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</si>
  <si>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</si>
  <si>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</si>
  <si>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</si>
  <si>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</si>
  <si>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</si>
  <si>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</si>
  <si>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</si>
  <si>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</si>
  <si>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令和元年度</t>
  </si>
  <si>
    <t>その他法人</t>
  </si>
  <si>
    <t>令和元年度</t>
  </si>
  <si>
    <t>資
産
の
部</t>
  </si>
  <si>
    <t>負
債
及
び
純
資
産
の
部</t>
  </si>
  <si>
    <t>■大阪府の予算</t>
  </si>
  <si>
    <t>府の決算（財務諸表等）はこちら</t>
  </si>
  <si>
    <t>行政コスト計算書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</si>
  <si>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</si>
  <si>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</si>
  <si>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</si>
  <si>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</si>
  <si>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</si>
  <si>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</si>
  <si>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</si>
  <si>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</si>
  <si>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令和元年度</t>
  </si>
  <si>
    <t>令和2年度</t>
  </si>
  <si>
    <t>令和3年度</t>
  </si>
  <si>
    <t>令和4年度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</si>
  <si>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</si>
  <si>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</si>
  <si>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</si>
  <si>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</si>
  <si>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</si>
  <si>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</si>
  <si>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教育庁
文化財保護課　文化財企画グループ</t>
  </si>
  <si>
    <t>根拠条例・規則名</t>
  </si>
  <si>
    <t>大阪府立博物館条例</t>
  </si>
  <si>
    <t>大阪府立博物館条例施行規則</t>
  </si>
  <si>
    <t>条例等に規定された設置目的</t>
  </si>
  <si>
    <t>億円</t>
  </si>
  <si>
    <t>利用者数（過去5年間）</t>
  </si>
  <si>
    <t>一般</t>
  </si>
  <si>
    <t>人</t>
  </si>
  <si>
    <t>人</t>
  </si>
  <si>
    <t>高・大学生</t>
  </si>
  <si>
    <t>小・中学生</t>
  </si>
  <si>
    <t>館外事業参加者</t>
  </si>
  <si>
    <t>特別展示室</t>
  </si>
  <si>
    <t>ギャラリー</t>
  </si>
  <si>
    <t>講座・セミナー
体験イベント</t>
  </si>
  <si>
    <t>稼働率：年間使用日数÷年間開館日数</t>
  </si>
  <si>
    <t>・近隣府県の同種施設の料金と同水準としている。
・博物館法第23条で、公立博物館の利用は原則として無料と定められている。</t>
  </si>
  <si>
    <t>常設展</t>
  </si>
  <si>
    <t>特別展</t>
  </si>
  <si>
    <t>企画展</t>
  </si>
  <si>
    <t>＊20名以上の団体は2割引</t>
  </si>
  <si>
    <t>310円</t>
  </si>
  <si>
    <t>650円</t>
  </si>
  <si>
    <t>430円</t>
  </si>
  <si>
    <t>＊特別展：全国規模・遠隔地資料借用</t>
  </si>
  <si>
    <t>高大生</t>
  </si>
  <si>
    <t>210円</t>
  </si>
  <si>
    <t>450円</t>
  </si>
  <si>
    <t>330円</t>
  </si>
  <si>
    <t>＊企画展：近畿圏近辺・館外資料借用</t>
  </si>
  <si>
    <t>65歳以上</t>
  </si>
  <si>
    <t>特になし</t>
  </si>
  <si>
    <t>アンケート</t>
  </si>
  <si>
    <t>6．利用者の満足度調査（近つ飛鳥風土記の丘と一体で実施）</t>
  </si>
  <si>
    <t>3．施設運営に係る収支（近つ飛鳥風土記の丘と一体管理）</t>
  </si>
  <si>
    <t>近つ飛鳥博物館</t>
  </si>
  <si>
    <t>歴史、民俗等に関する資料を収集し、保管し、及び展示して府民の利用に供し、もって府民の文化的向上に資する。</t>
  </si>
  <si>
    <t>開設年月日（経過年数）
[改築・大規模改修等の実施年度］</t>
  </si>
  <si>
    <t>〒５８５－０００１　　南河内郡河南町大字東山２９９　　TEL０７２１－９３－８３２１</t>
  </si>
  <si>
    <t>地上２階、地下１階（鉄骨鉄筋コンクリート造）</t>
  </si>
  <si>
    <t>５，９２５㎡（大阪府）</t>
  </si>
  <si>
    <t>※うち施設建設費66.8億円、進入道路6.63億円、風土記の丘整備3.6億円</t>
  </si>
  <si>
    <t>常設展示、特別・企画展示、資料貸出、講演会、ミニギャラリー、博物館実習、職場体験、体験学習（工作、館内ツアー等）、出前授業、出張講座、研究事業、図録・研究報告等の刊行</t>
  </si>
  <si>
    <t>普及ゾーン</t>
  </si>
  <si>
    <t>合　計　</t>
  </si>
  <si>
    <t>近つ飛鳥風土記の丘利用者と併せた総計</t>
  </si>
  <si>
    <t>利用者数　①</t>
  </si>
  <si>
    <t>165日実施</t>
  </si>
  <si>
    <t>29日実施</t>
  </si>
  <si>
    <t>89回実施</t>
  </si>
  <si>
    <t>71回実施</t>
  </si>
  <si>
    <t>15回実施</t>
  </si>
  <si>
    <t>目的による利用者の区分　　なし</t>
  </si>
  <si>
    <t>平成30年度</t>
  </si>
  <si>
    <t>令和元年度</t>
  </si>
  <si>
    <t>令和2年度</t>
  </si>
  <si>
    <t>令和3年度</t>
  </si>
  <si>
    <t>■施設の管理運営を受託等している法人の決算（近つ飛鳥風土記の丘会計と一体）</t>
  </si>
  <si>
    <t>■大阪府の決算（近つ飛鳥風土記の丘を含む）</t>
  </si>
  <si>
    <t>■大阪府の決算（近つ飛鳥風土記の丘を含む）</t>
  </si>
  <si>
    <t>5．主な代替・類似施設</t>
  </si>
  <si>
    <t>4．施設職員数（近つ飛鳥風土記の丘と一体）</t>
  </si>
  <si>
    <t>平成30年度</t>
  </si>
  <si>
    <t>令和2年度</t>
  </si>
  <si>
    <t>令和3年度</t>
  </si>
  <si>
    <r>
      <t>１</t>
    </r>
    <r>
      <rPr>
        <sz val="11"/>
        <rFont val="游ゴシック"/>
        <family val="3"/>
      </rPr>
      <t>４，３５２㎡（大阪府）</t>
    </r>
  </si>
  <si>
    <t>地　階：常設展示室(907㎡)、特別展示室(269㎡)、ハイビジョンコーナー(282㎡)、
　　　　ホール(170名・230㎡)、一般収蔵庫(530㎡)、写真室(62㎡)
１　階：常設展示室(410㎡)、図書コーナー(362㎡)、ロビー(256㎡)、特別収蔵庫(77㎡)
２　階：特別収蔵庫(81㎡)、学芸室(112㎡)、事務室(71㎡)、館長室(36㎡)、
　　　　会議室(16名・52㎡)
駐車場(大型バス5台、普通車80台)</t>
  </si>
  <si>
    <t>火曜日～日曜日・祝日の月曜日（この場合翌日休館）９時45分～17時（展示室は10時から16時30分まで）</t>
  </si>
  <si>
    <t>担当部・課
・グループ</t>
  </si>
  <si>
    <t>令和２年度以降、ESCOサービス委託料を府から直接支出。</t>
  </si>
  <si>
    <t>（千円）</t>
  </si>
  <si>
    <t>その他法人</t>
  </si>
  <si>
    <t>平成30年度</t>
  </si>
  <si>
    <t>令和元年度</t>
  </si>
  <si>
    <t>令和2年度</t>
  </si>
  <si>
    <t>令和3年度</t>
  </si>
  <si>
    <t>（国1施設）唯一の民族学に関する大学共同研究施設
　　　　　  ・国立民族学博物館（吹田市千里万博公園）  ・昭和52年開設　・延床面積：51,225m²  ・入館料580円　
（府1施設）・弥生文化博物館（和泉市池上町）　　　　  ・平成3年開設  　・延床面積： 4,001㎡　 ・入館料310円
（市町村）４６施設　地域密着型の歴史や文化の収蔵展示施設
　　　　　 ・大阪市立大阪歴史博物館（大阪市中央区大手前）・平成14年開設　・延床面積：23,694㎡　・入館料600円
　　　　　 ・堺市市立堺市博物館（堺市堺区大仙公園内）　　・昭和55年開設　・入館料200円
　　　　　 ・八尾市立歴史民族博物館（八尾市千塚）　　　　・昭和62年開館　・入館料220円　
　　　　　 ・高槻市立今城塚古代歴史館（高槻市郡家新町）    ・平成23年開館　・入館料無料（特展･企画展は有料の場合あり）
（民　　間）２５施設　社史、コレクション中心の展示　　</t>
  </si>
  <si>
    <t>108日実施</t>
  </si>
  <si>
    <t>58回実施</t>
  </si>
  <si>
    <t>【R5】指定管理者：AKN共同事業体
　　　（指定期間：R5.4.1～R8.3.31）</t>
  </si>
  <si>
    <t>令和4年度</t>
  </si>
  <si>
    <t>令和5年度</t>
  </si>
  <si>
    <t>令和4年度</t>
  </si>
  <si>
    <t>令和4年度</t>
  </si>
  <si>
    <t>令和5年度</t>
  </si>
  <si>
    <t>令和4年4月1日～令和5年3月29日</t>
  </si>
  <si>
    <t>289人</t>
  </si>
  <si>
    <t>来館者から展示品の撮影について希望があり、秋季企画展では所蔵者から許可をとることができたため、企画展展示資料は撮影可能となった。</t>
  </si>
  <si>
    <t>72日実施</t>
  </si>
  <si>
    <t>84回実施</t>
  </si>
  <si>
    <t>１．施設の概要（令和5年4月1日時点）</t>
  </si>
  <si>
    <r>
      <t>平成6年3月25日（R</t>
    </r>
    <r>
      <rPr>
        <sz val="11"/>
        <rFont val="游ゴシック"/>
        <family val="3"/>
      </rPr>
      <t>5</t>
    </r>
    <r>
      <rPr>
        <sz val="11"/>
        <rFont val="游ゴシック"/>
        <family val="3"/>
      </rPr>
      <t>.4.1現在経過年数　</t>
    </r>
    <r>
      <rPr>
        <sz val="11"/>
        <rFont val="游ゴシック"/>
        <family val="3"/>
      </rPr>
      <t>29</t>
    </r>
    <r>
      <rPr>
        <sz val="11"/>
        <rFont val="游ゴシック"/>
        <family val="3"/>
      </rPr>
      <t>年）
[大規模改修：未実施]</t>
    </r>
  </si>
  <si>
    <t>２．料金体系（令和5年4月1日時点）</t>
  </si>
  <si>
    <r>
      <t>負債合計　</t>
    </r>
    <r>
      <rPr>
        <b/>
        <sz val="11"/>
        <rFont val="HG丸ｺﾞｼｯｸM-PRO"/>
        <family val="3"/>
      </rPr>
      <t>②</t>
    </r>
  </si>
  <si>
    <r>
      <t>府民1人あたり負債額　（</t>
    </r>
    <r>
      <rPr>
        <b/>
        <sz val="11"/>
        <rFont val="HG丸ｺﾞｼｯｸM-PRO"/>
        <family val="3"/>
      </rPr>
      <t>②</t>
    </r>
    <r>
      <rPr>
        <b/>
        <sz val="11"/>
        <rFont val="游ゴシック"/>
        <family val="3"/>
      </rPr>
      <t>/府人口）</t>
    </r>
  </si>
  <si>
    <r>
      <t>合　　計　</t>
    </r>
    <r>
      <rPr>
        <b/>
        <sz val="11"/>
        <rFont val="HG丸ｺﾞｼｯｸM-PRO"/>
        <family val="3"/>
      </rPr>
      <t>Ａ</t>
    </r>
  </si>
  <si>
    <r>
      <t>行政費用　</t>
    </r>
    <r>
      <rPr>
        <b/>
        <sz val="11"/>
        <rFont val="HG丸ｺﾞｼｯｸM-PRO"/>
        <family val="3"/>
      </rPr>
      <t>③</t>
    </r>
  </si>
  <si>
    <r>
      <t>金融費用　</t>
    </r>
    <r>
      <rPr>
        <b/>
        <sz val="11"/>
        <rFont val="HG丸ｺﾞｼｯｸM-PRO"/>
        <family val="3"/>
      </rPr>
      <t>④</t>
    </r>
  </si>
  <si>
    <r>
      <t>合　　計　</t>
    </r>
    <r>
      <rPr>
        <b/>
        <sz val="11"/>
        <rFont val="HG丸ｺﾞｼｯｸM-PRO"/>
        <family val="3"/>
      </rPr>
      <t>Ｂ</t>
    </r>
  </si>
  <si>
    <r>
      <t>収支　</t>
    </r>
    <r>
      <rPr>
        <b/>
        <sz val="11"/>
        <rFont val="HG丸ｺﾞｼｯｸM-PRO"/>
        <family val="3"/>
      </rPr>
      <t>Ｃ（Ａ－Ｂ）</t>
    </r>
    <r>
      <rPr>
        <b/>
        <sz val="11"/>
        <rFont val="游ゴシック"/>
        <family val="3"/>
      </rPr>
      <t>　</t>
    </r>
  </si>
  <si>
    <r>
      <t>一般財源等配分調整額　</t>
    </r>
    <r>
      <rPr>
        <b/>
        <sz val="11"/>
        <rFont val="HG丸ｺﾞｼｯｸM-PRO"/>
        <family val="3"/>
      </rPr>
      <t>Ｄ</t>
    </r>
    <r>
      <rPr>
        <b/>
        <sz val="11"/>
        <rFont val="游ゴシック"/>
        <family val="3"/>
      </rPr>
      <t>　</t>
    </r>
    <r>
      <rPr>
        <b/>
        <sz val="11"/>
        <rFont val="HG丸ｺﾞｼｯｸM-PRO"/>
        <family val="3"/>
      </rPr>
      <t>⑤</t>
    </r>
  </si>
  <si>
    <r>
      <t>調整後収支 　</t>
    </r>
    <r>
      <rPr>
        <b/>
        <sz val="11"/>
        <rFont val="HG丸ｺﾞｼｯｸM-PRO"/>
        <family val="3"/>
      </rPr>
      <t>Ｅ（Ｃ+Ｄ）</t>
    </r>
  </si>
  <si>
    <r>
      <t>小計　</t>
    </r>
    <r>
      <rPr>
        <b/>
        <sz val="11"/>
        <rFont val="HG丸ｺﾞｼｯｸM-PRO"/>
        <family val="3"/>
      </rPr>
      <t>A</t>
    </r>
  </si>
  <si>
    <r>
      <t>事業費　</t>
    </r>
    <r>
      <rPr>
        <b/>
        <sz val="11"/>
        <rFont val="HG丸ｺﾞｼｯｸM-PRO"/>
        <family val="3"/>
      </rPr>
      <t>B</t>
    </r>
  </si>
  <si>
    <r>
      <t>その他　</t>
    </r>
    <r>
      <rPr>
        <b/>
        <sz val="11"/>
        <rFont val="HG丸ｺﾞｼｯｸM-PRO"/>
        <family val="3"/>
      </rPr>
      <t>C</t>
    </r>
  </si>
  <si>
    <r>
      <t>小計　</t>
    </r>
    <r>
      <rPr>
        <b/>
        <sz val="11"/>
        <rFont val="HG丸ｺﾞｼｯｸM-PRO"/>
        <family val="3"/>
      </rPr>
      <t>（Ａ＋Ｂ＋Ｃ）</t>
    </r>
  </si>
  <si>
    <t>導入済み：平成18年4月1日より（利用料金の詳細はこちら）</t>
  </si>
  <si>
    <t>令和2年度~令和4年度</t>
  </si>
  <si>
    <t>【R4】指定管理者：大阪府文化財センター・近鉄ビルサービスグループ
　　　（指定期間：R2.4.1～R5.3.31）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</si>
</sst>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$]ggge&quot;年&quot;m&quot;月&quot;d&quot;日&quot;;@"/>
    <numFmt numFmtId="202" formatCode="[$]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2"/>
      <name val="游ゴシック"/>
      <family val="3"/>
    </font>
    <font>
      <b/>
      <sz val="12"/>
      <name val="HG丸ｺﾞｼｯｸM-PRO"/>
      <family val="3"/>
    </font>
    <font>
      <sz val="11"/>
      <name val="游ゴシック"/>
      <family val="3"/>
    </font>
    <font>
      <b/>
      <sz val="11"/>
      <name val="游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1"/>
      <name val="HG丸ｺﾞｼｯｸM-PRO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0"/>
      <name val="游ゴシック"/>
      <family val="3"/>
    </font>
    <font>
      <sz val="9"/>
      <name val="游ゴシック"/>
      <family val="3"/>
    </font>
    <font>
      <b/>
      <u val="single"/>
      <sz val="11"/>
      <name val="游ゴシック"/>
      <family val="3"/>
    </font>
    <font>
      <b/>
      <sz val="9"/>
      <name val="游ゴシック"/>
      <family val="3"/>
    </font>
    <font>
      <u val="single"/>
      <sz val="11"/>
      <color indexed="30"/>
      <name val="游ゴシック"/>
      <family val="3"/>
    </font>
    <font>
      <b/>
      <sz val="10"/>
      <name val="游ゴシック"/>
      <family val="3"/>
    </font>
    <font>
      <b/>
      <i/>
      <sz val="10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u val="single"/>
      <sz val="11"/>
      <name val="Calibri"/>
      <family val="3"/>
    </font>
    <font>
      <b/>
      <sz val="9"/>
      <name val="Calibri"/>
      <family val="3"/>
    </font>
    <font>
      <b/>
      <sz val="10"/>
      <name val="Calibri"/>
      <family val="3"/>
    </font>
    <font>
      <u val="single"/>
      <sz val="11"/>
      <color rgb="FF0070C0"/>
      <name val="Calibri"/>
      <family val="3"/>
    </font>
    <font>
      <sz val="6"/>
      <name val="Calibri"/>
      <family val="3"/>
    </font>
    <font>
      <b/>
      <i/>
      <sz val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59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1" fontId="60" fillId="33" borderId="10" xfId="0" applyNumberFormat="1" applyFont="1" applyFill="1" applyBorder="1" applyAlignment="1">
      <alignment vertical="center"/>
    </xf>
    <xf numFmtId="181" fontId="60" fillId="33" borderId="11" xfId="0" applyNumberFormat="1" applyFont="1" applyFill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196" fontId="62" fillId="8" borderId="11" xfId="49" applyNumberFormat="1" applyFont="1" applyFill="1" applyBorder="1" applyAlignment="1">
      <alignment vertical="center"/>
    </xf>
    <xf numFmtId="196" fontId="63" fillId="0" borderId="11" xfId="49" applyNumberFormat="1" applyFont="1" applyBorder="1" applyAlignment="1">
      <alignment vertical="center"/>
    </xf>
    <xf numFmtId="196" fontId="63" fillId="0" borderId="15" xfId="49" applyNumberFormat="1" applyFont="1" applyBorder="1" applyAlignment="1">
      <alignment vertical="center"/>
    </xf>
    <xf numFmtId="196" fontId="62" fillId="8" borderId="16" xfId="49" applyNumberFormat="1" applyFont="1" applyFill="1" applyBorder="1" applyAlignment="1">
      <alignment vertical="center"/>
    </xf>
    <xf numFmtId="196" fontId="62" fillId="8" borderId="17" xfId="49" applyNumberFormat="1" applyFont="1" applyFill="1" applyBorder="1" applyAlignment="1">
      <alignment vertical="center"/>
    </xf>
    <xf numFmtId="196" fontId="63" fillId="0" borderId="0" xfId="49" applyNumberFormat="1" applyFont="1" applyBorder="1" applyAlignment="1">
      <alignment vertical="center"/>
    </xf>
    <xf numFmtId="197" fontId="62" fillId="8" borderId="11" xfId="49" applyNumberFormat="1" applyFont="1" applyFill="1" applyBorder="1" applyAlignment="1">
      <alignment vertical="center"/>
    </xf>
    <xf numFmtId="196" fontId="63" fillId="0" borderId="18" xfId="49" applyNumberFormat="1" applyFont="1" applyBorder="1" applyAlignment="1">
      <alignment vertical="center"/>
    </xf>
    <xf numFmtId="196" fontId="63" fillId="0" borderId="0" xfId="49" applyNumberFormat="1" applyFont="1" applyBorder="1" applyAlignment="1">
      <alignment/>
    </xf>
    <xf numFmtId="196" fontId="62" fillId="34" borderId="11" xfId="49" applyNumberFormat="1" applyFont="1" applyFill="1" applyBorder="1" applyAlignment="1">
      <alignment horizontal="center" vertical="center"/>
    </xf>
    <xf numFmtId="197" fontId="62" fillId="8" borderId="11" xfId="49" applyNumberFormat="1" applyFont="1" applyFill="1" applyBorder="1" applyAlignment="1">
      <alignment horizontal="right" vertical="center"/>
    </xf>
    <xf numFmtId="9" fontId="63" fillId="0" borderId="0" xfId="42" applyFont="1" applyBorder="1" applyAlignment="1">
      <alignment/>
    </xf>
    <xf numFmtId="196" fontId="62" fillId="34" borderId="11" xfId="49" applyNumberFormat="1" applyFont="1" applyFill="1" applyBorder="1" applyAlignment="1">
      <alignment horizontal="center"/>
    </xf>
    <xf numFmtId="194" fontId="63" fillId="0" borderId="11" xfId="49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3" fillId="0" borderId="19" xfId="0" applyFont="1" applyFill="1" applyBorder="1" applyAlignment="1">
      <alignment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vertical="center"/>
    </xf>
    <xf numFmtId="0" fontId="63" fillId="0" borderId="22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23" xfId="0" applyFont="1" applyBorder="1" applyAlignment="1">
      <alignment vertical="center"/>
    </xf>
    <xf numFmtId="0" fontId="63" fillId="0" borderId="21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2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63" fillId="0" borderId="24" xfId="0" applyFont="1" applyBorder="1" applyAlignment="1">
      <alignment vertical="center" wrapText="1"/>
    </xf>
    <xf numFmtId="0" fontId="63" fillId="0" borderId="21" xfId="0" applyFont="1" applyBorder="1" applyAlignment="1">
      <alignment vertical="center" wrapText="1"/>
    </xf>
    <xf numFmtId="0" fontId="63" fillId="0" borderId="14" xfId="0" applyFont="1" applyBorder="1" applyAlignment="1">
      <alignment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176" fontId="64" fillId="0" borderId="10" xfId="0" applyNumberFormat="1" applyFont="1" applyBorder="1" applyAlignment="1">
      <alignment horizontal="left" vertical="center"/>
    </xf>
    <xf numFmtId="180" fontId="63" fillId="0" borderId="25" xfId="0" applyNumberFormat="1" applyFont="1" applyBorder="1" applyAlignment="1">
      <alignment vertical="center"/>
    </xf>
    <xf numFmtId="0" fontId="63" fillId="0" borderId="21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63" fillId="0" borderId="0" xfId="0" applyFont="1" applyAlignment="1">
      <alignment/>
    </xf>
    <xf numFmtId="194" fontId="63" fillId="0" borderId="0" xfId="49" applyNumberFormat="1" applyFont="1" applyAlignment="1">
      <alignment/>
    </xf>
    <xf numFmtId="196" fontId="63" fillId="0" borderId="0" xfId="49" applyNumberFormat="1" applyFont="1" applyAlignment="1">
      <alignment/>
    </xf>
    <xf numFmtId="0" fontId="16" fillId="0" borderId="0" xfId="0" applyFont="1" applyAlignment="1">
      <alignment vertical="center"/>
    </xf>
    <xf numFmtId="0" fontId="7" fillId="0" borderId="0" xfId="0" applyFont="1" applyAlignment="1">
      <alignment/>
    </xf>
    <xf numFmtId="196" fontId="63" fillId="0" borderId="0" xfId="49" applyNumberFormat="1" applyFont="1" applyAlignment="1">
      <alignment horizontal="right"/>
    </xf>
    <xf numFmtId="194" fontId="62" fillId="34" borderId="11" xfId="49" applyNumberFormat="1" applyFont="1" applyFill="1" applyBorder="1" applyAlignment="1">
      <alignment horizontal="center" vertical="center"/>
    </xf>
    <xf numFmtId="194" fontId="63" fillId="0" borderId="11" xfId="49" applyNumberFormat="1" applyFont="1" applyFill="1" applyBorder="1" applyAlignment="1">
      <alignment vertical="center"/>
    </xf>
    <xf numFmtId="194" fontId="63" fillId="0" borderId="15" xfId="49" applyNumberFormat="1" applyFont="1" applyBorder="1" applyAlignment="1">
      <alignment vertical="center"/>
    </xf>
    <xf numFmtId="194" fontId="62" fillId="8" borderId="26" xfId="49" applyNumberFormat="1" applyFont="1" applyFill="1" applyBorder="1" applyAlignment="1">
      <alignment vertical="center"/>
    </xf>
    <xf numFmtId="194" fontId="62" fillId="8" borderId="16" xfId="49" applyNumberFormat="1" applyFont="1" applyFill="1" applyBorder="1" applyAlignment="1">
      <alignment vertical="center"/>
    </xf>
    <xf numFmtId="176" fontId="62" fillId="35" borderId="17" xfId="0" applyNumberFormat="1" applyFont="1" applyFill="1" applyBorder="1" applyAlignment="1">
      <alignment horizontal="left" vertical="center" shrinkToFit="1"/>
    </xf>
    <xf numFmtId="194" fontId="63" fillId="0" borderId="17" xfId="49" applyNumberFormat="1" applyFont="1" applyBorder="1" applyAlignment="1">
      <alignment vertical="center"/>
    </xf>
    <xf numFmtId="176" fontId="62" fillId="35" borderId="11" xfId="0" applyNumberFormat="1" applyFont="1" applyFill="1" applyBorder="1" applyAlignment="1">
      <alignment horizontal="left" vertical="center" shrinkToFit="1"/>
    </xf>
    <xf numFmtId="194" fontId="62" fillId="8" borderId="11" xfId="49" applyNumberFormat="1" applyFont="1" applyFill="1" applyBorder="1" applyAlignment="1">
      <alignment vertical="center"/>
    </xf>
    <xf numFmtId="176" fontId="62" fillId="35" borderId="15" xfId="0" applyNumberFormat="1" applyFont="1" applyFill="1" applyBorder="1" applyAlignment="1">
      <alignment horizontal="left" vertical="center" shrinkToFit="1"/>
    </xf>
    <xf numFmtId="194" fontId="62" fillId="8" borderId="27" xfId="49" applyNumberFormat="1" applyFont="1" applyFill="1" applyBorder="1" applyAlignment="1">
      <alignment vertical="center"/>
    </xf>
    <xf numFmtId="194" fontId="62" fillId="8" borderId="28" xfId="49" applyNumberFormat="1" applyFont="1" applyFill="1" applyBorder="1" applyAlignment="1">
      <alignment vertical="center"/>
    </xf>
    <xf numFmtId="194" fontId="63" fillId="0" borderId="0" xfId="49" applyNumberFormat="1" applyFont="1" applyAlignment="1">
      <alignment vertical="center"/>
    </xf>
    <xf numFmtId="194" fontId="63" fillId="0" borderId="0" xfId="49" applyNumberFormat="1" applyFont="1" applyBorder="1" applyAlignment="1">
      <alignment vertical="center"/>
    </xf>
    <xf numFmtId="196" fontId="63" fillId="0" borderId="21" xfId="49" applyNumberFormat="1" applyFont="1" applyBorder="1" applyAlignment="1">
      <alignment/>
    </xf>
    <xf numFmtId="196" fontId="65" fillId="0" borderId="0" xfId="49" applyNumberFormat="1" applyFont="1" applyFill="1" applyBorder="1" applyAlignment="1">
      <alignment/>
    </xf>
    <xf numFmtId="196" fontId="62" fillId="0" borderId="0" xfId="49" applyNumberFormat="1" applyFont="1" applyFill="1" applyBorder="1" applyAlignment="1">
      <alignment/>
    </xf>
    <xf numFmtId="196" fontId="65" fillId="0" borderId="21" xfId="49" applyNumberFormat="1" applyFont="1" applyBorder="1" applyAlignment="1">
      <alignment horizontal="center"/>
    </xf>
    <xf numFmtId="0" fontId="62" fillId="34" borderId="20" xfId="0" applyFont="1" applyFill="1" applyBorder="1" applyAlignment="1">
      <alignment shrinkToFit="1"/>
    </xf>
    <xf numFmtId="0" fontId="62" fillId="34" borderId="24" xfId="0" applyFont="1" applyFill="1" applyBorder="1" applyAlignment="1">
      <alignment shrinkToFit="1"/>
    </xf>
    <xf numFmtId="0" fontId="62" fillId="34" borderId="0" xfId="0" applyFont="1" applyFill="1" applyAlignment="1">
      <alignment shrinkToFit="1"/>
    </xf>
    <xf numFmtId="196" fontId="62" fillId="8" borderId="26" xfId="49" applyNumberFormat="1" applyFont="1" applyFill="1" applyBorder="1" applyAlignment="1">
      <alignment vertical="center"/>
    </xf>
    <xf numFmtId="194" fontId="62" fillId="8" borderId="17" xfId="49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vertical="center" wrapText="1"/>
    </xf>
    <xf numFmtId="196" fontId="63" fillId="0" borderId="0" xfId="49" applyNumberFormat="1" applyFont="1" applyAlignment="1">
      <alignment vertical="center"/>
    </xf>
    <xf numFmtId="0" fontId="66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194" fontId="63" fillId="0" borderId="0" xfId="49" applyNumberFormat="1" applyFont="1" applyAlignment="1">
      <alignment horizontal="left" vertical="center"/>
    </xf>
    <xf numFmtId="194" fontId="63" fillId="0" borderId="0" xfId="49" applyNumberFormat="1" applyFont="1" applyAlignment="1">
      <alignment horizontal="right" vertical="center"/>
    </xf>
    <xf numFmtId="196" fontId="63" fillId="0" borderId="0" xfId="49" applyNumberFormat="1" applyFont="1" applyAlignment="1">
      <alignment horizontal="left" vertical="center"/>
    </xf>
    <xf numFmtId="0" fontId="64" fillId="0" borderId="0" xfId="0" applyFont="1" applyAlignment="1">
      <alignment vertical="center"/>
    </xf>
    <xf numFmtId="194" fontId="64" fillId="0" borderId="0" xfId="49" applyNumberFormat="1" applyFont="1" applyAlignment="1">
      <alignment horizontal="left" vertical="center"/>
    </xf>
    <xf numFmtId="194" fontId="64" fillId="0" borderId="0" xfId="49" applyNumberFormat="1" applyFont="1" applyAlignment="1">
      <alignment horizontal="right" vertical="center"/>
    </xf>
    <xf numFmtId="196" fontId="64" fillId="0" borderId="0" xfId="49" applyNumberFormat="1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181" fontId="64" fillId="0" borderId="0" xfId="49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62" fillId="34" borderId="0" xfId="0" applyFont="1" applyFill="1" applyAlignment="1">
      <alignment/>
    </xf>
    <xf numFmtId="0" fontId="62" fillId="34" borderId="20" xfId="0" applyFont="1" applyFill="1" applyBorder="1" applyAlignment="1">
      <alignment/>
    </xf>
    <xf numFmtId="194" fontId="62" fillId="8" borderId="29" xfId="49" applyNumberFormat="1" applyFont="1" applyFill="1" applyBorder="1" applyAlignment="1">
      <alignment vertical="center"/>
    </xf>
    <xf numFmtId="196" fontId="62" fillId="8" borderId="29" xfId="49" applyNumberFormat="1" applyFont="1" applyFill="1" applyBorder="1" applyAlignment="1">
      <alignment vertical="center"/>
    </xf>
    <xf numFmtId="176" fontId="62" fillId="34" borderId="30" xfId="0" applyNumberFormat="1" applyFont="1" applyFill="1" applyBorder="1" applyAlignment="1">
      <alignment vertical="center"/>
    </xf>
    <xf numFmtId="0" fontId="62" fillId="34" borderId="31" xfId="0" applyFont="1" applyFill="1" applyBorder="1" applyAlignment="1">
      <alignment/>
    </xf>
    <xf numFmtId="0" fontId="62" fillId="34" borderId="32" xfId="0" applyFont="1" applyFill="1" applyBorder="1" applyAlignment="1">
      <alignment/>
    </xf>
    <xf numFmtId="196" fontId="62" fillId="8" borderId="27" xfId="49" applyNumberFormat="1" applyFont="1" applyFill="1" applyBorder="1" applyAlignment="1">
      <alignment vertical="center"/>
    </xf>
    <xf numFmtId="194" fontId="63" fillId="0" borderId="18" xfId="49" applyNumberFormat="1" applyFont="1" applyBorder="1" applyAlignment="1">
      <alignment vertical="center"/>
    </xf>
    <xf numFmtId="0" fontId="63" fillId="34" borderId="10" xfId="0" applyFont="1" applyFill="1" applyBorder="1" applyAlignment="1">
      <alignment/>
    </xf>
    <xf numFmtId="0" fontId="63" fillId="34" borderId="25" xfId="0" applyFont="1" applyFill="1" applyBorder="1" applyAlignment="1">
      <alignment/>
    </xf>
    <xf numFmtId="0" fontId="63" fillId="34" borderId="23" xfId="0" applyFont="1" applyFill="1" applyBorder="1" applyAlignment="1">
      <alignment/>
    </xf>
    <xf numFmtId="9" fontId="62" fillId="0" borderId="0" xfId="42" applyFont="1" applyAlignment="1">
      <alignment/>
    </xf>
    <xf numFmtId="9" fontId="63" fillId="0" borderId="0" xfId="42" applyFont="1" applyAlignment="1">
      <alignment/>
    </xf>
    <xf numFmtId="0" fontId="62" fillId="34" borderId="10" xfId="0" applyFont="1" applyFill="1" applyBorder="1" applyAlignment="1">
      <alignment/>
    </xf>
    <xf numFmtId="0" fontId="62" fillId="34" borderId="25" xfId="0" applyFont="1" applyFill="1" applyBorder="1" applyAlignment="1">
      <alignment/>
    </xf>
    <xf numFmtId="0" fontId="62" fillId="34" borderId="23" xfId="0" applyFont="1" applyFill="1" applyBorder="1" applyAlignment="1">
      <alignment/>
    </xf>
    <xf numFmtId="194" fontId="62" fillId="34" borderId="11" xfId="49" applyNumberFormat="1" applyFont="1" applyFill="1" applyBorder="1" applyAlignment="1">
      <alignment horizontal="center"/>
    </xf>
    <xf numFmtId="194" fontId="62" fillId="8" borderId="15" xfId="49" applyNumberFormat="1" applyFont="1" applyFill="1" applyBorder="1" applyAlignment="1">
      <alignment vertical="center"/>
    </xf>
    <xf numFmtId="196" fontId="62" fillId="8" borderId="15" xfId="49" applyNumberFormat="1" applyFont="1" applyFill="1" applyBorder="1" applyAlignment="1">
      <alignment vertical="center"/>
    </xf>
    <xf numFmtId="176" fontId="62" fillId="35" borderId="17" xfId="51" applyNumberFormat="1" applyFont="1" applyFill="1" applyBorder="1" applyAlignment="1">
      <alignment vertical="center"/>
    </xf>
    <xf numFmtId="196" fontId="63" fillId="0" borderId="17" xfId="49" applyNumberFormat="1" applyFont="1" applyBorder="1" applyAlignment="1">
      <alignment vertical="center"/>
    </xf>
    <xf numFmtId="176" fontId="62" fillId="35" borderId="11" xfId="51" applyNumberFormat="1" applyFont="1" applyFill="1" applyBorder="1" applyAlignment="1">
      <alignment vertical="center"/>
    </xf>
    <xf numFmtId="176" fontId="62" fillId="35" borderId="22" xfId="51" applyNumberFormat="1" applyFont="1" applyFill="1" applyBorder="1" applyAlignment="1">
      <alignment vertical="center" textRotation="255" wrapText="1"/>
    </xf>
    <xf numFmtId="0" fontId="63" fillId="0" borderId="0" xfId="0" applyFont="1" applyFill="1" applyBorder="1" applyAlignment="1">
      <alignment vertical="center"/>
    </xf>
    <xf numFmtId="0" fontId="62" fillId="35" borderId="10" xfId="0" applyFont="1" applyFill="1" applyBorder="1" applyAlignment="1">
      <alignment vertical="center"/>
    </xf>
    <xf numFmtId="0" fontId="62" fillId="35" borderId="25" xfId="0" applyFont="1" applyFill="1" applyBorder="1" applyAlignment="1">
      <alignment vertical="center"/>
    </xf>
    <xf numFmtId="0" fontId="62" fillId="34" borderId="10" xfId="0" applyFont="1" applyFill="1" applyBorder="1" applyAlignment="1">
      <alignment horizontal="center" vertical="center" shrinkToFit="1"/>
    </xf>
    <xf numFmtId="0" fontId="62" fillId="34" borderId="11" xfId="0" applyFont="1" applyFill="1" applyBorder="1" applyAlignment="1">
      <alignment horizontal="center" vertical="center" shrinkToFit="1"/>
    </xf>
    <xf numFmtId="0" fontId="62" fillId="34" borderId="19" xfId="0" applyFont="1" applyFill="1" applyBorder="1" applyAlignment="1">
      <alignment vertical="center" shrinkToFit="1"/>
    </xf>
    <xf numFmtId="0" fontId="62" fillId="34" borderId="22" xfId="0" applyFont="1" applyFill="1" applyBorder="1" applyAlignment="1">
      <alignment vertical="center" shrinkToFit="1"/>
    </xf>
    <xf numFmtId="0" fontId="62" fillId="34" borderId="18" xfId="0" applyFont="1" applyFill="1" applyBorder="1" applyAlignment="1">
      <alignment vertical="center" shrinkToFit="1"/>
    </xf>
    <xf numFmtId="0" fontId="62" fillId="34" borderId="10" xfId="0" applyFont="1" applyFill="1" applyBorder="1" applyAlignment="1">
      <alignment vertical="center" shrinkToFit="1"/>
    </xf>
    <xf numFmtId="0" fontId="62" fillId="34" borderId="25" xfId="0" applyFont="1" applyFill="1" applyBorder="1" applyAlignment="1">
      <alignment vertical="center" shrinkToFit="1"/>
    </xf>
    <xf numFmtId="181" fontId="63" fillId="0" borderId="10" xfId="0" applyNumberFormat="1" applyFont="1" applyBorder="1" applyAlignment="1">
      <alignment vertical="center"/>
    </xf>
    <xf numFmtId="181" fontId="63" fillId="0" borderId="10" xfId="0" applyNumberFormat="1" applyFont="1" applyFill="1" applyBorder="1" applyAlignment="1">
      <alignment vertical="center"/>
    </xf>
    <xf numFmtId="181" fontId="63" fillId="0" borderId="11" xfId="0" applyNumberFormat="1" applyFont="1" applyFill="1" applyBorder="1" applyAlignment="1">
      <alignment vertical="center"/>
    </xf>
    <xf numFmtId="0" fontId="62" fillId="34" borderId="17" xfId="0" applyFont="1" applyFill="1" applyBorder="1" applyAlignment="1">
      <alignment vertical="center" shrinkToFit="1"/>
    </xf>
    <xf numFmtId="0" fontId="63" fillId="0" borderId="0" xfId="0" applyFont="1" applyFill="1" applyBorder="1" applyAlignment="1">
      <alignment vertical="center" shrinkToFit="1"/>
    </xf>
    <xf numFmtId="0" fontId="63" fillId="0" borderId="0" xfId="0" applyFont="1" applyFill="1" applyBorder="1" applyAlignment="1">
      <alignment horizontal="left" vertical="center" shrinkToFit="1"/>
    </xf>
    <xf numFmtId="181" fontId="63" fillId="0" borderId="0" xfId="0" applyNumberFormat="1" applyFont="1" applyFill="1" applyBorder="1" applyAlignment="1">
      <alignment horizontal="right"/>
    </xf>
    <xf numFmtId="0" fontId="63" fillId="0" borderId="0" xfId="0" applyFont="1" applyBorder="1" applyAlignment="1">
      <alignment vertical="center"/>
    </xf>
    <xf numFmtId="0" fontId="62" fillId="34" borderId="1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 wrapText="1"/>
    </xf>
    <xf numFmtId="196" fontId="63" fillId="0" borderId="10" xfId="49" applyNumberFormat="1" applyFont="1" applyBorder="1" applyAlignment="1">
      <alignment vertical="center"/>
    </xf>
    <xf numFmtId="196" fontId="62" fillId="8" borderId="19" xfId="49" applyNumberFormat="1" applyFont="1" applyFill="1" applyBorder="1" applyAlignment="1">
      <alignment vertical="center"/>
    </xf>
    <xf numFmtId="196" fontId="62" fillId="8" borderId="33" xfId="49" applyNumberFormat="1" applyFont="1" applyFill="1" applyBorder="1" applyAlignment="1">
      <alignment vertical="center"/>
    </xf>
    <xf numFmtId="196" fontId="63" fillId="0" borderId="24" xfId="49" applyNumberFormat="1" applyFont="1" applyBorder="1" applyAlignment="1">
      <alignment vertical="center"/>
    </xf>
    <xf numFmtId="196" fontId="62" fillId="8" borderId="10" xfId="49" applyNumberFormat="1" applyFont="1" applyFill="1" applyBorder="1" applyAlignment="1">
      <alignment vertical="center"/>
    </xf>
    <xf numFmtId="196" fontId="63" fillId="0" borderId="19" xfId="49" applyNumberFormat="1" applyFont="1" applyBorder="1" applyAlignment="1">
      <alignment vertical="center"/>
    </xf>
    <xf numFmtId="196" fontId="62" fillId="8" borderId="34" xfId="49" applyNumberFormat="1" applyFont="1" applyFill="1" applyBorder="1" applyAlignment="1">
      <alignment vertical="center"/>
    </xf>
    <xf numFmtId="196" fontId="63" fillId="0" borderId="20" xfId="49" applyNumberFormat="1" applyFont="1" applyBorder="1" applyAlignment="1">
      <alignment vertical="center"/>
    </xf>
    <xf numFmtId="196" fontId="62" fillId="8" borderId="24" xfId="49" applyNumberFormat="1" applyFont="1" applyFill="1" applyBorder="1" applyAlignment="1">
      <alignment vertical="center"/>
    </xf>
    <xf numFmtId="194" fontId="62" fillId="8" borderId="33" xfId="49" applyNumberFormat="1" applyFont="1" applyFill="1" applyBorder="1" applyAlignment="1">
      <alignment vertical="center"/>
    </xf>
    <xf numFmtId="194" fontId="63" fillId="0" borderId="24" xfId="49" applyNumberFormat="1" applyFont="1" applyBorder="1" applyAlignment="1">
      <alignment vertical="center"/>
    </xf>
    <xf numFmtId="194" fontId="63" fillId="0" borderId="10" xfId="49" applyNumberFormat="1" applyFont="1" applyBorder="1" applyAlignment="1">
      <alignment vertical="center"/>
    </xf>
    <xf numFmtId="194" fontId="62" fillId="8" borderId="10" xfId="49" applyNumberFormat="1" applyFont="1" applyFill="1" applyBorder="1" applyAlignment="1">
      <alignment vertical="center"/>
    </xf>
    <xf numFmtId="194" fontId="63" fillId="0" borderId="19" xfId="49" applyNumberFormat="1" applyFont="1" applyBorder="1" applyAlignment="1">
      <alignment vertical="center"/>
    </xf>
    <xf numFmtId="194" fontId="62" fillId="8" borderId="34" xfId="49" applyNumberFormat="1" applyFont="1" applyFill="1" applyBorder="1" applyAlignment="1">
      <alignment vertical="center"/>
    </xf>
    <xf numFmtId="196" fontId="64" fillId="0" borderId="0" xfId="49" applyNumberFormat="1" applyFont="1" applyBorder="1" applyAlignment="1">
      <alignment vertical="center"/>
    </xf>
    <xf numFmtId="196" fontId="63" fillId="0" borderId="0" xfId="49" applyNumberFormat="1" applyFont="1" applyBorder="1" applyAlignment="1">
      <alignment horizontal="right"/>
    </xf>
    <xf numFmtId="196" fontId="62" fillId="8" borderId="28" xfId="49" applyNumberFormat="1" applyFont="1" applyFill="1" applyBorder="1" applyAlignment="1">
      <alignment vertical="center"/>
    </xf>
    <xf numFmtId="0" fontId="64" fillId="0" borderId="25" xfId="0" applyFont="1" applyBorder="1" applyAlignment="1">
      <alignment horizontal="center" vertical="center"/>
    </xf>
    <xf numFmtId="0" fontId="63" fillId="0" borderId="25" xfId="0" applyFont="1" applyBorder="1" applyAlignment="1">
      <alignment vertical="center"/>
    </xf>
    <xf numFmtId="0" fontId="62" fillId="36" borderId="0" xfId="0" applyFont="1" applyFill="1" applyBorder="1" applyAlignment="1">
      <alignment horizontal="left" vertical="center" wrapText="1"/>
    </xf>
    <xf numFmtId="176" fontId="64" fillId="36" borderId="0" xfId="0" applyNumberFormat="1" applyFont="1" applyFill="1" applyBorder="1" applyAlignment="1">
      <alignment horizontal="left" vertical="center"/>
    </xf>
    <xf numFmtId="0" fontId="64" fillId="36" borderId="0" xfId="0" applyFont="1" applyFill="1" applyBorder="1" applyAlignment="1">
      <alignment horizontal="center" vertical="center"/>
    </xf>
    <xf numFmtId="180" fontId="63" fillId="36" borderId="0" xfId="0" applyNumberFormat="1" applyFont="1" applyFill="1" applyBorder="1" applyAlignment="1">
      <alignment vertical="center"/>
    </xf>
    <xf numFmtId="0" fontId="63" fillId="36" borderId="0" xfId="0" applyFont="1" applyFill="1" applyBorder="1" applyAlignment="1">
      <alignment vertical="center"/>
    </xf>
    <xf numFmtId="0" fontId="63" fillId="36" borderId="0" xfId="0" applyFont="1" applyFill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2" fillId="35" borderId="11" xfId="0" applyFont="1" applyFill="1" applyBorder="1" applyAlignment="1">
      <alignment vertical="center" wrapText="1"/>
    </xf>
    <xf numFmtId="0" fontId="63" fillId="0" borderId="11" xfId="0" applyFont="1" applyBorder="1" applyAlignment="1">
      <alignment horizontal="center" vertical="center" shrinkToFit="1"/>
    </xf>
    <xf numFmtId="0" fontId="63" fillId="37" borderId="11" xfId="0" applyFont="1" applyFill="1" applyBorder="1" applyAlignment="1">
      <alignment vertical="center"/>
    </xf>
    <xf numFmtId="180" fontId="63" fillId="0" borderId="10" xfId="0" applyNumberFormat="1" applyFont="1" applyBorder="1" applyAlignment="1">
      <alignment horizontal="right" vertical="center"/>
    </xf>
    <xf numFmtId="180" fontId="63" fillId="0" borderId="25" xfId="0" applyNumberFormat="1" applyFont="1" applyBorder="1" applyAlignment="1">
      <alignment horizontal="right" vertical="center"/>
    </xf>
    <xf numFmtId="180" fontId="63" fillId="0" borderId="23" xfId="0" applyNumberFormat="1" applyFont="1" applyBorder="1" applyAlignment="1">
      <alignment horizontal="right" vertical="center"/>
    </xf>
    <xf numFmtId="49" fontId="63" fillId="0" borderId="10" xfId="0" applyNumberFormat="1" applyFont="1" applyFill="1" applyBorder="1" applyAlignment="1">
      <alignment horizontal="right" vertical="center"/>
    </xf>
    <xf numFmtId="49" fontId="63" fillId="0" borderId="25" xfId="0" applyNumberFormat="1" applyFont="1" applyFill="1" applyBorder="1" applyAlignment="1">
      <alignment horizontal="right" vertical="center"/>
    </xf>
    <xf numFmtId="49" fontId="63" fillId="0" borderId="23" xfId="0" applyNumberFormat="1" applyFont="1" applyFill="1" applyBorder="1" applyAlignment="1">
      <alignment horizontal="right" vertical="center"/>
    </xf>
    <xf numFmtId="0" fontId="63" fillId="37" borderId="11" xfId="0" applyFont="1" applyFill="1" applyBorder="1" applyAlignment="1">
      <alignment horizontal="center" vertical="center"/>
    </xf>
    <xf numFmtId="0" fontId="62" fillId="35" borderId="19" xfId="0" applyFont="1" applyFill="1" applyBorder="1" applyAlignment="1">
      <alignment horizontal="left" vertical="center" wrapText="1"/>
    </xf>
    <xf numFmtId="0" fontId="62" fillId="35" borderId="22" xfId="0" applyFont="1" applyFill="1" applyBorder="1" applyAlignment="1">
      <alignment horizontal="left" vertical="center" wrapText="1"/>
    </xf>
    <xf numFmtId="0" fontId="62" fillId="35" borderId="12" xfId="0" applyFont="1" applyFill="1" applyBorder="1" applyAlignment="1">
      <alignment horizontal="left" vertical="center" wrapText="1"/>
    </xf>
    <xf numFmtId="0" fontId="62" fillId="35" borderId="20" xfId="0" applyFont="1" applyFill="1" applyBorder="1" applyAlignment="1">
      <alignment horizontal="left" vertical="center" wrapText="1"/>
    </xf>
    <xf numFmtId="0" fontId="62" fillId="35" borderId="0" xfId="0" applyFont="1" applyFill="1" applyBorder="1" applyAlignment="1">
      <alignment horizontal="left" vertical="center" wrapText="1"/>
    </xf>
    <xf numFmtId="0" fontId="62" fillId="35" borderId="13" xfId="0" applyFont="1" applyFill="1" applyBorder="1" applyAlignment="1">
      <alignment horizontal="left" vertical="center" wrapText="1"/>
    </xf>
    <xf numFmtId="0" fontId="62" fillId="35" borderId="24" xfId="0" applyFont="1" applyFill="1" applyBorder="1" applyAlignment="1">
      <alignment horizontal="left" vertical="center" wrapText="1"/>
    </xf>
    <xf numFmtId="0" fontId="62" fillId="35" borderId="21" xfId="0" applyFont="1" applyFill="1" applyBorder="1" applyAlignment="1">
      <alignment horizontal="left" vertical="center" wrapText="1"/>
    </xf>
    <xf numFmtId="0" fontId="62" fillId="35" borderId="14" xfId="0" applyFont="1" applyFill="1" applyBorder="1" applyAlignment="1">
      <alignment horizontal="left" vertical="center" wrapText="1"/>
    </xf>
    <xf numFmtId="176" fontId="64" fillId="0" borderId="10" xfId="0" applyNumberFormat="1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3" fillId="37" borderId="10" xfId="0" applyFont="1" applyFill="1" applyBorder="1" applyAlignment="1">
      <alignment horizontal="center" vertical="center"/>
    </xf>
    <xf numFmtId="0" fontId="63" fillId="37" borderId="25" xfId="0" applyFont="1" applyFill="1" applyBorder="1" applyAlignment="1">
      <alignment horizontal="center" vertical="center"/>
    </xf>
    <xf numFmtId="0" fontId="63" fillId="37" borderId="23" xfId="0" applyFont="1" applyFill="1" applyBorder="1" applyAlignment="1">
      <alignment horizontal="center" vertical="center"/>
    </xf>
    <xf numFmtId="176" fontId="63" fillId="0" borderId="10" xfId="0" applyNumberFormat="1" applyFont="1" applyBorder="1" applyAlignment="1">
      <alignment horizontal="center" vertical="center" shrinkToFit="1"/>
    </xf>
    <xf numFmtId="0" fontId="63" fillId="0" borderId="25" xfId="0" applyFont="1" applyBorder="1" applyAlignment="1">
      <alignment horizontal="center" vertical="center" shrinkToFit="1"/>
    </xf>
    <xf numFmtId="0" fontId="63" fillId="0" borderId="23" xfId="0" applyFont="1" applyBorder="1" applyAlignment="1">
      <alignment horizontal="center" vertical="center" shrinkToFit="1"/>
    </xf>
    <xf numFmtId="176" fontId="63" fillId="0" borderId="10" xfId="0" applyNumberFormat="1" applyFont="1" applyFill="1" applyBorder="1" applyAlignment="1">
      <alignment vertical="center"/>
    </xf>
    <xf numFmtId="176" fontId="63" fillId="0" borderId="25" xfId="0" applyNumberFormat="1" applyFont="1" applyFill="1" applyBorder="1" applyAlignment="1">
      <alignment vertical="center"/>
    </xf>
    <xf numFmtId="176" fontId="63" fillId="0" borderId="10" xfId="0" applyNumberFormat="1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176" fontId="64" fillId="0" borderId="24" xfId="0" applyNumberFormat="1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center" shrinkToFit="1"/>
    </xf>
    <xf numFmtId="0" fontId="64" fillId="0" borderId="14" xfId="0" applyFont="1" applyBorder="1" applyAlignment="1">
      <alignment horizontal="center" vertical="center" shrinkToFit="1"/>
    </xf>
    <xf numFmtId="176" fontId="61" fillId="0" borderId="24" xfId="0" applyNumberFormat="1" applyFont="1" applyBorder="1" applyAlignment="1">
      <alignment horizontal="right" vertical="center"/>
    </xf>
    <xf numFmtId="176" fontId="61" fillId="0" borderId="21" xfId="0" applyNumberFormat="1" applyFont="1" applyBorder="1" applyAlignment="1">
      <alignment horizontal="right" vertical="center"/>
    </xf>
    <xf numFmtId="176" fontId="61" fillId="0" borderId="24" xfId="0" applyNumberFormat="1" applyFont="1" applyFill="1" applyBorder="1" applyAlignment="1">
      <alignment horizontal="right" vertical="center"/>
    </xf>
    <xf numFmtId="176" fontId="61" fillId="0" borderId="21" xfId="0" applyNumberFormat="1" applyFont="1" applyFill="1" applyBorder="1" applyAlignment="1">
      <alignment horizontal="right" vertical="center"/>
    </xf>
    <xf numFmtId="176" fontId="64" fillId="0" borderId="2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176" fontId="61" fillId="0" borderId="20" xfId="0" applyNumberFormat="1" applyFont="1" applyBorder="1" applyAlignment="1">
      <alignment vertical="center"/>
    </xf>
    <xf numFmtId="176" fontId="61" fillId="0" borderId="0" xfId="0" applyNumberFormat="1" applyFont="1" applyBorder="1" applyAlignment="1">
      <alignment vertical="center"/>
    </xf>
    <xf numFmtId="176" fontId="61" fillId="0" borderId="20" xfId="0" applyNumberFormat="1" applyFont="1" applyFill="1" applyBorder="1" applyAlignment="1">
      <alignment vertical="center"/>
    </xf>
    <xf numFmtId="176" fontId="61" fillId="0" borderId="0" xfId="0" applyNumberFormat="1" applyFont="1" applyFill="1" applyBorder="1" applyAlignment="1">
      <alignment vertical="center"/>
    </xf>
    <xf numFmtId="176" fontId="64" fillId="0" borderId="19" xfId="0" applyNumberFormat="1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176" fontId="61" fillId="0" borderId="19" xfId="0" applyNumberFormat="1" applyFont="1" applyBorder="1" applyAlignment="1">
      <alignment vertical="center"/>
    </xf>
    <xf numFmtId="176" fontId="61" fillId="0" borderId="22" xfId="0" applyNumberFormat="1" applyFont="1" applyBorder="1" applyAlignment="1">
      <alignment vertical="center"/>
    </xf>
    <xf numFmtId="176" fontId="61" fillId="0" borderId="19" xfId="0" applyNumberFormat="1" applyFont="1" applyFill="1" applyBorder="1" applyAlignment="1">
      <alignment vertical="center"/>
    </xf>
    <xf numFmtId="176" fontId="61" fillId="0" borderId="22" xfId="0" applyNumberFormat="1" applyFont="1" applyFill="1" applyBorder="1" applyAlignment="1">
      <alignment vertical="center"/>
    </xf>
    <xf numFmtId="0" fontId="62" fillId="35" borderId="11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0" borderId="25" xfId="0" applyFont="1" applyBorder="1" applyAlignment="1">
      <alignment horizontal="left" vertical="center" wrapText="1"/>
    </xf>
    <xf numFmtId="0" fontId="63" fillId="0" borderId="25" xfId="0" applyFont="1" applyBorder="1" applyAlignment="1">
      <alignment vertical="center" wrapText="1"/>
    </xf>
    <xf numFmtId="0" fontId="63" fillId="0" borderId="23" xfId="0" applyFont="1" applyBorder="1" applyAlignment="1">
      <alignment vertical="center" wrapText="1"/>
    </xf>
    <xf numFmtId="179" fontId="63" fillId="0" borderId="10" xfId="0" applyNumberFormat="1" applyFont="1" applyFill="1" applyBorder="1" applyAlignment="1">
      <alignment vertical="center"/>
    </xf>
    <xf numFmtId="179" fontId="63" fillId="0" borderId="25" xfId="0" applyNumberFormat="1" applyFont="1" applyFill="1" applyBorder="1" applyAlignment="1">
      <alignment vertical="center"/>
    </xf>
    <xf numFmtId="176" fontId="63" fillId="0" borderId="25" xfId="0" applyNumberFormat="1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62" fillId="35" borderId="0" xfId="0" applyFont="1" applyFill="1" applyAlignment="1">
      <alignment horizontal="left" vertical="center" wrapText="1"/>
    </xf>
    <xf numFmtId="0" fontId="62" fillId="0" borderId="24" xfId="0" applyFont="1" applyBorder="1" applyAlignment="1">
      <alignment horizontal="left" vertical="center" wrapText="1"/>
    </xf>
    <xf numFmtId="0" fontId="62" fillId="0" borderId="21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63" fillId="0" borderId="19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178" fontId="63" fillId="0" borderId="10" xfId="0" applyNumberFormat="1" applyFont="1" applyFill="1" applyBorder="1" applyAlignment="1">
      <alignment vertical="center"/>
    </xf>
    <xf numFmtId="178" fontId="63" fillId="0" borderId="25" xfId="0" applyNumberFormat="1" applyFont="1" applyFill="1" applyBorder="1" applyAlignment="1">
      <alignment vertical="center"/>
    </xf>
    <xf numFmtId="0" fontId="63" fillId="36" borderId="19" xfId="0" applyFont="1" applyFill="1" applyBorder="1" applyAlignment="1">
      <alignment horizontal="left" vertical="center" wrapText="1"/>
    </xf>
    <xf numFmtId="0" fontId="63" fillId="36" borderId="22" xfId="0" applyFont="1" applyFill="1" applyBorder="1" applyAlignment="1">
      <alignment horizontal="left" vertical="center" wrapText="1"/>
    </xf>
    <xf numFmtId="0" fontId="63" fillId="36" borderId="12" xfId="0" applyFont="1" applyFill="1" applyBorder="1" applyAlignment="1">
      <alignment horizontal="left" vertical="center" wrapText="1"/>
    </xf>
    <xf numFmtId="0" fontId="63" fillId="36" borderId="24" xfId="0" applyFont="1" applyFill="1" applyBorder="1" applyAlignment="1">
      <alignment horizontal="left" vertical="center" wrapText="1"/>
    </xf>
    <xf numFmtId="0" fontId="63" fillId="36" borderId="21" xfId="0" applyFont="1" applyFill="1" applyBorder="1" applyAlignment="1">
      <alignment horizontal="left" vertical="center" wrapText="1"/>
    </xf>
    <xf numFmtId="0" fontId="63" fillId="36" borderId="14" xfId="0" applyFont="1" applyFill="1" applyBorder="1" applyAlignment="1">
      <alignment horizontal="left" vertical="center" wrapText="1"/>
    </xf>
    <xf numFmtId="4" fontId="63" fillId="0" borderId="10" xfId="0" applyNumberFormat="1" applyFont="1" applyBorder="1" applyAlignment="1">
      <alignment horizontal="left" vertical="center" wrapText="1"/>
    </xf>
    <xf numFmtId="0" fontId="63" fillId="0" borderId="22" xfId="0" applyFont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61" fillId="0" borderId="14" xfId="0" applyFont="1" applyBorder="1" applyAlignment="1">
      <alignment vertical="center" wrapText="1"/>
    </xf>
    <xf numFmtId="0" fontId="63" fillId="0" borderId="11" xfId="0" applyFont="1" applyFill="1" applyBorder="1" applyAlignment="1">
      <alignment horizontal="center" vertical="center"/>
    </xf>
    <xf numFmtId="178" fontId="63" fillId="0" borderId="10" xfId="0" applyNumberFormat="1" applyFont="1" applyBorder="1" applyAlignment="1">
      <alignment vertical="center"/>
    </xf>
    <xf numFmtId="178" fontId="63" fillId="0" borderId="25" xfId="0" applyNumberFormat="1" applyFont="1" applyBorder="1" applyAlignment="1">
      <alignment vertical="center"/>
    </xf>
    <xf numFmtId="0" fontId="63" fillId="0" borderId="25" xfId="0" applyFont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67" fillId="35" borderId="11" xfId="0" applyFont="1" applyFill="1" applyBorder="1" applyAlignment="1">
      <alignment horizontal="left" vertical="center" wrapText="1"/>
    </xf>
    <xf numFmtId="58" fontId="63" fillId="36" borderId="10" xfId="0" applyNumberFormat="1" applyFont="1" applyFill="1" applyBorder="1" applyAlignment="1">
      <alignment horizontal="left" vertical="center" wrapText="1"/>
    </xf>
    <xf numFmtId="0" fontId="63" fillId="36" borderId="25" xfId="0" applyFont="1" applyFill="1" applyBorder="1" applyAlignment="1">
      <alignment horizontal="left" vertical="center" wrapText="1"/>
    </xf>
    <xf numFmtId="0" fontId="63" fillId="36" borderId="25" xfId="0" applyFont="1" applyFill="1" applyBorder="1" applyAlignment="1">
      <alignment vertical="center" wrapText="1"/>
    </xf>
    <xf numFmtId="0" fontId="63" fillId="36" borderId="23" xfId="0" applyFont="1" applyFill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7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68" fillId="0" borderId="10" xfId="43" applyFont="1" applyBorder="1" applyAlignment="1" applyProtection="1">
      <alignment horizontal="left" vertical="center" wrapText="1"/>
      <protection/>
    </xf>
    <xf numFmtId="0" fontId="68" fillId="0" borderId="25" xfId="43" applyFont="1" applyBorder="1" applyAlignment="1" applyProtection="1">
      <alignment horizontal="left" vertical="center" wrapText="1"/>
      <protection/>
    </xf>
    <xf numFmtId="0" fontId="68" fillId="0" borderId="23" xfId="43" applyFont="1" applyBorder="1" applyAlignment="1" applyProtection="1">
      <alignment horizontal="left" vertical="center" wrapText="1"/>
      <protection/>
    </xf>
    <xf numFmtId="0" fontId="63" fillId="0" borderId="10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21" xfId="0" applyFont="1" applyBorder="1" applyAlignment="1">
      <alignment horizontal="right" vertical="center" wrapText="1"/>
    </xf>
    <xf numFmtId="0" fontId="62" fillId="35" borderId="11" xfId="0" applyFont="1" applyFill="1" applyBorder="1" applyAlignment="1">
      <alignment horizontal="left" vertical="center"/>
    </xf>
    <xf numFmtId="0" fontId="68" fillId="0" borderId="11" xfId="43" applyFont="1" applyFill="1" applyBorder="1" applyAlignment="1" applyProtection="1">
      <alignment horizontal="left" vertical="center" wrapText="1"/>
      <protection/>
    </xf>
    <xf numFmtId="0" fontId="68" fillId="0" borderId="11" xfId="43" applyFont="1" applyBorder="1" applyAlignment="1" applyProtection="1">
      <alignment horizontal="left" vertical="center" wrapText="1"/>
      <protection/>
    </xf>
    <xf numFmtId="0" fontId="68" fillId="0" borderId="11" xfId="43" applyFont="1" applyBorder="1" applyAlignment="1" applyProtection="1">
      <alignment vertical="center" wrapText="1"/>
      <protection/>
    </xf>
    <xf numFmtId="176" fontId="63" fillId="0" borderId="10" xfId="0" applyNumberFormat="1" applyFont="1" applyBorder="1" applyAlignment="1">
      <alignment vertical="center"/>
    </xf>
    <xf numFmtId="176" fontId="63" fillId="0" borderId="25" xfId="0" applyNumberFormat="1" applyFont="1" applyBorder="1" applyAlignment="1">
      <alignment vertical="center"/>
    </xf>
    <xf numFmtId="176" fontId="61" fillId="0" borderId="10" xfId="0" applyNumberFormat="1" applyFont="1" applyBorder="1" applyAlignment="1">
      <alignment horizontal="left" vertical="center"/>
    </xf>
    <xf numFmtId="176" fontId="61" fillId="0" borderId="25" xfId="0" applyNumberFormat="1" applyFont="1" applyBorder="1" applyAlignment="1">
      <alignment horizontal="left" vertical="center"/>
    </xf>
    <xf numFmtId="176" fontId="61" fillId="0" borderId="22" xfId="0" applyNumberFormat="1" applyFont="1" applyBorder="1" applyAlignment="1">
      <alignment horizontal="left" vertical="center"/>
    </xf>
    <xf numFmtId="176" fontId="61" fillId="0" borderId="12" xfId="0" applyNumberFormat="1" applyFont="1" applyBorder="1" applyAlignment="1">
      <alignment horizontal="left" vertical="center"/>
    </xf>
    <xf numFmtId="176" fontId="63" fillId="0" borderId="10" xfId="0" applyNumberFormat="1" applyFont="1" applyBorder="1" applyAlignment="1">
      <alignment horizontal="right" vertical="center"/>
    </xf>
    <xf numFmtId="176" fontId="63" fillId="0" borderId="25" xfId="0" applyNumberFormat="1" applyFont="1" applyBorder="1" applyAlignment="1">
      <alignment horizontal="right" vertical="center"/>
    </xf>
    <xf numFmtId="180" fontId="63" fillId="0" borderId="10" xfId="0" applyNumberFormat="1" applyFont="1" applyFill="1" applyBorder="1" applyAlignment="1">
      <alignment horizontal="right" vertical="center"/>
    </xf>
    <xf numFmtId="180" fontId="63" fillId="0" borderId="25" xfId="0" applyNumberFormat="1" applyFont="1" applyFill="1" applyBorder="1" applyAlignment="1">
      <alignment horizontal="right" vertical="center"/>
    </xf>
    <xf numFmtId="180" fontId="63" fillId="0" borderId="23" xfId="0" applyNumberFormat="1" applyFont="1" applyFill="1" applyBorder="1" applyAlignment="1">
      <alignment horizontal="right" vertical="center"/>
    </xf>
    <xf numFmtId="49" fontId="63" fillId="0" borderId="10" xfId="0" applyNumberFormat="1" applyFont="1" applyBorder="1" applyAlignment="1">
      <alignment horizontal="right" vertical="center"/>
    </xf>
    <xf numFmtId="49" fontId="63" fillId="0" borderId="25" xfId="0" applyNumberFormat="1" applyFont="1" applyBorder="1" applyAlignment="1">
      <alignment horizontal="right" vertical="center"/>
    </xf>
    <xf numFmtId="49" fontId="63" fillId="0" borderId="23" xfId="0" applyNumberFormat="1" applyFont="1" applyBorder="1" applyAlignment="1">
      <alignment horizontal="right" vertical="center"/>
    </xf>
    <xf numFmtId="176" fontId="69" fillId="0" borderId="10" xfId="0" applyNumberFormat="1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5" fillId="0" borderId="21" xfId="0" applyFont="1" applyBorder="1" applyAlignment="1">
      <alignment vertical="center"/>
    </xf>
    <xf numFmtId="0" fontId="63" fillId="0" borderId="19" xfId="0" applyFont="1" applyBorder="1" applyAlignment="1">
      <alignment horizontal="left" vertical="center" wrapText="1"/>
    </xf>
    <xf numFmtId="0" fontId="63" fillId="0" borderId="22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63" fillId="0" borderId="2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62" fillId="35" borderId="10" xfId="0" applyFont="1" applyFill="1" applyBorder="1" applyAlignment="1">
      <alignment vertical="center" wrapText="1"/>
    </xf>
    <xf numFmtId="0" fontId="62" fillId="35" borderId="25" xfId="0" applyFont="1" applyFill="1" applyBorder="1" applyAlignment="1">
      <alignment vertical="center" wrapText="1"/>
    </xf>
    <xf numFmtId="0" fontId="62" fillId="35" borderId="23" xfId="0" applyFont="1" applyFill="1" applyBorder="1" applyAlignment="1">
      <alignment vertical="center" wrapText="1"/>
    </xf>
    <xf numFmtId="0" fontId="6" fillId="0" borderId="10" xfId="43" applyBorder="1" applyAlignment="1" applyProtection="1">
      <alignment vertical="center" wrapText="1"/>
      <protection/>
    </xf>
    <xf numFmtId="0" fontId="6" fillId="0" borderId="25" xfId="43" applyBorder="1" applyAlignment="1" applyProtection="1">
      <alignment vertical="center" wrapText="1"/>
      <protection/>
    </xf>
    <xf numFmtId="0" fontId="6" fillId="0" borderId="23" xfId="43" applyBorder="1" applyAlignment="1" applyProtection="1">
      <alignment vertical="center" wrapText="1"/>
      <protection/>
    </xf>
    <xf numFmtId="0" fontId="63" fillId="0" borderId="24" xfId="0" applyFont="1" applyBorder="1" applyAlignment="1">
      <alignment horizontal="left" vertical="center" wrapText="1"/>
    </xf>
    <xf numFmtId="0" fontId="63" fillId="0" borderId="21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2" fillId="0" borderId="21" xfId="0" applyFont="1" applyBorder="1" applyAlignment="1">
      <alignment horizontal="left"/>
    </xf>
    <xf numFmtId="176" fontId="62" fillId="35" borderId="10" xfId="0" applyNumberFormat="1" applyFont="1" applyFill="1" applyBorder="1" applyAlignment="1">
      <alignment vertical="center"/>
    </xf>
    <xf numFmtId="176" fontId="62" fillId="35" borderId="23" xfId="0" applyNumberFormat="1" applyFont="1" applyFill="1" applyBorder="1" applyAlignment="1">
      <alignment vertical="center"/>
    </xf>
    <xf numFmtId="176" fontId="62" fillId="35" borderId="17" xfId="0" applyNumberFormat="1" applyFont="1" applyFill="1" applyBorder="1" applyAlignment="1">
      <alignment horizontal="left" vertical="center" shrinkToFit="1"/>
    </xf>
    <xf numFmtId="176" fontId="62" fillId="35" borderId="11" xfId="0" applyNumberFormat="1" applyFont="1" applyFill="1" applyBorder="1" applyAlignment="1">
      <alignment horizontal="left" vertical="center" shrinkToFit="1"/>
    </xf>
    <xf numFmtId="176" fontId="62" fillId="35" borderId="19" xfId="0" applyNumberFormat="1" applyFont="1" applyFill="1" applyBorder="1" applyAlignment="1">
      <alignment horizontal="center" vertical="center" textRotation="255" shrinkToFit="1"/>
    </xf>
    <xf numFmtId="176" fontId="62" fillId="35" borderId="20" xfId="0" applyNumberFormat="1" applyFont="1" applyFill="1" applyBorder="1" applyAlignment="1">
      <alignment horizontal="center" vertical="center" textRotation="255" shrinkToFit="1"/>
    </xf>
    <xf numFmtId="176" fontId="62" fillId="35" borderId="24" xfId="0" applyNumberFormat="1" applyFont="1" applyFill="1" applyBorder="1" applyAlignment="1">
      <alignment horizontal="center" vertical="center" textRotation="255" shrinkToFit="1"/>
    </xf>
    <xf numFmtId="176" fontId="62" fillId="35" borderId="15" xfId="0" applyNumberFormat="1" applyFont="1" applyFill="1" applyBorder="1" applyAlignment="1">
      <alignment horizontal="center" vertical="center" textRotation="255" shrinkToFit="1"/>
    </xf>
    <xf numFmtId="176" fontId="62" fillId="35" borderId="18" xfId="0" applyNumberFormat="1" applyFont="1" applyFill="1" applyBorder="1" applyAlignment="1">
      <alignment horizontal="center" vertical="center" textRotation="255" shrinkToFit="1"/>
    </xf>
    <xf numFmtId="176" fontId="62" fillId="35" borderId="11" xfId="0" applyNumberFormat="1" applyFont="1" applyFill="1" applyBorder="1" applyAlignment="1">
      <alignment horizontal="left" vertical="center" wrapText="1" shrinkToFit="1"/>
    </xf>
    <xf numFmtId="176" fontId="62" fillId="35" borderId="15" xfId="0" applyNumberFormat="1" applyFont="1" applyFill="1" applyBorder="1" applyAlignment="1">
      <alignment horizontal="left" vertical="center" shrinkToFit="1"/>
    </xf>
    <xf numFmtId="0" fontId="62" fillId="34" borderId="19" xfId="0" applyFont="1" applyFill="1" applyBorder="1" applyAlignment="1">
      <alignment horizontal="left" vertical="center" shrinkToFit="1"/>
    </xf>
    <xf numFmtId="0" fontId="62" fillId="34" borderId="22" xfId="0" applyFont="1" applyFill="1" applyBorder="1" applyAlignment="1">
      <alignment horizontal="left" vertical="center" shrinkToFit="1"/>
    </xf>
    <xf numFmtId="0" fontId="62" fillId="34" borderId="12" xfId="0" applyFont="1" applyFill="1" applyBorder="1" applyAlignment="1">
      <alignment horizontal="left" vertical="center" shrinkToFit="1"/>
    </xf>
    <xf numFmtId="0" fontId="63" fillId="0" borderId="10" xfId="0" applyFont="1" applyBorder="1" applyAlignment="1">
      <alignment horizontal="left" vertical="top"/>
    </xf>
    <xf numFmtId="0" fontId="63" fillId="0" borderId="25" xfId="0" applyFont="1" applyBorder="1" applyAlignment="1">
      <alignment horizontal="left" vertical="top"/>
    </xf>
    <xf numFmtId="0" fontId="63" fillId="0" borderId="23" xfId="0" applyFont="1" applyBorder="1" applyAlignment="1">
      <alignment horizontal="left" vertical="top"/>
    </xf>
    <xf numFmtId="0" fontId="62" fillId="34" borderId="10" xfId="0" applyFont="1" applyFill="1" applyBorder="1" applyAlignment="1">
      <alignment horizontal="left"/>
    </xf>
    <xf numFmtId="0" fontId="62" fillId="34" borderId="25" xfId="0" applyFont="1" applyFill="1" applyBorder="1" applyAlignment="1">
      <alignment horizontal="left"/>
    </xf>
    <xf numFmtId="0" fontId="62" fillId="34" borderId="23" xfId="0" applyFont="1" applyFill="1" applyBorder="1" applyAlignment="1">
      <alignment horizontal="left"/>
    </xf>
    <xf numFmtId="0" fontId="63" fillId="0" borderId="10" xfId="0" applyFont="1" applyBorder="1" applyAlignment="1">
      <alignment horizontal="left" vertical="top" wrapText="1"/>
    </xf>
    <xf numFmtId="0" fontId="62" fillId="34" borderId="10" xfId="0" applyFont="1" applyFill="1" applyBorder="1" applyAlignment="1">
      <alignment horizontal="left" wrapText="1"/>
    </xf>
    <xf numFmtId="0" fontId="62" fillId="34" borderId="25" xfId="0" applyFont="1" applyFill="1" applyBorder="1" applyAlignment="1">
      <alignment horizontal="left" wrapText="1"/>
    </xf>
    <xf numFmtId="0" fontId="62" fillId="34" borderId="23" xfId="0" applyFont="1" applyFill="1" applyBorder="1" applyAlignment="1">
      <alignment horizontal="left" wrapText="1"/>
    </xf>
    <xf numFmtId="176" fontId="62" fillId="35" borderId="15" xfId="51" applyNumberFormat="1" applyFont="1" applyFill="1" applyBorder="1" applyAlignment="1">
      <alignment horizontal="center" vertical="center" textRotation="255"/>
    </xf>
    <xf numFmtId="176" fontId="62" fillId="35" borderId="18" xfId="51" applyNumberFormat="1" applyFont="1" applyFill="1" applyBorder="1" applyAlignment="1">
      <alignment horizontal="center" vertical="center" textRotation="255"/>
    </xf>
    <xf numFmtId="176" fontId="62" fillId="35" borderId="24" xfId="51" applyNumberFormat="1" applyFont="1" applyFill="1" applyBorder="1" applyAlignment="1">
      <alignment horizontal="center" vertical="center" textRotation="255"/>
    </xf>
    <xf numFmtId="176" fontId="62" fillId="35" borderId="11" xfId="0" applyNumberFormat="1" applyFont="1" applyFill="1" applyBorder="1" applyAlignment="1">
      <alignment horizontal="center" vertical="center" textRotation="255" wrapText="1"/>
    </xf>
    <xf numFmtId="176" fontId="62" fillId="35" borderId="15" xfId="0" applyNumberFormat="1" applyFont="1" applyFill="1" applyBorder="1" applyAlignment="1">
      <alignment horizontal="center" vertical="center" textRotation="255" wrapText="1"/>
    </xf>
    <xf numFmtId="176" fontId="62" fillId="34" borderId="35" xfId="0" applyNumberFormat="1" applyFont="1" applyFill="1" applyBorder="1" applyAlignment="1">
      <alignment horizontal="left" vertical="center" shrinkToFit="1"/>
    </xf>
    <xf numFmtId="176" fontId="62" fillId="34" borderId="27" xfId="0" applyNumberFormat="1" applyFont="1" applyFill="1" applyBorder="1" applyAlignment="1">
      <alignment horizontal="left" vertical="center" shrinkToFit="1"/>
    </xf>
    <xf numFmtId="176" fontId="62" fillId="35" borderId="36" xfId="0" applyNumberFormat="1" applyFont="1" applyFill="1" applyBorder="1" applyAlignment="1">
      <alignment horizontal="left" vertical="center" shrinkToFit="1"/>
    </xf>
    <xf numFmtId="176" fontId="62" fillId="35" borderId="26" xfId="0" applyNumberFormat="1" applyFont="1" applyFill="1" applyBorder="1" applyAlignment="1">
      <alignment horizontal="left" vertical="center" shrinkToFit="1"/>
    </xf>
    <xf numFmtId="176" fontId="62" fillId="35" borderId="10" xfId="0" applyNumberFormat="1" applyFont="1" applyFill="1" applyBorder="1" applyAlignment="1">
      <alignment horizontal="left" vertical="center"/>
    </xf>
    <xf numFmtId="176" fontId="62" fillId="35" borderId="25" xfId="0" applyNumberFormat="1" applyFont="1" applyFill="1" applyBorder="1" applyAlignment="1">
      <alignment horizontal="left" vertical="center"/>
    </xf>
    <xf numFmtId="176" fontId="62" fillId="35" borderId="23" xfId="0" applyNumberFormat="1" applyFont="1" applyFill="1" applyBorder="1" applyAlignment="1">
      <alignment horizontal="left" vertical="center"/>
    </xf>
    <xf numFmtId="0" fontId="62" fillId="34" borderId="10" xfId="0" applyFont="1" applyFill="1" applyBorder="1" applyAlignment="1">
      <alignment horizontal="left" vertical="center"/>
    </xf>
    <xf numFmtId="0" fontId="62" fillId="34" borderId="25" xfId="0" applyFont="1" applyFill="1" applyBorder="1" applyAlignment="1">
      <alignment horizontal="left" vertical="center"/>
    </xf>
    <xf numFmtId="0" fontId="62" fillId="34" borderId="23" xfId="0" applyFont="1" applyFill="1" applyBorder="1" applyAlignment="1">
      <alignment horizontal="left" vertical="center"/>
    </xf>
    <xf numFmtId="0" fontId="62" fillId="34" borderId="10" xfId="0" applyFont="1" applyFill="1" applyBorder="1" applyAlignment="1">
      <alignment horizontal="left" vertical="center" shrinkToFit="1"/>
    </xf>
    <xf numFmtId="0" fontId="62" fillId="34" borderId="25" xfId="0" applyFont="1" applyFill="1" applyBorder="1" applyAlignment="1">
      <alignment horizontal="left" vertical="center" shrinkToFit="1"/>
    </xf>
    <xf numFmtId="0" fontId="62" fillId="34" borderId="23" xfId="0" applyFont="1" applyFill="1" applyBorder="1" applyAlignment="1">
      <alignment horizontal="left" vertical="center" shrinkToFit="1"/>
    </xf>
    <xf numFmtId="176" fontId="62" fillId="35" borderId="10" xfId="0" applyNumberFormat="1" applyFont="1" applyFill="1" applyBorder="1" applyAlignment="1">
      <alignment vertical="center" shrinkToFit="1"/>
    </xf>
    <xf numFmtId="176" fontId="62" fillId="35" borderId="25" xfId="0" applyNumberFormat="1" applyFont="1" applyFill="1" applyBorder="1" applyAlignment="1">
      <alignment vertical="center" shrinkToFit="1"/>
    </xf>
    <xf numFmtId="176" fontId="62" fillId="35" borderId="23" xfId="0" applyNumberFormat="1" applyFont="1" applyFill="1" applyBorder="1" applyAlignment="1">
      <alignment vertical="center" shrinkToFit="1"/>
    </xf>
    <xf numFmtId="176" fontId="62" fillId="35" borderId="19" xfId="0" applyNumberFormat="1" applyFont="1" applyFill="1" applyBorder="1" applyAlignment="1">
      <alignment vertical="center" shrinkToFit="1"/>
    </xf>
    <xf numFmtId="176" fontId="62" fillId="35" borderId="22" xfId="0" applyNumberFormat="1" applyFont="1" applyFill="1" applyBorder="1" applyAlignment="1">
      <alignment vertical="center" shrinkToFit="1"/>
    </xf>
    <xf numFmtId="176" fontId="62" fillId="35" borderId="12" xfId="0" applyNumberFormat="1" applyFont="1" applyFill="1" applyBorder="1" applyAlignment="1">
      <alignment vertical="center" shrinkToFit="1"/>
    </xf>
    <xf numFmtId="176" fontId="62" fillId="34" borderId="36" xfId="0" applyNumberFormat="1" applyFont="1" applyFill="1" applyBorder="1" applyAlignment="1">
      <alignment vertical="center" shrinkToFit="1"/>
    </xf>
    <xf numFmtId="176" fontId="62" fillId="34" borderId="26" xfId="0" applyNumberFormat="1" applyFont="1" applyFill="1" applyBorder="1" applyAlignment="1">
      <alignment vertical="center" shrinkToFit="1"/>
    </xf>
    <xf numFmtId="0" fontId="62" fillId="34" borderId="15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4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vertical="center" shrinkToFit="1"/>
    </xf>
    <xf numFmtId="0" fontId="70" fillId="34" borderId="23" xfId="0" applyFont="1" applyFill="1" applyBorder="1" applyAlignment="1">
      <alignment vertical="center" shrinkToFit="1"/>
    </xf>
    <xf numFmtId="0" fontId="70" fillId="34" borderId="19" xfId="0" applyFont="1" applyFill="1" applyBorder="1" applyAlignment="1">
      <alignment vertical="center" shrinkToFit="1"/>
    </xf>
    <xf numFmtId="0" fontId="70" fillId="34" borderId="12" xfId="0" applyFont="1" applyFill="1" applyBorder="1" applyAlignment="1">
      <alignment vertical="center" shrinkToFit="1"/>
    </xf>
    <xf numFmtId="0" fontId="62" fillId="34" borderId="36" xfId="0" applyFont="1" applyFill="1" applyBorder="1" applyAlignment="1">
      <alignment horizontal="center" vertical="center" shrinkToFit="1"/>
    </xf>
    <xf numFmtId="0" fontId="62" fillId="34" borderId="26" xfId="0" applyFont="1" applyFill="1" applyBorder="1" applyAlignment="1">
      <alignment horizontal="center" vertical="center" shrinkToFit="1"/>
    </xf>
    <xf numFmtId="0" fontId="62" fillId="34" borderId="20" xfId="0" applyFont="1" applyFill="1" applyBorder="1" applyAlignment="1">
      <alignment horizontal="left" vertical="center" shrinkToFit="1"/>
    </xf>
    <xf numFmtId="0" fontId="62" fillId="34" borderId="0" xfId="0" applyFont="1" applyFill="1" applyBorder="1" applyAlignment="1">
      <alignment horizontal="left" vertical="center" shrinkToFit="1"/>
    </xf>
    <xf numFmtId="0" fontId="62" fillId="34" borderId="13" xfId="0" applyFont="1" applyFill="1" applyBorder="1" applyAlignment="1">
      <alignment horizontal="left" vertical="center" shrinkToFit="1"/>
    </xf>
    <xf numFmtId="0" fontId="62" fillId="34" borderId="36" xfId="0" applyFont="1" applyFill="1" applyBorder="1" applyAlignment="1">
      <alignment vertical="center" shrinkToFit="1"/>
    </xf>
    <xf numFmtId="0" fontId="62" fillId="34" borderId="26" xfId="0" applyFont="1" applyFill="1" applyBorder="1" applyAlignment="1">
      <alignment vertical="center" shrinkToFit="1"/>
    </xf>
    <xf numFmtId="0" fontId="62" fillId="34" borderId="2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left" vertical="center"/>
    </xf>
    <xf numFmtId="0" fontId="62" fillId="35" borderId="25" xfId="0" applyFont="1" applyFill="1" applyBorder="1" applyAlignment="1">
      <alignment horizontal="left" vertical="center"/>
    </xf>
    <xf numFmtId="0" fontId="62" fillId="35" borderId="23" xfId="0" applyFont="1" applyFill="1" applyBorder="1" applyAlignment="1">
      <alignment horizontal="left" vertical="center"/>
    </xf>
    <xf numFmtId="176" fontId="62" fillId="35" borderId="18" xfId="0" applyNumberFormat="1" applyFont="1" applyFill="1" applyBorder="1" applyAlignment="1">
      <alignment horizontal="center" vertical="center" textRotation="255" wrapText="1"/>
    </xf>
    <xf numFmtId="176" fontId="62" fillId="35" borderId="24" xfId="0" applyNumberFormat="1" applyFont="1" applyFill="1" applyBorder="1" applyAlignment="1">
      <alignment horizontal="center" vertical="center" textRotation="255" wrapText="1"/>
    </xf>
    <xf numFmtId="176" fontId="62" fillId="34" borderId="19" xfId="0" applyNumberFormat="1" applyFont="1" applyFill="1" applyBorder="1" applyAlignment="1">
      <alignment horizontal="left" vertical="center"/>
    </xf>
    <xf numFmtId="176" fontId="62" fillId="34" borderId="22" xfId="0" applyNumberFormat="1" applyFont="1" applyFill="1" applyBorder="1" applyAlignment="1">
      <alignment horizontal="left" vertical="center"/>
    </xf>
    <xf numFmtId="176" fontId="62" fillId="34" borderId="12" xfId="0" applyNumberFormat="1" applyFont="1" applyFill="1" applyBorder="1" applyAlignment="1">
      <alignment horizontal="left" vertical="center"/>
    </xf>
    <xf numFmtId="176" fontId="70" fillId="34" borderId="10" xfId="0" applyNumberFormat="1" applyFont="1" applyFill="1" applyBorder="1" applyAlignment="1">
      <alignment vertical="center"/>
    </xf>
    <xf numFmtId="176" fontId="70" fillId="34" borderId="23" xfId="0" applyNumberFormat="1" applyFont="1" applyFill="1" applyBorder="1" applyAlignment="1">
      <alignment vertical="center"/>
    </xf>
    <xf numFmtId="176" fontId="70" fillId="34" borderId="10" xfId="0" applyNumberFormat="1" applyFont="1" applyFill="1" applyBorder="1" applyAlignment="1">
      <alignment vertical="center" shrinkToFit="1"/>
    </xf>
    <xf numFmtId="176" fontId="70" fillId="34" borderId="23" xfId="0" applyNumberFormat="1" applyFont="1" applyFill="1" applyBorder="1" applyAlignment="1">
      <alignment vertical="center" shrinkToFit="1"/>
    </xf>
    <xf numFmtId="176" fontId="70" fillId="34" borderId="19" xfId="0" applyNumberFormat="1" applyFont="1" applyFill="1" applyBorder="1" applyAlignment="1">
      <alignment vertical="center"/>
    </xf>
    <xf numFmtId="176" fontId="70" fillId="34" borderId="12" xfId="0" applyNumberFormat="1" applyFont="1" applyFill="1" applyBorder="1" applyAlignment="1">
      <alignment vertical="center"/>
    </xf>
    <xf numFmtId="176" fontId="70" fillId="34" borderId="10" xfId="0" applyNumberFormat="1" applyFont="1" applyFill="1" applyBorder="1" applyAlignment="1">
      <alignment horizontal="left" vertical="top"/>
    </xf>
    <xf numFmtId="176" fontId="70" fillId="34" borderId="23" xfId="0" applyNumberFormat="1" applyFont="1" applyFill="1" applyBorder="1" applyAlignment="1">
      <alignment horizontal="left" vertical="top"/>
    </xf>
    <xf numFmtId="176" fontId="62" fillId="34" borderId="37" xfId="0" applyNumberFormat="1" applyFont="1" applyFill="1" applyBorder="1" applyAlignment="1">
      <alignment horizontal="left" vertical="center"/>
    </xf>
    <xf numFmtId="176" fontId="62" fillId="34" borderId="38" xfId="0" applyNumberFormat="1" applyFont="1" applyFill="1" applyBorder="1" applyAlignment="1">
      <alignment horizontal="left" vertical="center"/>
    </xf>
    <xf numFmtId="176" fontId="62" fillId="34" borderId="29" xfId="0" applyNumberFormat="1" applyFont="1" applyFill="1" applyBorder="1" applyAlignment="1">
      <alignment horizontal="left" vertical="center"/>
    </xf>
    <xf numFmtId="176" fontId="62" fillId="35" borderId="15" xfId="0" applyNumberFormat="1" applyFont="1" applyFill="1" applyBorder="1" applyAlignment="1">
      <alignment horizontal="center" vertical="center" textRotation="255"/>
    </xf>
    <xf numFmtId="176" fontId="62" fillId="35" borderId="18" xfId="0" applyNumberFormat="1" applyFont="1" applyFill="1" applyBorder="1" applyAlignment="1">
      <alignment horizontal="center" vertical="center" textRotation="255"/>
    </xf>
    <xf numFmtId="176" fontId="62" fillId="35" borderId="20" xfId="0" applyNumberFormat="1" applyFont="1" applyFill="1" applyBorder="1" applyAlignment="1">
      <alignment horizontal="center" vertical="center" textRotation="255"/>
    </xf>
    <xf numFmtId="176" fontId="70" fillId="34" borderId="10" xfId="0" applyNumberFormat="1" applyFont="1" applyFill="1" applyBorder="1" applyAlignment="1">
      <alignment horizontal="left" vertical="center" wrapText="1"/>
    </xf>
    <xf numFmtId="176" fontId="70" fillId="34" borderId="23" xfId="0" applyNumberFormat="1" applyFont="1" applyFill="1" applyBorder="1" applyAlignment="1">
      <alignment horizontal="left" vertical="center" wrapText="1"/>
    </xf>
    <xf numFmtId="176" fontId="70" fillId="34" borderId="10" xfId="0" applyNumberFormat="1" applyFont="1" applyFill="1" applyBorder="1" applyAlignment="1">
      <alignment horizontal="left" vertical="center" shrinkToFit="1"/>
    </xf>
    <xf numFmtId="176" fontId="70" fillId="34" borderId="23" xfId="0" applyNumberFormat="1" applyFont="1" applyFill="1" applyBorder="1" applyAlignment="1">
      <alignment horizontal="left" vertical="center" shrinkToFit="1"/>
    </xf>
    <xf numFmtId="176" fontId="70" fillId="34" borderId="10" xfId="0" applyNumberFormat="1" applyFont="1" applyFill="1" applyBorder="1" applyAlignment="1">
      <alignment horizontal="left" vertical="center"/>
    </xf>
    <xf numFmtId="176" fontId="70" fillId="34" borderId="23" xfId="0" applyNumberFormat="1" applyFont="1" applyFill="1" applyBorder="1" applyAlignment="1">
      <alignment horizontal="left" vertical="center"/>
    </xf>
    <xf numFmtId="176" fontId="62" fillId="34" borderId="20" xfId="0" applyNumberFormat="1" applyFont="1" applyFill="1" applyBorder="1" applyAlignment="1">
      <alignment horizontal="left" vertical="center" wrapText="1"/>
    </xf>
    <xf numFmtId="176" fontId="62" fillId="34" borderId="0" xfId="0" applyNumberFormat="1" applyFont="1" applyFill="1" applyBorder="1" applyAlignment="1">
      <alignment horizontal="left" vertical="center" wrapText="1"/>
    </xf>
    <xf numFmtId="176" fontId="62" fillId="34" borderId="13" xfId="0" applyNumberFormat="1" applyFont="1" applyFill="1" applyBorder="1" applyAlignment="1">
      <alignment horizontal="left" vertical="center" wrapText="1"/>
    </xf>
    <xf numFmtId="176" fontId="62" fillId="34" borderId="19" xfId="0" applyNumberFormat="1" applyFont="1" applyFill="1" applyBorder="1" applyAlignment="1">
      <alignment horizontal="left" vertical="center" wrapText="1"/>
    </xf>
    <xf numFmtId="176" fontId="62" fillId="34" borderId="22" xfId="0" applyNumberFormat="1" applyFont="1" applyFill="1" applyBorder="1" applyAlignment="1">
      <alignment horizontal="left" vertical="center" wrapText="1"/>
    </xf>
    <xf numFmtId="176" fontId="62" fillId="34" borderId="12" xfId="0" applyNumberFormat="1" applyFont="1" applyFill="1" applyBorder="1" applyAlignment="1">
      <alignment horizontal="left" vertical="center" wrapText="1"/>
    </xf>
    <xf numFmtId="176" fontId="70" fillId="34" borderId="10" xfId="0" applyNumberFormat="1" applyFont="1" applyFill="1" applyBorder="1" applyAlignment="1">
      <alignment vertical="center" wrapText="1"/>
    </xf>
    <xf numFmtId="176" fontId="70" fillId="34" borderId="23" xfId="0" applyNumberFormat="1" applyFont="1" applyFill="1" applyBorder="1" applyAlignment="1">
      <alignment vertical="center" wrapText="1"/>
    </xf>
    <xf numFmtId="176" fontId="70" fillId="34" borderId="20" xfId="0" applyNumberFormat="1" applyFont="1" applyFill="1" applyBorder="1" applyAlignment="1">
      <alignment vertical="center" wrapText="1"/>
    </xf>
    <xf numFmtId="176" fontId="70" fillId="34" borderId="13" xfId="0" applyNumberFormat="1" applyFont="1" applyFill="1" applyBorder="1" applyAlignment="1">
      <alignment vertical="center" wrapText="1"/>
    </xf>
    <xf numFmtId="176" fontId="62" fillId="34" borderId="36" xfId="0" applyNumberFormat="1" applyFont="1" applyFill="1" applyBorder="1" applyAlignment="1">
      <alignment horizontal="left" vertical="center" shrinkToFit="1"/>
    </xf>
    <xf numFmtId="176" fontId="62" fillId="34" borderId="26" xfId="0" applyNumberFormat="1" applyFont="1" applyFill="1" applyBorder="1" applyAlignment="1">
      <alignment horizontal="left" vertical="center" shrinkToFit="1"/>
    </xf>
    <xf numFmtId="176" fontId="62" fillId="34" borderId="20" xfId="0" applyNumberFormat="1" applyFont="1" applyFill="1" applyBorder="1" applyAlignment="1">
      <alignment horizontal="left" vertical="center" shrinkToFit="1"/>
    </xf>
    <xf numFmtId="176" fontId="62" fillId="34" borderId="0" xfId="0" applyNumberFormat="1" applyFont="1" applyFill="1" applyBorder="1" applyAlignment="1">
      <alignment horizontal="left" vertical="center" shrinkToFit="1"/>
    </xf>
    <xf numFmtId="176" fontId="62" fillId="34" borderId="13" xfId="0" applyNumberFormat="1" applyFont="1" applyFill="1" applyBorder="1" applyAlignment="1">
      <alignment horizontal="left" vertical="center" shrinkToFit="1"/>
    </xf>
    <xf numFmtId="0" fontId="60" fillId="34" borderId="10" xfId="0" applyFont="1" applyFill="1" applyBorder="1" applyAlignment="1">
      <alignment horizontal="center" vertical="center" wrapText="1" shrinkToFit="1"/>
    </xf>
    <xf numFmtId="0" fontId="60" fillId="34" borderId="25" xfId="0" applyFont="1" applyFill="1" applyBorder="1" applyAlignment="1">
      <alignment horizontal="center" vertical="center" wrapText="1" shrinkToFit="1"/>
    </xf>
    <xf numFmtId="0" fontId="60" fillId="34" borderId="23" xfId="0" applyFont="1" applyFill="1" applyBorder="1" applyAlignment="1">
      <alignment horizontal="center" vertical="center" wrapText="1" shrinkToFit="1"/>
    </xf>
    <xf numFmtId="0" fontId="62" fillId="35" borderId="10" xfId="0" applyFont="1" applyFill="1" applyBorder="1" applyAlignment="1">
      <alignment horizontal="center" vertical="center"/>
    </xf>
    <xf numFmtId="0" fontId="62" fillId="35" borderId="25" xfId="0" applyFont="1" applyFill="1" applyBorder="1" applyAlignment="1">
      <alignment horizontal="center" vertical="center"/>
    </xf>
    <xf numFmtId="0" fontId="62" fillId="35" borderId="23" xfId="0" applyFont="1" applyFill="1" applyBorder="1" applyAlignment="1">
      <alignment horizontal="center" vertical="center"/>
    </xf>
    <xf numFmtId="176" fontId="62" fillId="35" borderId="19" xfId="0" applyNumberFormat="1" applyFont="1" applyFill="1" applyBorder="1" applyAlignment="1">
      <alignment vertical="center"/>
    </xf>
    <xf numFmtId="176" fontId="62" fillId="35" borderId="12" xfId="0" applyNumberFormat="1" applyFont="1" applyFill="1" applyBorder="1" applyAlignment="1">
      <alignment vertical="center"/>
    </xf>
    <xf numFmtId="176" fontId="62" fillId="35" borderId="36" xfId="0" applyNumberFormat="1" applyFont="1" applyFill="1" applyBorder="1" applyAlignment="1">
      <alignment horizontal="left" vertical="center"/>
    </xf>
    <xf numFmtId="176" fontId="62" fillId="35" borderId="26" xfId="0" applyNumberFormat="1" applyFont="1" applyFill="1" applyBorder="1" applyAlignment="1">
      <alignment horizontal="left" vertical="center"/>
    </xf>
    <xf numFmtId="196" fontId="6" fillId="2" borderId="10" xfId="43" applyNumberFormat="1" applyFill="1" applyBorder="1" applyAlignment="1" applyProtection="1">
      <alignment horizontal="left"/>
      <protection/>
    </xf>
    <xf numFmtId="196" fontId="6" fillId="2" borderId="25" xfId="43" applyNumberFormat="1" applyFill="1" applyBorder="1" applyAlignment="1" applyProtection="1">
      <alignment horizontal="left"/>
      <protection/>
    </xf>
    <xf numFmtId="196" fontId="6" fillId="2" borderId="23" xfId="43" applyNumberFormat="1" applyFill="1" applyBorder="1" applyAlignment="1" applyProtection="1">
      <alignment horizontal="left"/>
      <protection/>
    </xf>
    <xf numFmtId="176" fontId="67" fillId="35" borderId="18" xfId="51" applyNumberFormat="1" applyFont="1" applyFill="1" applyBorder="1" applyAlignment="1">
      <alignment horizontal="center" vertical="center" textRotation="255" shrinkToFit="1"/>
    </xf>
    <xf numFmtId="176" fontId="67" fillId="35" borderId="17" xfId="51" applyNumberFormat="1" applyFont="1" applyFill="1" applyBorder="1" applyAlignment="1">
      <alignment horizontal="center" vertical="center" textRotation="255" shrinkToFit="1"/>
    </xf>
    <xf numFmtId="176" fontId="62" fillId="35" borderId="10" xfId="51" applyNumberFormat="1" applyFont="1" applyFill="1" applyBorder="1" applyAlignment="1">
      <alignment vertical="center"/>
    </xf>
    <xf numFmtId="176" fontId="62" fillId="35" borderId="23" xfId="51" applyNumberFormat="1" applyFont="1" applyFill="1" applyBorder="1" applyAlignment="1">
      <alignment vertical="center"/>
    </xf>
    <xf numFmtId="176" fontId="62" fillId="35" borderId="19" xfId="51" applyNumberFormat="1" applyFont="1" applyFill="1" applyBorder="1" applyAlignment="1">
      <alignment vertical="center"/>
    </xf>
    <xf numFmtId="176" fontId="62" fillId="35" borderId="12" xfId="51" applyNumberFormat="1" applyFont="1" applyFill="1" applyBorder="1" applyAlignment="1">
      <alignment vertical="center"/>
    </xf>
    <xf numFmtId="176" fontId="62" fillId="35" borderId="18" xfId="51" applyNumberFormat="1" applyFont="1" applyFill="1" applyBorder="1" applyAlignment="1">
      <alignment horizontal="center" vertical="center" textRotation="255" wrapText="1"/>
    </xf>
    <xf numFmtId="176" fontId="62" fillId="35" borderId="17" xfId="51" applyNumberFormat="1" applyFont="1" applyFill="1" applyBorder="1" applyAlignment="1">
      <alignment horizontal="center" vertical="center" textRotation="255" wrapText="1"/>
    </xf>
    <xf numFmtId="176" fontId="62" fillId="34" borderId="36" xfId="51" applyNumberFormat="1" applyFont="1" applyFill="1" applyBorder="1" applyAlignment="1">
      <alignment horizontal="left" vertical="center" wrapText="1"/>
    </xf>
    <xf numFmtId="176" fontId="62" fillId="34" borderId="26" xfId="51" applyNumberFormat="1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25" xfId="0" applyFont="1" applyFill="1" applyBorder="1" applyAlignment="1">
      <alignment horizontal="left" vertical="center" wrapText="1"/>
    </xf>
    <xf numFmtId="0" fontId="63" fillId="0" borderId="23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vertical="center"/>
    </xf>
    <xf numFmtId="0" fontId="63" fillId="0" borderId="25" xfId="0" applyFont="1" applyFill="1" applyBorder="1" applyAlignment="1">
      <alignment vertical="center"/>
    </xf>
    <xf numFmtId="0" fontId="63" fillId="0" borderId="23" xfId="0" applyFont="1" applyFill="1" applyBorder="1" applyAlignment="1">
      <alignment vertical="center"/>
    </xf>
    <xf numFmtId="0" fontId="63" fillId="0" borderId="10" xfId="0" applyFont="1" applyFill="1" applyBorder="1" applyAlignment="1">
      <alignment horizontal="left" vertical="top" wrapText="1"/>
    </xf>
    <xf numFmtId="0" fontId="63" fillId="0" borderId="25" xfId="0" applyFont="1" applyFill="1" applyBorder="1" applyAlignment="1">
      <alignment horizontal="left" vertical="top" wrapText="1"/>
    </xf>
    <xf numFmtId="0" fontId="63" fillId="0" borderId="23" xfId="0" applyFont="1" applyFill="1" applyBorder="1" applyAlignment="1">
      <alignment horizontal="left" vertical="top" wrapText="1"/>
    </xf>
    <xf numFmtId="0" fontId="63" fillId="0" borderId="25" xfId="0" applyFont="1" applyBorder="1" applyAlignment="1">
      <alignment horizontal="left" vertical="top" wrapText="1"/>
    </xf>
    <xf numFmtId="0" fontId="63" fillId="0" borderId="23" xfId="0" applyFont="1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5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15</xdr:col>
      <xdr:colOff>0</xdr:colOff>
      <xdr:row>1</xdr:row>
      <xdr:rowOff>19050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28575" y="57150"/>
          <a:ext cx="2495550" cy="46672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katsu-asuka.jp/" TargetMode="External" /><Relationship Id="rId2" Type="http://schemas.openxmlformats.org/officeDocument/2006/relationships/hyperlink" Target="http://www.pref.osaka.lg.jp/houbun/reiki/reiki_honbun/k201RG00001035.html" TargetMode="External" /><Relationship Id="rId3" Type="http://schemas.openxmlformats.org/officeDocument/2006/relationships/hyperlink" Target="http://www.pref.osaka.lg.jp/houbun/reiki/reiki_honbun/k201RG00001034.html" TargetMode="External" /><Relationship Id="rId4" Type="http://schemas.openxmlformats.org/officeDocument/2006/relationships/hyperlink" Target="http://www.pref.osaka.lg.jp/bunkazaihogo/" TargetMode="External" /><Relationship Id="rId5" Type="http://schemas.openxmlformats.org/officeDocument/2006/relationships/hyperlink" Target="https://www.pref.osaka.lg.jp/houbun/reiki/reiki_honbun/k201RG00002243.htm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4/R04_z15-31asukahakubutukann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6"/>
  <sheetViews>
    <sheetView tabSelected="1" view="pageBreakPreview" zoomScaleNormal="85" zoomScaleSheetLayoutView="100" zoomScalePageLayoutView="0" workbookViewId="0" topLeftCell="A13">
      <selection activeCell="M20" sqref="M20:AS20"/>
    </sheetView>
  </sheetViews>
  <sheetFormatPr defaultColWidth="2.421875" defaultRowHeight="15"/>
  <cols>
    <col min="1" max="1" width="3.140625" style="23" customWidth="1"/>
    <col min="2" max="4" width="2.421875" style="23" customWidth="1"/>
    <col min="5" max="5" width="3.140625" style="23" customWidth="1"/>
    <col min="6" max="16384" width="2.421875" style="23" customWidth="1"/>
  </cols>
  <sheetData>
    <row r="1" spans="1:45" ht="39.75" customHeight="1">
      <c r="A1" s="271" t="s">
        <v>88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</row>
    <row r="2" spans="1:45" ht="17.25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</row>
    <row r="3" spans="1:45" ht="46.5" customHeight="1">
      <c r="A3" s="274" t="s">
        <v>89</v>
      </c>
      <c r="B3" s="274"/>
      <c r="C3" s="274"/>
      <c r="D3" s="274"/>
      <c r="E3" s="274"/>
      <c r="F3" s="275" t="s">
        <v>181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22" t="s">
        <v>214</v>
      </c>
      <c r="V3" s="222"/>
      <c r="W3" s="222"/>
      <c r="X3" s="222"/>
      <c r="Y3" s="222"/>
      <c r="Z3" s="276" t="s">
        <v>145</v>
      </c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7"/>
      <c r="AN3" s="277"/>
      <c r="AO3" s="277"/>
      <c r="AP3" s="277"/>
      <c r="AQ3" s="277"/>
      <c r="AR3" s="277"/>
      <c r="AS3" s="277"/>
    </row>
    <row r="4" spans="1:45" ht="13.5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</row>
    <row r="5" spans="1:45" ht="15.75">
      <c r="A5" s="265" t="s">
        <v>236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</row>
    <row r="6" spans="1:45" ht="33" customHeight="1">
      <c r="A6" s="168" t="s">
        <v>146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267" t="s">
        <v>147</v>
      </c>
      <c r="N6" s="268"/>
      <c r="O6" s="268"/>
      <c r="P6" s="268"/>
      <c r="Q6" s="268"/>
      <c r="R6" s="268"/>
      <c r="S6" s="268"/>
      <c r="T6" s="268"/>
      <c r="U6" s="268" t="s">
        <v>148</v>
      </c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9"/>
    </row>
    <row r="7" spans="1:45" ht="33" customHeight="1">
      <c r="A7" s="168" t="s">
        <v>149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270" t="s">
        <v>182</v>
      </c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6"/>
    </row>
    <row r="8" spans="1:45" ht="33" customHeight="1">
      <c r="A8" s="259" t="s">
        <v>183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60" t="s">
        <v>237</v>
      </c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2"/>
      <c r="AR8" s="262"/>
      <c r="AS8" s="263"/>
    </row>
    <row r="9" spans="1:45" ht="33" customHeight="1">
      <c r="A9" s="222" t="s">
        <v>90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3" t="s">
        <v>184</v>
      </c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5"/>
      <c r="AR9" s="225"/>
      <c r="AS9" s="226"/>
    </row>
    <row r="10" spans="1:45" ht="33" customHeight="1">
      <c r="A10" s="222" t="s">
        <v>91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49" t="s">
        <v>211</v>
      </c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5"/>
      <c r="AR10" s="225"/>
      <c r="AS10" s="226"/>
    </row>
    <row r="11" spans="1:45" ht="33" customHeight="1">
      <c r="A11" s="222" t="s">
        <v>92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3" t="s">
        <v>185</v>
      </c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5"/>
      <c r="AR11" s="225"/>
      <c r="AS11" s="226"/>
    </row>
    <row r="12" spans="1:45" ht="33" customHeight="1">
      <c r="A12" s="222" t="s">
        <v>93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49" t="s">
        <v>186</v>
      </c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5"/>
      <c r="AR12" s="225"/>
      <c r="AS12" s="226"/>
    </row>
    <row r="13" spans="1:45" ht="129" customHeight="1">
      <c r="A13" s="222" t="s">
        <v>94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3" t="s">
        <v>212</v>
      </c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5"/>
      <c r="AR13" s="250"/>
      <c r="AS13" s="226"/>
    </row>
    <row r="14" spans="1:45" ht="15" customHeight="1">
      <c r="A14" s="178" t="s">
        <v>95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80"/>
      <c r="M14" s="235" t="s">
        <v>96</v>
      </c>
      <c r="N14" s="236"/>
      <c r="O14" s="236"/>
      <c r="P14" s="236"/>
      <c r="Q14" s="236"/>
      <c r="R14" s="236"/>
      <c r="S14" s="237"/>
      <c r="T14" s="254" t="s">
        <v>97</v>
      </c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"/>
      <c r="AS14" s="251"/>
    </row>
    <row r="15" spans="1:45" ht="15" customHeight="1">
      <c r="A15" s="18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183"/>
      <c r="M15" s="238"/>
      <c r="N15" s="239"/>
      <c r="O15" s="239"/>
      <c r="P15" s="239"/>
      <c r="Q15" s="239"/>
      <c r="R15" s="239"/>
      <c r="S15" s="240"/>
      <c r="T15" s="254" t="s">
        <v>98</v>
      </c>
      <c r="U15" s="254"/>
      <c r="V15" s="254"/>
      <c r="W15" s="254"/>
      <c r="X15" s="254"/>
      <c r="Y15" s="254"/>
      <c r="Z15" s="254" t="s">
        <v>99</v>
      </c>
      <c r="AA15" s="254"/>
      <c r="AB15" s="254"/>
      <c r="AC15" s="254"/>
      <c r="AD15" s="254"/>
      <c r="AE15" s="254"/>
      <c r="AF15" s="254" t="s">
        <v>13</v>
      </c>
      <c r="AG15" s="254"/>
      <c r="AH15" s="254"/>
      <c r="AI15" s="254"/>
      <c r="AJ15" s="254"/>
      <c r="AK15" s="254"/>
      <c r="AL15" s="254" t="s">
        <v>100</v>
      </c>
      <c r="AM15" s="254"/>
      <c r="AN15" s="254"/>
      <c r="AO15" s="254"/>
      <c r="AP15" s="254"/>
      <c r="AQ15" s="254"/>
      <c r="AR15" s="26"/>
      <c r="AS15" s="252"/>
    </row>
    <row r="16" spans="1:45" ht="15" customHeight="1">
      <c r="A16" s="18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183"/>
      <c r="M16" s="241">
        <v>77.03</v>
      </c>
      <c r="N16" s="242"/>
      <c r="O16" s="242"/>
      <c r="P16" s="242"/>
      <c r="Q16" s="242"/>
      <c r="R16" s="229" t="s">
        <v>150</v>
      </c>
      <c r="S16" s="230"/>
      <c r="T16" s="227">
        <v>47.07</v>
      </c>
      <c r="U16" s="228"/>
      <c r="V16" s="228"/>
      <c r="W16" s="228"/>
      <c r="X16" s="229" t="s">
        <v>150</v>
      </c>
      <c r="Y16" s="230"/>
      <c r="Z16" s="227">
        <v>0</v>
      </c>
      <c r="AA16" s="228"/>
      <c r="AB16" s="228"/>
      <c r="AC16" s="228"/>
      <c r="AD16" s="229" t="s">
        <v>150</v>
      </c>
      <c r="AE16" s="230"/>
      <c r="AF16" s="227">
        <v>0</v>
      </c>
      <c r="AG16" s="228"/>
      <c r="AH16" s="228"/>
      <c r="AI16" s="228"/>
      <c r="AJ16" s="229" t="s">
        <v>150</v>
      </c>
      <c r="AK16" s="230"/>
      <c r="AL16" s="227">
        <v>29.96</v>
      </c>
      <c r="AM16" s="228"/>
      <c r="AN16" s="228"/>
      <c r="AO16" s="228"/>
      <c r="AP16" s="229" t="s">
        <v>150</v>
      </c>
      <c r="AQ16" s="230"/>
      <c r="AR16" s="27"/>
      <c r="AS16" s="252"/>
    </row>
    <row r="17" spans="1:45" ht="15" customHeight="1">
      <c r="A17" s="232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4"/>
      <c r="M17" s="255" t="s">
        <v>187</v>
      </c>
      <c r="N17" s="256"/>
      <c r="O17" s="256"/>
      <c r="P17" s="256"/>
      <c r="Q17" s="256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8"/>
      <c r="AS17" s="253"/>
    </row>
    <row r="18" spans="1:45" ht="38.25" customHeight="1">
      <c r="A18" s="178" t="s">
        <v>101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80"/>
      <c r="M18" s="243" t="s">
        <v>225</v>
      </c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5"/>
    </row>
    <row r="19" spans="1:45" ht="46.5" customHeight="1">
      <c r="A19" s="18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183"/>
      <c r="M19" s="246" t="s">
        <v>254</v>
      </c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8"/>
    </row>
    <row r="20" spans="1:45" ht="45" customHeight="1">
      <c r="A20" s="178" t="s">
        <v>102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80"/>
      <c r="M20" s="223" t="s">
        <v>188</v>
      </c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5"/>
      <c r="AR20" s="225"/>
      <c r="AS20" s="226"/>
    </row>
    <row r="21" spans="1:45" ht="36.75" customHeight="1">
      <c r="A21" s="222" t="s">
        <v>103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3" t="s">
        <v>213</v>
      </c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5"/>
      <c r="AR21" s="225"/>
      <c r="AS21" s="226"/>
    </row>
    <row r="22" spans="1:45" ht="18">
      <c r="A22" s="178" t="s">
        <v>151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80"/>
      <c r="M22" s="190" t="s">
        <v>104</v>
      </c>
      <c r="N22" s="191"/>
      <c r="O22" s="191"/>
      <c r="P22" s="192"/>
      <c r="Q22" s="190" t="s">
        <v>208</v>
      </c>
      <c r="R22" s="191"/>
      <c r="S22" s="191"/>
      <c r="T22" s="191"/>
      <c r="U22" s="192"/>
      <c r="V22" s="190" t="s">
        <v>119</v>
      </c>
      <c r="W22" s="191"/>
      <c r="X22" s="191"/>
      <c r="Y22" s="191"/>
      <c r="Z22" s="192"/>
      <c r="AA22" s="190" t="s">
        <v>209</v>
      </c>
      <c r="AB22" s="191"/>
      <c r="AC22" s="191"/>
      <c r="AD22" s="191"/>
      <c r="AE22" s="192"/>
      <c r="AF22" s="190" t="s">
        <v>210</v>
      </c>
      <c r="AG22" s="191"/>
      <c r="AH22" s="191"/>
      <c r="AI22" s="191"/>
      <c r="AJ22" s="192"/>
      <c r="AK22" s="190" t="s">
        <v>226</v>
      </c>
      <c r="AL22" s="191"/>
      <c r="AM22" s="191"/>
      <c r="AN22" s="191"/>
      <c r="AO22" s="192"/>
      <c r="AP22" s="29"/>
      <c r="AQ22" s="29"/>
      <c r="AR22" s="29"/>
      <c r="AS22" s="30"/>
    </row>
    <row r="23" spans="1:45" ht="18">
      <c r="A23" s="18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183"/>
      <c r="M23" s="215" t="s">
        <v>152</v>
      </c>
      <c r="N23" s="216"/>
      <c r="O23" s="216"/>
      <c r="P23" s="217"/>
      <c r="Q23" s="218">
        <v>24744</v>
      </c>
      <c r="R23" s="219"/>
      <c r="S23" s="219"/>
      <c r="T23" s="219"/>
      <c r="U23" s="6" t="s">
        <v>153</v>
      </c>
      <c r="V23" s="218">
        <v>22239</v>
      </c>
      <c r="W23" s="219"/>
      <c r="X23" s="219"/>
      <c r="Y23" s="219"/>
      <c r="Z23" s="6" t="s">
        <v>153</v>
      </c>
      <c r="AA23" s="218">
        <v>12602</v>
      </c>
      <c r="AB23" s="219"/>
      <c r="AC23" s="219"/>
      <c r="AD23" s="219"/>
      <c r="AE23" s="6" t="s">
        <v>153</v>
      </c>
      <c r="AF23" s="220">
        <v>15364</v>
      </c>
      <c r="AG23" s="221"/>
      <c r="AH23" s="221"/>
      <c r="AI23" s="221"/>
      <c r="AJ23" s="6" t="s">
        <v>154</v>
      </c>
      <c r="AK23" s="220">
        <v>15662</v>
      </c>
      <c r="AL23" s="221"/>
      <c r="AM23" s="221"/>
      <c r="AN23" s="221"/>
      <c r="AO23" s="6" t="s">
        <v>154</v>
      </c>
      <c r="AP23" s="31"/>
      <c r="AQ23" s="31"/>
      <c r="AR23" s="31"/>
      <c r="AS23" s="32"/>
    </row>
    <row r="24" spans="1:45" ht="18">
      <c r="A24" s="181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183"/>
      <c r="M24" s="208" t="s">
        <v>155</v>
      </c>
      <c r="N24" s="209"/>
      <c r="O24" s="209"/>
      <c r="P24" s="210"/>
      <c r="Q24" s="211">
        <v>1246</v>
      </c>
      <c r="R24" s="212"/>
      <c r="S24" s="212"/>
      <c r="T24" s="212"/>
      <c r="U24" s="7" t="s">
        <v>153</v>
      </c>
      <c r="V24" s="211">
        <v>1086</v>
      </c>
      <c r="W24" s="212"/>
      <c r="X24" s="212"/>
      <c r="Y24" s="212"/>
      <c r="Z24" s="7" t="s">
        <v>153</v>
      </c>
      <c r="AA24" s="211">
        <v>431</v>
      </c>
      <c r="AB24" s="212"/>
      <c r="AC24" s="212"/>
      <c r="AD24" s="212"/>
      <c r="AE24" s="7" t="s">
        <v>153</v>
      </c>
      <c r="AF24" s="213">
        <v>606</v>
      </c>
      <c r="AG24" s="214"/>
      <c r="AH24" s="214"/>
      <c r="AI24" s="214"/>
      <c r="AJ24" s="7" t="s">
        <v>154</v>
      </c>
      <c r="AK24" s="213">
        <v>709</v>
      </c>
      <c r="AL24" s="214"/>
      <c r="AM24" s="214"/>
      <c r="AN24" s="214"/>
      <c r="AO24" s="7" t="s">
        <v>154</v>
      </c>
      <c r="AP24" s="31"/>
      <c r="AQ24" s="31"/>
      <c r="AR24" s="31"/>
      <c r="AS24" s="32"/>
    </row>
    <row r="25" spans="1:45" ht="18">
      <c r="A25" s="18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183"/>
      <c r="M25" s="208" t="s">
        <v>156</v>
      </c>
      <c r="N25" s="209"/>
      <c r="O25" s="209"/>
      <c r="P25" s="210"/>
      <c r="Q25" s="211">
        <v>5551</v>
      </c>
      <c r="R25" s="212"/>
      <c r="S25" s="212"/>
      <c r="T25" s="212"/>
      <c r="U25" s="7" t="s">
        <v>153</v>
      </c>
      <c r="V25" s="211">
        <v>3716</v>
      </c>
      <c r="W25" s="212"/>
      <c r="X25" s="212"/>
      <c r="Y25" s="212"/>
      <c r="Z25" s="7" t="s">
        <v>153</v>
      </c>
      <c r="AA25" s="211">
        <v>2102</v>
      </c>
      <c r="AB25" s="212"/>
      <c r="AC25" s="212"/>
      <c r="AD25" s="212"/>
      <c r="AE25" s="7" t="s">
        <v>153</v>
      </c>
      <c r="AF25" s="213">
        <v>2710</v>
      </c>
      <c r="AG25" s="214"/>
      <c r="AH25" s="214"/>
      <c r="AI25" s="214"/>
      <c r="AJ25" s="7" t="s">
        <v>154</v>
      </c>
      <c r="AK25" s="213">
        <v>4215</v>
      </c>
      <c r="AL25" s="214"/>
      <c r="AM25" s="214"/>
      <c r="AN25" s="214"/>
      <c r="AO25" s="7" t="s">
        <v>154</v>
      </c>
      <c r="AP25" s="31"/>
      <c r="AQ25" s="31"/>
      <c r="AR25" s="31"/>
      <c r="AS25" s="32"/>
    </row>
    <row r="26" spans="1:45" ht="18">
      <c r="A26" s="18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183"/>
      <c r="M26" s="208" t="s">
        <v>189</v>
      </c>
      <c r="N26" s="209"/>
      <c r="O26" s="209"/>
      <c r="P26" s="210"/>
      <c r="Q26" s="211">
        <v>64470</v>
      </c>
      <c r="R26" s="212"/>
      <c r="S26" s="212"/>
      <c r="T26" s="212"/>
      <c r="U26" s="7" t="s">
        <v>153</v>
      </c>
      <c r="V26" s="211">
        <v>52224</v>
      </c>
      <c r="W26" s="212"/>
      <c r="X26" s="212"/>
      <c r="Y26" s="212"/>
      <c r="Z26" s="7" t="s">
        <v>153</v>
      </c>
      <c r="AA26" s="211">
        <v>40808</v>
      </c>
      <c r="AB26" s="212"/>
      <c r="AC26" s="212"/>
      <c r="AD26" s="212"/>
      <c r="AE26" s="7" t="s">
        <v>153</v>
      </c>
      <c r="AF26" s="213">
        <v>42205</v>
      </c>
      <c r="AG26" s="214"/>
      <c r="AH26" s="214"/>
      <c r="AI26" s="214"/>
      <c r="AJ26" s="7" t="s">
        <v>154</v>
      </c>
      <c r="AK26" s="213">
        <v>52077</v>
      </c>
      <c r="AL26" s="214"/>
      <c r="AM26" s="214"/>
      <c r="AN26" s="214"/>
      <c r="AO26" s="7" t="s">
        <v>154</v>
      </c>
      <c r="AP26" s="31"/>
      <c r="AQ26" s="31"/>
      <c r="AR26" s="31"/>
      <c r="AS26" s="32"/>
    </row>
    <row r="27" spans="1:45" ht="18">
      <c r="A27" s="181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183"/>
      <c r="M27" s="201" t="s">
        <v>157</v>
      </c>
      <c r="N27" s="202"/>
      <c r="O27" s="202"/>
      <c r="P27" s="203"/>
      <c r="Q27" s="204">
        <v>12104</v>
      </c>
      <c r="R27" s="205"/>
      <c r="S27" s="205"/>
      <c r="T27" s="205"/>
      <c r="U27" s="8" t="s">
        <v>153</v>
      </c>
      <c r="V27" s="204">
        <v>22327</v>
      </c>
      <c r="W27" s="205"/>
      <c r="X27" s="205"/>
      <c r="Y27" s="205"/>
      <c r="Z27" s="8" t="s">
        <v>153</v>
      </c>
      <c r="AA27" s="204">
        <v>20387</v>
      </c>
      <c r="AB27" s="205"/>
      <c r="AC27" s="205"/>
      <c r="AD27" s="205"/>
      <c r="AE27" s="8" t="s">
        <v>153</v>
      </c>
      <c r="AF27" s="206">
        <v>27763</v>
      </c>
      <c r="AG27" s="207"/>
      <c r="AH27" s="207"/>
      <c r="AI27" s="207"/>
      <c r="AJ27" s="8" t="s">
        <v>154</v>
      </c>
      <c r="AK27" s="206">
        <v>37438</v>
      </c>
      <c r="AL27" s="207"/>
      <c r="AM27" s="207"/>
      <c r="AN27" s="207"/>
      <c r="AO27" s="8" t="s">
        <v>154</v>
      </c>
      <c r="AP27" s="31"/>
      <c r="AQ27" s="31"/>
      <c r="AR27" s="31"/>
      <c r="AS27" s="32"/>
    </row>
    <row r="28" spans="1:45" ht="18">
      <c r="A28" s="181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183"/>
      <c r="M28" s="198" t="s">
        <v>190</v>
      </c>
      <c r="N28" s="199"/>
      <c r="O28" s="199"/>
      <c r="P28" s="200"/>
      <c r="Q28" s="278">
        <f>SUM(Q23:T27)</f>
        <v>108115</v>
      </c>
      <c r="R28" s="279"/>
      <c r="S28" s="279"/>
      <c r="T28" s="279"/>
      <c r="U28" s="33" t="s">
        <v>153</v>
      </c>
      <c r="V28" s="278">
        <f>SUM(V23:Y27)</f>
        <v>101592</v>
      </c>
      <c r="W28" s="279"/>
      <c r="X28" s="279"/>
      <c r="Y28" s="279"/>
      <c r="Z28" s="33" t="s">
        <v>153</v>
      </c>
      <c r="AA28" s="278">
        <f>SUM(AA23:AD27)</f>
        <v>76330</v>
      </c>
      <c r="AB28" s="279"/>
      <c r="AC28" s="279"/>
      <c r="AD28" s="279"/>
      <c r="AE28" s="33" t="s">
        <v>153</v>
      </c>
      <c r="AF28" s="278">
        <f>SUM(AF23:AI27)</f>
        <v>88648</v>
      </c>
      <c r="AG28" s="279"/>
      <c r="AH28" s="279"/>
      <c r="AI28" s="279"/>
      <c r="AJ28" s="33" t="s">
        <v>154</v>
      </c>
      <c r="AK28" s="278">
        <v>110101</v>
      </c>
      <c r="AL28" s="279"/>
      <c r="AM28" s="279"/>
      <c r="AN28" s="279"/>
      <c r="AO28" s="33" t="s">
        <v>154</v>
      </c>
      <c r="AP28" s="34"/>
      <c r="AQ28" s="34"/>
      <c r="AR28" s="34"/>
      <c r="AS28" s="35"/>
    </row>
    <row r="29" spans="1:45" ht="19.5" customHeight="1">
      <c r="A29" s="18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183"/>
      <c r="M29" s="280" t="s">
        <v>191</v>
      </c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2"/>
      <c r="AQ29" s="282"/>
      <c r="AR29" s="282"/>
      <c r="AS29" s="283"/>
    </row>
    <row r="30" spans="1:45" ht="19.5" customHeight="1">
      <c r="A30" s="18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183"/>
      <c r="M30" s="190" t="s">
        <v>104</v>
      </c>
      <c r="N30" s="191"/>
      <c r="O30" s="191"/>
      <c r="P30" s="192"/>
      <c r="Q30" s="190" t="s">
        <v>199</v>
      </c>
      <c r="R30" s="191"/>
      <c r="S30" s="191"/>
      <c r="T30" s="191"/>
      <c r="U30" s="192"/>
      <c r="V30" s="190" t="s">
        <v>200</v>
      </c>
      <c r="W30" s="191"/>
      <c r="X30" s="191"/>
      <c r="Y30" s="191"/>
      <c r="Z30" s="192"/>
      <c r="AA30" s="190" t="s">
        <v>201</v>
      </c>
      <c r="AB30" s="191"/>
      <c r="AC30" s="191"/>
      <c r="AD30" s="191"/>
      <c r="AE30" s="192"/>
      <c r="AF30" s="190" t="s">
        <v>202</v>
      </c>
      <c r="AG30" s="191"/>
      <c r="AH30" s="191"/>
      <c r="AI30" s="191"/>
      <c r="AJ30" s="192"/>
      <c r="AK30" s="190" t="s">
        <v>226</v>
      </c>
      <c r="AL30" s="191"/>
      <c r="AM30" s="191"/>
      <c r="AN30" s="191"/>
      <c r="AO30" s="192"/>
      <c r="AP30" s="36"/>
      <c r="AQ30" s="37"/>
      <c r="AR30" s="37"/>
      <c r="AS30" s="38"/>
    </row>
    <row r="31" spans="1:45" ht="19.5" customHeight="1">
      <c r="A31" s="184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6"/>
      <c r="M31" s="193" t="s">
        <v>192</v>
      </c>
      <c r="N31" s="194"/>
      <c r="O31" s="194"/>
      <c r="P31" s="195"/>
      <c r="Q31" s="284">
        <v>197402</v>
      </c>
      <c r="R31" s="285"/>
      <c r="S31" s="285"/>
      <c r="T31" s="285"/>
      <c r="U31" s="33" t="s">
        <v>153</v>
      </c>
      <c r="V31" s="284">
        <v>198894</v>
      </c>
      <c r="W31" s="285"/>
      <c r="X31" s="285"/>
      <c r="Y31" s="285"/>
      <c r="Z31" s="33" t="s">
        <v>153</v>
      </c>
      <c r="AA31" s="278">
        <v>190838</v>
      </c>
      <c r="AB31" s="279"/>
      <c r="AC31" s="279"/>
      <c r="AD31" s="279"/>
      <c r="AE31" s="33" t="s">
        <v>154</v>
      </c>
      <c r="AF31" s="196">
        <v>187850</v>
      </c>
      <c r="AG31" s="197"/>
      <c r="AH31" s="197"/>
      <c r="AI31" s="197"/>
      <c r="AJ31" s="33" t="s">
        <v>154</v>
      </c>
      <c r="AK31" s="196">
        <v>245600</v>
      </c>
      <c r="AL31" s="197"/>
      <c r="AM31" s="197"/>
      <c r="AN31" s="197"/>
      <c r="AO31" s="33" t="s">
        <v>154</v>
      </c>
      <c r="AP31" s="39"/>
      <c r="AQ31" s="40"/>
      <c r="AR31" s="40"/>
      <c r="AS31" s="41"/>
    </row>
    <row r="32" spans="1:45" ht="18">
      <c r="A32" s="178" t="s">
        <v>105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80"/>
      <c r="M32" s="190" t="s">
        <v>104</v>
      </c>
      <c r="N32" s="191"/>
      <c r="O32" s="191"/>
      <c r="P32" s="192"/>
      <c r="Q32" s="190" t="s">
        <v>199</v>
      </c>
      <c r="R32" s="191"/>
      <c r="S32" s="191"/>
      <c r="T32" s="191"/>
      <c r="U32" s="192"/>
      <c r="V32" s="190" t="s">
        <v>200</v>
      </c>
      <c r="W32" s="191"/>
      <c r="X32" s="191"/>
      <c r="Y32" s="191"/>
      <c r="Z32" s="192"/>
      <c r="AA32" s="190" t="s">
        <v>201</v>
      </c>
      <c r="AB32" s="191"/>
      <c r="AC32" s="191"/>
      <c r="AD32" s="191"/>
      <c r="AE32" s="192"/>
      <c r="AF32" s="190" t="s">
        <v>137</v>
      </c>
      <c r="AG32" s="191"/>
      <c r="AH32" s="191"/>
      <c r="AI32" s="191"/>
      <c r="AJ32" s="192"/>
      <c r="AK32" s="190" t="s">
        <v>226</v>
      </c>
      <c r="AL32" s="191"/>
      <c r="AM32" s="191"/>
      <c r="AN32" s="191"/>
      <c r="AO32" s="192"/>
      <c r="AP32" s="165"/>
      <c r="AQ32" s="166"/>
      <c r="AR32" s="166"/>
      <c r="AS32" s="167"/>
    </row>
    <row r="33" spans="1:45" ht="19.5" customHeight="1">
      <c r="A33" s="181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3"/>
      <c r="M33" s="187" t="s">
        <v>158</v>
      </c>
      <c r="N33" s="188"/>
      <c r="O33" s="188"/>
      <c r="P33" s="189"/>
      <c r="Q33" s="171">
        <v>0.656</v>
      </c>
      <c r="R33" s="172"/>
      <c r="S33" s="172"/>
      <c r="T33" s="172"/>
      <c r="U33" s="173"/>
      <c r="V33" s="171">
        <v>0.7</v>
      </c>
      <c r="W33" s="172"/>
      <c r="X33" s="172"/>
      <c r="Y33" s="172"/>
      <c r="Z33" s="173"/>
      <c r="AA33" s="171">
        <v>0.735</v>
      </c>
      <c r="AB33" s="172"/>
      <c r="AC33" s="172"/>
      <c r="AD33" s="172"/>
      <c r="AE33" s="173"/>
      <c r="AF33" s="286">
        <v>0.567</v>
      </c>
      <c r="AG33" s="287"/>
      <c r="AH33" s="287"/>
      <c r="AI33" s="287"/>
      <c r="AJ33" s="288"/>
      <c r="AK33" s="171">
        <v>0.601</v>
      </c>
      <c r="AL33" s="172"/>
      <c r="AM33" s="172"/>
      <c r="AN33" s="172"/>
      <c r="AO33" s="173"/>
      <c r="AP33" s="42"/>
      <c r="AQ33" s="43"/>
      <c r="AR33" s="43"/>
      <c r="AS33" s="44"/>
    </row>
    <row r="34" spans="1:45" ht="18">
      <c r="A34" s="181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3"/>
      <c r="M34" s="187" t="s">
        <v>159</v>
      </c>
      <c r="N34" s="188"/>
      <c r="O34" s="188"/>
      <c r="P34" s="189"/>
      <c r="Q34" s="289" t="s">
        <v>193</v>
      </c>
      <c r="R34" s="290"/>
      <c r="S34" s="290"/>
      <c r="T34" s="290"/>
      <c r="U34" s="291"/>
      <c r="V34" s="289" t="s">
        <v>193</v>
      </c>
      <c r="W34" s="290"/>
      <c r="X34" s="290"/>
      <c r="Y34" s="290"/>
      <c r="Z34" s="291"/>
      <c r="AA34" s="289" t="s">
        <v>194</v>
      </c>
      <c r="AB34" s="290"/>
      <c r="AC34" s="290"/>
      <c r="AD34" s="290"/>
      <c r="AE34" s="291"/>
      <c r="AF34" s="174" t="s">
        <v>223</v>
      </c>
      <c r="AG34" s="175"/>
      <c r="AH34" s="175"/>
      <c r="AI34" s="175"/>
      <c r="AJ34" s="176"/>
      <c r="AK34" s="174" t="s">
        <v>234</v>
      </c>
      <c r="AL34" s="175"/>
      <c r="AM34" s="175"/>
      <c r="AN34" s="175"/>
      <c r="AO34" s="176"/>
      <c r="AP34" s="43"/>
      <c r="AQ34" s="43"/>
      <c r="AR34" s="43"/>
      <c r="AS34" s="44"/>
    </row>
    <row r="35" spans="1:45" ht="26.25" customHeight="1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3"/>
      <c r="M35" s="292" t="s">
        <v>160</v>
      </c>
      <c r="N35" s="293"/>
      <c r="O35" s="293"/>
      <c r="P35" s="294"/>
      <c r="Q35" s="289" t="s">
        <v>195</v>
      </c>
      <c r="R35" s="290"/>
      <c r="S35" s="290"/>
      <c r="T35" s="290"/>
      <c r="U35" s="291"/>
      <c r="V35" s="289" t="s">
        <v>196</v>
      </c>
      <c r="W35" s="290"/>
      <c r="X35" s="290"/>
      <c r="Y35" s="290"/>
      <c r="Z35" s="291"/>
      <c r="AA35" s="289" t="s">
        <v>197</v>
      </c>
      <c r="AB35" s="290"/>
      <c r="AC35" s="290"/>
      <c r="AD35" s="290"/>
      <c r="AE35" s="291"/>
      <c r="AF35" s="174" t="s">
        <v>224</v>
      </c>
      <c r="AG35" s="175"/>
      <c r="AH35" s="175"/>
      <c r="AI35" s="175"/>
      <c r="AJ35" s="176"/>
      <c r="AK35" s="174" t="s">
        <v>235</v>
      </c>
      <c r="AL35" s="175"/>
      <c r="AM35" s="175"/>
      <c r="AN35" s="175"/>
      <c r="AO35" s="176"/>
      <c r="AP35" s="43"/>
      <c r="AQ35" s="43"/>
      <c r="AR35" s="43"/>
      <c r="AS35" s="44"/>
    </row>
    <row r="36" spans="1:45" ht="18">
      <c r="A36" s="184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6"/>
      <c r="M36" s="45" t="s">
        <v>161</v>
      </c>
      <c r="N36" s="157"/>
      <c r="O36" s="157"/>
      <c r="P36" s="157"/>
      <c r="Q36" s="46"/>
      <c r="R36" s="46"/>
      <c r="S36" s="46"/>
      <c r="T36" s="46"/>
      <c r="U36" s="158"/>
      <c r="V36" s="46"/>
      <c r="W36" s="46"/>
      <c r="X36" s="46"/>
      <c r="Y36" s="46"/>
      <c r="Z36" s="158"/>
      <c r="AA36" s="46"/>
      <c r="AB36" s="46"/>
      <c r="AC36" s="46"/>
      <c r="AD36" s="46"/>
      <c r="AE36" s="158"/>
      <c r="AF36" s="46"/>
      <c r="AG36" s="46"/>
      <c r="AH36" s="46"/>
      <c r="AI36" s="46"/>
      <c r="AJ36" s="158"/>
      <c r="AK36" s="46"/>
      <c r="AL36" s="46"/>
      <c r="AM36" s="46"/>
      <c r="AN36" s="46"/>
      <c r="AO36" s="158"/>
      <c r="AP36" s="47"/>
      <c r="AQ36" s="47"/>
      <c r="AR36" s="47"/>
      <c r="AS36" s="48"/>
    </row>
    <row r="37" spans="1:45" ht="18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60"/>
      <c r="N37" s="161"/>
      <c r="O37" s="161"/>
      <c r="P37" s="161"/>
      <c r="Q37" s="162"/>
      <c r="R37" s="162"/>
      <c r="S37" s="162"/>
      <c r="T37" s="162"/>
      <c r="U37" s="163"/>
      <c r="V37" s="162"/>
      <c r="W37" s="162"/>
      <c r="X37" s="162"/>
      <c r="Y37" s="162"/>
      <c r="Z37" s="163"/>
      <c r="AA37" s="162"/>
      <c r="AB37" s="162"/>
      <c r="AC37" s="162"/>
      <c r="AD37" s="162"/>
      <c r="AE37" s="163"/>
      <c r="AF37" s="162"/>
      <c r="AG37" s="162"/>
      <c r="AH37" s="162"/>
      <c r="AI37" s="162"/>
      <c r="AJ37" s="163"/>
      <c r="AK37" s="162"/>
      <c r="AL37" s="162"/>
      <c r="AM37" s="162"/>
      <c r="AN37" s="162"/>
      <c r="AO37" s="163"/>
      <c r="AP37" s="164"/>
      <c r="AQ37" s="164"/>
      <c r="AR37" s="164"/>
      <c r="AS37" s="164"/>
    </row>
    <row r="38" spans="1:45" ht="8.25" customHeight="1">
      <c r="A38" s="295"/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</row>
    <row r="39" spans="1:45" s="49" customFormat="1" ht="19.5" customHeight="1">
      <c r="A39" s="265" t="s">
        <v>238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</row>
    <row r="40" spans="1:45" ht="33.75" customHeight="1">
      <c r="A40" s="222" t="s">
        <v>106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3" t="s">
        <v>198</v>
      </c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5"/>
      <c r="AR40" s="225"/>
      <c r="AS40" s="226"/>
    </row>
    <row r="41" spans="1:45" ht="36" customHeight="1">
      <c r="A41" s="178" t="s">
        <v>107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80"/>
      <c r="M41" s="223" t="s">
        <v>162</v>
      </c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5"/>
      <c r="AR41" s="225"/>
      <c r="AS41" s="226"/>
    </row>
    <row r="42" spans="1:45" ht="18">
      <c r="A42" s="168" t="s">
        <v>108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70"/>
      <c r="N42" s="170"/>
      <c r="O42" s="170"/>
      <c r="P42" s="177" t="s">
        <v>163</v>
      </c>
      <c r="Q42" s="177"/>
      <c r="R42" s="177"/>
      <c r="S42" s="177" t="s">
        <v>164</v>
      </c>
      <c r="T42" s="177"/>
      <c r="U42" s="177"/>
      <c r="V42" s="177" t="s">
        <v>165</v>
      </c>
      <c r="W42" s="177"/>
      <c r="X42" s="177"/>
      <c r="Y42" s="297" t="s">
        <v>166</v>
      </c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9"/>
    </row>
    <row r="43" spans="1:45" ht="18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9" t="s">
        <v>152</v>
      </c>
      <c r="N43" s="169"/>
      <c r="O43" s="169"/>
      <c r="P43" s="300" t="s">
        <v>167</v>
      </c>
      <c r="Q43" s="300"/>
      <c r="R43" s="300"/>
      <c r="S43" s="300" t="s">
        <v>168</v>
      </c>
      <c r="T43" s="300"/>
      <c r="U43" s="300"/>
      <c r="V43" s="300" t="s">
        <v>169</v>
      </c>
      <c r="W43" s="300"/>
      <c r="X43" s="300"/>
      <c r="Y43" s="301" t="s">
        <v>170</v>
      </c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3"/>
    </row>
    <row r="44" spans="1:45" s="24" customFormat="1" ht="18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9" t="s">
        <v>171</v>
      </c>
      <c r="N44" s="169"/>
      <c r="O44" s="169"/>
      <c r="P44" s="300" t="s">
        <v>172</v>
      </c>
      <c r="Q44" s="300"/>
      <c r="R44" s="300"/>
      <c r="S44" s="300" t="s">
        <v>173</v>
      </c>
      <c r="T44" s="300"/>
      <c r="U44" s="300"/>
      <c r="V44" s="300" t="s">
        <v>174</v>
      </c>
      <c r="W44" s="300"/>
      <c r="X44" s="300"/>
      <c r="Y44" s="301" t="s">
        <v>175</v>
      </c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3"/>
    </row>
    <row r="45" spans="1:45" s="24" customFormat="1" ht="18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313" t="s">
        <v>176</v>
      </c>
      <c r="N45" s="313"/>
      <c r="O45" s="313"/>
      <c r="P45" s="300" t="s">
        <v>172</v>
      </c>
      <c r="Q45" s="300"/>
      <c r="R45" s="300"/>
      <c r="S45" s="300" t="s">
        <v>173</v>
      </c>
      <c r="T45" s="300"/>
      <c r="U45" s="300"/>
      <c r="V45" s="300" t="s">
        <v>174</v>
      </c>
      <c r="W45" s="300"/>
      <c r="X45" s="300"/>
      <c r="Y45" s="310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2"/>
    </row>
    <row r="46" spans="1:45" s="24" customFormat="1" ht="31.5" customHeight="1">
      <c r="A46" s="304" t="s">
        <v>109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6"/>
      <c r="M46" s="307" t="s">
        <v>252</v>
      </c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9"/>
    </row>
  </sheetData>
  <sheetProtection/>
  <mergeCells count="160">
    <mergeCell ref="A46:L46"/>
    <mergeCell ref="M46:AS46"/>
    <mergeCell ref="P44:R44"/>
    <mergeCell ref="S44:U44"/>
    <mergeCell ref="V44:X44"/>
    <mergeCell ref="Y44:AS45"/>
    <mergeCell ref="M45:O45"/>
    <mergeCell ref="P45:R45"/>
    <mergeCell ref="S45:U45"/>
    <mergeCell ref="V45:X45"/>
    <mergeCell ref="Y42:AS42"/>
    <mergeCell ref="M43:O43"/>
    <mergeCell ref="P43:R43"/>
    <mergeCell ref="S43:U43"/>
    <mergeCell ref="V43:X43"/>
    <mergeCell ref="Y43:AS43"/>
    <mergeCell ref="V42:X42"/>
    <mergeCell ref="A38:AS38"/>
    <mergeCell ref="A39:AS39"/>
    <mergeCell ref="A40:L40"/>
    <mergeCell ref="M40:AS40"/>
    <mergeCell ref="A41:L41"/>
    <mergeCell ref="M41:AS41"/>
    <mergeCell ref="M35:P35"/>
    <mergeCell ref="Q35:U35"/>
    <mergeCell ref="V35:Z35"/>
    <mergeCell ref="AA35:AE35"/>
    <mergeCell ref="AF35:AJ35"/>
    <mergeCell ref="AK35:AO35"/>
    <mergeCell ref="Q33:U33"/>
    <mergeCell ref="AF33:AJ33"/>
    <mergeCell ref="M34:P34"/>
    <mergeCell ref="Q34:U34"/>
    <mergeCell ref="V34:Z34"/>
    <mergeCell ref="AA34:AE34"/>
    <mergeCell ref="V33:Z33"/>
    <mergeCell ref="AA33:AE33"/>
    <mergeCell ref="A22:L31"/>
    <mergeCell ref="Q28:T28"/>
    <mergeCell ref="V28:Y28"/>
    <mergeCell ref="AA28:AD28"/>
    <mergeCell ref="AF28:AI28"/>
    <mergeCell ref="AK28:AN28"/>
    <mergeCell ref="M29:AS29"/>
    <mergeCell ref="Q31:T31"/>
    <mergeCell ref="V31:Y31"/>
    <mergeCell ref="AA31:AD31"/>
    <mergeCell ref="A1:AS1"/>
    <mergeCell ref="A2:AS2"/>
    <mergeCell ref="A3:E3"/>
    <mergeCell ref="F3:T3"/>
    <mergeCell ref="U3:Y3"/>
    <mergeCell ref="Z3:AS3"/>
    <mergeCell ref="A4:AS4"/>
    <mergeCell ref="A5:AS5"/>
    <mergeCell ref="A6:L6"/>
    <mergeCell ref="M6:T6"/>
    <mergeCell ref="U6:AS6"/>
    <mergeCell ref="A7:L7"/>
    <mergeCell ref="M7:AS7"/>
    <mergeCell ref="T14:AQ14"/>
    <mergeCell ref="A8:L8"/>
    <mergeCell ref="M8:AS8"/>
    <mergeCell ref="A9:L9"/>
    <mergeCell ref="M9:AS9"/>
    <mergeCell ref="A10:L10"/>
    <mergeCell ref="M10:AS10"/>
    <mergeCell ref="A11:L11"/>
    <mergeCell ref="M11:AS11"/>
    <mergeCell ref="A12:L12"/>
    <mergeCell ref="M12:AS12"/>
    <mergeCell ref="A13:L13"/>
    <mergeCell ref="M13:AS13"/>
    <mergeCell ref="AS14:AS17"/>
    <mergeCell ref="T15:Y15"/>
    <mergeCell ref="Z15:AE15"/>
    <mergeCell ref="AF15:AK15"/>
    <mergeCell ref="AJ16:AK16"/>
    <mergeCell ref="AL15:AQ15"/>
    <mergeCell ref="M17:AQ17"/>
    <mergeCell ref="M16:Q16"/>
    <mergeCell ref="A18:L19"/>
    <mergeCell ref="R16:S16"/>
    <mergeCell ref="T16:W16"/>
    <mergeCell ref="X16:Y16"/>
    <mergeCell ref="Z16:AC16"/>
    <mergeCell ref="M18:AS18"/>
    <mergeCell ref="M19:AS19"/>
    <mergeCell ref="A21:L21"/>
    <mergeCell ref="M21:AS21"/>
    <mergeCell ref="AL16:AO16"/>
    <mergeCell ref="AP16:AQ16"/>
    <mergeCell ref="AD16:AE16"/>
    <mergeCell ref="AF16:AI16"/>
    <mergeCell ref="A14:L17"/>
    <mergeCell ref="M14:S15"/>
    <mergeCell ref="A20:L20"/>
    <mergeCell ref="M20:AS20"/>
    <mergeCell ref="M22:P22"/>
    <mergeCell ref="Q22:U22"/>
    <mergeCell ref="V22:Z22"/>
    <mergeCell ref="AA22:AE22"/>
    <mergeCell ref="AF22:AJ22"/>
    <mergeCell ref="AK22:AO22"/>
    <mergeCell ref="M23:P23"/>
    <mergeCell ref="Q23:T23"/>
    <mergeCell ref="V23:Y23"/>
    <mergeCell ref="AA23:AD23"/>
    <mergeCell ref="AF23:AI23"/>
    <mergeCell ref="AK23:AN23"/>
    <mergeCell ref="M24:P24"/>
    <mergeCell ref="Q24:T24"/>
    <mergeCell ref="V24:Y24"/>
    <mergeCell ref="AA24:AD24"/>
    <mergeCell ref="AF24:AI24"/>
    <mergeCell ref="AK24:AN24"/>
    <mergeCell ref="M25:P25"/>
    <mergeCell ref="Q25:T25"/>
    <mergeCell ref="V25:Y25"/>
    <mergeCell ref="AA25:AD25"/>
    <mergeCell ref="AF25:AI25"/>
    <mergeCell ref="AK25:AN25"/>
    <mergeCell ref="M26:P26"/>
    <mergeCell ref="Q26:T26"/>
    <mergeCell ref="V26:Y26"/>
    <mergeCell ref="AA26:AD26"/>
    <mergeCell ref="AF26:AI26"/>
    <mergeCell ref="AK26:AN26"/>
    <mergeCell ref="M27:P27"/>
    <mergeCell ref="Q27:T27"/>
    <mergeCell ref="V27:Y27"/>
    <mergeCell ref="AA27:AD27"/>
    <mergeCell ref="AF27:AI27"/>
    <mergeCell ref="AK27:AN27"/>
    <mergeCell ref="M28:P28"/>
    <mergeCell ref="M30:P30"/>
    <mergeCell ref="Q30:U30"/>
    <mergeCell ref="V30:Z30"/>
    <mergeCell ref="AA30:AE30"/>
    <mergeCell ref="AF30:AJ30"/>
    <mergeCell ref="AK30:AO30"/>
    <mergeCell ref="M31:P31"/>
    <mergeCell ref="AF31:AI31"/>
    <mergeCell ref="AK31:AN31"/>
    <mergeCell ref="M32:P32"/>
    <mergeCell ref="Q32:U32"/>
    <mergeCell ref="V32:Z32"/>
    <mergeCell ref="AA32:AE32"/>
    <mergeCell ref="AF32:AJ32"/>
    <mergeCell ref="AK32:AO32"/>
    <mergeCell ref="A42:L45"/>
    <mergeCell ref="M44:O44"/>
    <mergeCell ref="M42:O42"/>
    <mergeCell ref="AK33:AO33"/>
    <mergeCell ref="AF34:AJ34"/>
    <mergeCell ref="AK34:AO34"/>
    <mergeCell ref="P42:R42"/>
    <mergeCell ref="S42:U42"/>
    <mergeCell ref="A32:L36"/>
    <mergeCell ref="M33:P33"/>
  </mergeCells>
  <hyperlinks>
    <hyperlink ref="F3:T3" r:id="rId1" display="近つ飛鳥博物館"/>
    <hyperlink ref="U6:AS6" r:id="rId2" display="大阪府立博物館条例施行規則"/>
    <hyperlink ref="M6:T6" r:id="rId3" display="大阪府立博物館条例"/>
    <hyperlink ref="Z3:AS3" r:id="rId4" display="http://www.pref.osaka.lg.jp/bunkazaihogo/"/>
    <hyperlink ref="M46:AS46" r:id="rId5" display="導入済み：平成18年4月1日より（利用料金の詳細はこちら）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7"/>
  <headerFooter>
    <oddHeader>&amp;R近つ飛鳥博物館</oddHeader>
  </headerFooter>
  <rowBreaks count="1" manualBreakCount="1">
    <brk id="36" max="44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view="pageBreakPreview" zoomScaleSheetLayoutView="100" workbookViewId="0" topLeftCell="A1">
      <selection activeCell="F23" sqref="F23"/>
    </sheetView>
  </sheetViews>
  <sheetFormatPr defaultColWidth="9.00390625" defaultRowHeight="15"/>
  <cols>
    <col min="1" max="1" width="4.140625" style="51" customWidth="1"/>
    <col min="2" max="2" width="6.421875" style="51" customWidth="1"/>
    <col min="3" max="3" width="6.140625" style="51" customWidth="1"/>
    <col min="4" max="4" width="16.140625" style="51" customWidth="1"/>
    <col min="5" max="7" width="17.140625" style="52" customWidth="1"/>
    <col min="8" max="9" width="17.140625" style="53" customWidth="1"/>
    <col min="10" max="16384" width="9.00390625" style="51" customWidth="1"/>
  </cols>
  <sheetData>
    <row r="1" ht="18.75">
      <c r="A1" s="50" t="s">
        <v>180</v>
      </c>
    </row>
    <row r="2" spans="1:8" ht="11.25" customHeight="1">
      <c r="A2" s="54" t="s">
        <v>142</v>
      </c>
      <c r="B2" s="55"/>
      <c r="C2" s="55"/>
      <c r="D2" s="55"/>
      <c r="E2" s="55"/>
      <c r="F2" s="55"/>
      <c r="G2" s="55"/>
      <c r="H2" s="55"/>
    </row>
    <row r="3" spans="1:9" ht="18" customHeight="1">
      <c r="A3" s="314" t="s">
        <v>124</v>
      </c>
      <c r="B3" s="314"/>
      <c r="C3" s="314"/>
      <c r="D3" s="314"/>
      <c r="I3" s="56" t="s">
        <v>216</v>
      </c>
    </row>
    <row r="4" spans="1:9" ht="16.5" customHeight="1">
      <c r="A4" s="356" t="s">
        <v>0</v>
      </c>
      <c r="B4" s="357"/>
      <c r="C4" s="357"/>
      <c r="D4" s="358"/>
      <c r="E4" s="57" t="s">
        <v>135</v>
      </c>
      <c r="F4" s="57" t="s">
        <v>136</v>
      </c>
      <c r="G4" s="18" t="s">
        <v>137</v>
      </c>
      <c r="H4" s="18" t="s">
        <v>138</v>
      </c>
      <c r="I4" s="18" t="s">
        <v>227</v>
      </c>
    </row>
    <row r="5" spans="1:9" ht="16.5" customHeight="1">
      <c r="A5" s="321" t="s">
        <v>1</v>
      </c>
      <c r="B5" s="359" t="s">
        <v>2</v>
      </c>
      <c r="C5" s="360"/>
      <c r="D5" s="361"/>
      <c r="E5" s="22">
        <v>0</v>
      </c>
      <c r="F5" s="22">
        <v>0</v>
      </c>
      <c r="G5" s="22">
        <v>0</v>
      </c>
      <c r="H5" s="22">
        <v>0</v>
      </c>
      <c r="I5" s="22">
        <v>0</v>
      </c>
    </row>
    <row r="6" spans="1:9" ht="16.5" customHeight="1">
      <c r="A6" s="322"/>
      <c r="B6" s="359" t="s">
        <v>3</v>
      </c>
      <c r="C6" s="360"/>
      <c r="D6" s="361"/>
      <c r="E6" s="22">
        <v>0</v>
      </c>
      <c r="F6" s="22">
        <v>0</v>
      </c>
      <c r="G6" s="22">
        <v>0</v>
      </c>
      <c r="H6" s="22">
        <v>0</v>
      </c>
      <c r="I6" s="22">
        <v>0</v>
      </c>
    </row>
    <row r="7" spans="1:9" ht="16.5" customHeight="1">
      <c r="A7" s="322"/>
      <c r="B7" s="359" t="s">
        <v>4</v>
      </c>
      <c r="C7" s="360"/>
      <c r="D7" s="361"/>
      <c r="E7" s="22">
        <v>175</v>
      </c>
      <c r="F7" s="22">
        <v>165</v>
      </c>
      <c r="G7" s="22">
        <v>257</v>
      </c>
      <c r="H7" s="58">
        <v>254</v>
      </c>
      <c r="I7" s="58">
        <v>255</v>
      </c>
    </row>
    <row r="8" spans="1:9" ht="16.5" customHeight="1" thickBot="1">
      <c r="A8" s="322"/>
      <c r="B8" s="362" t="s">
        <v>5</v>
      </c>
      <c r="C8" s="363"/>
      <c r="D8" s="364"/>
      <c r="E8" s="59">
        <v>177</v>
      </c>
      <c r="F8" s="59">
        <v>172</v>
      </c>
      <c r="G8" s="59">
        <v>147</v>
      </c>
      <c r="H8" s="59">
        <v>126</v>
      </c>
      <c r="I8" s="59">
        <v>173</v>
      </c>
    </row>
    <row r="9" spans="1:9" ht="16.5" customHeight="1" thickBot="1">
      <c r="A9" s="323"/>
      <c r="B9" s="365" t="s">
        <v>6</v>
      </c>
      <c r="C9" s="366"/>
      <c r="D9" s="366"/>
      <c r="E9" s="60">
        <f>SUM(E5:E8)</f>
        <v>352</v>
      </c>
      <c r="F9" s="60">
        <f>SUM(F5:F8)</f>
        <v>337</v>
      </c>
      <c r="G9" s="60">
        <f>SUM(G5:G8)</f>
        <v>404</v>
      </c>
      <c r="H9" s="148">
        <f>SUM(H5:H8)</f>
        <v>380</v>
      </c>
      <c r="I9" s="61">
        <f>SUM(I5:I8)</f>
        <v>428</v>
      </c>
    </row>
    <row r="10" spans="1:9" ht="16.5" customHeight="1">
      <c r="A10" s="324" t="s">
        <v>7</v>
      </c>
      <c r="B10" s="319" t="s">
        <v>77</v>
      </c>
      <c r="C10" s="319"/>
      <c r="D10" s="62" t="s">
        <v>8</v>
      </c>
      <c r="E10" s="63">
        <v>146196</v>
      </c>
      <c r="F10" s="63">
        <v>143200</v>
      </c>
      <c r="G10" s="63">
        <v>143200</v>
      </c>
      <c r="H10" s="149">
        <v>147605</v>
      </c>
      <c r="I10" s="63">
        <v>143200</v>
      </c>
    </row>
    <row r="11" spans="1:9" ht="16.5" customHeight="1">
      <c r="A11" s="325"/>
      <c r="B11" s="320"/>
      <c r="C11" s="320"/>
      <c r="D11" s="64" t="s">
        <v>9</v>
      </c>
      <c r="E11" s="22">
        <v>0</v>
      </c>
      <c r="F11" s="22">
        <v>0</v>
      </c>
      <c r="G11" s="22">
        <v>0</v>
      </c>
      <c r="H11" s="150">
        <v>0</v>
      </c>
      <c r="I11" s="22">
        <v>0</v>
      </c>
    </row>
    <row r="12" spans="1:9" ht="16.5" customHeight="1">
      <c r="A12" s="325"/>
      <c r="B12" s="320"/>
      <c r="C12" s="320"/>
      <c r="D12" s="64" t="s">
        <v>10</v>
      </c>
      <c r="E12" s="65">
        <f>SUM(E10:E11)</f>
        <v>146196</v>
      </c>
      <c r="F12" s="65">
        <f>SUM(F10:F11)</f>
        <v>143200</v>
      </c>
      <c r="G12" s="65">
        <f>SUM(G10:G11)</f>
        <v>143200</v>
      </c>
      <c r="H12" s="151">
        <f>SUM(H10:H11)</f>
        <v>147605</v>
      </c>
      <c r="I12" s="65">
        <f>SUM(I10:I11)</f>
        <v>143200</v>
      </c>
    </row>
    <row r="13" spans="1:9" ht="16.5" customHeight="1">
      <c r="A13" s="325"/>
      <c r="B13" s="326" t="s">
        <v>217</v>
      </c>
      <c r="C13" s="326"/>
      <c r="D13" s="64" t="s">
        <v>9</v>
      </c>
      <c r="E13" s="22">
        <v>0</v>
      </c>
      <c r="F13" s="22">
        <v>0</v>
      </c>
      <c r="G13" s="22">
        <v>0</v>
      </c>
      <c r="H13" s="150">
        <v>0</v>
      </c>
      <c r="I13" s="22">
        <v>0</v>
      </c>
    </row>
    <row r="14" spans="1:9" ht="16.5" customHeight="1" thickBot="1">
      <c r="A14" s="325"/>
      <c r="B14" s="327" t="s">
        <v>12</v>
      </c>
      <c r="C14" s="327"/>
      <c r="D14" s="66" t="s">
        <v>13</v>
      </c>
      <c r="E14" s="59">
        <v>134</v>
      </c>
      <c r="F14" s="59">
        <v>33736</v>
      </c>
      <c r="G14" s="59">
        <v>5781</v>
      </c>
      <c r="H14" s="152">
        <v>6695</v>
      </c>
      <c r="I14" s="59">
        <v>6711</v>
      </c>
    </row>
    <row r="15" spans="1:9" ht="16.5" customHeight="1" thickBot="1">
      <c r="A15" s="322"/>
      <c r="B15" s="346" t="s">
        <v>6</v>
      </c>
      <c r="C15" s="347"/>
      <c r="D15" s="347"/>
      <c r="E15" s="67">
        <f>E12+E13+E14</f>
        <v>146330</v>
      </c>
      <c r="F15" s="67">
        <f>F12+F13+F14</f>
        <v>176936</v>
      </c>
      <c r="G15" s="67">
        <f>G12+G13+G14</f>
        <v>148981</v>
      </c>
      <c r="H15" s="153">
        <f>H12+H13+H14</f>
        <v>154300</v>
      </c>
      <c r="I15" s="68">
        <f>I12+I13+I14</f>
        <v>149911</v>
      </c>
    </row>
    <row r="16" spans="1:9" ht="16.5" customHeight="1" thickBot="1">
      <c r="A16" s="348" t="s">
        <v>14</v>
      </c>
      <c r="B16" s="349"/>
      <c r="C16" s="349"/>
      <c r="D16" s="349"/>
      <c r="E16" s="60">
        <f>E15-E9</f>
        <v>145978</v>
      </c>
      <c r="F16" s="60">
        <f>F15-F9</f>
        <v>176599</v>
      </c>
      <c r="G16" s="60">
        <f>G15-G9</f>
        <v>148577</v>
      </c>
      <c r="H16" s="148">
        <f>H15-H9</f>
        <v>153920</v>
      </c>
      <c r="I16" s="61">
        <f>I15-I9</f>
        <v>149483</v>
      </c>
    </row>
    <row r="17" spans="5:9" ht="8.25" customHeight="1">
      <c r="E17" s="69"/>
      <c r="F17" s="69"/>
      <c r="G17" s="69"/>
      <c r="H17" s="70"/>
      <c r="I17" s="70"/>
    </row>
    <row r="18" spans="1:9" ht="16.5" customHeight="1">
      <c r="A18" s="350" t="s">
        <v>15</v>
      </c>
      <c r="B18" s="351"/>
      <c r="C18" s="351"/>
      <c r="D18" s="352"/>
      <c r="E18" s="22">
        <v>3277</v>
      </c>
      <c r="F18" s="22">
        <v>3287</v>
      </c>
      <c r="G18" s="22">
        <v>3271</v>
      </c>
      <c r="H18" s="22">
        <v>23779</v>
      </c>
      <c r="I18" s="22">
        <v>2341</v>
      </c>
    </row>
    <row r="19" ht="8.25" customHeight="1">
      <c r="I19" s="71"/>
    </row>
    <row r="20" spans="1:9" ht="18" customHeight="1">
      <c r="A20" s="334" t="s">
        <v>16</v>
      </c>
      <c r="B20" s="335"/>
      <c r="C20" s="335"/>
      <c r="D20" s="335"/>
      <c r="E20" s="335"/>
      <c r="F20" s="335"/>
      <c r="G20" s="335"/>
      <c r="H20" s="335"/>
      <c r="I20" s="336"/>
    </row>
    <row r="21" spans="1:9" ht="51" customHeight="1">
      <c r="A21" s="337" t="s">
        <v>215</v>
      </c>
      <c r="B21" s="332"/>
      <c r="C21" s="332"/>
      <c r="D21" s="332"/>
      <c r="E21" s="332"/>
      <c r="F21" s="332"/>
      <c r="G21" s="332"/>
      <c r="H21" s="332"/>
      <c r="I21" s="333"/>
    </row>
    <row r="22" ht="6" customHeight="1"/>
    <row r="23" ht="18">
      <c r="A23" s="1" t="s">
        <v>205</v>
      </c>
    </row>
    <row r="24" spans="1:9" ht="18" customHeight="1">
      <c r="A24" s="315" t="s">
        <v>17</v>
      </c>
      <c r="B24" s="315"/>
      <c r="C24" s="315"/>
      <c r="H24" s="72"/>
      <c r="I24" s="73"/>
    </row>
    <row r="25" spans="1:9" ht="18" customHeight="1">
      <c r="A25" s="435" t="s">
        <v>125</v>
      </c>
      <c r="B25" s="436"/>
      <c r="C25" s="436"/>
      <c r="D25" s="437"/>
      <c r="H25" s="74"/>
      <c r="I25" s="56" t="s">
        <v>216</v>
      </c>
    </row>
    <row r="26" spans="1:9" ht="16.5" customHeight="1">
      <c r="A26" s="353" t="s">
        <v>0</v>
      </c>
      <c r="B26" s="354"/>
      <c r="C26" s="354"/>
      <c r="D26" s="355"/>
      <c r="E26" s="57" t="s">
        <v>218</v>
      </c>
      <c r="F26" s="57" t="s">
        <v>219</v>
      </c>
      <c r="G26" s="18" t="s">
        <v>220</v>
      </c>
      <c r="H26" s="18" t="s">
        <v>221</v>
      </c>
      <c r="I26" s="18" t="s">
        <v>228</v>
      </c>
    </row>
    <row r="27" spans="1:9" ht="16.5" customHeight="1">
      <c r="A27" s="367" t="s">
        <v>122</v>
      </c>
      <c r="B27" s="328" t="s">
        <v>18</v>
      </c>
      <c r="C27" s="329"/>
      <c r="D27" s="330"/>
      <c r="E27" s="65">
        <f>SUM(E28:E32)</f>
        <v>0</v>
      </c>
      <c r="F27" s="9">
        <f>SUM(F28:F32)</f>
        <v>0</v>
      </c>
      <c r="G27" s="9">
        <f>SUM(G28:G32)</f>
        <v>0</v>
      </c>
      <c r="H27" s="9">
        <f>SUM(H28:H32)</f>
        <v>0</v>
      </c>
      <c r="I27" s="9">
        <f>SUM(I28:I32)</f>
        <v>0</v>
      </c>
    </row>
    <row r="28" spans="1:9" ht="16.5" customHeight="1">
      <c r="A28" s="368"/>
      <c r="B28" s="75"/>
      <c r="C28" s="370" t="s">
        <v>19</v>
      </c>
      <c r="D28" s="371"/>
      <c r="E28" s="22">
        <v>0</v>
      </c>
      <c r="F28" s="10">
        <v>0</v>
      </c>
      <c r="G28" s="10">
        <v>0</v>
      </c>
      <c r="H28" s="10">
        <v>0</v>
      </c>
      <c r="I28" s="10">
        <v>0</v>
      </c>
    </row>
    <row r="29" spans="1:9" ht="16.5" customHeight="1">
      <c r="A29" s="368"/>
      <c r="B29" s="75"/>
      <c r="C29" s="370" t="s">
        <v>20</v>
      </c>
      <c r="D29" s="371"/>
      <c r="E29" s="22">
        <v>0</v>
      </c>
      <c r="F29" s="10">
        <v>0</v>
      </c>
      <c r="G29" s="10">
        <v>0</v>
      </c>
      <c r="H29" s="10">
        <v>0</v>
      </c>
      <c r="I29" s="10">
        <v>0</v>
      </c>
    </row>
    <row r="30" spans="1:9" ht="16.5" customHeight="1">
      <c r="A30" s="368"/>
      <c r="B30" s="75"/>
      <c r="C30" s="370" t="s">
        <v>21</v>
      </c>
      <c r="D30" s="371"/>
      <c r="E30" s="22">
        <v>0</v>
      </c>
      <c r="F30" s="10">
        <v>0</v>
      </c>
      <c r="G30" s="10">
        <v>0</v>
      </c>
      <c r="H30" s="10">
        <v>0</v>
      </c>
      <c r="I30" s="10">
        <v>0</v>
      </c>
    </row>
    <row r="31" spans="1:9" ht="16.5" customHeight="1">
      <c r="A31" s="368"/>
      <c r="B31" s="75"/>
      <c r="C31" s="370" t="s">
        <v>22</v>
      </c>
      <c r="D31" s="371"/>
      <c r="E31" s="22">
        <v>0</v>
      </c>
      <c r="F31" s="10">
        <v>0</v>
      </c>
      <c r="G31" s="10">
        <v>0</v>
      </c>
      <c r="H31" s="10">
        <v>0</v>
      </c>
      <c r="I31" s="10">
        <v>0</v>
      </c>
    </row>
    <row r="32" spans="1:9" ht="16.5" customHeight="1">
      <c r="A32" s="368"/>
      <c r="B32" s="76"/>
      <c r="C32" s="370" t="s">
        <v>23</v>
      </c>
      <c r="D32" s="371"/>
      <c r="E32" s="22">
        <v>0</v>
      </c>
      <c r="F32" s="10">
        <v>0</v>
      </c>
      <c r="G32" s="10">
        <v>0</v>
      </c>
      <c r="H32" s="10">
        <v>0</v>
      </c>
      <c r="I32" s="10">
        <v>0</v>
      </c>
    </row>
    <row r="33" spans="1:9" ht="16.5" customHeight="1">
      <c r="A33" s="368"/>
      <c r="B33" s="328" t="s">
        <v>24</v>
      </c>
      <c r="C33" s="329"/>
      <c r="D33" s="330"/>
      <c r="E33" s="65">
        <f>SUM(E34:E43)</f>
        <v>3460273</v>
      </c>
      <c r="F33" s="9">
        <f>SUM(F34:F43)</f>
        <v>3374023350</v>
      </c>
      <c r="G33" s="9">
        <f>SUM(G34:G43)</f>
        <v>3287773158</v>
      </c>
      <c r="H33" s="9">
        <f>SUM(H34:H43)</f>
        <v>3203065166</v>
      </c>
      <c r="I33" s="9">
        <f>SUM(I34:I43)</f>
        <v>3133881641</v>
      </c>
    </row>
    <row r="34" spans="1:9" ht="16.5" customHeight="1">
      <c r="A34" s="368"/>
      <c r="B34" s="77"/>
      <c r="C34" s="370" t="s">
        <v>26</v>
      </c>
      <c r="D34" s="371"/>
      <c r="E34" s="22">
        <v>1387180</v>
      </c>
      <c r="F34" s="10">
        <v>1387179736</v>
      </c>
      <c r="G34" s="10">
        <v>1387179736</v>
      </c>
      <c r="H34" s="10">
        <v>1387179736</v>
      </c>
      <c r="I34" s="10">
        <v>1387179736</v>
      </c>
    </row>
    <row r="35" spans="1:9" ht="16.5" customHeight="1">
      <c r="A35" s="368"/>
      <c r="B35" s="77"/>
      <c r="C35" s="370" t="s">
        <v>27</v>
      </c>
      <c r="D35" s="371"/>
      <c r="E35" s="22">
        <v>1835091</v>
      </c>
      <c r="F35" s="10">
        <v>1759892247</v>
      </c>
      <c r="G35" s="10">
        <v>1684693407</v>
      </c>
      <c r="H35" s="10">
        <v>1609494567</v>
      </c>
      <c r="I35" s="10">
        <v>1549562928</v>
      </c>
    </row>
    <row r="36" spans="1:9" ht="16.5" customHeight="1">
      <c r="A36" s="368"/>
      <c r="B36" s="77"/>
      <c r="C36" s="370" t="s">
        <v>28</v>
      </c>
      <c r="D36" s="371"/>
      <c r="E36" s="22">
        <v>108419</v>
      </c>
      <c r="F36" s="10">
        <v>97498436</v>
      </c>
      <c r="G36" s="10">
        <v>86577548</v>
      </c>
      <c r="H36" s="10">
        <v>75656660</v>
      </c>
      <c r="I36" s="10">
        <v>65264751</v>
      </c>
    </row>
    <row r="37" spans="1:9" ht="16.5" customHeight="1">
      <c r="A37" s="368"/>
      <c r="B37" s="77"/>
      <c r="C37" s="370" t="s">
        <v>29</v>
      </c>
      <c r="D37" s="371"/>
      <c r="E37" s="22">
        <v>0</v>
      </c>
      <c r="F37" s="10">
        <v>0</v>
      </c>
      <c r="G37" s="10">
        <v>0</v>
      </c>
      <c r="H37" s="10">
        <v>0</v>
      </c>
      <c r="I37" s="10">
        <v>0</v>
      </c>
    </row>
    <row r="38" spans="1:9" ht="16.5" customHeight="1">
      <c r="A38" s="368"/>
      <c r="B38" s="77"/>
      <c r="C38" s="370" t="s">
        <v>30</v>
      </c>
      <c r="D38" s="371"/>
      <c r="E38" s="22">
        <v>129583</v>
      </c>
      <c r="F38" s="10">
        <v>129452931</v>
      </c>
      <c r="G38" s="10">
        <v>129322467</v>
      </c>
      <c r="H38" s="10">
        <v>129192003</v>
      </c>
      <c r="I38" s="10">
        <v>129061526</v>
      </c>
    </row>
    <row r="39" spans="1:9" ht="16.5" customHeight="1">
      <c r="A39" s="368"/>
      <c r="B39" s="77"/>
      <c r="C39" s="370" t="s">
        <v>31</v>
      </c>
      <c r="D39" s="371"/>
      <c r="E39" s="22">
        <v>0</v>
      </c>
      <c r="F39" s="10">
        <v>0</v>
      </c>
      <c r="G39" s="10">
        <v>0</v>
      </c>
      <c r="H39" s="10">
        <v>0</v>
      </c>
      <c r="I39" s="10">
        <v>0</v>
      </c>
    </row>
    <row r="40" spans="1:9" ht="16.5" customHeight="1">
      <c r="A40" s="368"/>
      <c r="B40" s="77"/>
      <c r="C40" s="370" t="s">
        <v>32</v>
      </c>
      <c r="D40" s="371"/>
      <c r="E40" s="22">
        <v>0</v>
      </c>
      <c r="F40" s="10">
        <v>0</v>
      </c>
      <c r="G40" s="10">
        <v>0</v>
      </c>
      <c r="H40" s="10">
        <v>1542200</v>
      </c>
      <c r="I40" s="10">
        <v>2812700</v>
      </c>
    </row>
    <row r="41" spans="1:9" ht="16.5" customHeight="1">
      <c r="A41" s="368"/>
      <c r="B41" s="77"/>
      <c r="C41" s="370" t="s">
        <v>33</v>
      </c>
      <c r="D41" s="371"/>
      <c r="E41" s="22"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ht="16.5" customHeight="1">
      <c r="A42" s="368"/>
      <c r="B42" s="77"/>
      <c r="C42" s="370" t="s">
        <v>34</v>
      </c>
      <c r="D42" s="371"/>
      <c r="E42" s="22">
        <v>0</v>
      </c>
      <c r="F42" s="10">
        <v>0</v>
      </c>
      <c r="G42" s="10">
        <v>0</v>
      </c>
      <c r="H42" s="10">
        <v>0</v>
      </c>
      <c r="I42" s="10">
        <v>0</v>
      </c>
    </row>
    <row r="43" spans="1:9" ht="16.5" customHeight="1" thickBot="1">
      <c r="A43" s="368"/>
      <c r="B43" s="77"/>
      <c r="C43" s="372" t="s">
        <v>35</v>
      </c>
      <c r="D43" s="373"/>
      <c r="E43" s="59">
        <v>0</v>
      </c>
      <c r="F43" s="11">
        <v>0</v>
      </c>
      <c r="G43" s="11">
        <v>0</v>
      </c>
      <c r="H43" s="11">
        <v>0</v>
      </c>
      <c r="I43" s="11">
        <v>0</v>
      </c>
    </row>
    <row r="44" spans="1:9" ht="16.5" customHeight="1" thickBot="1">
      <c r="A44" s="369"/>
      <c r="B44" s="374" t="s">
        <v>36</v>
      </c>
      <c r="C44" s="375"/>
      <c r="D44" s="375"/>
      <c r="E44" s="60">
        <f>E27+E33</f>
        <v>3460273</v>
      </c>
      <c r="F44" s="78">
        <f>F27+F33</f>
        <v>3374023350</v>
      </c>
      <c r="G44" s="78">
        <f>G27+G33</f>
        <v>3287773158</v>
      </c>
      <c r="H44" s="141">
        <f>H27+H33</f>
        <v>3203065166</v>
      </c>
      <c r="I44" s="12">
        <f>I27+I33</f>
        <v>3133881641</v>
      </c>
    </row>
    <row r="45" spans="1:9" ht="16.5" customHeight="1">
      <c r="A45" s="367" t="s">
        <v>123</v>
      </c>
      <c r="B45" s="376" t="s">
        <v>37</v>
      </c>
      <c r="C45" s="377"/>
      <c r="D45" s="378"/>
      <c r="E45" s="79">
        <f>SUM(E46:E49)</f>
        <v>41536</v>
      </c>
      <c r="F45" s="13">
        <f>SUM(F46:F49)</f>
        <v>41542276</v>
      </c>
      <c r="G45" s="13">
        <f>SUM(G46:G49)</f>
        <v>250498801</v>
      </c>
      <c r="H45" s="147">
        <f>SUM(H46:H49)</f>
        <v>202646823</v>
      </c>
      <c r="I45" s="13">
        <f>SUM(I46:I49)</f>
        <v>2886164</v>
      </c>
    </row>
    <row r="46" spans="1:9" ht="16.5" customHeight="1">
      <c r="A46" s="368"/>
      <c r="B46" s="77"/>
      <c r="C46" s="370" t="s">
        <v>38</v>
      </c>
      <c r="D46" s="371"/>
      <c r="E46" s="22">
        <v>38820</v>
      </c>
      <c r="F46" s="10">
        <v>38820000</v>
      </c>
      <c r="G46" s="10">
        <v>247820000</v>
      </c>
      <c r="H46" s="139">
        <v>200100000</v>
      </c>
      <c r="I46" s="10">
        <v>313500</v>
      </c>
    </row>
    <row r="47" spans="1:9" ht="16.5" customHeight="1">
      <c r="A47" s="368"/>
      <c r="B47" s="77"/>
      <c r="C47" s="370" t="s">
        <v>39</v>
      </c>
      <c r="D47" s="371"/>
      <c r="E47" s="22">
        <v>2716</v>
      </c>
      <c r="F47" s="10">
        <v>2722276</v>
      </c>
      <c r="G47" s="10">
        <v>2678801</v>
      </c>
      <c r="H47" s="139">
        <v>2546823</v>
      </c>
      <c r="I47" s="10">
        <v>2572664</v>
      </c>
    </row>
    <row r="48" spans="1:9" ht="16.5" customHeight="1">
      <c r="A48" s="368"/>
      <c r="B48" s="77"/>
      <c r="C48" s="370" t="s">
        <v>40</v>
      </c>
      <c r="D48" s="371"/>
      <c r="E48" s="22">
        <v>0</v>
      </c>
      <c r="F48" s="10">
        <v>0</v>
      </c>
      <c r="G48" s="10">
        <v>0</v>
      </c>
      <c r="H48" s="139">
        <v>0</v>
      </c>
      <c r="I48" s="10">
        <v>0</v>
      </c>
    </row>
    <row r="49" spans="1:9" ht="16.5" customHeight="1">
      <c r="A49" s="368"/>
      <c r="B49" s="77"/>
      <c r="C49" s="370" t="s">
        <v>41</v>
      </c>
      <c r="D49" s="371"/>
      <c r="E49" s="22">
        <v>0</v>
      </c>
      <c r="F49" s="10">
        <v>0</v>
      </c>
      <c r="G49" s="10">
        <v>0</v>
      </c>
      <c r="H49" s="139">
        <v>0</v>
      </c>
      <c r="I49" s="10">
        <v>0</v>
      </c>
    </row>
    <row r="50" spans="1:9" ht="16.5" customHeight="1">
      <c r="A50" s="368"/>
      <c r="B50" s="328" t="s">
        <v>42</v>
      </c>
      <c r="C50" s="329"/>
      <c r="D50" s="330"/>
      <c r="E50" s="65">
        <f>SUM(E51:E53)</f>
        <v>522843</v>
      </c>
      <c r="F50" s="9">
        <f>SUM(F51:F53)</f>
        <v>482877409</v>
      </c>
      <c r="G50" s="9">
        <f>SUM(G51:G53)</f>
        <v>233993378</v>
      </c>
      <c r="H50" s="143">
        <f>SUM(H51:H53)</f>
        <v>31779932</v>
      </c>
      <c r="I50" s="9">
        <f>SUM(I51:I53)</f>
        <v>48775660</v>
      </c>
    </row>
    <row r="51" spans="1:9" ht="16.5" customHeight="1">
      <c r="A51" s="368"/>
      <c r="B51" s="77"/>
      <c r="C51" s="370" t="s">
        <v>38</v>
      </c>
      <c r="D51" s="371"/>
      <c r="E51" s="22">
        <v>486740</v>
      </c>
      <c r="F51" s="10">
        <v>447920000</v>
      </c>
      <c r="G51" s="10">
        <v>200100000</v>
      </c>
      <c r="H51" s="139">
        <v>0</v>
      </c>
      <c r="I51" s="10">
        <v>18686500</v>
      </c>
    </row>
    <row r="52" spans="1:9" ht="16.5" customHeight="1">
      <c r="A52" s="368"/>
      <c r="B52" s="77"/>
      <c r="C52" s="370" t="s">
        <v>43</v>
      </c>
      <c r="D52" s="371"/>
      <c r="E52" s="22">
        <v>36103</v>
      </c>
      <c r="F52" s="10">
        <v>34957409</v>
      </c>
      <c r="G52" s="10">
        <v>33893378</v>
      </c>
      <c r="H52" s="139">
        <v>31779932</v>
      </c>
      <c r="I52" s="10">
        <v>30089160</v>
      </c>
    </row>
    <row r="53" spans="1:9" ht="16.5" customHeight="1" thickBot="1">
      <c r="A53" s="368"/>
      <c r="B53" s="77"/>
      <c r="C53" s="372" t="s">
        <v>40</v>
      </c>
      <c r="D53" s="373"/>
      <c r="E53" s="59">
        <v>0</v>
      </c>
      <c r="F53" s="11">
        <v>0</v>
      </c>
      <c r="G53" s="11">
        <v>0</v>
      </c>
      <c r="H53" s="144">
        <v>0</v>
      </c>
      <c r="I53" s="11">
        <v>0</v>
      </c>
    </row>
    <row r="54" spans="1:9" ht="16.5" customHeight="1" thickBot="1">
      <c r="A54" s="381"/>
      <c r="B54" s="374" t="s">
        <v>239</v>
      </c>
      <c r="C54" s="375"/>
      <c r="D54" s="375"/>
      <c r="E54" s="60">
        <f>E45+E50</f>
        <v>564379</v>
      </c>
      <c r="F54" s="78">
        <f>F45+F50</f>
        <v>524419685</v>
      </c>
      <c r="G54" s="78">
        <f>G45+G50</f>
        <v>484492179</v>
      </c>
      <c r="H54" s="141">
        <f>H45+H50</f>
        <v>234426755</v>
      </c>
      <c r="I54" s="12">
        <f>I45+I50</f>
        <v>51661824</v>
      </c>
    </row>
    <row r="55" spans="1:9" ht="16.5" customHeight="1" thickBot="1">
      <c r="A55" s="381"/>
      <c r="B55" s="379" t="s">
        <v>44</v>
      </c>
      <c r="C55" s="380"/>
      <c r="D55" s="380"/>
      <c r="E55" s="60">
        <f>E44-E54</f>
        <v>2895894</v>
      </c>
      <c r="F55" s="78">
        <f>F44-F54</f>
        <v>2849603665</v>
      </c>
      <c r="G55" s="78">
        <f>G44-G54</f>
        <v>2803280979</v>
      </c>
      <c r="H55" s="141">
        <f>H44-H54</f>
        <v>2968638411</v>
      </c>
      <c r="I55" s="12">
        <f>I44-I54</f>
        <v>3082219817</v>
      </c>
    </row>
    <row r="56" spans="1:9" ht="16.5" customHeight="1" thickBot="1">
      <c r="A56" s="369"/>
      <c r="B56" s="379" t="s">
        <v>45</v>
      </c>
      <c r="C56" s="380"/>
      <c r="D56" s="380"/>
      <c r="E56" s="60">
        <f>SUM(E54:E55)</f>
        <v>3460273</v>
      </c>
      <c r="F56" s="78">
        <f>SUM(F54:F55)</f>
        <v>3374023350</v>
      </c>
      <c r="G56" s="78">
        <f>SUM(G54:G55)</f>
        <v>3287773158</v>
      </c>
      <c r="H56" s="141">
        <f>SUM(H54:H55)</f>
        <v>3203065166</v>
      </c>
      <c r="I56" s="12">
        <f>SUM(I54:I55)</f>
        <v>3133881641</v>
      </c>
    </row>
    <row r="57" spans="1:9" ht="8.25" customHeight="1">
      <c r="A57" s="80"/>
      <c r="E57" s="69"/>
      <c r="F57" s="69"/>
      <c r="G57" s="81"/>
      <c r="H57" s="14"/>
      <c r="I57" s="14"/>
    </row>
    <row r="58" spans="1:9" ht="16.5" customHeight="1">
      <c r="A58" s="356" t="s">
        <v>240</v>
      </c>
      <c r="B58" s="357"/>
      <c r="C58" s="357"/>
      <c r="D58" s="358"/>
      <c r="E58" s="15">
        <f>E54*1000/$D$61</f>
        <v>63.84761347089967</v>
      </c>
      <c r="F58" s="15">
        <f>F54/$D$61</f>
        <v>59.327057428449606</v>
      </c>
      <c r="G58" s="15">
        <f>G54/$D$63</f>
        <v>54.8211640265522</v>
      </c>
      <c r="H58" s="15">
        <f>H54/$D$63</f>
        <v>26.52581020934781</v>
      </c>
      <c r="I58" s="15">
        <f>I54/$D$63</f>
        <v>5.845628578072199</v>
      </c>
    </row>
    <row r="59" spans="1:9" s="83" customFormat="1" ht="12" customHeight="1">
      <c r="A59" s="82" t="s">
        <v>46</v>
      </c>
      <c r="E59" s="84"/>
      <c r="F59" s="85"/>
      <c r="G59" s="84"/>
      <c r="H59" s="86"/>
      <c r="I59" s="14"/>
    </row>
    <row r="60" spans="1:9" s="83" customFormat="1" ht="13.5" customHeight="1">
      <c r="A60" s="87" t="s">
        <v>141</v>
      </c>
      <c r="B60" s="87"/>
      <c r="C60" s="87"/>
      <c r="D60" s="87"/>
      <c r="E60" s="88"/>
      <c r="F60" s="89"/>
      <c r="G60" s="88"/>
      <c r="H60" s="90"/>
      <c r="I60" s="154"/>
    </row>
    <row r="61" spans="1:9" s="83" customFormat="1" ht="13.5" customHeight="1">
      <c r="A61" s="91" t="s">
        <v>143</v>
      </c>
      <c r="B61" s="87"/>
      <c r="C61" s="87"/>
      <c r="D61" s="92">
        <v>8839469</v>
      </c>
      <c r="E61" s="88"/>
      <c r="F61" s="89"/>
      <c r="G61" s="88"/>
      <c r="H61" s="90"/>
      <c r="I61" s="154"/>
    </row>
    <row r="62" spans="1:9" s="83" customFormat="1" ht="13.5" customHeight="1">
      <c r="A62" s="87" t="s">
        <v>253</v>
      </c>
      <c r="B62" s="87"/>
      <c r="C62" s="87"/>
      <c r="D62" s="87"/>
      <c r="E62" s="88"/>
      <c r="F62" s="89"/>
      <c r="G62" s="88"/>
      <c r="H62" s="90"/>
      <c r="I62" s="154"/>
    </row>
    <row r="63" spans="1:9" s="83" customFormat="1" ht="13.5" customHeight="1">
      <c r="A63" s="91" t="s">
        <v>144</v>
      </c>
      <c r="B63" s="87"/>
      <c r="C63" s="87"/>
      <c r="D63" s="92">
        <v>8837685</v>
      </c>
      <c r="E63" s="88"/>
      <c r="F63" s="89"/>
      <c r="G63" s="88"/>
      <c r="H63" s="90"/>
      <c r="I63" s="154"/>
    </row>
    <row r="64" spans="1:9" ht="18">
      <c r="A64" s="93" t="s">
        <v>204</v>
      </c>
      <c r="I64" s="17"/>
    </row>
    <row r="65" spans="1:9" ht="18" customHeight="1">
      <c r="A65" s="316" t="s">
        <v>126</v>
      </c>
      <c r="B65" s="316"/>
      <c r="C65" s="316"/>
      <c r="D65" s="316"/>
      <c r="I65" s="155" t="s">
        <v>216</v>
      </c>
    </row>
    <row r="66" spans="1:9" ht="16.5" customHeight="1">
      <c r="A66" s="382" t="s">
        <v>0</v>
      </c>
      <c r="B66" s="383"/>
      <c r="C66" s="383"/>
      <c r="D66" s="384"/>
      <c r="E66" s="57" t="s">
        <v>218</v>
      </c>
      <c r="F66" s="57" t="s">
        <v>219</v>
      </c>
      <c r="G66" s="18" t="s">
        <v>220</v>
      </c>
      <c r="H66" s="18" t="s">
        <v>221</v>
      </c>
      <c r="I66" s="18" t="s">
        <v>228</v>
      </c>
    </row>
    <row r="67" spans="1:9" ht="16.5" customHeight="1">
      <c r="A67" s="345" t="s">
        <v>47</v>
      </c>
      <c r="B67" s="387" t="s">
        <v>48</v>
      </c>
      <c r="C67" s="388"/>
      <c r="D67" s="389"/>
      <c r="E67" s="65">
        <f>SUM(E68:E73)</f>
        <v>339</v>
      </c>
      <c r="F67" s="9">
        <f>SUM(F68:F73)</f>
        <v>410980</v>
      </c>
      <c r="G67" s="9">
        <f>SUM(G68:G73)</f>
        <v>9828939</v>
      </c>
      <c r="H67" s="9">
        <f>SUM(H68:H73)</f>
        <v>266424</v>
      </c>
      <c r="I67" s="9">
        <f>SUM(I68:I73)</f>
        <v>441168</v>
      </c>
    </row>
    <row r="68" spans="1:9" ht="16.5" customHeight="1">
      <c r="A68" s="385"/>
      <c r="B68" s="94"/>
      <c r="C68" s="390" t="s">
        <v>49</v>
      </c>
      <c r="D68" s="391"/>
      <c r="E68" s="22">
        <v>0</v>
      </c>
      <c r="F68" s="10">
        <v>0</v>
      </c>
      <c r="G68" s="10">
        <v>0</v>
      </c>
      <c r="H68" s="10">
        <v>0</v>
      </c>
      <c r="I68" s="10">
        <v>0</v>
      </c>
    </row>
    <row r="69" spans="1:9" ht="16.5" customHeight="1">
      <c r="A69" s="385"/>
      <c r="B69" s="94"/>
      <c r="C69" s="390" t="s">
        <v>50</v>
      </c>
      <c r="D69" s="391"/>
      <c r="E69" s="22">
        <v>169</v>
      </c>
      <c r="F69" s="10">
        <v>257930</v>
      </c>
      <c r="G69" s="10">
        <v>255810</v>
      </c>
      <c r="H69" s="10">
        <v>127820</v>
      </c>
      <c r="I69" s="10">
        <v>219580</v>
      </c>
    </row>
    <row r="70" spans="1:9" ht="16.5" customHeight="1">
      <c r="A70" s="385"/>
      <c r="B70" s="94"/>
      <c r="C70" s="390" t="s">
        <v>51</v>
      </c>
      <c r="D70" s="391"/>
      <c r="E70" s="22">
        <v>0</v>
      </c>
      <c r="F70" s="10">
        <v>0</v>
      </c>
      <c r="G70" s="10">
        <v>8926000</v>
      </c>
      <c r="H70" s="10">
        <v>0</v>
      </c>
      <c r="I70" s="10">
        <v>0</v>
      </c>
    </row>
    <row r="71" spans="1:9" ht="16.5" customHeight="1">
      <c r="A71" s="385"/>
      <c r="B71" s="94"/>
      <c r="C71" s="390" t="s">
        <v>52</v>
      </c>
      <c r="D71" s="391"/>
      <c r="E71" s="22">
        <v>0</v>
      </c>
      <c r="F71" s="10">
        <v>0</v>
      </c>
      <c r="G71" s="10">
        <v>0</v>
      </c>
      <c r="H71" s="10">
        <v>0</v>
      </c>
      <c r="I71" s="10">
        <v>0</v>
      </c>
    </row>
    <row r="72" spans="1:9" ht="16.5" customHeight="1">
      <c r="A72" s="385"/>
      <c r="B72" s="94"/>
      <c r="C72" s="390" t="s">
        <v>53</v>
      </c>
      <c r="D72" s="391"/>
      <c r="E72" s="22">
        <v>0</v>
      </c>
      <c r="F72" s="10">
        <v>0</v>
      </c>
      <c r="G72" s="10">
        <v>0</v>
      </c>
      <c r="H72" s="10">
        <v>0</v>
      </c>
      <c r="I72" s="10">
        <v>0</v>
      </c>
    </row>
    <row r="73" spans="1:9" ht="16.5" customHeight="1">
      <c r="A73" s="385"/>
      <c r="B73" s="94"/>
      <c r="C73" s="390" t="s">
        <v>54</v>
      </c>
      <c r="D73" s="391"/>
      <c r="E73" s="22">
        <v>170</v>
      </c>
      <c r="F73" s="10">
        <v>153050</v>
      </c>
      <c r="G73" s="10">
        <v>647129</v>
      </c>
      <c r="H73" s="10">
        <v>138604</v>
      </c>
      <c r="I73" s="10">
        <v>221588</v>
      </c>
    </row>
    <row r="74" spans="1:9" ht="16.5" customHeight="1">
      <c r="A74" s="385"/>
      <c r="B74" s="94"/>
      <c r="C74" s="392" t="s">
        <v>55</v>
      </c>
      <c r="D74" s="393"/>
      <c r="E74" s="22">
        <v>0</v>
      </c>
      <c r="F74" s="10">
        <v>0</v>
      </c>
      <c r="G74" s="10">
        <v>497000</v>
      </c>
      <c r="H74" s="10">
        <v>0</v>
      </c>
      <c r="I74" s="10">
        <v>0</v>
      </c>
    </row>
    <row r="75" spans="1:9" ht="16.5" customHeight="1">
      <c r="A75" s="385"/>
      <c r="B75" s="387" t="s">
        <v>56</v>
      </c>
      <c r="C75" s="388"/>
      <c r="D75" s="389"/>
      <c r="E75" s="65">
        <f>E76</f>
        <v>0</v>
      </c>
      <c r="F75" s="9">
        <f>F76</f>
        <v>0</v>
      </c>
      <c r="G75" s="9">
        <f>G76</f>
        <v>0</v>
      </c>
      <c r="H75" s="9">
        <f>H76</f>
        <v>0</v>
      </c>
      <c r="I75" s="9">
        <f>I76</f>
        <v>0</v>
      </c>
    </row>
    <row r="76" spans="1:9" ht="16.5" customHeight="1">
      <c r="A76" s="385"/>
      <c r="B76" s="95"/>
      <c r="C76" s="396" t="s">
        <v>57</v>
      </c>
      <c r="D76" s="397"/>
      <c r="E76" s="22">
        <v>0</v>
      </c>
      <c r="F76" s="10">
        <v>0</v>
      </c>
      <c r="G76" s="10">
        <v>0</v>
      </c>
      <c r="H76" s="10">
        <v>0</v>
      </c>
      <c r="I76" s="10">
        <v>0</v>
      </c>
    </row>
    <row r="77" spans="1:9" ht="16.5" customHeight="1">
      <c r="A77" s="385"/>
      <c r="B77" s="387" t="s">
        <v>58</v>
      </c>
      <c r="C77" s="388"/>
      <c r="D77" s="389"/>
      <c r="E77" s="65">
        <f>SUM(E78:E81)</f>
        <v>0</v>
      </c>
      <c r="F77" s="9">
        <f>SUM(F78:F81)</f>
        <v>0</v>
      </c>
      <c r="G77" s="9">
        <f>SUM(G78:G81)</f>
        <v>0</v>
      </c>
      <c r="H77" s="9">
        <f>SUM(H78:H81)</f>
        <v>0</v>
      </c>
      <c r="I77" s="9">
        <f>SUM(I78:I81)</f>
        <v>0</v>
      </c>
    </row>
    <row r="78" spans="1:9" ht="16.5" customHeight="1">
      <c r="A78" s="385"/>
      <c r="B78" s="94"/>
      <c r="C78" s="390" t="s">
        <v>49</v>
      </c>
      <c r="D78" s="391"/>
      <c r="E78" s="22">
        <v>0</v>
      </c>
      <c r="F78" s="10">
        <v>0</v>
      </c>
      <c r="G78" s="10">
        <v>0</v>
      </c>
      <c r="H78" s="10">
        <v>0</v>
      </c>
      <c r="I78" s="10">
        <v>0</v>
      </c>
    </row>
    <row r="79" spans="1:9" ht="16.5" customHeight="1">
      <c r="A79" s="385"/>
      <c r="B79" s="94"/>
      <c r="C79" s="390" t="s">
        <v>51</v>
      </c>
      <c r="D79" s="391"/>
      <c r="E79" s="22">
        <v>0</v>
      </c>
      <c r="F79" s="10">
        <v>0</v>
      </c>
      <c r="G79" s="10">
        <v>0</v>
      </c>
      <c r="H79" s="10">
        <v>0</v>
      </c>
      <c r="I79" s="10">
        <v>0</v>
      </c>
    </row>
    <row r="80" spans="1:9" ht="16.5" customHeight="1">
      <c r="A80" s="385"/>
      <c r="B80" s="94"/>
      <c r="C80" s="390" t="s">
        <v>59</v>
      </c>
      <c r="D80" s="391"/>
      <c r="E80" s="22">
        <v>0</v>
      </c>
      <c r="F80" s="10">
        <v>0</v>
      </c>
      <c r="G80" s="10">
        <v>0</v>
      </c>
      <c r="H80" s="10">
        <v>0</v>
      </c>
      <c r="I80" s="10">
        <v>0</v>
      </c>
    </row>
    <row r="81" spans="1:9" ht="16.5" customHeight="1" thickBot="1">
      <c r="A81" s="385"/>
      <c r="B81" s="94"/>
      <c r="C81" s="394" t="s">
        <v>60</v>
      </c>
      <c r="D81" s="395"/>
      <c r="E81" s="59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ht="16.5" customHeight="1" thickBot="1">
      <c r="A82" s="386"/>
      <c r="B82" s="398" t="s">
        <v>241</v>
      </c>
      <c r="C82" s="399"/>
      <c r="D82" s="400"/>
      <c r="E82" s="96">
        <f>SUM(E67,E75,E77)</f>
        <v>339</v>
      </c>
      <c r="F82" s="97">
        <f>SUM(F67,F75,F77)</f>
        <v>410980</v>
      </c>
      <c r="G82" s="97">
        <f>SUM(G67,G75,G77)</f>
        <v>9828939</v>
      </c>
      <c r="H82" s="141">
        <f>SUM(H67,H75,H77)</f>
        <v>266424</v>
      </c>
      <c r="I82" s="12">
        <f>SUM(I67,I75,I77)</f>
        <v>441168</v>
      </c>
    </row>
    <row r="83" spans="1:9" ht="16.5" customHeight="1">
      <c r="A83" s="401" t="s">
        <v>7</v>
      </c>
      <c r="B83" s="410" t="s">
        <v>242</v>
      </c>
      <c r="C83" s="411"/>
      <c r="D83" s="412"/>
      <c r="E83" s="79">
        <f>SUM(E84:E94)-E86</f>
        <v>282725</v>
      </c>
      <c r="F83" s="13">
        <f>SUM(F84:F94)-F86</f>
        <v>276566567</v>
      </c>
      <c r="G83" s="13">
        <f>SUM(G84:G94)-G86</f>
        <v>297412051</v>
      </c>
      <c r="H83" s="13">
        <f>SUM(H84:H94)-H86</f>
        <v>273830376</v>
      </c>
      <c r="I83" s="13">
        <f>SUM(I84:I94)-I86</f>
        <v>274658796</v>
      </c>
    </row>
    <row r="84" spans="1:9" ht="16.5" customHeight="1">
      <c r="A84" s="402"/>
      <c r="B84" s="94"/>
      <c r="C84" s="404" t="s">
        <v>61</v>
      </c>
      <c r="D84" s="405"/>
      <c r="E84" s="22">
        <v>48755</v>
      </c>
      <c r="F84" s="10">
        <v>34699585</v>
      </c>
      <c r="G84" s="10">
        <v>32299117</v>
      </c>
      <c r="H84" s="10">
        <v>31813449</v>
      </c>
      <c r="I84" s="10">
        <v>31670362</v>
      </c>
    </row>
    <row r="85" spans="1:9" ht="16.5" customHeight="1">
      <c r="A85" s="402"/>
      <c r="B85" s="94"/>
      <c r="C85" s="404" t="s">
        <v>62</v>
      </c>
      <c r="D85" s="405"/>
      <c r="E85" s="22">
        <v>153420</v>
      </c>
      <c r="F85" s="10">
        <v>147950666</v>
      </c>
      <c r="G85" s="10">
        <v>169665812</v>
      </c>
      <c r="H85" s="10">
        <v>150576258</v>
      </c>
      <c r="I85" s="10">
        <v>150720041</v>
      </c>
    </row>
    <row r="86" spans="1:9" ht="16.5" customHeight="1">
      <c r="A86" s="402"/>
      <c r="B86" s="94"/>
      <c r="C86" s="406" t="s">
        <v>63</v>
      </c>
      <c r="D86" s="407"/>
      <c r="E86" s="22">
        <v>146196</v>
      </c>
      <c r="F86" s="10">
        <v>147874820</v>
      </c>
      <c r="G86" s="10">
        <v>144084444</v>
      </c>
      <c r="H86" s="10">
        <v>143200000</v>
      </c>
      <c r="I86" s="10">
        <v>143200000</v>
      </c>
    </row>
    <row r="87" spans="1:9" ht="16.5" customHeight="1">
      <c r="A87" s="402"/>
      <c r="B87" s="94"/>
      <c r="C87" s="404" t="s">
        <v>64</v>
      </c>
      <c r="D87" s="405"/>
      <c r="E87" s="22">
        <v>2285</v>
      </c>
      <c r="F87" s="10">
        <v>3268650</v>
      </c>
      <c r="G87" s="10">
        <v>4546773</v>
      </c>
      <c r="H87" s="10">
        <v>1525700</v>
      </c>
      <c r="I87" s="10">
        <v>2113818</v>
      </c>
    </row>
    <row r="88" spans="1:9" ht="16.5" customHeight="1">
      <c r="A88" s="402"/>
      <c r="B88" s="94"/>
      <c r="C88" s="408" t="s">
        <v>65</v>
      </c>
      <c r="D88" s="409"/>
      <c r="E88" s="22">
        <v>0</v>
      </c>
      <c r="F88" s="10">
        <v>0</v>
      </c>
      <c r="G88" s="10">
        <v>0</v>
      </c>
      <c r="H88" s="10">
        <v>0</v>
      </c>
      <c r="I88" s="10">
        <v>0</v>
      </c>
    </row>
    <row r="89" spans="1:9" ht="16.5" customHeight="1">
      <c r="A89" s="402"/>
      <c r="B89" s="94"/>
      <c r="C89" s="404" t="s">
        <v>66</v>
      </c>
      <c r="D89" s="405"/>
      <c r="E89" s="22">
        <v>0</v>
      </c>
      <c r="F89" s="10">
        <v>0</v>
      </c>
      <c r="G89" s="10">
        <v>0</v>
      </c>
      <c r="H89" s="10">
        <v>0</v>
      </c>
      <c r="I89" s="10">
        <v>0</v>
      </c>
    </row>
    <row r="90" spans="1:9" ht="16.5" customHeight="1">
      <c r="A90" s="402"/>
      <c r="B90" s="94"/>
      <c r="C90" s="408" t="s">
        <v>67</v>
      </c>
      <c r="D90" s="409"/>
      <c r="E90" s="22">
        <v>0</v>
      </c>
      <c r="F90" s="10">
        <v>0</v>
      </c>
      <c r="G90" s="10">
        <v>0</v>
      </c>
      <c r="H90" s="10">
        <v>0</v>
      </c>
      <c r="I90" s="10">
        <v>0</v>
      </c>
    </row>
    <row r="91" spans="1:9" ht="16.5" customHeight="1">
      <c r="A91" s="402"/>
      <c r="B91" s="94"/>
      <c r="C91" s="408" t="s">
        <v>68</v>
      </c>
      <c r="D91" s="409"/>
      <c r="E91" s="22">
        <v>0</v>
      </c>
      <c r="F91" s="10">
        <v>0</v>
      </c>
      <c r="G91" s="10">
        <v>0</v>
      </c>
      <c r="H91" s="10">
        <v>0</v>
      </c>
      <c r="I91" s="10">
        <v>0</v>
      </c>
    </row>
    <row r="92" spans="1:9" ht="16.5" customHeight="1">
      <c r="A92" s="402"/>
      <c r="B92" s="94"/>
      <c r="C92" s="408" t="s">
        <v>69</v>
      </c>
      <c r="D92" s="409"/>
      <c r="E92" s="22">
        <v>86250</v>
      </c>
      <c r="F92" s="10">
        <v>86250192</v>
      </c>
      <c r="G92" s="10">
        <v>86250192</v>
      </c>
      <c r="H92" s="10">
        <v>86250192</v>
      </c>
      <c r="I92" s="10">
        <v>85796130</v>
      </c>
    </row>
    <row r="93" spans="1:9" ht="16.5" customHeight="1">
      <c r="A93" s="402"/>
      <c r="B93" s="94"/>
      <c r="C93" s="406" t="s">
        <v>70</v>
      </c>
      <c r="D93" s="407"/>
      <c r="E93" s="22">
        <v>-7985</v>
      </c>
      <c r="F93" s="10">
        <v>4397474</v>
      </c>
      <c r="G93" s="10">
        <v>4650157</v>
      </c>
      <c r="H93" s="10">
        <v>3664777</v>
      </c>
      <c r="I93" s="10">
        <v>4358445</v>
      </c>
    </row>
    <row r="94" spans="1:9" ht="16.5" customHeight="1">
      <c r="A94" s="402"/>
      <c r="B94" s="94"/>
      <c r="C94" s="404" t="s">
        <v>71</v>
      </c>
      <c r="D94" s="405"/>
      <c r="E94" s="22">
        <v>0</v>
      </c>
      <c r="F94" s="10">
        <v>0</v>
      </c>
      <c r="G94" s="10">
        <v>0</v>
      </c>
      <c r="H94" s="10">
        <v>0</v>
      </c>
      <c r="I94" s="10">
        <v>0</v>
      </c>
    </row>
    <row r="95" spans="1:9" ht="16.5" customHeight="1">
      <c r="A95" s="402"/>
      <c r="B95" s="413" t="s">
        <v>243</v>
      </c>
      <c r="C95" s="414"/>
      <c r="D95" s="415"/>
      <c r="E95" s="65">
        <f>E96</f>
        <v>5130</v>
      </c>
      <c r="F95" s="9">
        <f>F96</f>
        <v>3244232</v>
      </c>
      <c r="G95" s="9">
        <f>G96</f>
        <v>3004600</v>
      </c>
      <c r="H95" s="9">
        <f>H96</f>
        <v>1383408</v>
      </c>
      <c r="I95" s="9">
        <f>I96</f>
        <v>12788</v>
      </c>
    </row>
    <row r="96" spans="1:9" ht="16.5" customHeight="1">
      <c r="A96" s="402"/>
      <c r="B96" s="95"/>
      <c r="C96" s="404" t="s">
        <v>72</v>
      </c>
      <c r="D96" s="405"/>
      <c r="E96" s="22">
        <v>5130</v>
      </c>
      <c r="F96" s="10">
        <v>3244232</v>
      </c>
      <c r="G96" s="10">
        <v>3004600</v>
      </c>
      <c r="H96" s="10">
        <v>1383408</v>
      </c>
      <c r="I96" s="10">
        <v>12788</v>
      </c>
    </row>
    <row r="97" spans="1:9" ht="16.5" customHeight="1">
      <c r="A97" s="402"/>
      <c r="B97" s="413" t="s">
        <v>73</v>
      </c>
      <c r="C97" s="414"/>
      <c r="D97" s="415"/>
      <c r="E97" s="65">
        <f>SUM(E98:E99)</f>
        <v>0</v>
      </c>
      <c r="F97" s="9">
        <f>SUM(F98:F99)</f>
        <v>0</v>
      </c>
      <c r="G97" s="9">
        <f>SUM(G98:G99)</f>
        <v>0</v>
      </c>
      <c r="H97" s="9">
        <f>SUM(H98:H99)</f>
        <v>0</v>
      </c>
      <c r="I97" s="9">
        <f>SUM(I98:I99)</f>
        <v>4220336</v>
      </c>
    </row>
    <row r="98" spans="1:9" ht="16.5" customHeight="1">
      <c r="A98" s="402"/>
      <c r="B98" s="94"/>
      <c r="C98" s="416" t="s">
        <v>74</v>
      </c>
      <c r="D98" s="417"/>
      <c r="E98" s="22">
        <v>0</v>
      </c>
      <c r="F98" s="10">
        <v>0</v>
      </c>
      <c r="G98" s="10">
        <v>0</v>
      </c>
      <c r="H98" s="10">
        <v>0</v>
      </c>
      <c r="I98" s="10">
        <v>4220336</v>
      </c>
    </row>
    <row r="99" spans="1:9" ht="16.5" customHeight="1" thickBot="1">
      <c r="A99" s="402"/>
      <c r="B99" s="94"/>
      <c r="C99" s="418" t="s">
        <v>75</v>
      </c>
      <c r="D99" s="419"/>
      <c r="E99" s="59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ht="16.5" customHeight="1" thickBot="1">
      <c r="A100" s="403"/>
      <c r="B100" s="98" t="s">
        <v>244</v>
      </c>
      <c r="C100" s="99"/>
      <c r="D100" s="100"/>
      <c r="E100" s="67">
        <f>SUM(E83,E95,E97)</f>
        <v>287855</v>
      </c>
      <c r="F100" s="101">
        <f>SUM(F83,F95,F97)</f>
        <v>279810799</v>
      </c>
      <c r="G100" s="101">
        <f>SUM(G83,G95,G97)</f>
        <v>300416651</v>
      </c>
      <c r="H100" s="145">
        <f>SUM(H83,H95,H97)</f>
        <v>275213784</v>
      </c>
      <c r="I100" s="156">
        <f>SUM(I83,I95,I97)</f>
        <v>278891920</v>
      </c>
    </row>
    <row r="101" spans="1:9" ht="16.5" customHeight="1" thickBot="1">
      <c r="A101" s="420" t="s">
        <v>245</v>
      </c>
      <c r="B101" s="421"/>
      <c r="C101" s="421"/>
      <c r="D101" s="421"/>
      <c r="E101" s="60">
        <f>E82-E100</f>
        <v>-287516</v>
      </c>
      <c r="F101" s="78">
        <f>F82-F100</f>
        <v>-279399819</v>
      </c>
      <c r="G101" s="78">
        <f>G82-G100</f>
        <v>-290587712</v>
      </c>
      <c r="H101" s="141">
        <f>H82-H100</f>
        <v>-274947360</v>
      </c>
      <c r="I101" s="12">
        <f>I82-I100</f>
        <v>-278450752</v>
      </c>
    </row>
    <row r="102" spans="1:9" ht="16.5" customHeight="1" thickBot="1">
      <c r="A102" s="422" t="s">
        <v>246</v>
      </c>
      <c r="B102" s="423"/>
      <c r="C102" s="423"/>
      <c r="D102" s="424"/>
      <c r="E102" s="102">
        <v>217993</v>
      </c>
      <c r="F102" s="16">
        <v>194154803</v>
      </c>
      <c r="G102" s="16">
        <v>205309526</v>
      </c>
      <c r="H102" s="146">
        <v>192343992</v>
      </c>
      <c r="I102" s="16">
        <v>210791358</v>
      </c>
    </row>
    <row r="103" spans="1:9" ht="16.5" customHeight="1" thickBot="1">
      <c r="A103" s="420" t="s">
        <v>247</v>
      </c>
      <c r="B103" s="421"/>
      <c r="C103" s="421"/>
      <c r="D103" s="421"/>
      <c r="E103" s="60">
        <f>SUM(E101:E102)</f>
        <v>-69523</v>
      </c>
      <c r="F103" s="78">
        <f>SUM(F101:F102)</f>
        <v>-85245016</v>
      </c>
      <c r="G103" s="78">
        <f>SUM(G101:G102)</f>
        <v>-85278186</v>
      </c>
      <c r="H103" s="141">
        <f>SUM(H101:H102)</f>
        <v>-82603368</v>
      </c>
      <c r="I103" s="12">
        <f>SUM(I101:I102)</f>
        <v>-67659394</v>
      </c>
    </row>
    <row r="104" ht="18" customHeight="1">
      <c r="I104" s="17"/>
    </row>
    <row r="105" spans="1:9" ht="16.5" customHeight="1">
      <c r="A105" s="103"/>
      <c r="B105" s="104"/>
      <c r="C105" s="104"/>
      <c r="D105" s="105"/>
      <c r="E105" s="57" t="s">
        <v>133</v>
      </c>
      <c r="F105" s="57" t="s">
        <v>121</v>
      </c>
      <c r="G105" s="18" t="s">
        <v>132</v>
      </c>
      <c r="H105" s="18" t="s">
        <v>134</v>
      </c>
      <c r="I105" s="18" t="s">
        <v>229</v>
      </c>
    </row>
    <row r="106" spans="1:9" ht="40.5" customHeight="1">
      <c r="A106" s="425" t="s">
        <v>139</v>
      </c>
      <c r="B106" s="426"/>
      <c r="C106" s="426"/>
      <c r="D106" s="427"/>
      <c r="E106" s="19">
        <f>(E83+E95)*1000/'基本情報'!$Q$31</f>
        <v>1458.2172419732324</v>
      </c>
      <c r="F106" s="19">
        <f>(F83+F95)/'基本情報'!$V$31</f>
        <v>1406.8337858356713</v>
      </c>
      <c r="G106" s="19">
        <f>(G83+G95)/'基本情報'!$AA$31</f>
        <v>1574.1972301114033</v>
      </c>
      <c r="H106" s="19">
        <f>(H83+H95)/'基本情報'!$AF$31</f>
        <v>1465.0720468458876</v>
      </c>
      <c r="I106" s="19">
        <f>(I83+I95)/'基本情報'!$AK$31</f>
        <v>1118.369641693811</v>
      </c>
    </row>
    <row r="107" spans="1:9" s="107" customFormat="1" ht="18" customHeight="1">
      <c r="A107" s="106"/>
      <c r="B107" s="106"/>
      <c r="C107" s="106"/>
      <c r="D107" s="106"/>
      <c r="H107" s="20"/>
      <c r="I107" s="20"/>
    </row>
    <row r="108" spans="1:9" ht="16.5" customHeight="1">
      <c r="A108" s="108"/>
      <c r="B108" s="109"/>
      <c r="C108" s="109"/>
      <c r="D108" s="110"/>
      <c r="E108" s="111" t="s">
        <v>133</v>
      </c>
      <c r="F108" s="111" t="s">
        <v>121</v>
      </c>
      <c r="G108" s="21" t="s">
        <v>132</v>
      </c>
      <c r="H108" s="21" t="s">
        <v>134</v>
      </c>
      <c r="I108" s="21" t="s">
        <v>229</v>
      </c>
    </row>
    <row r="109" spans="1:9" ht="40.5" customHeight="1">
      <c r="A109" s="425" t="s">
        <v>140</v>
      </c>
      <c r="B109" s="426"/>
      <c r="C109" s="426"/>
      <c r="D109" s="427"/>
      <c r="E109" s="19">
        <f>E102*1000/'基本情報'!$Q$31</f>
        <v>1104.3099867275914</v>
      </c>
      <c r="F109" s="19">
        <f>F102/'基本情報'!$V$31</f>
        <v>976.1722475288344</v>
      </c>
      <c r="G109" s="19">
        <f>G102/'基本情報'!$AA$31</f>
        <v>1075.8314696234502</v>
      </c>
      <c r="H109" s="19">
        <f>H102/'基本情報'!$AF$31</f>
        <v>1023.9233005057226</v>
      </c>
      <c r="I109" s="19">
        <f>I102/'基本情報'!AK31</f>
        <v>858.2710016286645</v>
      </c>
    </row>
    <row r="111" spans="1:9" ht="18">
      <c r="A111" s="334" t="s">
        <v>16</v>
      </c>
      <c r="B111" s="335"/>
      <c r="C111" s="335"/>
      <c r="D111" s="335"/>
      <c r="E111" s="335"/>
      <c r="F111" s="335"/>
      <c r="G111" s="335"/>
      <c r="H111" s="335"/>
      <c r="I111" s="336"/>
    </row>
    <row r="112" spans="1:9" ht="68.25" customHeight="1">
      <c r="A112" s="331" t="s">
        <v>177</v>
      </c>
      <c r="B112" s="332"/>
      <c r="C112" s="332"/>
      <c r="D112" s="332"/>
      <c r="E112" s="332"/>
      <c r="F112" s="332"/>
      <c r="G112" s="332"/>
      <c r="H112" s="332"/>
      <c r="I112" s="333"/>
    </row>
    <row r="114" spans="1:9" ht="18">
      <c r="A114" s="2" t="s">
        <v>203</v>
      </c>
      <c r="I114" s="56" t="s">
        <v>216</v>
      </c>
    </row>
    <row r="115" spans="1:9" ht="19.5" customHeight="1">
      <c r="A115" s="428" t="s">
        <v>0</v>
      </c>
      <c r="B115" s="429"/>
      <c r="C115" s="429"/>
      <c r="D115" s="430"/>
      <c r="E115" s="57" t="s">
        <v>133</v>
      </c>
      <c r="F115" s="57" t="s">
        <v>121</v>
      </c>
      <c r="G115" s="18" t="s">
        <v>132</v>
      </c>
      <c r="H115" s="18" t="s">
        <v>134</v>
      </c>
      <c r="I115" s="18" t="s">
        <v>229</v>
      </c>
    </row>
    <row r="116" spans="1:9" ht="19.5" customHeight="1">
      <c r="A116" s="341" t="s">
        <v>76</v>
      </c>
      <c r="B116" s="344" t="s">
        <v>77</v>
      </c>
      <c r="C116" s="317" t="s">
        <v>78</v>
      </c>
      <c r="D116" s="318"/>
      <c r="E116" s="22">
        <v>4883</v>
      </c>
      <c r="F116" s="22">
        <v>5246</v>
      </c>
      <c r="G116" s="22">
        <v>2726</v>
      </c>
      <c r="H116" s="10">
        <v>4036410</v>
      </c>
      <c r="I116" s="10">
        <v>3586349.8000000003</v>
      </c>
    </row>
    <row r="117" spans="1:9" ht="19.5" customHeight="1">
      <c r="A117" s="342"/>
      <c r="B117" s="344"/>
      <c r="C117" s="317" t="s">
        <v>79</v>
      </c>
      <c r="D117" s="318"/>
      <c r="E117" s="22">
        <v>0</v>
      </c>
      <c r="F117" s="22">
        <v>0</v>
      </c>
      <c r="G117" s="22">
        <v>0</v>
      </c>
      <c r="H117" s="10">
        <v>0</v>
      </c>
      <c r="I117" s="10">
        <v>0</v>
      </c>
    </row>
    <row r="118" spans="1:9" ht="19.5" customHeight="1">
      <c r="A118" s="342"/>
      <c r="B118" s="344"/>
      <c r="C118" s="317" t="s">
        <v>80</v>
      </c>
      <c r="D118" s="318"/>
      <c r="E118" s="22">
        <v>146196</v>
      </c>
      <c r="F118" s="22">
        <v>147875</v>
      </c>
      <c r="G118" s="22">
        <v>144084</v>
      </c>
      <c r="H118" s="10">
        <v>143200000</v>
      </c>
      <c r="I118" s="10">
        <v>143199999.8</v>
      </c>
    </row>
    <row r="119" spans="1:9" ht="19.5" customHeight="1">
      <c r="A119" s="342"/>
      <c r="B119" s="344"/>
      <c r="C119" s="317" t="s">
        <v>81</v>
      </c>
      <c r="D119" s="318"/>
      <c r="E119" s="22">
        <v>0</v>
      </c>
      <c r="F119" s="22">
        <v>0</v>
      </c>
      <c r="G119" s="22">
        <v>0</v>
      </c>
      <c r="H119" s="10">
        <v>0</v>
      </c>
      <c r="I119" s="10">
        <v>0</v>
      </c>
    </row>
    <row r="120" spans="1:9" ht="19.5" customHeight="1">
      <c r="A120" s="342"/>
      <c r="B120" s="344"/>
      <c r="C120" s="317" t="s">
        <v>82</v>
      </c>
      <c r="D120" s="318"/>
      <c r="E120" s="22">
        <v>1507</v>
      </c>
      <c r="F120" s="22">
        <v>1289</v>
      </c>
      <c r="G120" s="22">
        <v>634</v>
      </c>
      <c r="H120" s="10">
        <v>2166452</v>
      </c>
      <c r="I120" s="10">
        <v>1135853.4000000001</v>
      </c>
    </row>
    <row r="121" spans="1:9" ht="19.5" customHeight="1">
      <c r="A121" s="342"/>
      <c r="B121" s="344"/>
      <c r="C121" s="317" t="s">
        <v>10</v>
      </c>
      <c r="D121" s="318"/>
      <c r="E121" s="65">
        <f>SUM(E116:E120)</f>
        <v>152586</v>
      </c>
      <c r="F121" s="65">
        <f>SUM(F116:F120)</f>
        <v>154410</v>
      </c>
      <c r="G121" s="65">
        <f>SUM(G116:G120)</f>
        <v>147444</v>
      </c>
      <c r="H121" s="9">
        <f>SUM(H116:H120)</f>
        <v>149402862</v>
      </c>
      <c r="I121" s="9">
        <f>SUM(I116:I120)</f>
        <v>147922203.00000003</v>
      </c>
    </row>
    <row r="122" spans="1:9" ht="19.5" customHeight="1">
      <c r="A122" s="342"/>
      <c r="B122" s="344" t="s">
        <v>120</v>
      </c>
      <c r="C122" s="317" t="s">
        <v>81</v>
      </c>
      <c r="D122" s="318"/>
      <c r="E122" s="22">
        <v>0</v>
      </c>
      <c r="F122" s="22">
        <v>0</v>
      </c>
      <c r="G122" s="22">
        <v>0</v>
      </c>
      <c r="H122" s="10">
        <v>0</v>
      </c>
      <c r="I122" s="10">
        <v>0</v>
      </c>
    </row>
    <row r="123" spans="1:9" ht="19.5" customHeight="1">
      <c r="A123" s="342"/>
      <c r="B123" s="344"/>
      <c r="C123" s="317" t="s">
        <v>82</v>
      </c>
      <c r="D123" s="318"/>
      <c r="E123" s="22">
        <v>0</v>
      </c>
      <c r="F123" s="22">
        <v>0</v>
      </c>
      <c r="G123" s="22">
        <v>0</v>
      </c>
      <c r="H123" s="139">
        <v>0</v>
      </c>
      <c r="I123" s="10">
        <v>0</v>
      </c>
    </row>
    <row r="124" spans="1:9" ht="19.5" customHeight="1" thickBot="1">
      <c r="A124" s="342"/>
      <c r="B124" s="345"/>
      <c r="C124" s="431" t="s">
        <v>10</v>
      </c>
      <c r="D124" s="432"/>
      <c r="E124" s="112">
        <f>SUM(E122:E123)</f>
        <v>0</v>
      </c>
      <c r="F124" s="112">
        <f>SUM(F122:F123)</f>
        <v>0</v>
      </c>
      <c r="G124" s="112">
        <f>SUM(G122:G123)</f>
        <v>0</v>
      </c>
      <c r="H124" s="140">
        <f>SUM(H122:H123)</f>
        <v>0</v>
      </c>
      <c r="I124" s="113">
        <f>SUM(I122:I123)</f>
        <v>0</v>
      </c>
    </row>
    <row r="125" spans="1:9" ht="19.5" customHeight="1" thickBot="1">
      <c r="A125" s="343"/>
      <c r="B125" s="433" t="s">
        <v>6</v>
      </c>
      <c r="C125" s="434"/>
      <c r="D125" s="434"/>
      <c r="E125" s="60">
        <f>SUM(E121:E124)</f>
        <v>152586</v>
      </c>
      <c r="F125" s="60">
        <f>SUM(F121:F124)</f>
        <v>154410</v>
      </c>
      <c r="G125" s="60">
        <f>SUM(G121:G124)</f>
        <v>147444</v>
      </c>
      <c r="H125" s="141">
        <f>SUM(H121:H124)</f>
        <v>149402862</v>
      </c>
      <c r="I125" s="12">
        <f>SUM(I121:I124)</f>
        <v>147922203.00000003</v>
      </c>
    </row>
    <row r="126" spans="1:9" ht="19.5" customHeight="1">
      <c r="A126" s="341" t="s">
        <v>83</v>
      </c>
      <c r="B126" s="444" t="s">
        <v>77</v>
      </c>
      <c r="C126" s="438" t="s">
        <v>84</v>
      </c>
      <c r="D126" s="114" t="s">
        <v>85</v>
      </c>
      <c r="E126" s="63">
        <v>48749</v>
      </c>
      <c r="F126" s="63">
        <v>54550</v>
      </c>
      <c r="G126" s="63">
        <v>45927</v>
      </c>
      <c r="H126" s="142">
        <v>45636501</v>
      </c>
      <c r="I126" s="115">
        <v>45481495.400000006</v>
      </c>
    </row>
    <row r="127" spans="1:9" ht="19.5" customHeight="1">
      <c r="A127" s="342"/>
      <c r="B127" s="444"/>
      <c r="C127" s="438"/>
      <c r="D127" s="116" t="s">
        <v>86</v>
      </c>
      <c r="E127" s="22">
        <v>74445</v>
      </c>
      <c r="F127" s="22">
        <v>83794</v>
      </c>
      <c r="G127" s="22">
        <v>79269</v>
      </c>
      <c r="H127" s="139">
        <v>78435540</v>
      </c>
      <c r="I127" s="10">
        <v>81465290.5</v>
      </c>
    </row>
    <row r="128" spans="1:9" ht="19.5" customHeight="1">
      <c r="A128" s="342"/>
      <c r="B128" s="444"/>
      <c r="C128" s="438"/>
      <c r="D128" s="116" t="s">
        <v>13</v>
      </c>
      <c r="E128" s="22">
        <v>16576</v>
      </c>
      <c r="F128" s="22">
        <v>6060</v>
      </c>
      <c r="G128" s="22">
        <v>8260</v>
      </c>
      <c r="H128" s="139">
        <v>5830713</v>
      </c>
      <c r="I128" s="10">
        <v>3855427.4000000004</v>
      </c>
    </row>
    <row r="129" spans="1:9" ht="19.5" customHeight="1">
      <c r="A129" s="342"/>
      <c r="B129" s="444"/>
      <c r="C129" s="439"/>
      <c r="D129" s="116" t="s">
        <v>248</v>
      </c>
      <c r="E129" s="65">
        <f>SUM(E126:E128)</f>
        <v>139770</v>
      </c>
      <c r="F129" s="65">
        <f>SUM(F126:F128)</f>
        <v>144404</v>
      </c>
      <c r="G129" s="65">
        <f>SUM(G126:G128)</f>
        <v>133456</v>
      </c>
      <c r="H129" s="143">
        <f>SUM(H126:H128)</f>
        <v>129902754</v>
      </c>
      <c r="I129" s="9">
        <f>SUM(I126:I128)</f>
        <v>130802213.30000001</v>
      </c>
    </row>
    <row r="130" spans="1:9" ht="19.5" customHeight="1">
      <c r="A130" s="342"/>
      <c r="B130" s="444"/>
      <c r="C130" s="440" t="s">
        <v>249</v>
      </c>
      <c r="D130" s="441"/>
      <c r="E130" s="22">
        <v>12125</v>
      </c>
      <c r="F130" s="22">
        <v>10612</v>
      </c>
      <c r="G130" s="22">
        <v>12995</v>
      </c>
      <c r="H130" s="139">
        <v>18643207</v>
      </c>
      <c r="I130" s="10">
        <v>16796444.5</v>
      </c>
    </row>
    <row r="131" spans="1:9" ht="19.5" customHeight="1">
      <c r="A131" s="342"/>
      <c r="B131" s="444"/>
      <c r="C131" s="440" t="s">
        <v>250</v>
      </c>
      <c r="D131" s="441"/>
      <c r="E131" s="22">
        <v>691</v>
      </c>
      <c r="F131" s="22">
        <v>748</v>
      </c>
      <c r="G131" s="22">
        <v>994</v>
      </c>
      <c r="H131" s="139">
        <v>856902</v>
      </c>
      <c r="I131" s="10">
        <v>323545.2</v>
      </c>
    </row>
    <row r="132" spans="1:9" ht="19.5" customHeight="1">
      <c r="A132" s="342"/>
      <c r="B132" s="445"/>
      <c r="C132" s="359" t="s">
        <v>251</v>
      </c>
      <c r="D132" s="361"/>
      <c r="E132" s="65">
        <f>SUM(E129:E131)</f>
        <v>152586</v>
      </c>
      <c r="F132" s="65">
        <f>SUM(F129:F131)</f>
        <v>155764</v>
      </c>
      <c r="G132" s="65">
        <f>SUM(G129:G131)</f>
        <v>147445</v>
      </c>
      <c r="H132" s="143">
        <f>SUM(H129:H131)</f>
        <v>149402863</v>
      </c>
      <c r="I132" s="9">
        <f>SUM(I129:I131)</f>
        <v>147922203</v>
      </c>
    </row>
    <row r="133" spans="1:9" ht="57.75" customHeight="1" thickBot="1">
      <c r="A133" s="342"/>
      <c r="B133" s="117" t="s">
        <v>11</v>
      </c>
      <c r="C133" s="442" t="s">
        <v>87</v>
      </c>
      <c r="D133" s="443"/>
      <c r="E133" s="59">
        <v>0</v>
      </c>
      <c r="F133" s="59">
        <v>0</v>
      </c>
      <c r="G133" s="59">
        <v>0</v>
      </c>
      <c r="H133" s="144">
        <v>0</v>
      </c>
      <c r="I133" s="11">
        <v>0</v>
      </c>
    </row>
    <row r="134" spans="1:9" ht="19.5" customHeight="1" thickBot="1">
      <c r="A134" s="343"/>
      <c r="B134" s="446" t="s">
        <v>6</v>
      </c>
      <c r="C134" s="447"/>
      <c r="D134" s="447"/>
      <c r="E134" s="60">
        <f>SUM(E132:E133)</f>
        <v>152586</v>
      </c>
      <c r="F134" s="60">
        <f>SUM(F132:F133)</f>
        <v>155764</v>
      </c>
      <c r="G134" s="60">
        <f>SUM(G132:G133)</f>
        <v>147445</v>
      </c>
      <c r="H134" s="141">
        <f>SUM(H132:H133)</f>
        <v>149402863</v>
      </c>
      <c r="I134" s="12">
        <f>SUM(I132:I133)</f>
        <v>147922203</v>
      </c>
    </row>
    <row r="136" spans="1:9" ht="18.75" customHeight="1">
      <c r="A136" s="338" t="s">
        <v>16</v>
      </c>
      <c r="B136" s="339"/>
      <c r="C136" s="339"/>
      <c r="D136" s="339"/>
      <c r="E136" s="339"/>
      <c r="F136" s="339"/>
      <c r="G136" s="339"/>
      <c r="H136" s="339"/>
      <c r="I136" s="340"/>
    </row>
    <row r="137" spans="1:9" ht="105.75" customHeight="1">
      <c r="A137" s="331" t="s">
        <v>177</v>
      </c>
      <c r="B137" s="332"/>
      <c r="C137" s="332"/>
      <c r="D137" s="332"/>
      <c r="E137" s="332"/>
      <c r="F137" s="332"/>
      <c r="G137" s="332"/>
      <c r="H137" s="332"/>
      <c r="I137" s="333"/>
    </row>
  </sheetData>
  <sheetProtection/>
  <mergeCells count="121">
    <mergeCell ref="A25:D25"/>
    <mergeCell ref="A106:D106"/>
    <mergeCell ref="A126:A134"/>
    <mergeCell ref="C126:C129"/>
    <mergeCell ref="C130:D130"/>
    <mergeCell ref="C131:D131"/>
    <mergeCell ref="C132:D132"/>
    <mergeCell ref="C133:D133"/>
    <mergeCell ref="B126:B132"/>
    <mergeCell ref="B134:D134"/>
    <mergeCell ref="A109:D109"/>
    <mergeCell ref="A115:D115"/>
    <mergeCell ref="C123:D123"/>
    <mergeCell ref="C124:D124"/>
    <mergeCell ref="B125:D125"/>
    <mergeCell ref="C117:D117"/>
    <mergeCell ref="C118:D118"/>
    <mergeCell ref="C119:D119"/>
    <mergeCell ref="C120:D120"/>
    <mergeCell ref="B97:D97"/>
    <mergeCell ref="C98:D98"/>
    <mergeCell ref="C99:D99"/>
    <mergeCell ref="A101:D101"/>
    <mergeCell ref="A102:D102"/>
    <mergeCell ref="A103:D103"/>
    <mergeCell ref="C92:D92"/>
    <mergeCell ref="C93:D93"/>
    <mergeCell ref="C94:D94"/>
    <mergeCell ref="B83:D83"/>
    <mergeCell ref="B95:D95"/>
    <mergeCell ref="C96:D96"/>
    <mergeCell ref="B82:D82"/>
    <mergeCell ref="A83:A100"/>
    <mergeCell ref="C84:D84"/>
    <mergeCell ref="C85:D85"/>
    <mergeCell ref="C86:D86"/>
    <mergeCell ref="C87:D87"/>
    <mergeCell ref="C88:D88"/>
    <mergeCell ref="C89:D89"/>
    <mergeCell ref="C90:D90"/>
    <mergeCell ref="C91:D91"/>
    <mergeCell ref="C78:D78"/>
    <mergeCell ref="C79:D79"/>
    <mergeCell ref="C80:D80"/>
    <mergeCell ref="C81:D81"/>
    <mergeCell ref="B77:D77"/>
    <mergeCell ref="C76:D76"/>
    <mergeCell ref="C70:D70"/>
    <mergeCell ref="C71:D71"/>
    <mergeCell ref="C72:D72"/>
    <mergeCell ref="C73:D73"/>
    <mergeCell ref="C74:D74"/>
    <mergeCell ref="B75:D75"/>
    <mergeCell ref="B55:D55"/>
    <mergeCell ref="B56:D56"/>
    <mergeCell ref="A45:A56"/>
    <mergeCell ref="C122:D122"/>
    <mergeCell ref="A58:D58"/>
    <mergeCell ref="A66:D66"/>
    <mergeCell ref="A67:A82"/>
    <mergeCell ref="B67:D67"/>
    <mergeCell ref="C68:D68"/>
    <mergeCell ref="C69:D69"/>
    <mergeCell ref="C49:D49"/>
    <mergeCell ref="B50:D50"/>
    <mergeCell ref="C51:D51"/>
    <mergeCell ref="C52:D52"/>
    <mergeCell ref="C53:D53"/>
    <mergeCell ref="B54:D54"/>
    <mergeCell ref="C43:D43"/>
    <mergeCell ref="B44:D44"/>
    <mergeCell ref="B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B33:D33"/>
    <mergeCell ref="A27:A44"/>
    <mergeCell ref="C28:D28"/>
    <mergeCell ref="C29:D29"/>
    <mergeCell ref="C30:D30"/>
    <mergeCell ref="C31:D31"/>
    <mergeCell ref="C32:D32"/>
    <mergeCell ref="C34:D34"/>
    <mergeCell ref="C35:D35"/>
    <mergeCell ref="C36:D36"/>
    <mergeCell ref="B15:D15"/>
    <mergeCell ref="A16:D16"/>
    <mergeCell ref="A18:D18"/>
    <mergeCell ref="A26:D26"/>
    <mergeCell ref="A4:D4"/>
    <mergeCell ref="B5:D5"/>
    <mergeCell ref="B6:D6"/>
    <mergeCell ref="B7:D7"/>
    <mergeCell ref="B8:D8"/>
    <mergeCell ref="B9:D9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C121:D121"/>
    <mergeCell ref="A3:D3"/>
    <mergeCell ref="A24:C24"/>
    <mergeCell ref="A65:D65"/>
    <mergeCell ref="C116:D116"/>
    <mergeCell ref="B10:C12"/>
    <mergeCell ref="A5:A9"/>
    <mergeCell ref="A10:A15"/>
    <mergeCell ref="B13:C13"/>
    <mergeCell ref="B14:C14"/>
    <mergeCell ref="B27:D27"/>
  </mergeCells>
  <hyperlinks>
    <hyperlink ref="A25:D25" r:id="rId1" display="府の決算（財務諸表等）はこちら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2"/>
  <headerFooter>
    <oddHeader>&amp;R近つ飛鳥博物館</oddHeader>
  </headerFooter>
  <rowBreaks count="2" manualBreakCount="2">
    <brk id="63" max="255" man="1"/>
    <brk id="1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0.140625" style="51" customWidth="1"/>
    <col min="2" max="2" width="14.140625" style="51" customWidth="1"/>
    <col min="3" max="3" width="10.57421875" style="51" customWidth="1"/>
    <col min="4" max="8" width="13.57421875" style="51" customWidth="1"/>
    <col min="9" max="16384" width="9.00390625" style="51" customWidth="1"/>
  </cols>
  <sheetData>
    <row r="1" spans="1:8" ht="18">
      <c r="A1" s="3" t="s">
        <v>207</v>
      </c>
      <c r="B1" s="118"/>
      <c r="C1" s="118"/>
      <c r="D1" s="118"/>
      <c r="E1" s="118"/>
      <c r="F1" s="118"/>
      <c r="G1" s="118"/>
      <c r="H1" s="118"/>
    </row>
    <row r="2" spans="1:8" ht="18">
      <c r="A2" s="119" t="s">
        <v>127</v>
      </c>
      <c r="B2" s="120"/>
      <c r="C2" s="120"/>
      <c r="D2" s="121" t="s">
        <v>128</v>
      </c>
      <c r="E2" s="121" t="s">
        <v>129</v>
      </c>
      <c r="F2" s="121" t="s">
        <v>130</v>
      </c>
      <c r="G2" s="122" t="s">
        <v>131</v>
      </c>
      <c r="H2" s="122" t="s">
        <v>230</v>
      </c>
    </row>
    <row r="3" spans="1:8" ht="19.5">
      <c r="A3" s="123" t="s">
        <v>110</v>
      </c>
      <c r="B3" s="124"/>
      <c r="C3" s="124"/>
      <c r="D3" s="4">
        <f>SUM(D4:D5)</f>
        <v>5</v>
      </c>
      <c r="E3" s="4">
        <f>SUM(E4:E5)</f>
        <v>4</v>
      </c>
      <c r="F3" s="4">
        <f>SUM(F4:F5)</f>
        <v>4</v>
      </c>
      <c r="G3" s="5">
        <f>SUM(G4:G5)</f>
        <v>4</v>
      </c>
      <c r="H3" s="5">
        <f>SUM(H4:H5)</f>
        <v>3</v>
      </c>
    </row>
    <row r="4" spans="1:8" ht="18">
      <c r="A4" s="125" t="s">
        <v>25</v>
      </c>
      <c r="B4" s="126" t="s">
        <v>111</v>
      </c>
      <c r="C4" s="127"/>
      <c r="D4" s="128">
        <v>3</v>
      </c>
      <c r="E4" s="128">
        <v>3</v>
      </c>
      <c r="F4" s="129">
        <v>3</v>
      </c>
      <c r="G4" s="130">
        <v>3</v>
      </c>
      <c r="H4" s="130">
        <v>2</v>
      </c>
    </row>
    <row r="5" spans="1:8" ht="18">
      <c r="A5" s="131"/>
      <c r="B5" s="126" t="s">
        <v>112</v>
      </c>
      <c r="C5" s="127"/>
      <c r="D5" s="128">
        <v>2</v>
      </c>
      <c r="E5" s="129">
        <v>1</v>
      </c>
      <c r="F5" s="129">
        <v>1</v>
      </c>
      <c r="G5" s="130">
        <v>1</v>
      </c>
      <c r="H5" s="130">
        <v>1</v>
      </c>
    </row>
    <row r="6" spans="1:8" ht="18">
      <c r="A6" s="132"/>
      <c r="B6" s="132"/>
      <c r="C6" s="132"/>
      <c r="D6" s="132"/>
      <c r="E6" s="132"/>
      <c r="F6" s="132"/>
      <c r="G6" s="132"/>
      <c r="H6" s="132"/>
    </row>
    <row r="7" spans="1:8" ht="18">
      <c r="A7" s="132"/>
      <c r="B7" s="133"/>
      <c r="C7" s="133"/>
      <c r="D7" s="134"/>
      <c r="E7" s="134"/>
      <c r="F7" s="134"/>
      <c r="G7" s="134"/>
      <c r="H7" s="134"/>
    </row>
    <row r="8" spans="1:8" ht="18">
      <c r="A8" s="3" t="s">
        <v>206</v>
      </c>
      <c r="B8" s="118"/>
      <c r="C8" s="118"/>
      <c r="D8" s="118"/>
      <c r="E8" s="118"/>
      <c r="F8" s="118"/>
      <c r="G8" s="118"/>
      <c r="H8" s="118"/>
    </row>
    <row r="9" spans="1:8" ht="167.25" customHeight="1">
      <c r="A9" s="337" t="s">
        <v>222</v>
      </c>
      <c r="B9" s="457"/>
      <c r="C9" s="457"/>
      <c r="D9" s="457"/>
      <c r="E9" s="457"/>
      <c r="F9" s="457"/>
      <c r="G9" s="457"/>
      <c r="H9" s="458"/>
    </row>
    <row r="10" spans="1:8" ht="18">
      <c r="A10" s="118"/>
      <c r="B10" s="118"/>
      <c r="C10" s="118"/>
      <c r="D10" s="135"/>
      <c r="E10" s="135"/>
      <c r="F10" s="135"/>
      <c r="G10" s="135"/>
      <c r="H10" s="135"/>
    </row>
    <row r="11" spans="1:8" ht="18">
      <c r="A11" s="118"/>
      <c r="B11" s="118"/>
      <c r="C11" s="118"/>
      <c r="D11" s="135"/>
      <c r="E11" s="135"/>
      <c r="F11" s="135"/>
      <c r="G11" s="135"/>
      <c r="H11" s="135"/>
    </row>
    <row r="12" spans="1:8" ht="18">
      <c r="A12" s="3" t="s">
        <v>179</v>
      </c>
      <c r="B12" s="118"/>
      <c r="C12" s="118"/>
      <c r="D12" s="135"/>
      <c r="E12" s="135"/>
      <c r="F12" s="135"/>
      <c r="G12" s="135"/>
      <c r="H12" s="135"/>
    </row>
    <row r="13" spans="1:8" ht="19.5" customHeight="1">
      <c r="A13" s="136" t="s">
        <v>113</v>
      </c>
      <c r="B13" s="137" t="s">
        <v>114</v>
      </c>
      <c r="C13" s="136" t="s">
        <v>115</v>
      </c>
      <c r="D13" s="448" t="s">
        <v>231</v>
      </c>
      <c r="E13" s="449"/>
      <c r="F13" s="450"/>
      <c r="G13" s="119" t="s">
        <v>116</v>
      </c>
      <c r="H13" s="138" t="s">
        <v>232</v>
      </c>
    </row>
    <row r="14" spans="1:8" ht="19.5" customHeight="1">
      <c r="A14" s="136" t="s">
        <v>117</v>
      </c>
      <c r="B14" s="451" t="s">
        <v>178</v>
      </c>
      <c r="C14" s="452"/>
      <c r="D14" s="452"/>
      <c r="E14" s="452"/>
      <c r="F14" s="452"/>
      <c r="G14" s="452"/>
      <c r="H14" s="453"/>
    </row>
    <row r="15" spans="1:8" ht="80.25" customHeight="1">
      <c r="A15" s="136" t="s">
        <v>118</v>
      </c>
      <c r="B15" s="454" t="s">
        <v>233</v>
      </c>
      <c r="C15" s="455"/>
      <c r="D15" s="455"/>
      <c r="E15" s="455"/>
      <c r="F15" s="455"/>
      <c r="G15" s="455"/>
      <c r="H15" s="456"/>
    </row>
  </sheetData>
  <sheetProtection/>
  <mergeCells count="4">
    <mergeCell ref="D13:F13"/>
    <mergeCell ref="B14:H14"/>
    <mergeCell ref="B15:H15"/>
    <mergeCell ref="A9:H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  <headerFooter>
    <oddHeader>&amp;R近つ飛鳥博物館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2023-11-22T07:48:33Z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