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232" activeTab="0"/>
  </bookViews>
  <sheets>
    <sheet name="基本情報" sheetId="1" r:id="rId1"/>
    <sheet name="収支情報" sheetId="2" r:id="rId2"/>
    <sheet name="その他" sheetId="3" r:id="rId3"/>
  </sheets>
  <definedNames>
    <definedName name="_xlnm.Print_Area" localSheetId="2">'その他'!$A$1:$H$17</definedName>
    <definedName name="_xlnm.Print_Area" localSheetId="0">'基本情報'!$A$1:$G$34</definedName>
    <definedName name="_xlnm.Print_Area" localSheetId="1">'収支情報'!$A$1:$I$143</definedName>
  </definedNames>
  <calcPr fullCalcOnLoad="1"/>
</workbook>
</file>

<file path=xl/sharedStrings.xml><?xml version="1.0" encoding="utf-8"?>
<sst xmlns="http://schemas.openxmlformats.org/spreadsheetml/2006/main" count="271" uniqueCount="223">
  <si>
    <t>区分</t>
  </si>
  <si>
    <t>府収入</t>
  </si>
  <si>
    <t>施設使用料</t>
  </si>
  <si>
    <t>指定管理者納付金</t>
  </si>
  <si>
    <t>行政財産目的外使用料</t>
  </si>
  <si>
    <t>雑入</t>
  </si>
  <si>
    <t>合　　計</t>
  </si>
  <si>
    <t>府支出</t>
  </si>
  <si>
    <t>管理運営委託料</t>
  </si>
  <si>
    <t>補助金・委託料</t>
  </si>
  <si>
    <t>小　計</t>
  </si>
  <si>
    <t>その他
法人</t>
  </si>
  <si>
    <t>直接</t>
  </si>
  <si>
    <t>その他</t>
  </si>
  <si>
    <t>府費負担（府支出－府収入）</t>
  </si>
  <si>
    <t>府支出（補修費）</t>
  </si>
  <si>
    <t>備考欄</t>
  </si>
  <si>
    <t>■大阪府の決算</t>
  </si>
  <si>
    <t>貸借対照表</t>
  </si>
  <si>
    <t>Ⅰ流動資産</t>
  </si>
  <si>
    <t>現金預金等</t>
  </si>
  <si>
    <t>未収金</t>
  </si>
  <si>
    <t>不納欠損等引当金</t>
  </si>
  <si>
    <t>短期貸付金</t>
  </si>
  <si>
    <t>その他流動資産</t>
  </si>
  <si>
    <t>Ⅱ固定資産</t>
  </si>
  <si>
    <t>　</t>
  </si>
  <si>
    <t>土地</t>
  </si>
  <si>
    <t>建物</t>
  </si>
  <si>
    <t>工作物・立木竹・浮標等</t>
  </si>
  <si>
    <t>地上権</t>
  </si>
  <si>
    <t>重要物品</t>
  </si>
  <si>
    <t>リース資産・ソフトウェア等</t>
  </si>
  <si>
    <t>建設仮勘定</t>
  </si>
  <si>
    <t>出資金</t>
  </si>
  <si>
    <t>長期貸付金</t>
  </si>
  <si>
    <t>基金</t>
  </si>
  <si>
    <t>資産合計</t>
  </si>
  <si>
    <t>Ⅰ流動負債</t>
  </si>
  <si>
    <t>地方債</t>
  </si>
  <si>
    <t>賞与等引当金</t>
  </si>
  <si>
    <t>リース債務</t>
  </si>
  <si>
    <t>その他流動負債</t>
  </si>
  <si>
    <t>Ⅱ固定負債</t>
  </si>
  <si>
    <t>退職手当引当金</t>
  </si>
  <si>
    <t>純資産</t>
  </si>
  <si>
    <t>負債及び純資産の合計</t>
  </si>
  <si>
    <t>※府人口は国勢調査に基づいている</t>
  </si>
  <si>
    <t>■大阪府の決算</t>
  </si>
  <si>
    <t>府収入</t>
  </si>
  <si>
    <t>行政収入</t>
  </si>
  <si>
    <t>分担金及び負担金</t>
  </si>
  <si>
    <t>使用料及び手数料</t>
  </si>
  <si>
    <t>国庫支出金</t>
  </si>
  <si>
    <t>財産収入</t>
  </si>
  <si>
    <t>寄附金・繰入金</t>
  </si>
  <si>
    <t>その他行政収入</t>
  </si>
  <si>
    <t>（うち、指定管理者からの納付金）</t>
  </si>
  <si>
    <t>金融収入</t>
  </si>
  <si>
    <t>受取利息及び配当金</t>
  </si>
  <si>
    <t>特別収入</t>
  </si>
  <si>
    <t>固定資産売却益</t>
  </si>
  <si>
    <t>その他特別収入</t>
  </si>
  <si>
    <t>給与関係費</t>
  </si>
  <si>
    <t>物件費</t>
  </si>
  <si>
    <t>（うち、指定管理者への委託料）</t>
  </si>
  <si>
    <t>維持補修費</t>
  </si>
  <si>
    <t>社会保障扶助費</t>
  </si>
  <si>
    <t>負担金・補助金・交付金等</t>
  </si>
  <si>
    <t>国直轄事業負担金</t>
  </si>
  <si>
    <t>繰出金</t>
  </si>
  <si>
    <t>減価償却費</t>
  </si>
  <si>
    <t>各種引当金繰入額</t>
  </si>
  <si>
    <t>その他行政費用</t>
  </si>
  <si>
    <t>地方債利息・手数料</t>
  </si>
  <si>
    <t>特別費用</t>
  </si>
  <si>
    <t>固定資産売却損・除却損</t>
  </si>
  <si>
    <t>その他特別費用</t>
  </si>
  <si>
    <t>法人収入</t>
  </si>
  <si>
    <t>指定管理者</t>
  </si>
  <si>
    <t>利用料金収入</t>
  </si>
  <si>
    <t>自主事業収入</t>
  </si>
  <si>
    <t>管理運営委託料</t>
  </si>
  <si>
    <t>補助金・委託料</t>
  </si>
  <si>
    <t>その他</t>
  </si>
  <si>
    <t>法人支出</t>
  </si>
  <si>
    <t>管理運営費</t>
  </si>
  <si>
    <t>施設維持費</t>
  </si>
  <si>
    <t>人件費</t>
  </si>
  <si>
    <t>事業費等</t>
  </si>
  <si>
    <t>公の施設基本情報</t>
  </si>
  <si>
    <t>施設名（愛称）</t>
  </si>
  <si>
    <t>根拠条例・規則名</t>
  </si>
  <si>
    <t>所在地等</t>
  </si>
  <si>
    <t>敷地面積（敷地所有者）</t>
  </si>
  <si>
    <t>建物規模（施設構造）</t>
  </si>
  <si>
    <t>延床面積（建物所有者）</t>
  </si>
  <si>
    <t>主な施設内容</t>
  </si>
  <si>
    <t>施設建設時の財源内訳</t>
  </si>
  <si>
    <t>合　　　計</t>
  </si>
  <si>
    <t>左の財源内訳</t>
  </si>
  <si>
    <t>地方債</t>
  </si>
  <si>
    <t>国　　庫</t>
  </si>
  <si>
    <t>一般財源</t>
  </si>
  <si>
    <t>管理運営形態</t>
  </si>
  <si>
    <t>施設で実施している主な事業</t>
  </si>
  <si>
    <t>開館日・開館時間</t>
  </si>
  <si>
    <t>利用者数（過去5年間）</t>
  </si>
  <si>
    <t>年度</t>
  </si>
  <si>
    <t>施設運営に関する指標
（稼働率、利用率等）</t>
  </si>
  <si>
    <t>料金区分</t>
  </si>
  <si>
    <t>料金水準の考え方</t>
  </si>
  <si>
    <t>主な料金</t>
  </si>
  <si>
    <t>利用料金制</t>
  </si>
  <si>
    <t>総数</t>
  </si>
  <si>
    <t>常勤</t>
  </si>
  <si>
    <t>非常勤</t>
  </si>
  <si>
    <t>調査実施</t>
  </si>
  <si>
    <t>あり</t>
  </si>
  <si>
    <t>実施時期</t>
  </si>
  <si>
    <t>対象者数</t>
  </si>
  <si>
    <t>調査手法</t>
  </si>
  <si>
    <t xml:space="preserve"> アンケート</t>
  </si>
  <si>
    <t>調査結果</t>
  </si>
  <si>
    <t>令和元年度</t>
  </si>
  <si>
    <t>指定管理者制度導入施設</t>
  </si>
  <si>
    <t>その他法人</t>
  </si>
  <si>
    <t>令和元年度</t>
  </si>
  <si>
    <t>条例等に規定された設置目的</t>
  </si>
  <si>
    <t>資
産
の
部</t>
  </si>
  <si>
    <t>負
債
及
び
純
資
産
の
部</t>
  </si>
  <si>
    <t>■大阪府の予算</t>
  </si>
  <si>
    <t>行政コスト計算書</t>
  </si>
  <si>
    <r>
      <t xml:space="preserve">開設年月日（経過年数）
</t>
    </r>
    <r>
      <rPr>
        <b/>
        <sz val="10"/>
        <rFont val="游ゴシック"/>
        <family val="3"/>
      </rPr>
      <t>[改築・大規模改修等の実施年度］</t>
    </r>
  </si>
  <si>
    <t>平成30年度</t>
  </si>
  <si>
    <t>令和2年度</t>
  </si>
  <si>
    <t>令和3年度</t>
  </si>
  <si>
    <t>施設職員数（4月1日時点）</t>
  </si>
  <si>
    <t>令和元年度</t>
  </si>
  <si>
    <t>令和2年度</t>
  </si>
  <si>
    <t>令和3年度</t>
  </si>
  <si>
    <t>令和4年度</t>
  </si>
  <si>
    <t>令和2年度</t>
  </si>
  <si>
    <t>平成30年度</t>
  </si>
  <si>
    <t>令和3年度</t>
  </si>
  <si>
    <t>3．施設運営に係る収支</t>
  </si>
  <si>
    <t>4．施設職員数</t>
  </si>
  <si>
    <t>5．主な代替・類似施設</t>
  </si>
  <si>
    <t>6．利用者の満足度調査</t>
  </si>
  <si>
    <r>
      <t>利用者数　</t>
    </r>
    <r>
      <rPr>
        <sz val="11"/>
        <color indexed="8"/>
        <rFont val="HG丸ｺﾞｼｯｸM-PRO"/>
        <family val="3"/>
      </rPr>
      <t>①</t>
    </r>
  </si>
  <si>
    <r>
      <t>負債合計　</t>
    </r>
    <r>
      <rPr>
        <b/>
        <sz val="11"/>
        <color indexed="8"/>
        <rFont val="HG丸ｺﾞｼｯｸM-PRO"/>
        <family val="3"/>
      </rPr>
      <t>②</t>
    </r>
  </si>
  <si>
    <r>
      <t>金融費用　</t>
    </r>
    <r>
      <rPr>
        <b/>
        <sz val="11"/>
        <color indexed="8"/>
        <rFont val="HG丸ｺﾞｼｯｸM-PRO"/>
        <family val="3"/>
      </rPr>
      <t>④</t>
    </r>
  </si>
  <si>
    <r>
      <t>行政費用　</t>
    </r>
    <r>
      <rPr>
        <b/>
        <sz val="11"/>
        <color indexed="8"/>
        <rFont val="HG丸ｺﾞｼｯｸM-PRO"/>
        <family val="3"/>
      </rPr>
      <t>③</t>
    </r>
  </si>
  <si>
    <r>
      <t>府民1人あたり負債額　（</t>
    </r>
    <r>
      <rPr>
        <b/>
        <sz val="11"/>
        <color indexed="8"/>
        <rFont val="HG丸ｺﾞｼｯｸM-PRO"/>
        <family val="3"/>
      </rPr>
      <t>②</t>
    </r>
    <r>
      <rPr>
        <b/>
        <sz val="11"/>
        <color indexed="8"/>
        <rFont val="游ゴシック"/>
        <family val="3"/>
      </rPr>
      <t>/府人口）</t>
    </r>
  </si>
  <si>
    <t>令和元年度</t>
  </si>
  <si>
    <t>令和2年度</t>
  </si>
  <si>
    <t>令和3年度</t>
  </si>
  <si>
    <t>令和4年度</t>
  </si>
  <si>
    <t>■施設の管理運営を受託等している法人の決算</t>
  </si>
  <si>
    <r>
      <t>利用者1人あたり
通常費用額　｛</t>
    </r>
    <r>
      <rPr>
        <b/>
        <sz val="12"/>
        <rFont val="HG丸ｺﾞｼｯｸM-PRO"/>
        <family val="3"/>
      </rPr>
      <t>（③＋④）/①</t>
    </r>
    <r>
      <rPr>
        <b/>
        <sz val="12"/>
        <rFont val="游ゴシック"/>
        <family val="3"/>
      </rPr>
      <t>｝</t>
    </r>
  </si>
  <si>
    <r>
      <t>利用者1人あたり
一般財源等配分調整額　（</t>
    </r>
    <r>
      <rPr>
        <b/>
        <sz val="12"/>
        <rFont val="HG丸ｺﾞｼｯｸM-PRO"/>
        <family val="3"/>
      </rPr>
      <t>⑤/①</t>
    </r>
    <r>
      <rPr>
        <b/>
        <sz val="12"/>
        <rFont val="游ゴシック"/>
        <family val="3"/>
      </rPr>
      <t>）</t>
    </r>
  </si>
  <si>
    <t>平成29年度~令和元年度</t>
  </si>
  <si>
    <r>
      <t>収支　</t>
    </r>
    <r>
      <rPr>
        <b/>
        <sz val="11"/>
        <color indexed="8"/>
        <rFont val="HG丸ｺﾞｼｯｸM-PRO"/>
        <family val="3"/>
      </rPr>
      <t>Ｃ（Ａ－Ｂ）</t>
    </r>
    <r>
      <rPr>
        <b/>
        <sz val="11"/>
        <color indexed="8"/>
        <rFont val="游ゴシック"/>
        <family val="3"/>
      </rPr>
      <t>　</t>
    </r>
  </si>
  <si>
    <r>
      <t>調整後収支 　</t>
    </r>
    <r>
      <rPr>
        <b/>
        <sz val="11"/>
        <color indexed="8"/>
        <rFont val="HG丸ｺﾞｼｯｸM-PRO"/>
        <family val="3"/>
      </rPr>
      <t>Ｅ（Ｃ+Ｄ）</t>
    </r>
  </si>
  <si>
    <r>
      <t>小計　</t>
    </r>
    <r>
      <rPr>
        <b/>
        <sz val="11"/>
        <color indexed="8"/>
        <rFont val="HG丸ｺﾞｼｯｸM-PRO"/>
        <family val="3"/>
      </rPr>
      <t>（Ａ＋Ｂ＋Ｃ）</t>
    </r>
  </si>
  <si>
    <r>
      <t>合　　計　</t>
    </r>
    <r>
      <rPr>
        <b/>
        <sz val="11"/>
        <color indexed="8"/>
        <rFont val="HG丸ｺﾞｼｯｸM-PRO"/>
        <family val="3"/>
      </rPr>
      <t>Ａ</t>
    </r>
  </si>
  <si>
    <r>
      <t>合　　計　</t>
    </r>
    <r>
      <rPr>
        <b/>
        <sz val="11"/>
        <color indexed="8"/>
        <rFont val="HG丸ｺﾞｼｯｸM-PRO"/>
        <family val="3"/>
      </rPr>
      <t>Ｂ</t>
    </r>
  </si>
  <si>
    <r>
      <t>一般財源等配分調整額　</t>
    </r>
    <r>
      <rPr>
        <b/>
        <sz val="11"/>
        <color indexed="8"/>
        <rFont val="HG丸ｺﾞｼｯｸM-PRO"/>
        <family val="3"/>
      </rPr>
      <t>Ｄ</t>
    </r>
    <r>
      <rPr>
        <b/>
        <sz val="11"/>
        <color indexed="8"/>
        <rFont val="游ゴシック"/>
        <family val="3"/>
      </rPr>
      <t>　</t>
    </r>
    <r>
      <rPr>
        <b/>
        <sz val="11"/>
        <color indexed="8"/>
        <rFont val="HG丸ｺﾞｼｯｸM-PRO"/>
        <family val="3"/>
      </rPr>
      <t>⑤</t>
    </r>
  </si>
  <si>
    <r>
      <t>小計　</t>
    </r>
    <r>
      <rPr>
        <b/>
        <sz val="11"/>
        <color indexed="8"/>
        <rFont val="HG丸ｺﾞｼｯｸM-PRO"/>
        <family val="3"/>
      </rPr>
      <t>A</t>
    </r>
  </si>
  <si>
    <r>
      <t>事業費　</t>
    </r>
    <r>
      <rPr>
        <b/>
        <sz val="11"/>
        <color indexed="8"/>
        <rFont val="HG丸ｺﾞｼｯｸM-PRO"/>
        <family val="3"/>
      </rPr>
      <t>B</t>
    </r>
  </si>
  <si>
    <r>
      <t>その他　</t>
    </r>
    <r>
      <rPr>
        <b/>
        <sz val="11"/>
        <color indexed="8"/>
        <rFont val="HG丸ｺﾞｼｯｸM-PRO"/>
        <family val="3"/>
      </rPr>
      <t>C</t>
    </r>
  </si>
  <si>
    <t>※単位未満は四捨五入としたため、内訳の計と合計が一致しない場合がある。(以下すべての表も同様）</t>
  </si>
  <si>
    <t>　       平成27年度調査：</t>
  </si>
  <si>
    <t>　       令和2年度調査  ：</t>
  </si>
  <si>
    <t xml:space="preserve">大阪府立図書館条例
</t>
  </si>
  <si>
    <t>大阪府立図書館条例施行規則</t>
  </si>
  <si>
    <t>大阪府立図書館処務規程</t>
  </si>
  <si>
    <t>大阪府立図書館処務規則</t>
  </si>
  <si>
    <t>貸出点数</t>
  </si>
  <si>
    <t>府の他施設及び周辺の同種施設の料金との整合性</t>
  </si>
  <si>
    <t>施設管理委託料（市場化テスト分）</t>
  </si>
  <si>
    <t>人件費</t>
  </si>
  <si>
    <t>事業費</t>
  </si>
  <si>
    <t>その他</t>
  </si>
  <si>
    <t>施設管理費（直営分）</t>
  </si>
  <si>
    <t>特になし</t>
  </si>
  <si>
    <t>図書</t>
  </si>
  <si>
    <t>（うち、市場化テスト委託料 ）</t>
  </si>
  <si>
    <t>（うち司書数）</t>
  </si>
  <si>
    <t>（うち司書数）</t>
  </si>
  <si>
    <t>中之島図書館</t>
  </si>
  <si>
    <t>図書、記録その他必要な資料を収集し、整理し、保存して一般公衆の利用に供し、その教養、調査研究、レクリエーション等に資する。（図書館法第２条）－条例には規定なし。</t>
  </si>
  <si>
    <t>〒５３０－０００５　　大阪市北区中之島１丁目２番１０号
電話０６－６２０３－０４７４</t>
  </si>
  <si>
    <t>４，４４２㎡（大阪市）</t>
  </si>
  <si>
    <t>地上３階、一部５階（煉瓦及び石造、一部鉄筋コンクリート造）</t>
  </si>
  <si>
    <t>※本館及び左右両翼は寄付（国の重要文化財）　　事務棟31,727千円（昭和35年増築）</t>
  </si>
  <si>
    <t>ー</t>
  </si>
  <si>
    <t>利用料金目的等による区分あり
入場料を徴収する場合５割増し</t>
  </si>
  <si>
    <t>レンタルスペース１（多目的スペース１）【平日】午前9,000円　午後12,000円　夜間9,000円　終日30,000円　延長30分2,000円
レンタルスペース２（多目的スペース２）【平日】午前15,000円　午後20,000円　夜間15,000円　終日50,000円　延長30分3,000円
貸会議室（多目的スペース３）【平日】午前12,000円　午後16,000円　夜間12,000円　終日40,000円　延長30分2,500円
※土曜日２割増し、入場料を徴収する場合５割増し、時間貸し無し</t>
  </si>
  <si>
    <t>導入済み：平成28年4月1日より（利用料金の詳細はこちら）</t>
  </si>
  <si>
    <t>その他法人</t>
  </si>
  <si>
    <t>補助金・委託料</t>
  </si>
  <si>
    <t>担当部・課・
グループ</t>
  </si>
  <si>
    <t>教育庁　地域教育振興課　社会教育グループ</t>
  </si>
  <si>
    <t>（千円）</t>
  </si>
  <si>
    <t>図書、記録その他必要な資料を収集し、整理し、保存して一般公衆の利用に供し、その教養、調査研究、レクリエーション等に供している。</t>
  </si>
  <si>
    <t>府の決算（財務諸表等）はこちら</t>
  </si>
  <si>
    <t xml:space="preserve">「施設管理委託料（市場化テスト分）」については、中央図書館との合計額を記載。
（なお、「■大阪府の決算」の「行政コスト計算書」の「府支出」のうち、「物件費」の「③行政費用（うち、市場化テスト委託料）」については中之島図書館のみの額を記載。）
</t>
  </si>
  <si>
    <t>開館日　・月曜日～金曜日　　午前９時～午後８時
 　　　   ・土曜日　　    　　　午前９時～午後５時
 　　　   ・特別開館日　　　　周辺の催し等と連携し日・祝日に重要文化財を公開　　　
 　　　   ・休館日　　・日曜日、第２木曜日（年３回）、国民の祝日・休日、
 　　　　　　　　　　　年末年始 （１２月２９日～１月４日）</t>
  </si>
  <si>
    <t>令和4年度</t>
  </si>
  <si>
    <t>令和5年度</t>
  </si>
  <si>
    <t>令和5年度</t>
  </si>
  <si>
    <r>
      <rPr>
        <sz val="11"/>
        <rFont val="游ゴシック"/>
        <family val="3"/>
      </rPr>
      <t>５，６３０</t>
    </r>
    <r>
      <rPr>
        <sz val="11"/>
        <rFont val="游ゴシック"/>
        <family val="3"/>
      </rPr>
      <t>㎡（大阪府）　　</t>
    </r>
  </si>
  <si>
    <r>
      <t>ビジネス資料室　６６席（４６３㎡）、新聞室　２６席（２４５㎡）、
大阪資料・古典籍室６６席　（４５９㎡）、
デジタル情報室　１０席（１３２㎡）、図書館協力室　２席（５５㎡）、
事務室等（</t>
    </r>
    <r>
      <rPr>
        <sz val="11"/>
        <rFont val="游ゴシック"/>
        <family val="3"/>
      </rPr>
      <t>２，２３４㎡</t>
    </r>
    <r>
      <rPr>
        <sz val="11"/>
        <rFont val="游ゴシック"/>
        <family val="3"/>
      </rPr>
      <t>）、書庫（</t>
    </r>
    <r>
      <rPr>
        <sz val="11"/>
        <rFont val="游ゴシック"/>
        <family val="3"/>
      </rPr>
      <t>９０３㎡</t>
    </r>
    <r>
      <rPr>
        <sz val="11"/>
        <rFont val="游ゴシック"/>
        <family val="3"/>
      </rPr>
      <t>）</t>
    </r>
  </si>
  <si>
    <r>
      <t>明治３７年３月１日（R</t>
    </r>
    <r>
      <rPr>
        <sz val="11"/>
        <rFont val="游ゴシック"/>
        <family val="3"/>
      </rPr>
      <t>5</t>
    </r>
    <r>
      <rPr>
        <sz val="11"/>
        <rFont val="游ゴシック"/>
        <family val="3"/>
      </rPr>
      <t>.4.1現在経過年数11</t>
    </r>
    <r>
      <rPr>
        <sz val="11"/>
        <rFont val="游ゴシック"/>
        <family val="3"/>
      </rPr>
      <t>9</t>
    </r>
    <r>
      <rPr>
        <sz val="11"/>
        <rFont val="游ゴシック"/>
        <family val="3"/>
      </rPr>
      <t xml:space="preserve"> 年）
[耐震改修補強：平成26年度実施済]</t>
    </r>
  </si>
  <si>
    <t>１．施設の概要（令和5年4月１日時点）</t>
  </si>
  <si>
    <r>
      <t>【R</t>
    </r>
    <r>
      <rPr>
        <sz val="11"/>
        <rFont val="游ゴシック"/>
        <family val="3"/>
      </rPr>
      <t>5</t>
    </r>
    <r>
      <rPr>
        <sz val="11"/>
        <rFont val="游ゴシック"/>
        <family val="3"/>
      </rPr>
      <t>】 指定管理者：ShoPro・長谷工・TRC共同事業体（指定期間：R3.4.1～R8.3.31）
（【R</t>
    </r>
    <r>
      <rPr>
        <sz val="11"/>
        <rFont val="游ゴシック"/>
        <family val="3"/>
      </rPr>
      <t>4</t>
    </r>
    <r>
      <rPr>
        <sz val="11"/>
        <rFont val="游ゴシック"/>
        <family val="3"/>
      </rPr>
      <t>】 同上）</t>
    </r>
  </si>
  <si>
    <r>
      <t>（　類似１府施設　）　   ・大阪府立中央図書館（東大阪市荒本北、平成8年5月開設、建築延床面積：30,770㎡、蔵書数</t>
    </r>
    <r>
      <rPr>
        <sz val="10"/>
        <rFont val="游ゴシック"/>
        <family val="3"/>
      </rPr>
      <t>256万冊）
（類似市町村146施設）    ・市町村図書館の蔵書はポピュラー書中心で複本多い。全体の概ね1/3～1/4程度が児童書
　　　　　　　　　　　　　 　・大阪市立中央図書館（大阪市西区北堀江、平成8年7月建替、建築延床面積：34,532㎡、蔵書数229万冊）
　　　　　　　　　　　　　 　・茨木市立中央図書館 69万冊、枚方市立中央図書館 43万冊、堺市立中央図書館 57万冊。
（　類似大学施設　）　  ・付属図書館は一般書多い。各学部に設置されている図書館はやや専門性が高いが雑誌やデータベースが中心。
　　　　　　　　　　　　　　 ・専門書の大半は研究室所在のため利用不可。　
　　　　　　　　　　　　　　 ・付属図書館利用には府立大学は府内、市立大学は市内在住・在勤の必要あり。
　　　　　　　　　　　　　　 ・大阪大学、私立大学は一部利用可(紹介状が必要な大学多い。)</t>
    </r>
  </si>
  <si>
    <r>
      <t>令和</t>
    </r>
    <r>
      <rPr>
        <sz val="11"/>
        <rFont val="游ゴシック"/>
        <family val="3"/>
      </rPr>
      <t>4</t>
    </r>
    <r>
      <rPr>
        <sz val="11"/>
        <rFont val="游ゴシック"/>
        <family val="3"/>
      </rPr>
      <t>年12月</t>
    </r>
    <r>
      <rPr>
        <sz val="11"/>
        <rFont val="游ゴシック"/>
        <family val="3"/>
      </rPr>
      <t>14</t>
    </r>
    <r>
      <rPr>
        <sz val="11"/>
        <rFont val="游ゴシック"/>
        <family val="3"/>
      </rPr>
      <t>日～</t>
    </r>
    <r>
      <rPr>
        <sz val="11"/>
        <rFont val="游ゴシック"/>
        <family val="3"/>
      </rPr>
      <t>令和5年1月14日</t>
    </r>
  </si>
  <si>
    <r>
      <t>R</t>
    </r>
    <r>
      <rPr>
        <sz val="11"/>
        <rFont val="游ゴシック"/>
        <family val="3"/>
      </rPr>
      <t>4</t>
    </r>
    <r>
      <rPr>
        <sz val="11"/>
        <rFont val="游ゴシック"/>
        <family val="3"/>
      </rPr>
      <t>.12～</t>
    </r>
    <r>
      <rPr>
        <sz val="11"/>
        <rFont val="游ゴシック"/>
        <family val="3"/>
      </rPr>
      <t>R5.1</t>
    </r>
    <r>
      <rPr>
        <sz val="11"/>
        <rFont val="游ゴシック"/>
        <family val="3"/>
      </rPr>
      <t>実施の来館者アンケート
中之島図書館を利用した「全体的な感想」について、「大変満足している」「満足している」の割合は、</t>
    </r>
    <r>
      <rPr>
        <sz val="11"/>
        <rFont val="游ゴシック"/>
        <family val="3"/>
      </rPr>
      <t>8３</t>
    </r>
    <r>
      <rPr>
        <sz val="11"/>
        <rFont val="游ゴシック"/>
        <family val="3"/>
      </rPr>
      <t>％であった。</t>
    </r>
  </si>
  <si>
    <t>2．料金体系（令和5年4月１日時点）</t>
  </si>
  <si>
    <t>令和4年度</t>
  </si>
  <si>
    <t>令和2年度~令和4年度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</si>
</sst>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;&quot;▲ &quot;0"/>
    <numFmt numFmtId="178" formatCode="#,##0.00_);[Red]\(#,##0.00\)"/>
    <numFmt numFmtId="179" formatCode="0.00_);[Red]\(0.00\)"/>
    <numFmt numFmtId="180" formatCode="0.0%"/>
    <numFmt numFmtId="181" formatCode="#,##0&quot;人&quot;"/>
    <numFmt numFmtId="182" formatCode="0.0"/>
    <numFmt numFmtId="183" formatCode="@&quot;決算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 &quot;億円&quot;"/>
    <numFmt numFmtId="189" formatCode="#,##0_ &quot;人&quot;"/>
    <numFmt numFmtId="190" formatCode="#,##0_ &quot;％&quot;"/>
    <numFmt numFmtId="191" formatCode="#,##0.0_ &quot;億円&quot;"/>
    <numFmt numFmtId="192" formatCode="#,##0.00_ &quot;億円&quot;"/>
    <numFmt numFmtId="193" formatCode="#,##0.000_ &quot;億円&quot;"/>
    <numFmt numFmtId="194" formatCode="#,##0;&quot;▲ &quot;#,##0"/>
    <numFmt numFmtId="195" formatCode="#,##0.0;[Red]\-#,##0.0"/>
    <numFmt numFmtId="196" formatCode="#,##0,;&quot;▲ &quot;#,##0,"/>
    <numFmt numFmtId="197" formatCode="#,##0&quot;円&quot;"/>
    <numFmt numFmtId="198" formatCode="[$]ggge&quot;年&quot;m&quot;月&quot;d&quot;日&quot;;@"/>
    <numFmt numFmtId="199" formatCode="[$-411]gge&quot;年&quot;m&quot;月&quot;d&quot;日&quot;;@"/>
    <numFmt numFmtId="200" formatCode="[$]gge&quot;年&quot;m&quot;月&quot;d&quot;日&quot;;@"/>
    <numFmt numFmtId="201" formatCode="#,##0_ &quot;点&quot;"/>
    <numFmt numFmtId="202" formatCode="0_);[Red]\(0\)"/>
    <numFmt numFmtId="203" formatCode="#,##0_);[Red]\(#,##0\)"/>
    <numFmt numFmtId="204" formatCode="#,##0,,;&quot;▲ &quot;#,##0,,;&quot;－&quot;"/>
    <numFmt numFmtId="205" formatCode="#,##0&quot;件&quot;"/>
  </numFmts>
  <fonts count="87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6"/>
      <name val="游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11"/>
      <name val="ＭＳ Ｐゴシック"/>
      <family val="3"/>
    </font>
    <font>
      <b/>
      <sz val="24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14"/>
      <name val="ＭＳ Ｐゴシック"/>
      <family val="3"/>
    </font>
    <font>
      <b/>
      <sz val="10"/>
      <name val="游ゴシック"/>
      <family val="3"/>
    </font>
    <font>
      <b/>
      <sz val="11"/>
      <color indexed="8"/>
      <name val="游ゴシック"/>
      <family val="3"/>
    </font>
    <font>
      <b/>
      <sz val="12"/>
      <name val="游ゴシック"/>
      <family val="3"/>
    </font>
    <font>
      <sz val="11"/>
      <color indexed="8"/>
      <name val="HG丸ｺﾞｼｯｸM-PRO"/>
      <family val="3"/>
    </font>
    <font>
      <b/>
      <sz val="11"/>
      <color indexed="8"/>
      <name val="HG丸ｺﾞｼｯｸM-PRO"/>
      <family val="3"/>
    </font>
    <font>
      <b/>
      <sz val="12"/>
      <name val="HG丸ｺﾞｼｯｸM-PRO"/>
      <family val="3"/>
    </font>
    <font>
      <sz val="11"/>
      <color indexed="8"/>
      <name val="ＭＳ Ｐゴシック"/>
      <family val="3"/>
    </font>
    <font>
      <sz val="11"/>
      <name val="游ゴシック"/>
      <family val="3"/>
    </font>
    <font>
      <sz val="10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u val="single"/>
      <sz val="11"/>
      <color indexed="25"/>
      <name val="游ゴシック"/>
      <family val="3"/>
    </font>
    <font>
      <sz val="11"/>
      <color indexed="17"/>
      <name val="游ゴシック"/>
      <family val="3"/>
    </font>
    <font>
      <b/>
      <sz val="14"/>
      <color indexed="8"/>
      <name val="游ゴシック"/>
      <family val="3"/>
    </font>
    <font>
      <b/>
      <sz val="14"/>
      <color indexed="8"/>
      <name val="ＭＳ Ｐゴシック"/>
      <family val="3"/>
    </font>
    <font>
      <u val="single"/>
      <sz val="11"/>
      <color indexed="49"/>
      <name val="游ゴシック"/>
      <family val="3"/>
    </font>
    <font>
      <b/>
      <sz val="12"/>
      <color indexed="8"/>
      <name val="ＭＳ Ｐゴシック"/>
      <family val="3"/>
    </font>
    <font>
      <b/>
      <u val="single"/>
      <sz val="11"/>
      <color indexed="8"/>
      <name val="游ゴシック"/>
      <family val="3"/>
    </font>
    <font>
      <sz val="9"/>
      <color indexed="8"/>
      <name val="游ゴシック"/>
      <family val="3"/>
    </font>
    <font>
      <b/>
      <sz val="9"/>
      <color indexed="8"/>
      <name val="游ゴシック"/>
      <family val="3"/>
    </font>
    <font>
      <sz val="9"/>
      <color indexed="8"/>
      <name val="ＭＳ Ｐゴシック"/>
      <family val="3"/>
    </font>
    <font>
      <u val="single"/>
      <sz val="11"/>
      <color indexed="12"/>
      <name val="游ゴシック"/>
      <family val="3"/>
    </font>
    <font>
      <b/>
      <sz val="14"/>
      <name val="游ゴシック"/>
      <family val="3"/>
    </font>
    <font>
      <sz val="10"/>
      <color indexed="8"/>
      <name val="游ゴシック"/>
      <family val="3"/>
    </font>
    <font>
      <b/>
      <sz val="11"/>
      <name val="游ゴシック"/>
      <family val="3"/>
    </font>
    <font>
      <b/>
      <sz val="18"/>
      <color indexed="8"/>
      <name val="游ゴシック"/>
      <family val="3"/>
    </font>
    <font>
      <b/>
      <sz val="16"/>
      <name val="游ゴシック"/>
      <family val="3"/>
    </font>
    <font>
      <b/>
      <sz val="10"/>
      <color indexed="8"/>
      <name val="游ゴシック"/>
      <family val="3"/>
    </font>
    <font>
      <b/>
      <i/>
      <sz val="10"/>
      <name val="游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b/>
      <sz val="14"/>
      <color rgb="FF000000"/>
      <name val="Calibri"/>
      <family val="3"/>
    </font>
    <font>
      <b/>
      <sz val="14"/>
      <color theme="1"/>
      <name val="ＭＳ Ｐゴシック"/>
      <family val="3"/>
    </font>
    <font>
      <u val="single"/>
      <sz val="11"/>
      <color theme="4" tint="-0.24997000396251678"/>
      <name val="Calibri"/>
      <family val="3"/>
    </font>
    <font>
      <b/>
      <sz val="12"/>
      <color theme="1"/>
      <name val="ＭＳ Ｐゴシック"/>
      <family val="3"/>
    </font>
    <font>
      <b/>
      <sz val="12"/>
      <name val="Calibri"/>
      <family val="3"/>
    </font>
    <font>
      <b/>
      <u val="single"/>
      <sz val="11"/>
      <color theme="1"/>
      <name val="Calibri"/>
      <family val="3"/>
    </font>
    <font>
      <sz val="9"/>
      <color theme="1"/>
      <name val="Calibri"/>
      <family val="3"/>
    </font>
    <font>
      <b/>
      <sz val="9"/>
      <color theme="1"/>
      <name val="Calibri"/>
      <family val="3"/>
    </font>
    <font>
      <sz val="9"/>
      <color theme="1"/>
      <name val="ＭＳ Ｐゴシック"/>
      <family val="3"/>
    </font>
    <font>
      <u val="single"/>
      <sz val="11"/>
      <color indexed="12"/>
      <name val="Calibri"/>
      <family val="3"/>
    </font>
    <font>
      <b/>
      <sz val="14"/>
      <name val="Calibri"/>
      <family val="3"/>
    </font>
    <font>
      <sz val="10"/>
      <color theme="1"/>
      <name val="Calibri"/>
      <family val="3"/>
    </font>
    <font>
      <sz val="11"/>
      <name val="Calibri"/>
      <family val="3"/>
    </font>
    <font>
      <b/>
      <sz val="11"/>
      <name val="Calibri"/>
      <family val="3"/>
    </font>
    <font>
      <b/>
      <sz val="18"/>
      <color theme="1"/>
      <name val="Calibri"/>
      <family val="3"/>
    </font>
    <font>
      <b/>
      <sz val="16"/>
      <name val="Calibri"/>
      <family val="3"/>
    </font>
    <font>
      <b/>
      <i/>
      <sz val="10"/>
      <name val="Calibri"/>
      <family val="3"/>
    </font>
    <font>
      <b/>
      <sz val="10"/>
      <color theme="1"/>
      <name val="Calibri"/>
      <family val="3"/>
    </font>
    <font>
      <sz val="1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 style="thin"/>
      <bottom/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/>
      <right style="thin"/>
      <top style="medium"/>
      <bottom style="medium"/>
    </border>
    <border>
      <left style="medium"/>
      <right/>
      <top style="medium"/>
      <bottom>
        <color indexed="63"/>
      </bottom>
    </border>
    <border>
      <left/>
      <right/>
      <top style="medium"/>
      <bottom>
        <color indexed="63"/>
      </bottom>
    </border>
    <border>
      <left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/>
      <right style="thin"/>
      <top style="thin"/>
      <bottom/>
    </border>
    <border>
      <left style="medium"/>
      <right style="thin"/>
      <top style="medium"/>
      <bottom>
        <color indexed="63"/>
      </bottom>
    </border>
    <border>
      <left/>
      <right style="thin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6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6" borderId="1" applyNumberFormat="0" applyAlignment="0" applyProtection="0"/>
    <xf numFmtId="0" fontId="54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5" fillId="0" borderId="3" applyNumberFormat="0" applyFill="0" applyAlignment="0" applyProtection="0"/>
    <xf numFmtId="0" fontId="56" fillId="29" borderId="0" applyNumberFormat="0" applyBorder="0" applyAlignment="0" applyProtection="0"/>
    <xf numFmtId="0" fontId="57" fillId="30" borderId="4" applyNumberFormat="0" applyAlignment="0" applyProtection="0"/>
    <xf numFmtId="0" fontId="5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6" fillId="0" borderId="0" applyFont="0" applyFill="0" applyBorder="0" applyAlignment="0" applyProtection="0"/>
    <xf numFmtId="38" fontId="6" fillId="0" borderId="0" applyFon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0" borderId="9" applyNumberFormat="0" applyAlignment="0" applyProtection="0"/>
    <xf numFmtId="0" fontId="6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5" fillId="31" borderId="4" applyNumberFormat="0" applyAlignment="0" applyProtection="0"/>
    <xf numFmtId="0" fontId="66" fillId="0" borderId="0" applyNumberFormat="0" applyFill="0" applyBorder="0" applyAlignment="0" applyProtection="0"/>
    <xf numFmtId="0" fontId="67" fillId="32" borderId="0" applyNumberFormat="0" applyBorder="0" applyAlignment="0" applyProtection="0"/>
  </cellStyleXfs>
  <cellXfs count="390">
    <xf numFmtId="0" fontId="0" fillId="0" borderId="0" xfId="0" applyFont="1" applyAlignment="1">
      <alignment/>
    </xf>
    <xf numFmtId="0" fontId="4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 shrinkToFit="1"/>
    </xf>
    <xf numFmtId="0" fontId="4" fillId="0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9" fillId="0" borderId="0" xfId="0" applyFont="1" applyFill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left" vertical="center" shrinkToFit="1"/>
    </xf>
    <xf numFmtId="181" fontId="0" fillId="0" borderId="0" xfId="0" applyNumberFormat="1" applyFont="1" applyFill="1" applyBorder="1" applyAlignment="1">
      <alignment horizontal="right"/>
    </xf>
    <xf numFmtId="0" fontId="5" fillId="0" borderId="10" xfId="0" applyFont="1" applyBorder="1" applyAlignment="1">
      <alignment horizontal="right" vertical="center" wrapText="1"/>
    </xf>
    <xf numFmtId="0" fontId="0" fillId="0" borderId="11" xfId="0" applyFont="1" applyBorder="1" applyAlignment="1">
      <alignment vertical="center" wrapText="1"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centerContinuous" vertical="center" wrapText="1"/>
    </xf>
    <xf numFmtId="0" fontId="0" fillId="0" borderId="0" xfId="0" applyFont="1" applyFill="1" applyAlignment="1">
      <alignment vertical="center"/>
    </xf>
    <xf numFmtId="0" fontId="68" fillId="0" borderId="0" xfId="0" applyFont="1" applyFill="1" applyAlignment="1">
      <alignment/>
    </xf>
    <xf numFmtId="0" fontId="5" fillId="0" borderId="10" xfId="0" applyFont="1" applyFill="1" applyBorder="1" applyAlignment="1">
      <alignment horizontal="right" vertical="center" wrapText="1"/>
    </xf>
    <xf numFmtId="0" fontId="0" fillId="0" borderId="11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 vertical="center" wrapText="1"/>
    </xf>
    <xf numFmtId="0" fontId="68" fillId="0" borderId="12" xfId="0" applyFont="1" applyBorder="1" applyAlignment="1">
      <alignment horizontal="center"/>
    </xf>
    <xf numFmtId="0" fontId="69" fillId="0" borderId="0" xfId="0" applyFont="1" applyAlignment="1">
      <alignment/>
    </xf>
    <xf numFmtId="181" fontId="0" fillId="0" borderId="13" xfId="0" applyNumberFormat="1" applyFont="1" applyBorder="1" applyAlignment="1">
      <alignment vertical="center"/>
    </xf>
    <xf numFmtId="181" fontId="0" fillId="0" borderId="13" xfId="0" applyNumberFormat="1" applyFont="1" applyFill="1" applyBorder="1" applyAlignment="1">
      <alignment vertical="center"/>
    </xf>
    <xf numFmtId="181" fontId="0" fillId="0" borderId="14" xfId="0" applyNumberFormat="1" applyFont="1" applyFill="1" applyBorder="1" applyAlignment="1">
      <alignment vertical="center"/>
    </xf>
    <xf numFmtId="176" fontId="0" fillId="0" borderId="14" xfId="0" applyNumberFormat="1" applyFont="1" applyFill="1" applyBorder="1" applyAlignment="1">
      <alignment horizontal="center" vertical="center"/>
    </xf>
    <xf numFmtId="194" fontId="0" fillId="0" borderId="0" xfId="49" applyNumberFormat="1" applyFont="1" applyAlignment="1">
      <alignment/>
    </xf>
    <xf numFmtId="196" fontId="0" fillId="0" borderId="0" xfId="49" applyNumberFormat="1" applyFont="1" applyAlignment="1">
      <alignment/>
    </xf>
    <xf numFmtId="194" fontId="0" fillId="0" borderId="0" xfId="49" applyNumberFormat="1" applyFont="1" applyAlignment="1">
      <alignment/>
    </xf>
    <xf numFmtId="196" fontId="0" fillId="0" borderId="0" xfId="49" applyNumberFormat="1" applyFont="1" applyAlignment="1">
      <alignment/>
    </xf>
    <xf numFmtId="0" fontId="0" fillId="33" borderId="13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0" fillId="33" borderId="16" xfId="0" applyFont="1" applyFill="1" applyBorder="1" applyAlignment="1">
      <alignment/>
    </xf>
    <xf numFmtId="0" fontId="70" fillId="0" borderId="15" xfId="0" applyFont="1" applyFill="1" applyBorder="1" applyAlignment="1">
      <alignment vertical="center"/>
    </xf>
    <xf numFmtId="0" fontId="70" fillId="0" borderId="16" xfId="0" applyFont="1" applyFill="1" applyBorder="1" applyAlignment="1">
      <alignment vertical="center"/>
    </xf>
    <xf numFmtId="196" fontId="0" fillId="0" borderId="0" xfId="49" applyNumberFormat="1" applyFont="1" applyAlignment="1">
      <alignment vertical="center"/>
    </xf>
    <xf numFmtId="0" fontId="0" fillId="0" borderId="0" xfId="0" applyAlignment="1">
      <alignment vertical="center"/>
    </xf>
    <xf numFmtId="194" fontId="0" fillId="0" borderId="0" xfId="49" applyNumberFormat="1" applyFont="1" applyAlignment="1">
      <alignment horizontal="left" vertical="center"/>
    </xf>
    <xf numFmtId="196" fontId="0" fillId="0" borderId="0" xfId="49" applyNumberFormat="1" applyFont="1" applyAlignment="1">
      <alignment horizontal="left" vertical="center"/>
    </xf>
    <xf numFmtId="194" fontId="62" fillId="33" borderId="14" xfId="49" applyNumberFormat="1" applyFont="1" applyFill="1" applyBorder="1" applyAlignment="1">
      <alignment horizontal="center" vertical="center"/>
    </xf>
    <xf numFmtId="196" fontId="62" fillId="33" borderId="14" xfId="49" applyNumberFormat="1" applyFont="1" applyFill="1" applyBorder="1" applyAlignment="1">
      <alignment horizontal="center" vertical="center"/>
    </xf>
    <xf numFmtId="0" fontId="62" fillId="33" borderId="13" xfId="0" applyFont="1" applyFill="1" applyBorder="1" applyAlignment="1">
      <alignment horizontal="center" vertical="center" shrinkToFit="1"/>
    </xf>
    <xf numFmtId="0" fontId="62" fillId="33" borderId="17" xfId="0" applyFont="1" applyFill="1" applyBorder="1" applyAlignment="1">
      <alignment shrinkToFit="1"/>
    </xf>
    <xf numFmtId="0" fontId="62" fillId="33" borderId="18" xfId="0" applyFont="1" applyFill="1" applyBorder="1" applyAlignment="1">
      <alignment shrinkToFit="1"/>
    </xf>
    <xf numFmtId="0" fontId="62" fillId="33" borderId="0" xfId="0" applyFont="1" applyFill="1" applyAlignment="1">
      <alignment shrinkToFit="1"/>
    </xf>
    <xf numFmtId="0" fontId="62" fillId="33" borderId="14" xfId="0" applyFont="1" applyFill="1" applyBorder="1" applyAlignment="1">
      <alignment horizontal="center" vertical="center" shrinkToFit="1"/>
    </xf>
    <xf numFmtId="0" fontId="62" fillId="33" borderId="0" xfId="0" applyFont="1" applyFill="1" applyAlignment="1">
      <alignment/>
    </xf>
    <xf numFmtId="0" fontId="62" fillId="33" borderId="17" xfId="0" applyFont="1" applyFill="1" applyBorder="1" applyAlignment="1">
      <alignment/>
    </xf>
    <xf numFmtId="0" fontId="62" fillId="33" borderId="15" xfId="0" applyFont="1" applyFill="1" applyBorder="1" applyAlignment="1">
      <alignment/>
    </xf>
    <xf numFmtId="0" fontId="62" fillId="33" borderId="13" xfId="0" applyFont="1" applyFill="1" applyBorder="1" applyAlignment="1">
      <alignment/>
    </xf>
    <xf numFmtId="0" fontId="62" fillId="33" borderId="16" xfId="0" applyFont="1" applyFill="1" applyBorder="1" applyAlignment="1">
      <alignment/>
    </xf>
    <xf numFmtId="176" fontId="62" fillId="34" borderId="19" xfId="52" applyNumberFormat="1" applyFont="1" applyFill="1" applyBorder="1" applyAlignment="1">
      <alignment vertical="center"/>
    </xf>
    <xf numFmtId="176" fontId="62" fillId="34" borderId="14" xfId="52" applyNumberFormat="1" applyFont="1" applyFill="1" applyBorder="1" applyAlignment="1">
      <alignment vertical="center"/>
    </xf>
    <xf numFmtId="176" fontId="62" fillId="34" borderId="11" xfId="52" applyNumberFormat="1" applyFont="1" applyFill="1" applyBorder="1" applyAlignment="1">
      <alignment vertical="center" textRotation="255" wrapText="1"/>
    </xf>
    <xf numFmtId="194" fontId="0" fillId="0" borderId="14" xfId="49" applyNumberFormat="1" applyFont="1" applyBorder="1" applyAlignment="1">
      <alignment vertical="center"/>
    </xf>
    <xf numFmtId="194" fontId="0" fillId="0" borderId="20" xfId="49" applyNumberFormat="1" applyFont="1" applyBorder="1" applyAlignment="1">
      <alignment vertical="center"/>
    </xf>
    <xf numFmtId="194" fontId="0" fillId="0" borderId="0" xfId="49" applyNumberFormat="1" applyFont="1" applyAlignment="1">
      <alignment vertical="center"/>
    </xf>
    <xf numFmtId="196" fontId="0" fillId="0" borderId="14" xfId="49" applyNumberFormat="1" applyFont="1" applyBorder="1" applyAlignment="1">
      <alignment vertical="center"/>
    </xf>
    <xf numFmtId="194" fontId="0" fillId="0" borderId="19" xfId="49" applyNumberFormat="1" applyFont="1" applyBorder="1" applyAlignment="1">
      <alignment vertical="center"/>
    </xf>
    <xf numFmtId="0" fontId="62" fillId="34" borderId="19" xfId="0" applyFont="1" applyFill="1" applyBorder="1" applyAlignment="1">
      <alignment horizontal="left" vertical="center" wrapText="1"/>
    </xf>
    <xf numFmtId="0" fontId="62" fillId="34" borderId="14" xfId="0" applyFont="1" applyFill="1" applyBorder="1" applyAlignment="1">
      <alignment vertical="center" wrapText="1"/>
    </xf>
    <xf numFmtId="0" fontId="62" fillId="34" borderId="21" xfId="0" applyFont="1" applyFill="1" applyBorder="1" applyAlignment="1">
      <alignment vertical="center" wrapText="1"/>
    </xf>
    <xf numFmtId="0" fontId="9" fillId="0" borderId="10" xfId="0" applyFont="1" applyBorder="1" applyAlignment="1">
      <alignment horizontal="left" vertical="center"/>
    </xf>
    <xf numFmtId="0" fontId="71" fillId="0" borderId="0" xfId="0" applyFont="1" applyAlignment="1">
      <alignment/>
    </xf>
    <xf numFmtId="0" fontId="62" fillId="34" borderId="13" xfId="0" applyFont="1" applyFill="1" applyBorder="1" applyAlignment="1">
      <alignment vertical="center"/>
    </xf>
    <xf numFmtId="0" fontId="62" fillId="34" borderId="15" xfId="0" applyFont="1" applyFill="1" applyBorder="1" applyAlignment="1">
      <alignment vertical="center"/>
    </xf>
    <xf numFmtId="0" fontId="62" fillId="33" borderId="11" xfId="0" applyFont="1" applyFill="1" applyBorder="1" applyAlignment="1">
      <alignment vertical="center" shrinkToFit="1"/>
    </xf>
    <xf numFmtId="0" fontId="62" fillId="33" borderId="22" xfId="0" applyFont="1" applyFill="1" applyBorder="1" applyAlignment="1">
      <alignment vertical="center" shrinkToFit="1"/>
    </xf>
    <xf numFmtId="181" fontId="72" fillId="35" borderId="13" xfId="0" applyNumberFormat="1" applyFont="1" applyFill="1" applyBorder="1" applyAlignment="1">
      <alignment vertical="center"/>
    </xf>
    <xf numFmtId="0" fontId="62" fillId="33" borderId="13" xfId="0" applyFont="1" applyFill="1" applyBorder="1" applyAlignment="1">
      <alignment vertical="center"/>
    </xf>
    <xf numFmtId="194" fontId="62" fillId="8" borderId="14" xfId="49" applyNumberFormat="1" applyFont="1" applyFill="1" applyBorder="1" applyAlignment="1">
      <alignment vertical="center"/>
    </xf>
    <xf numFmtId="194" fontId="62" fillId="8" borderId="19" xfId="49" applyNumberFormat="1" applyFont="1" applyFill="1" applyBorder="1" applyAlignment="1">
      <alignment vertical="center"/>
    </xf>
    <xf numFmtId="196" fontId="62" fillId="8" borderId="14" xfId="49" applyNumberFormat="1" applyFont="1" applyFill="1" applyBorder="1" applyAlignment="1">
      <alignment vertical="center"/>
    </xf>
    <xf numFmtId="196" fontId="62" fillId="8" borderId="19" xfId="49" applyNumberFormat="1" applyFont="1" applyFill="1" applyBorder="1" applyAlignment="1">
      <alignment vertical="center"/>
    </xf>
    <xf numFmtId="194" fontId="62" fillId="8" borderId="20" xfId="49" applyNumberFormat="1" applyFont="1" applyFill="1" applyBorder="1" applyAlignment="1">
      <alignment vertical="center"/>
    </xf>
    <xf numFmtId="176" fontId="62" fillId="34" borderId="14" xfId="0" applyNumberFormat="1" applyFont="1" applyFill="1" applyBorder="1" applyAlignment="1">
      <alignment horizontal="left" vertical="center" shrinkToFit="1"/>
    </xf>
    <xf numFmtId="194" fontId="0" fillId="0" borderId="0" xfId="49" applyNumberFormat="1" applyFont="1" applyAlignment="1">
      <alignment horizontal="right" vertical="center"/>
    </xf>
    <xf numFmtId="9" fontId="62" fillId="0" borderId="0" xfId="42" applyFont="1" applyAlignment="1">
      <alignment/>
    </xf>
    <xf numFmtId="9" fontId="0" fillId="0" borderId="0" xfId="42" applyFont="1" applyAlignment="1">
      <alignment/>
    </xf>
    <xf numFmtId="9" fontId="0" fillId="0" borderId="0" xfId="42" applyFont="1" applyAlignment="1">
      <alignment/>
    </xf>
    <xf numFmtId="196" fontId="73" fillId="0" borderId="10" xfId="49" applyNumberFormat="1" applyFont="1" applyBorder="1" applyAlignment="1">
      <alignment horizontal="center"/>
    </xf>
    <xf numFmtId="176" fontId="62" fillId="34" borderId="19" xfId="0" applyNumberFormat="1" applyFont="1" applyFill="1" applyBorder="1" applyAlignment="1">
      <alignment horizontal="left" vertical="center" shrinkToFit="1"/>
    </xf>
    <xf numFmtId="0" fontId="74" fillId="0" borderId="0" xfId="0" applyFont="1" applyAlignment="1">
      <alignment vertical="center"/>
    </xf>
    <xf numFmtId="194" fontId="74" fillId="0" borderId="0" xfId="49" applyNumberFormat="1" applyFont="1" applyAlignment="1">
      <alignment horizontal="left" vertical="center"/>
    </xf>
    <xf numFmtId="194" fontId="74" fillId="0" borderId="0" xfId="49" applyNumberFormat="1" applyFont="1" applyAlignment="1">
      <alignment horizontal="right" vertical="center"/>
    </xf>
    <xf numFmtId="196" fontId="74" fillId="0" borderId="0" xfId="49" applyNumberFormat="1" applyFont="1" applyAlignment="1">
      <alignment horizontal="left" vertical="center"/>
    </xf>
    <xf numFmtId="0" fontId="74" fillId="0" borderId="0" xfId="0" applyFont="1" applyAlignment="1">
      <alignment horizontal="left" vertical="center"/>
    </xf>
    <xf numFmtId="0" fontId="75" fillId="0" borderId="0" xfId="0" applyFont="1" applyAlignment="1">
      <alignment vertical="center"/>
    </xf>
    <xf numFmtId="0" fontId="69" fillId="0" borderId="0" xfId="0" applyFont="1" applyAlignment="1">
      <alignment/>
    </xf>
    <xf numFmtId="194" fontId="62" fillId="8" borderId="23" xfId="49" applyNumberFormat="1" applyFont="1" applyFill="1" applyBorder="1" applyAlignment="1">
      <alignment vertical="center"/>
    </xf>
    <xf numFmtId="194" fontId="62" fillId="8" borderId="24" xfId="49" applyNumberFormat="1" applyFont="1" applyFill="1" applyBorder="1" applyAlignment="1">
      <alignment vertical="center"/>
    </xf>
    <xf numFmtId="196" fontId="62" fillId="8" borderId="23" xfId="49" applyNumberFormat="1" applyFont="1" applyFill="1" applyBorder="1" applyAlignment="1">
      <alignment vertical="center"/>
    </xf>
    <xf numFmtId="194" fontId="62" fillId="8" borderId="25" xfId="49" applyNumberFormat="1" applyFont="1" applyFill="1" applyBorder="1" applyAlignment="1">
      <alignment vertical="center"/>
    </xf>
    <xf numFmtId="196" fontId="62" fillId="8" borderId="25" xfId="49" applyNumberFormat="1" applyFont="1" applyFill="1" applyBorder="1" applyAlignment="1">
      <alignment vertical="center"/>
    </xf>
    <xf numFmtId="176" fontId="62" fillId="33" borderId="26" xfId="0" applyNumberFormat="1" applyFont="1" applyFill="1" applyBorder="1" applyAlignment="1">
      <alignment vertical="center"/>
    </xf>
    <xf numFmtId="0" fontId="62" fillId="33" borderId="27" xfId="0" applyFont="1" applyFill="1" applyBorder="1" applyAlignment="1">
      <alignment/>
    </xf>
    <xf numFmtId="0" fontId="62" fillId="33" borderId="28" xfId="0" applyFont="1" applyFill="1" applyBorder="1" applyAlignment="1">
      <alignment/>
    </xf>
    <xf numFmtId="196" fontId="62" fillId="8" borderId="24" xfId="49" applyNumberFormat="1" applyFont="1" applyFill="1" applyBorder="1" applyAlignment="1">
      <alignment vertical="center"/>
    </xf>
    <xf numFmtId="196" fontId="0" fillId="0" borderId="22" xfId="49" applyNumberFormat="1" applyFont="1" applyBorder="1" applyAlignment="1">
      <alignment vertical="center"/>
    </xf>
    <xf numFmtId="194" fontId="62" fillId="8" borderId="29" xfId="49" applyNumberFormat="1" applyFont="1" applyFill="1" applyBorder="1" applyAlignment="1">
      <alignment vertical="center"/>
    </xf>
    <xf numFmtId="196" fontId="0" fillId="0" borderId="10" xfId="49" applyNumberFormat="1" applyFont="1" applyBorder="1" applyAlignment="1">
      <alignment/>
    </xf>
    <xf numFmtId="0" fontId="76" fillId="0" borderId="0" xfId="0" applyFont="1" applyAlignment="1">
      <alignment vertical="center"/>
    </xf>
    <xf numFmtId="0" fontId="62" fillId="34" borderId="20" xfId="0" applyFont="1" applyFill="1" applyBorder="1" applyAlignment="1">
      <alignment horizontal="left" vertical="center" wrapText="1"/>
    </xf>
    <xf numFmtId="0" fontId="77" fillId="0" borderId="15" xfId="43" applyFont="1" applyFill="1" applyBorder="1" applyAlignment="1" applyProtection="1">
      <alignment horizontal="left" vertical="center"/>
      <protection/>
    </xf>
    <xf numFmtId="0" fontId="77" fillId="0" borderId="16" xfId="43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>
      <alignment vertical="center" wrapText="1"/>
    </xf>
    <xf numFmtId="0" fontId="78" fillId="0" borderId="10" xfId="0" applyFont="1" applyFill="1" applyBorder="1" applyAlignment="1">
      <alignment vertical="center"/>
    </xf>
    <xf numFmtId="176" fontId="0" fillId="0" borderId="21" xfId="0" applyNumberFormat="1" applyFont="1" applyFill="1" applyBorder="1" applyAlignment="1">
      <alignment horizontal="center" vertical="center"/>
    </xf>
    <xf numFmtId="194" fontId="0" fillId="0" borderId="14" xfId="49" applyNumberFormat="1" applyFont="1" applyFill="1" applyBorder="1" applyAlignment="1">
      <alignment vertical="center"/>
    </xf>
    <xf numFmtId="0" fontId="62" fillId="33" borderId="20" xfId="0" applyFont="1" applyFill="1" applyBorder="1" applyAlignment="1">
      <alignment vertical="center" shrinkToFit="1"/>
    </xf>
    <xf numFmtId="181" fontId="0" fillId="0" borderId="21" xfId="0" applyNumberFormat="1" applyFont="1" applyBorder="1" applyAlignment="1">
      <alignment vertical="center"/>
    </xf>
    <xf numFmtId="181" fontId="0" fillId="0" borderId="21" xfId="0" applyNumberFormat="1" applyFont="1" applyFill="1" applyBorder="1" applyAlignment="1">
      <alignment vertical="center"/>
    </xf>
    <xf numFmtId="181" fontId="0" fillId="0" borderId="20" xfId="0" applyNumberFormat="1" applyFont="1" applyFill="1" applyBorder="1" applyAlignment="1">
      <alignment vertical="center"/>
    </xf>
    <xf numFmtId="0" fontId="62" fillId="33" borderId="14" xfId="0" applyFont="1" applyFill="1" applyBorder="1" applyAlignment="1">
      <alignment vertical="center" shrinkToFit="1"/>
    </xf>
    <xf numFmtId="181" fontId="0" fillId="0" borderId="14" xfId="0" applyNumberFormat="1" applyFont="1" applyBorder="1" applyAlignment="1">
      <alignment vertical="center"/>
    </xf>
    <xf numFmtId="192" fontId="0" fillId="0" borderId="14" xfId="0" applyNumberFormat="1" applyFont="1" applyFill="1" applyBorder="1" applyAlignment="1">
      <alignment horizontal="right" vertical="center"/>
    </xf>
    <xf numFmtId="176" fontId="62" fillId="34" borderId="30" xfId="0" applyNumberFormat="1" applyFont="1" applyFill="1" applyBorder="1" applyAlignment="1">
      <alignment vertical="center" shrinkToFit="1"/>
    </xf>
    <xf numFmtId="176" fontId="62" fillId="34" borderId="14" xfId="0" applyNumberFormat="1" applyFont="1" applyFill="1" applyBorder="1" applyAlignment="1">
      <alignment horizontal="left" vertical="center" wrapText="1" shrinkToFit="1"/>
    </xf>
    <xf numFmtId="196" fontId="0" fillId="0" borderId="13" xfId="49" applyNumberFormat="1" applyFont="1" applyBorder="1" applyAlignment="1">
      <alignment vertical="center"/>
    </xf>
    <xf numFmtId="194" fontId="0" fillId="0" borderId="22" xfId="49" applyNumberFormat="1" applyFont="1" applyBorder="1" applyAlignment="1">
      <alignment vertical="center"/>
    </xf>
    <xf numFmtId="196" fontId="0" fillId="0" borderId="20" xfId="49" applyNumberFormat="1" applyFont="1" applyBorder="1" applyAlignment="1">
      <alignment vertical="center"/>
    </xf>
    <xf numFmtId="0" fontId="77" fillId="0" borderId="0" xfId="43" applyFont="1" applyFill="1" applyBorder="1" applyAlignment="1" applyProtection="1">
      <alignment horizontal="center" vertical="center"/>
      <protection/>
    </xf>
    <xf numFmtId="0" fontId="62" fillId="34" borderId="14" xfId="0" applyFont="1" applyFill="1" applyBorder="1" applyAlignment="1">
      <alignment vertical="center"/>
    </xf>
    <xf numFmtId="0" fontId="62" fillId="33" borderId="14" xfId="43" applyFont="1" applyFill="1" applyBorder="1" applyAlignment="1" applyProtection="1">
      <alignment vertical="center" wrapText="1"/>
      <protection/>
    </xf>
    <xf numFmtId="181" fontId="72" fillId="35" borderId="14" xfId="0" applyNumberFormat="1" applyFont="1" applyFill="1" applyBorder="1" applyAlignment="1">
      <alignment vertical="center"/>
    </xf>
    <xf numFmtId="0" fontId="0" fillId="0" borderId="14" xfId="0" applyFont="1" applyFill="1" applyBorder="1" applyAlignment="1">
      <alignment horizontal="center" vertical="center"/>
    </xf>
    <xf numFmtId="0" fontId="0" fillId="36" borderId="18" xfId="0" applyFont="1" applyFill="1" applyBorder="1" applyAlignment="1">
      <alignment horizontal="center" vertical="center"/>
    </xf>
    <xf numFmtId="0" fontId="0" fillId="36" borderId="13" xfId="0" applyFont="1" applyFill="1" applyBorder="1" applyAlignment="1">
      <alignment horizontal="center" vertical="center"/>
    </xf>
    <xf numFmtId="0" fontId="0" fillId="36" borderId="14" xfId="0" applyFont="1" applyFill="1" applyBorder="1" applyAlignment="1">
      <alignment horizontal="center" vertical="center"/>
    </xf>
    <xf numFmtId="189" fontId="0" fillId="0" borderId="17" xfId="0" applyNumberFormat="1" applyFont="1" applyFill="1" applyBorder="1" applyAlignment="1">
      <alignment horizontal="right" vertical="center" wrapText="1"/>
    </xf>
    <xf numFmtId="189" fontId="0" fillId="0" borderId="22" xfId="0" applyNumberFormat="1" applyFont="1" applyFill="1" applyBorder="1" applyAlignment="1">
      <alignment horizontal="right" vertical="center" wrapText="1"/>
    </xf>
    <xf numFmtId="201" fontId="0" fillId="0" borderId="14" xfId="0" applyNumberFormat="1" applyFont="1" applyFill="1" applyBorder="1" applyAlignment="1">
      <alignment horizontal="right" vertical="center" wrapText="1"/>
    </xf>
    <xf numFmtId="196" fontId="79" fillId="0" borderId="0" xfId="49" applyNumberFormat="1" applyFont="1" applyAlignment="1">
      <alignment horizontal="right"/>
    </xf>
    <xf numFmtId="189" fontId="74" fillId="0" borderId="0" xfId="49" applyNumberFormat="1" applyFont="1" applyAlignment="1">
      <alignment horizontal="left" vertical="center"/>
    </xf>
    <xf numFmtId="197" fontId="62" fillId="8" borderId="14" xfId="49" applyNumberFormat="1" applyFont="1" applyFill="1" applyBorder="1" applyAlignment="1">
      <alignment vertical="center"/>
    </xf>
    <xf numFmtId="197" fontId="62" fillId="8" borderId="14" xfId="49" applyNumberFormat="1" applyFont="1" applyFill="1" applyBorder="1" applyAlignment="1">
      <alignment horizontal="right" vertical="center"/>
    </xf>
    <xf numFmtId="194" fontId="0" fillId="0" borderId="13" xfId="49" applyNumberFormat="1" applyFont="1" applyBorder="1" applyAlignment="1">
      <alignment vertical="center"/>
    </xf>
    <xf numFmtId="196" fontId="0" fillId="0" borderId="19" xfId="49" applyNumberFormat="1" applyFont="1" applyBorder="1" applyAlignment="1">
      <alignment vertical="center"/>
    </xf>
    <xf numFmtId="196" fontId="80" fillId="0" borderId="14" xfId="49" applyNumberFormat="1" applyFont="1" applyBorder="1" applyAlignment="1">
      <alignment vertical="center"/>
    </xf>
    <xf numFmtId="196" fontId="80" fillId="0" borderId="20" xfId="49" applyNumberFormat="1" applyFont="1" applyBorder="1" applyAlignment="1">
      <alignment vertical="center"/>
    </xf>
    <xf numFmtId="196" fontId="80" fillId="0" borderId="0" xfId="49" applyNumberFormat="1" applyFont="1" applyBorder="1" applyAlignment="1">
      <alignment vertical="center"/>
    </xf>
    <xf numFmtId="196" fontId="80" fillId="0" borderId="22" xfId="49" applyNumberFormat="1" applyFont="1" applyBorder="1" applyAlignment="1">
      <alignment vertical="center"/>
    </xf>
    <xf numFmtId="196" fontId="80" fillId="0" borderId="0" xfId="49" applyNumberFormat="1" applyFont="1" applyBorder="1" applyAlignment="1">
      <alignment/>
    </xf>
    <xf numFmtId="9" fontId="80" fillId="0" borderId="0" xfId="42" applyFont="1" applyBorder="1" applyAlignment="1">
      <alignment/>
    </xf>
    <xf numFmtId="194" fontId="80" fillId="37" borderId="14" xfId="49" applyNumberFormat="1" applyFont="1" applyFill="1" applyBorder="1" applyAlignment="1">
      <alignment vertical="center"/>
    </xf>
    <xf numFmtId="196" fontId="80" fillId="37" borderId="13" xfId="49" applyNumberFormat="1" applyFont="1" applyFill="1" applyBorder="1" applyAlignment="1">
      <alignment vertical="center"/>
    </xf>
    <xf numFmtId="196" fontId="80" fillId="37" borderId="14" xfId="49" applyNumberFormat="1" applyFont="1" applyFill="1" applyBorder="1" applyAlignment="1">
      <alignment vertical="center"/>
    </xf>
    <xf numFmtId="194" fontId="80" fillId="0" borderId="19" xfId="49" applyNumberFormat="1" applyFont="1" applyFill="1" applyBorder="1" applyAlignment="1">
      <alignment vertical="center"/>
    </xf>
    <xf numFmtId="194" fontId="80" fillId="0" borderId="14" xfId="49" applyNumberFormat="1" applyFont="1" applyFill="1" applyBorder="1" applyAlignment="1">
      <alignment vertical="center"/>
    </xf>
    <xf numFmtId="194" fontId="80" fillId="0" borderId="20" xfId="49" applyNumberFormat="1" applyFont="1" applyBorder="1" applyAlignment="1">
      <alignment vertical="center"/>
    </xf>
    <xf numFmtId="189" fontId="80" fillId="0" borderId="22" xfId="0" applyNumberFormat="1" applyFont="1" applyFill="1" applyBorder="1" applyAlignment="1">
      <alignment horizontal="right" vertical="center" wrapText="1"/>
    </xf>
    <xf numFmtId="201" fontId="80" fillId="0" borderId="14" xfId="0" applyNumberFormat="1" applyFont="1" applyFill="1" applyBorder="1" applyAlignment="1">
      <alignment horizontal="right" vertical="center" wrapText="1"/>
    </xf>
    <xf numFmtId="194" fontId="80" fillId="0" borderId="20" xfId="49" applyNumberFormat="1" applyFont="1" applyFill="1" applyBorder="1" applyAlignment="1">
      <alignment vertical="center"/>
    </xf>
    <xf numFmtId="194" fontId="81" fillId="8" borderId="14" xfId="49" applyNumberFormat="1" applyFont="1" applyFill="1" applyBorder="1" applyAlignment="1">
      <alignment vertical="center"/>
    </xf>
    <xf numFmtId="194" fontId="80" fillId="0" borderId="0" xfId="49" applyNumberFormat="1" applyFont="1" applyBorder="1" applyAlignment="1">
      <alignment vertical="center"/>
    </xf>
    <xf numFmtId="0" fontId="80" fillId="0" borderId="13" xfId="0" applyFont="1" applyFill="1" applyBorder="1" applyAlignment="1">
      <alignment vertical="center"/>
    </xf>
    <xf numFmtId="0" fontId="81" fillId="33" borderId="13" xfId="0" applyFont="1" applyFill="1" applyBorder="1" applyAlignment="1">
      <alignment vertical="center"/>
    </xf>
    <xf numFmtId="0" fontId="81" fillId="34" borderId="13" xfId="0" applyFont="1" applyFill="1" applyBorder="1" applyAlignment="1">
      <alignment vertical="center"/>
    </xf>
    <xf numFmtId="205" fontId="80" fillId="0" borderId="14" xfId="0" applyNumberFormat="1" applyFont="1" applyFill="1" applyBorder="1" applyAlignment="1">
      <alignment vertical="center" wrapText="1"/>
    </xf>
    <xf numFmtId="194" fontId="80" fillId="0" borderId="19" xfId="49" applyNumberFormat="1" applyFont="1" applyBorder="1" applyAlignment="1">
      <alignment vertical="center"/>
    </xf>
    <xf numFmtId="194" fontId="80" fillId="0" borderId="14" xfId="49" applyNumberFormat="1" applyFont="1" applyBorder="1" applyAlignment="1">
      <alignment vertical="center"/>
    </xf>
    <xf numFmtId="181" fontId="80" fillId="0" borderId="20" xfId="0" applyNumberFormat="1" applyFont="1" applyFill="1" applyBorder="1" applyAlignment="1">
      <alignment vertical="center"/>
    </xf>
    <xf numFmtId="194" fontId="81" fillId="8" borderId="31" xfId="49" applyNumberFormat="1" applyFont="1" applyFill="1" applyBorder="1" applyAlignment="1">
      <alignment vertical="center"/>
    </xf>
    <xf numFmtId="194" fontId="81" fillId="8" borderId="29" xfId="49" applyNumberFormat="1" applyFont="1" applyFill="1" applyBorder="1" applyAlignment="1">
      <alignment vertical="center"/>
    </xf>
    <xf numFmtId="196" fontId="81" fillId="8" borderId="14" xfId="49" applyNumberFormat="1" applyFont="1" applyFill="1" applyBorder="1" applyAlignment="1">
      <alignment vertical="center"/>
    </xf>
    <xf numFmtId="196" fontId="81" fillId="8" borderId="29" xfId="49" applyNumberFormat="1" applyFont="1" applyFill="1" applyBorder="1" applyAlignment="1">
      <alignment vertical="center"/>
    </xf>
    <xf numFmtId="196" fontId="81" fillId="8" borderId="19" xfId="49" applyNumberFormat="1" applyFont="1" applyFill="1" applyBorder="1" applyAlignment="1">
      <alignment vertical="center"/>
    </xf>
    <xf numFmtId="197" fontId="81" fillId="8" borderId="14" xfId="49" applyNumberFormat="1" applyFont="1" applyFill="1" applyBorder="1" applyAlignment="1">
      <alignment vertical="center"/>
    </xf>
    <xf numFmtId="196" fontId="0" fillId="0" borderId="0" xfId="49" applyNumberFormat="1" applyFont="1" applyBorder="1" applyAlignment="1">
      <alignment vertical="center"/>
    </xf>
    <xf numFmtId="196" fontId="74" fillId="0" borderId="0" xfId="49" applyNumberFormat="1" applyFont="1" applyBorder="1" applyAlignment="1">
      <alignment vertical="center"/>
    </xf>
    <xf numFmtId="196" fontId="0" fillId="0" borderId="0" xfId="49" applyNumberFormat="1" applyFont="1" applyBorder="1" applyAlignment="1">
      <alignment/>
    </xf>
    <xf numFmtId="196" fontId="79" fillId="0" borderId="0" xfId="49" applyNumberFormat="1" applyFont="1" applyBorder="1" applyAlignment="1">
      <alignment horizontal="right"/>
    </xf>
    <xf numFmtId="196" fontId="81" fillId="8" borderId="32" xfId="49" applyNumberFormat="1" applyFont="1" applyFill="1" applyBorder="1" applyAlignment="1">
      <alignment vertical="center"/>
    </xf>
    <xf numFmtId="196" fontId="81" fillId="8" borderId="31" xfId="49" applyNumberFormat="1" applyFont="1" applyFill="1" applyBorder="1" applyAlignment="1">
      <alignment vertical="center"/>
    </xf>
    <xf numFmtId="197" fontId="81" fillId="8" borderId="14" xfId="49" applyNumberFormat="1" applyFont="1" applyFill="1" applyBorder="1" applyAlignment="1">
      <alignment horizontal="right" vertical="center"/>
    </xf>
    <xf numFmtId="196" fontId="0" fillId="37" borderId="14" xfId="49" applyNumberFormat="1" applyFont="1" applyFill="1" applyBorder="1" applyAlignment="1">
      <alignment vertical="center"/>
    </xf>
    <xf numFmtId="196" fontId="62" fillId="8" borderId="20" xfId="49" applyNumberFormat="1" applyFont="1" applyFill="1" applyBorder="1" applyAlignment="1">
      <alignment vertical="center"/>
    </xf>
    <xf numFmtId="196" fontId="62" fillId="8" borderId="29" xfId="49" applyNumberFormat="1" applyFont="1" applyFill="1" applyBorder="1" applyAlignment="1">
      <alignment vertical="center"/>
    </xf>
    <xf numFmtId="196" fontId="0" fillId="37" borderId="19" xfId="49" applyNumberFormat="1" applyFont="1" applyFill="1" applyBorder="1" applyAlignment="1">
      <alignment vertical="center"/>
    </xf>
    <xf numFmtId="196" fontId="80" fillId="0" borderId="14" xfId="49" applyNumberFormat="1" applyFont="1" applyFill="1" applyBorder="1" applyAlignment="1">
      <alignment vertical="center"/>
    </xf>
    <xf numFmtId="196" fontId="0" fillId="37" borderId="20" xfId="49" applyNumberFormat="1" applyFont="1" applyFill="1" applyBorder="1" applyAlignment="1">
      <alignment vertical="center"/>
    </xf>
    <xf numFmtId="0" fontId="82" fillId="0" borderId="0" xfId="0" applyFont="1" applyFill="1" applyAlignment="1">
      <alignment horizontal="right" vertical="center"/>
    </xf>
    <xf numFmtId="0" fontId="77" fillId="0" borderId="14" xfId="43" applyFont="1" applyBorder="1" applyAlignment="1" applyProtection="1">
      <alignment horizontal="left" vertical="center"/>
      <protection/>
    </xf>
    <xf numFmtId="49" fontId="80" fillId="0" borderId="13" xfId="0" applyNumberFormat="1" applyFont="1" applyFill="1" applyBorder="1" applyAlignment="1">
      <alignment vertical="center" wrapText="1"/>
    </xf>
    <xf numFmtId="49" fontId="80" fillId="0" borderId="15" xfId="0" applyNumberFormat="1" applyFont="1" applyFill="1" applyBorder="1" applyAlignment="1">
      <alignment vertical="center"/>
    </xf>
    <xf numFmtId="49" fontId="80" fillId="0" borderId="16" xfId="0" applyNumberFormat="1" applyFont="1" applyFill="1" applyBorder="1" applyAlignment="1">
      <alignment vertical="center"/>
    </xf>
    <xf numFmtId="0" fontId="83" fillId="0" borderId="0" xfId="0" applyFont="1" applyFill="1" applyBorder="1" applyAlignment="1">
      <alignment horizontal="right"/>
    </xf>
    <xf numFmtId="0" fontId="0" fillId="0" borderId="13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62" fillId="34" borderId="20" xfId="0" applyFont="1" applyFill="1" applyBorder="1" applyAlignment="1">
      <alignment horizontal="left" vertical="center" wrapText="1"/>
    </xf>
    <xf numFmtId="0" fontId="62" fillId="34" borderId="19" xfId="0" applyFont="1" applyFill="1" applyBorder="1" applyAlignment="1">
      <alignment horizontal="left" vertical="center" wrapText="1"/>
    </xf>
    <xf numFmtId="0" fontId="62" fillId="34" borderId="22" xfId="0" applyFont="1" applyFill="1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176" fontId="0" fillId="0" borderId="13" xfId="0" applyNumberFormat="1" applyFont="1" applyFill="1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77" fillId="0" borderId="15" xfId="43" applyFont="1" applyFill="1" applyBorder="1" applyAlignment="1" applyProtection="1">
      <alignment horizontal="left" vertical="center"/>
      <protection/>
    </xf>
    <xf numFmtId="0" fontId="77" fillId="0" borderId="15" xfId="43" applyFont="1" applyBorder="1" applyAlignment="1" applyProtection="1">
      <alignment horizontal="left" vertical="center"/>
      <protection/>
    </xf>
    <xf numFmtId="0" fontId="0" fillId="0" borderId="13" xfId="0" applyFont="1" applyFill="1" applyBorder="1" applyAlignment="1">
      <alignment vertical="center" wrapText="1"/>
    </xf>
    <xf numFmtId="0" fontId="0" fillId="0" borderId="15" xfId="0" applyFont="1" applyFill="1" applyBorder="1" applyAlignment="1">
      <alignment vertical="center" wrapText="1"/>
    </xf>
    <xf numFmtId="0" fontId="0" fillId="0" borderId="16" xfId="0" applyFont="1" applyFill="1" applyBorder="1" applyAlignment="1">
      <alignment vertical="center" wrapText="1"/>
    </xf>
    <xf numFmtId="0" fontId="77" fillId="0" borderId="13" xfId="43" applyFont="1" applyFill="1" applyBorder="1" applyAlignment="1" applyProtection="1">
      <alignment vertical="center"/>
      <protection/>
    </xf>
    <xf numFmtId="0" fontId="77" fillId="0" borderId="15" xfId="43" applyFont="1" applyBorder="1" applyAlignment="1" applyProtection="1">
      <alignment vertical="center"/>
      <protection/>
    </xf>
    <xf numFmtId="0" fontId="80" fillId="0" borderId="13" xfId="0" applyFont="1" applyFill="1" applyBorder="1" applyAlignment="1">
      <alignment horizontal="left" vertical="center" wrapText="1"/>
    </xf>
    <xf numFmtId="0" fontId="80" fillId="0" borderId="15" xfId="0" applyFont="1" applyFill="1" applyBorder="1" applyAlignment="1">
      <alignment horizontal="left" vertical="center" wrapText="1"/>
    </xf>
    <xf numFmtId="0" fontId="80" fillId="0" borderId="16" xfId="0" applyFont="1" applyFill="1" applyBorder="1" applyAlignment="1">
      <alignment horizontal="left" vertical="center" wrapText="1"/>
    </xf>
    <xf numFmtId="0" fontId="77" fillId="0" borderId="15" xfId="43" applyFont="1" applyFill="1" applyBorder="1" applyAlignment="1" applyProtection="1">
      <alignment vertical="center"/>
      <protection/>
    </xf>
    <xf numFmtId="0" fontId="80" fillId="0" borderId="13" xfId="0" applyFont="1" applyFill="1" applyBorder="1" applyAlignment="1">
      <alignment vertical="center" wrapText="1"/>
    </xf>
    <xf numFmtId="0" fontId="80" fillId="0" borderId="15" xfId="0" applyFont="1" applyFill="1" applyBorder="1" applyAlignment="1">
      <alignment vertical="center"/>
    </xf>
    <xf numFmtId="0" fontId="80" fillId="0" borderId="16" xfId="0" applyFont="1" applyFill="1" applyBorder="1" applyAlignment="1">
      <alignment vertical="center"/>
    </xf>
    <xf numFmtId="0" fontId="80" fillId="0" borderId="13" xfId="0" applyFont="1" applyFill="1" applyBorder="1" applyAlignment="1">
      <alignment vertical="center"/>
    </xf>
    <xf numFmtId="0" fontId="8" fillId="0" borderId="14" xfId="43" applyFill="1" applyBorder="1" applyAlignment="1" applyProtection="1">
      <alignment horizontal="left" vertical="center"/>
      <protection/>
    </xf>
    <xf numFmtId="0" fontId="0" fillId="0" borderId="20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left" vertical="center"/>
    </xf>
    <xf numFmtId="0" fontId="8" fillId="0" borderId="13" xfId="43" applyFill="1" applyBorder="1" applyAlignment="1" applyProtection="1">
      <alignment vertical="center" wrapText="1"/>
      <protection/>
    </xf>
    <xf numFmtId="0" fontId="8" fillId="0" borderId="15" xfId="43" applyFill="1" applyBorder="1" applyAlignment="1" applyProtection="1">
      <alignment vertical="center" wrapText="1"/>
      <protection/>
    </xf>
    <xf numFmtId="0" fontId="8" fillId="0" borderId="16" xfId="43" applyFill="1" applyBorder="1" applyAlignment="1" applyProtection="1">
      <alignment vertical="center" wrapText="1"/>
      <protection/>
    </xf>
    <xf numFmtId="0" fontId="0" fillId="0" borderId="13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left" vertical="center" wrapText="1"/>
    </xf>
    <xf numFmtId="0" fontId="0" fillId="0" borderId="16" xfId="0" applyFont="1" applyFill="1" applyBorder="1" applyAlignment="1">
      <alignment horizontal="left" vertical="center" wrapText="1"/>
    </xf>
    <xf numFmtId="0" fontId="80" fillId="0" borderId="15" xfId="0" applyFont="1" applyFill="1" applyBorder="1" applyAlignment="1">
      <alignment vertical="center" wrapText="1"/>
    </xf>
    <xf numFmtId="0" fontId="80" fillId="0" borderId="16" xfId="0" applyFont="1" applyFill="1" applyBorder="1" applyAlignment="1">
      <alignment vertical="center" wrapText="1"/>
    </xf>
    <xf numFmtId="188" fontId="0" fillId="0" borderId="13" xfId="0" applyNumberFormat="1" applyFont="1" applyFill="1" applyBorder="1" applyAlignment="1">
      <alignment horizontal="left" vertical="center"/>
    </xf>
    <xf numFmtId="188" fontId="0" fillId="0" borderId="15" xfId="0" applyNumberFormat="1" applyFont="1" applyFill="1" applyBorder="1" applyAlignment="1">
      <alignment horizontal="left" vertical="center"/>
    </xf>
    <xf numFmtId="188" fontId="0" fillId="0" borderId="16" xfId="0" applyNumberFormat="1" applyFont="1" applyFill="1" applyBorder="1" applyAlignment="1">
      <alignment horizontal="left" vertical="center"/>
    </xf>
    <xf numFmtId="0" fontId="0" fillId="0" borderId="20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194" fontId="8" fillId="6" borderId="13" xfId="43" applyNumberFormat="1" applyFill="1" applyBorder="1" applyAlignment="1" applyProtection="1">
      <alignment horizontal="left"/>
      <protection/>
    </xf>
    <xf numFmtId="194" fontId="8" fillId="6" borderId="15" xfId="43" applyNumberFormat="1" applyFill="1" applyBorder="1" applyAlignment="1" applyProtection="1">
      <alignment horizontal="left"/>
      <protection/>
    </xf>
    <xf numFmtId="194" fontId="8" fillId="6" borderId="16" xfId="43" applyNumberFormat="1" applyFill="1" applyBorder="1" applyAlignment="1" applyProtection="1">
      <alignment horizontal="left"/>
      <protection/>
    </xf>
    <xf numFmtId="176" fontId="84" fillId="33" borderId="13" xfId="0" applyNumberFormat="1" applyFont="1" applyFill="1" applyBorder="1" applyAlignment="1">
      <alignment horizontal="left" vertical="center" shrinkToFit="1"/>
    </xf>
    <xf numFmtId="0" fontId="0" fillId="0" borderId="16" xfId="0" applyBorder="1" applyAlignment="1">
      <alignment horizontal="left" vertical="center" shrinkToFit="1"/>
    </xf>
    <xf numFmtId="176" fontId="62" fillId="34" borderId="13" xfId="0" applyNumberFormat="1" applyFont="1" applyFill="1" applyBorder="1" applyAlignment="1">
      <alignment horizontal="left" vertical="center" wrapText="1" shrinkToFit="1"/>
    </xf>
    <xf numFmtId="176" fontId="62" fillId="34" borderId="15" xfId="0" applyNumberFormat="1" applyFont="1" applyFill="1" applyBorder="1" applyAlignment="1">
      <alignment horizontal="left" vertical="center" wrapText="1" shrinkToFit="1"/>
    </xf>
    <xf numFmtId="176" fontId="62" fillId="34" borderId="16" xfId="0" applyNumberFormat="1" applyFont="1" applyFill="1" applyBorder="1" applyAlignment="1">
      <alignment horizontal="left" vertical="center" wrapText="1" shrinkToFit="1"/>
    </xf>
    <xf numFmtId="176" fontId="62" fillId="34" borderId="13" xfId="0" applyNumberFormat="1" applyFont="1" applyFill="1" applyBorder="1" applyAlignment="1">
      <alignment horizontal="left" vertical="center" shrinkToFit="1"/>
    </xf>
    <xf numFmtId="0" fontId="0" fillId="0" borderId="15" xfId="0" applyBorder="1" applyAlignment="1">
      <alignment horizontal="left" vertical="center" shrinkToFit="1"/>
    </xf>
    <xf numFmtId="176" fontId="62" fillId="34" borderId="33" xfId="0" applyNumberFormat="1" applyFont="1" applyFill="1" applyBorder="1" applyAlignment="1">
      <alignment horizontal="left" vertical="center" shrinkToFit="1"/>
    </xf>
    <xf numFmtId="176" fontId="62" fillId="34" borderId="23" xfId="0" applyNumberFormat="1" applyFont="1" applyFill="1" applyBorder="1" applyAlignment="1">
      <alignment horizontal="left" vertical="center" shrinkToFit="1"/>
    </xf>
    <xf numFmtId="176" fontId="62" fillId="34" borderId="13" xfId="0" applyNumberFormat="1" applyFont="1" applyFill="1" applyBorder="1" applyAlignment="1">
      <alignment horizontal="left" vertical="center"/>
    </xf>
    <xf numFmtId="176" fontId="62" fillId="34" borderId="15" xfId="0" applyNumberFormat="1" applyFont="1" applyFill="1" applyBorder="1" applyAlignment="1">
      <alignment horizontal="left" vertical="center"/>
    </xf>
    <xf numFmtId="176" fontId="62" fillId="34" borderId="16" xfId="0" applyNumberFormat="1" applyFont="1" applyFill="1" applyBorder="1" applyAlignment="1">
      <alignment horizontal="left" vertical="center"/>
    </xf>
    <xf numFmtId="0" fontId="62" fillId="33" borderId="13" xfId="0" applyFont="1" applyFill="1" applyBorder="1" applyAlignment="1">
      <alignment horizontal="left" vertical="center"/>
    </xf>
    <xf numFmtId="0" fontId="62" fillId="33" borderId="15" xfId="0" applyFont="1" applyFill="1" applyBorder="1" applyAlignment="1">
      <alignment horizontal="left" vertical="center"/>
    </xf>
    <xf numFmtId="0" fontId="62" fillId="33" borderId="16" xfId="0" applyFont="1" applyFill="1" applyBorder="1" applyAlignment="1">
      <alignment horizontal="left" vertical="center"/>
    </xf>
    <xf numFmtId="176" fontId="62" fillId="34" borderId="34" xfId="0" applyNumberFormat="1" applyFont="1" applyFill="1" applyBorder="1" applyAlignment="1">
      <alignment horizontal="left" vertical="center" shrinkToFit="1"/>
    </xf>
    <xf numFmtId="176" fontId="62" fillId="34" borderId="30" xfId="0" applyNumberFormat="1" applyFont="1" applyFill="1" applyBorder="1" applyAlignment="1">
      <alignment horizontal="left" vertical="center" shrinkToFit="1"/>
    </xf>
    <xf numFmtId="0" fontId="62" fillId="33" borderId="21" xfId="0" applyFont="1" applyFill="1" applyBorder="1" applyAlignment="1">
      <alignment horizontal="left" vertical="center" shrinkToFit="1"/>
    </xf>
    <xf numFmtId="0" fontId="62" fillId="33" borderId="11" xfId="0" applyFont="1" applyFill="1" applyBorder="1" applyAlignment="1">
      <alignment horizontal="left" vertical="center" shrinkToFit="1"/>
    </xf>
    <xf numFmtId="0" fontId="62" fillId="33" borderId="35" xfId="0" applyFont="1" applyFill="1" applyBorder="1" applyAlignment="1">
      <alignment horizontal="left" vertical="center" shrinkToFit="1"/>
    </xf>
    <xf numFmtId="0" fontId="71" fillId="0" borderId="10" xfId="0" applyFont="1" applyBorder="1" applyAlignment="1">
      <alignment horizontal="left"/>
    </xf>
    <xf numFmtId="0" fontId="62" fillId="0" borderId="0" xfId="0" applyFont="1" applyBorder="1" applyAlignment="1">
      <alignment horizontal="left"/>
    </xf>
    <xf numFmtId="0" fontId="62" fillId="0" borderId="10" xfId="0" applyFont="1" applyBorder="1" applyAlignment="1">
      <alignment horizontal="left"/>
    </xf>
    <xf numFmtId="176" fontId="62" fillId="34" borderId="13" xfId="0" applyNumberFormat="1" applyFont="1" applyFill="1" applyBorder="1" applyAlignment="1">
      <alignment vertical="center"/>
    </xf>
    <xf numFmtId="176" fontId="62" fillId="34" borderId="16" xfId="0" applyNumberFormat="1" applyFont="1" applyFill="1" applyBorder="1" applyAlignment="1">
      <alignment vertical="center"/>
    </xf>
    <xf numFmtId="176" fontId="62" fillId="34" borderId="19" xfId="0" applyNumberFormat="1" applyFont="1" applyFill="1" applyBorder="1" applyAlignment="1">
      <alignment horizontal="left" vertical="center" shrinkToFit="1"/>
    </xf>
    <xf numFmtId="176" fontId="62" fillId="34" borderId="14" xfId="0" applyNumberFormat="1" applyFont="1" applyFill="1" applyBorder="1" applyAlignment="1">
      <alignment horizontal="left" vertical="center" shrinkToFit="1"/>
    </xf>
    <xf numFmtId="176" fontId="62" fillId="34" borderId="21" xfId="0" applyNumberFormat="1" applyFont="1" applyFill="1" applyBorder="1" applyAlignment="1">
      <alignment horizontal="center" vertical="center" textRotation="255" shrinkToFit="1"/>
    </xf>
    <xf numFmtId="176" fontId="62" fillId="34" borderId="17" xfId="0" applyNumberFormat="1" applyFont="1" applyFill="1" applyBorder="1" applyAlignment="1">
      <alignment horizontal="center" vertical="center" textRotation="255" shrinkToFit="1"/>
    </xf>
    <xf numFmtId="176" fontId="62" fillId="34" borderId="18" xfId="0" applyNumberFormat="1" applyFont="1" applyFill="1" applyBorder="1" applyAlignment="1">
      <alignment horizontal="center" vertical="center" textRotation="255" shrinkToFit="1"/>
    </xf>
    <xf numFmtId="176" fontId="62" fillId="34" borderId="20" xfId="0" applyNumberFormat="1" applyFont="1" applyFill="1" applyBorder="1" applyAlignment="1">
      <alignment horizontal="center" vertical="center" textRotation="255" shrinkToFit="1"/>
    </xf>
    <xf numFmtId="176" fontId="62" fillId="34" borderId="22" xfId="0" applyNumberFormat="1" applyFont="1" applyFill="1" applyBorder="1" applyAlignment="1">
      <alignment horizontal="center" vertical="center" textRotation="255" shrinkToFit="1"/>
    </xf>
    <xf numFmtId="176" fontId="62" fillId="33" borderId="36" xfId="0" applyNumberFormat="1" applyFont="1" applyFill="1" applyBorder="1" applyAlignment="1">
      <alignment horizontal="left" vertical="center" shrinkToFit="1"/>
    </xf>
    <xf numFmtId="176" fontId="62" fillId="33" borderId="24" xfId="0" applyNumberFormat="1" applyFont="1" applyFill="1" applyBorder="1" applyAlignment="1">
      <alignment horizontal="left" vertical="center" shrinkToFit="1"/>
    </xf>
    <xf numFmtId="0" fontId="62" fillId="33" borderId="13" xfId="0" applyFont="1" applyFill="1" applyBorder="1" applyAlignment="1">
      <alignment horizontal="left" vertical="center" shrinkToFit="1"/>
    </xf>
    <xf numFmtId="0" fontId="62" fillId="33" borderId="15" xfId="0" applyFont="1" applyFill="1" applyBorder="1" applyAlignment="1">
      <alignment horizontal="left" vertical="center" shrinkToFit="1"/>
    </xf>
    <xf numFmtId="0" fontId="62" fillId="33" borderId="16" xfId="0" applyFont="1" applyFill="1" applyBorder="1" applyAlignment="1">
      <alignment horizontal="left" vertical="center" shrinkToFit="1"/>
    </xf>
    <xf numFmtId="0" fontId="0" fillId="0" borderId="13" xfId="0" applyFont="1" applyBorder="1" applyAlignment="1">
      <alignment horizontal="left" vertical="top"/>
    </xf>
    <xf numFmtId="0" fontId="0" fillId="0" borderId="15" xfId="0" applyFont="1" applyBorder="1" applyAlignment="1">
      <alignment horizontal="left" vertical="top"/>
    </xf>
    <xf numFmtId="0" fontId="0" fillId="0" borderId="16" xfId="0" applyFont="1" applyBorder="1" applyAlignment="1">
      <alignment horizontal="left" vertical="top"/>
    </xf>
    <xf numFmtId="0" fontId="62" fillId="33" borderId="13" xfId="0" applyFont="1" applyFill="1" applyBorder="1" applyAlignment="1">
      <alignment horizontal="left"/>
    </xf>
    <xf numFmtId="0" fontId="62" fillId="33" borderId="15" xfId="0" applyFont="1" applyFill="1" applyBorder="1" applyAlignment="1">
      <alignment horizontal="left"/>
    </xf>
    <xf numFmtId="0" fontId="62" fillId="33" borderId="16" xfId="0" applyFont="1" applyFill="1" applyBorder="1" applyAlignment="1">
      <alignment horizontal="left"/>
    </xf>
    <xf numFmtId="0" fontId="80" fillId="0" borderId="13" xfId="0" applyFont="1" applyBorder="1" applyAlignment="1">
      <alignment horizontal="left" vertical="top" wrapText="1"/>
    </xf>
    <xf numFmtId="0" fontId="80" fillId="0" borderId="15" xfId="0" applyFont="1" applyBorder="1" applyAlignment="1">
      <alignment horizontal="left" vertical="top"/>
    </xf>
    <xf numFmtId="0" fontId="80" fillId="0" borderId="16" xfId="0" applyFont="1" applyBorder="1" applyAlignment="1">
      <alignment horizontal="left" vertical="top"/>
    </xf>
    <xf numFmtId="0" fontId="80" fillId="0" borderId="15" xfId="0" applyFont="1" applyBorder="1" applyAlignment="1">
      <alignment horizontal="left" vertical="top" wrapText="1"/>
    </xf>
    <xf numFmtId="0" fontId="80" fillId="0" borderId="16" xfId="0" applyFont="1" applyBorder="1" applyAlignment="1">
      <alignment horizontal="left" vertical="top" wrapText="1"/>
    </xf>
    <xf numFmtId="0" fontId="62" fillId="33" borderId="13" xfId="0" applyFont="1" applyFill="1" applyBorder="1" applyAlignment="1">
      <alignment horizontal="left" wrapText="1"/>
    </xf>
    <xf numFmtId="0" fontId="62" fillId="33" borderId="15" xfId="0" applyFont="1" applyFill="1" applyBorder="1" applyAlignment="1">
      <alignment horizontal="left" wrapText="1"/>
    </xf>
    <xf numFmtId="0" fontId="62" fillId="33" borderId="16" xfId="0" applyFont="1" applyFill="1" applyBorder="1" applyAlignment="1">
      <alignment horizontal="left" wrapText="1"/>
    </xf>
    <xf numFmtId="176" fontId="62" fillId="34" borderId="20" xfId="52" applyNumberFormat="1" applyFont="1" applyFill="1" applyBorder="1" applyAlignment="1">
      <alignment horizontal="center" vertical="center" textRotation="255"/>
    </xf>
    <xf numFmtId="176" fontId="62" fillId="34" borderId="22" xfId="52" applyNumberFormat="1" applyFont="1" applyFill="1" applyBorder="1" applyAlignment="1">
      <alignment horizontal="center" vertical="center" textRotation="255"/>
    </xf>
    <xf numFmtId="176" fontId="62" fillId="34" borderId="18" xfId="52" applyNumberFormat="1" applyFont="1" applyFill="1" applyBorder="1" applyAlignment="1">
      <alignment horizontal="center" vertical="center" textRotation="255"/>
    </xf>
    <xf numFmtId="176" fontId="62" fillId="34" borderId="14" xfId="0" applyNumberFormat="1" applyFont="1" applyFill="1" applyBorder="1" applyAlignment="1">
      <alignment horizontal="center" vertical="center" textRotation="255" wrapText="1"/>
    </xf>
    <xf numFmtId="176" fontId="62" fillId="34" borderId="20" xfId="0" applyNumberFormat="1" applyFont="1" applyFill="1" applyBorder="1" applyAlignment="1">
      <alignment horizontal="center" vertical="center" textRotation="255" wrapText="1"/>
    </xf>
    <xf numFmtId="176" fontId="62" fillId="34" borderId="13" xfId="0" applyNumberFormat="1" applyFont="1" applyFill="1" applyBorder="1" applyAlignment="1">
      <alignment vertical="center" shrinkToFit="1"/>
    </xf>
    <xf numFmtId="176" fontId="62" fillId="34" borderId="15" xfId="0" applyNumberFormat="1" applyFont="1" applyFill="1" applyBorder="1" applyAlignment="1">
      <alignment vertical="center" shrinkToFit="1"/>
    </xf>
    <xf numFmtId="176" fontId="62" fillId="34" borderId="16" xfId="0" applyNumberFormat="1" applyFont="1" applyFill="1" applyBorder="1" applyAlignment="1">
      <alignment vertical="center" shrinkToFit="1"/>
    </xf>
    <xf numFmtId="176" fontId="62" fillId="34" borderId="21" xfId="0" applyNumberFormat="1" applyFont="1" applyFill="1" applyBorder="1" applyAlignment="1">
      <alignment vertical="center" shrinkToFit="1"/>
    </xf>
    <xf numFmtId="176" fontId="62" fillId="34" borderId="11" xfId="0" applyNumberFormat="1" applyFont="1" applyFill="1" applyBorder="1" applyAlignment="1">
      <alignment vertical="center" shrinkToFit="1"/>
    </xf>
    <xf numFmtId="176" fontId="62" fillId="34" borderId="35" xfId="0" applyNumberFormat="1" applyFont="1" applyFill="1" applyBorder="1" applyAlignment="1">
      <alignment vertical="center" shrinkToFit="1"/>
    </xf>
    <xf numFmtId="176" fontId="62" fillId="33" borderId="33" xfId="0" applyNumberFormat="1" applyFont="1" applyFill="1" applyBorder="1" applyAlignment="1">
      <alignment vertical="center" shrinkToFit="1"/>
    </xf>
    <xf numFmtId="176" fontId="62" fillId="33" borderId="23" xfId="0" applyNumberFormat="1" applyFont="1" applyFill="1" applyBorder="1" applyAlignment="1">
      <alignment vertical="center" shrinkToFit="1"/>
    </xf>
    <xf numFmtId="176" fontId="62" fillId="34" borderId="13" xfId="0" applyNumberFormat="1" applyFont="1" applyFill="1" applyBorder="1" applyAlignment="1">
      <alignment horizontal="center" vertical="center" wrapText="1" shrinkToFit="1"/>
    </xf>
    <xf numFmtId="176" fontId="62" fillId="34" borderId="15" xfId="0" applyNumberFormat="1" applyFont="1" applyFill="1" applyBorder="1" applyAlignment="1">
      <alignment horizontal="center" vertical="center" wrapText="1" shrinkToFit="1"/>
    </xf>
    <xf numFmtId="0" fontId="62" fillId="33" borderId="20" xfId="0" applyFont="1" applyFill="1" applyBorder="1" applyAlignment="1">
      <alignment horizontal="center" vertical="center" wrapText="1"/>
    </xf>
    <xf numFmtId="0" fontId="62" fillId="33" borderId="22" xfId="0" applyFont="1" applyFill="1" applyBorder="1" applyAlignment="1">
      <alignment horizontal="center" vertical="center" wrapText="1"/>
    </xf>
    <xf numFmtId="0" fontId="62" fillId="33" borderId="18" xfId="0" applyFont="1" applyFill="1" applyBorder="1" applyAlignment="1">
      <alignment horizontal="center" vertical="center" wrapText="1"/>
    </xf>
    <xf numFmtId="0" fontId="84" fillId="33" borderId="13" xfId="0" applyFont="1" applyFill="1" applyBorder="1" applyAlignment="1">
      <alignment vertical="center" shrinkToFit="1"/>
    </xf>
    <xf numFmtId="0" fontId="84" fillId="33" borderId="16" xfId="0" applyFont="1" applyFill="1" applyBorder="1" applyAlignment="1">
      <alignment vertical="center" shrinkToFit="1"/>
    </xf>
    <xf numFmtId="0" fontId="0" fillId="0" borderId="16" xfId="0" applyBorder="1" applyAlignment="1">
      <alignment vertical="center" shrinkToFit="1"/>
    </xf>
    <xf numFmtId="0" fontId="84" fillId="33" borderId="21" xfId="0" applyFont="1" applyFill="1" applyBorder="1" applyAlignment="1">
      <alignment vertical="center" shrinkToFit="1"/>
    </xf>
    <xf numFmtId="0" fontId="84" fillId="33" borderId="35" xfId="0" applyFont="1" applyFill="1" applyBorder="1" applyAlignment="1">
      <alignment vertical="center" shrinkToFit="1"/>
    </xf>
    <xf numFmtId="0" fontId="62" fillId="33" borderId="33" xfId="0" applyFont="1" applyFill="1" applyBorder="1" applyAlignment="1">
      <alignment horizontal="left" vertical="center" shrinkToFit="1"/>
    </xf>
    <xf numFmtId="0" fontId="62" fillId="33" borderId="23" xfId="0" applyFont="1" applyFill="1" applyBorder="1" applyAlignment="1">
      <alignment horizontal="left" vertical="center" shrinkToFit="1"/>
    </xf>
    <xf numFmtId="0" fontId="62" fillId="33" borderId="17" xfId="0" applyFont="1" applyFill="1" applyBorder="1" applyAlignment="1">
      <alignment horizontal="left" vertical="center" shrinkToFit="1"/>
    </xf>
    <xf numFmtId="0" fontId="62" fillId="33" borderId="0" xfId="0" applyFont="1" applyFill="1" applyBorder="1" applyAlignment="1">
      <alignment horizontal="left" vertical="center" shrinkToFit="1"/>
    </xf>
    <xf numFmtId="0" fontId="62" fillId="33" borderId="37" xfId="0" applyFont="1" applyFill="1" applyBorder="1" applyAlignment="1">
      <alignment horizontal="left" vertical="center" shrinkToFit="1"/>
    </xf>
    <xf numFmtId="0" fontId="62" fillId="33" borderId="33" xfId="0" applyFont="1" applyFill="1" applyBorder="1" applyAlignment="1">
      <alignment horizontal="center" vertical="center" shrinkToFit="1"/>
    </xf>
    <xf numFmtId="0" fontId="62" fillId="33" borderId="23" xfId="0" applyFont="1" applyFill="1" applyBorder="1" applyAlignment="1">
      <alignment horizontal="center" vertical="center" shrinkToFit="1"/>
    </xf>
    <xf numFmtId="0" fontId="62" fillId="33" borderId="33" xfId="0" applyFont="1" applyFill="1" applyBorder="1" applyAlignment="1">
      <alignment vertical="center" shrinkToFit="1"/>
    </xf>
    <xf numFmtId="0" fontId="62" fillId="33" borderId="23" xfId="0" applyFont="1" applyFill="1" applyBorder="1" applyAlignment="1">
      <alignment vertical="center" shrinkToFit="1"/>
    </xf>
    <xf numFmtId="0" fontId="62" fillId="33" borderId="17" xfId="0" applyFont="1" applyFill="1" applyBorder="1" applyAlignment="1">
      <alignment horizontal="center" vertical="center" wrapText="1"/>
    </xf>
    <xf numFmtId="0" fontId="62" fillId="34" borderId="13" xfId="0" applyFont="1" applyFill="1" applyBorder="1" applyAlignment="1">
      <alignment horizontal="left" vertical="center"/>
    </xf>
    <xf numFmtId="0" fontId="62" fillId="34" borderId="15" xfId="0" applyFont="1" applyFill="1" applyBorder="1" applyAlignment="1">
      <alignment horizontal="left" vertical="center"/>
    </xf>
    <xf numFmtId="0" fontId="62" fillId="34" borderId="16" xfId="0" applyFont="1" applyFill="1" applyBorder="1" applyAlignment="1">
      <alignment horizontal="left" vertical="center"/>
    </xf>
    <xf numFmtId="176" fontId="62" fillId="34" borderId="22" xfId="0" applyNumberFormat="1" applyFont="1" applyFill="1" applyBorder="1" applyAlignment="1">
      <alignment horizontal="center" vertical="center" textRotation="255" wrapText="1"/>
    </xf>
    <xf numFmtId="176" fontId="62" fillId="34" borderId="18" xfId="0" applyNumberFormat="1" applyFont="1" applyFill="1" applyBorder="1" applyAlignment="1">
      <alignment horizontal="center" vertical="center" textRotation="255" wrapText="1"/>
    </xf>
    <xf numFmtId="176" fontId="62" fillId="33" borderId="21" xfId="0" applyNumberFormat="1" applyFont="1" applyFill="1" applyBorder="1" applyAlignment="1">
      <alignment horizontal="left" vertical="center"/>
    </xf>
    <xf numFmtId="176" fontId="62" fillId="33" borderId="11" xfId="0" applyNumberFormat="1" applyFont="1" applyFill="1" applyBorder="1" applyAlignment="1">
      <alignment horizontal="left" vertical="center"/>
    </xf>
    <xf numFmtId="176" fontId="62" fillId="33" borderId="35" xfId="0" applyNumberFormat="1" applyFont="1" applyFill="1" applyBorder="1" applyAlignment="1">
      <alignment horizontal="left" vertical="center"/>
    </xf>
    <xf numFmtId="176" fontId="84" fillId="33" borderId="13" xfId="0" applyNumberFormat="1" applyFont="1" applyFill="1" applyBorder="1" applyAlignment="1">
      <alignment vertical="center"/>
    </xf>
    <xf numFmtId="176" fontId="84" fillId="33" borderId="16" xfId="0" applyNumberFormat="1" applyFont="1" applyFill="1" applyBorder="1" applyAlignment="1">
      <alignment vertical="center"/>
    </xf>
    <xf numFmtId="176" fontId="84" fillId="33" borderId="13" xfId="0" applyNumberFormat="1" applyFont="1" applyFill="1" applyBorder="1" applyAlignment="1">
      <alignment vertical="center" shrinkToFit="1"/>
    </xf>
    <xf numFmtId="176" fontId="84" fillId="33" borderId="16" xfId="0" applyNumberFormat="1" applyFont="1" applyFill="1" applyBorder="1" applyAlignment="1">
      <alignment vertical="center" shrinkToFit="1"/>
    </xf>
    <xf numFmtId="176" fontId="84" fillId="33" borderId="21" xfId="0" applyNumberFormat="1" applyFont="1" applyFill="1" applyBorder="1" applyAlignment="1">
      <alignment vertical="center"/>
    </xf>
    <xf numFmtId="176" fontId="84" fillId="33" borderId="35" xfId="0" applyNumberFormat="1" applyFont="1" applyFill="1" applyBorder="1" applyAlignment="1">
      <alignment vertical="center"/>
    </xf>
    <xf numFmtId="176" fontId="84" fillId="33" borderId="13" xfId="0" applyNumberFormat="1" applyFont="1" applyFill="1" applyBorder="1" applyAlignment="1">
      <alignment horizontal="left" vertical="top"/>
    </xf>
    <xf numFmtId="176" fontId="84" fillId="33" borderId="16" xfId="0" applyNumberFormat="1" applyFont="1" applyFill="1" applyBorder="1" applyAlignment="1">
      <alignment horizontal="left" vertical="top"/>
    </xf>
    <xf numFmtId="176" fontId="62" fillId="33" borderId="38" xfId="0" applyNumberFormat="1" applyFont="1" applyFill="1" applyBorder="1" applyAlignment="1">
      <alignment horizontal="left" vertical="center"/>
    </xf>
    <xf numFmtId="176" fontId="62" fillId="33" borderId="39" xfId="0" applyNumberFormat="1" applyFont="1" applyFill="1" applyBorder="1" applyAlignment="1">
      <alignment horizontal="left" vertical="center"/>
    </xf>
    <xf numFmtId="176" fontId="62" fillId="33" borderId="25" xfId="0" applyNumberFormat="1" applyFont="1" applyFill="1" applyBorder="1" applyAlignment="1">
      <alignment horizontal="left" vertical="center"/>
    </xf>
    <xf numFmtId="176" fontId="62" fillId="34" borderId="20" xfId="0" applyNumberFormat="1" applyFont="1" applyFill="1" applyBorder="1" applyAlignment="1">
      <alignment horizontal="center" vertical="center" textRotation="255"/>
    </xf>
    <xf numFmtId="176" fontId="62" fillId="34" borderId="22" xfId="0" applyNumberFormat="1" applyFont="1" applyFill="1" applyBorder="1" applyAlignment="1">
      <alignment horizontal="center" vertical="center" textRotation="255"/>
    </xf>
    <xf numFmtId="176" fontId="62" fillId="34" borderId="17" xfId="0" applyNumberFormat="1" applyFont="1" applyFill="1" applyBorder="1" applyAlignment="1">
      <alignment horizontal="center" vertical="center" textRotation="255"/>
    </xf>
    <xf numFmtId="176" fontId="84" fillId="33" borderId="13" xfId="0" applyNumberFormat="1" applyFont="1" applyFill="1" applyBorder="1" applyAlignment="1">
      <alignment horizontal="left" vertical="center" wrapText="1"/>
    </xf>
    <xf numFmtId="176" fontId="84" fillId="33" borderId="16" xfId="0" applyNumberFormat="1" applyFont="1" applyFill="1" applyBorder="1" applyAlignment="1">
      <alignment horizontal="left" vertical="center" wrapText="1"/>
    </xf>
    <xf numFmtId="176" fontId="84" fillId="33" borderId="16" xfId="0" applyNumberFormat="1" applyFont="1" applyFill="1" applyBorder="1" applyAlignment="1">
      <alignment horizontal="left" vertical="center" shrinkToFit="1"/>
    </xf>
    <xf numFmtId="176" fontId="84" fillId="33" borderId="13" xfId="0" applyNumberFormat="1" applyFont="1" applyFill="1" applyBorder="1" applyAlignment="1">
      <alignment horizontal="left" vertical="center"/>
    </xf>
    <xf numFmtId="176" fontId="84" fillId="33" borderId="16" xfId="0" applyNumberFormat="1" applyFont="1" applyFill="1" applyBorder="1" applyAlignment="1">
      <alignment horizontal="left" vertical="center"/>
    </xf>
    <xf numFmtId="176" fontId="62" fillId="33" borderId="17" xfId="0" applyNumberFormat="1" applyFont="1" applyFill="1" applyBorder="1" applyAlignment="1">
      <alignment horizontal="left" vertical="center" wrapText="1"/>
    </xf>
    <xf numFmtId="176" fontId="62" fillId="33" borderId="0" xfId="0" applyNumberFormat="1" applyFont="1" applyFill="1" applyBorder="1" applyAlignment="1">
      <alignment horizontal="left" vertical="center" wrapText="1"/>
    </xf>
    <xf numFmtId="176" fontId="62" fillId="33" borderId="37" xfId="0" applyNumberFormat="1" applyFont="1" applyFill="1" applyBorder="1" applyAlignment="1">
      <alignment horizontal="left" vertical="center" wrapText="1"/>
    </xf>
    <xf numFmtId="176" fontId="62" fillId="33" borderId="21" xfId="0" applyNumberFormat="1" applyFont="1" applyFill="1" applyBorder="1" applyAlignment="1">
      <alignment horizontal="left" vertical="center" wrapText="1"/>
    </xf>
    <xf numFmtId="176" fontId="62" fillId="33" borderId="11" xfId="0" applyNumberFormat="1" applyFont="1" applyFill="1" applyBorder="1" applyAlignment="1">
      <alignment horizontal="left" vertical="center" wrapText="1"/>
    </xf>
    <xf numFmtId="176" fontId="62" fillId="33" borderId="35" xfId="0" applyNumberFormat="1" applyFont="1" applyFill="1" applyBorder="1" applyAlignment="1">
      <alignment horizontal="left" vertical="center" wrapText="1"/>
    </xf>
    <xf numFmtId="176" fontId="84" fillId="33" borderId="13" xfId="0" applyNumberFormat="1" applyFont="1" applyFill="1" applyBorder="1" applyAlignment="1">
      <alignment vertical="center" wrapText="1"/>
    </xf>
    <xf numFmtId="176" fontId="84" fillId="33" borderId="16" xfId="0" applyNumberFormat="1" applyFont="1" applyFill="1" applyBorder="1" applyAlignment="1">
      <alignment vertical="center" wrapText="1"/>
    </xf>
    <xf numFmtId="176" fontId="84" fillId="33" borderId="17" xfId="0" applyNumberFormat="1" applyFont="1" applyFill="1" applyBorder="1" applyAlignment="1">
      <alignment vertical="center" wrapText="1"/>
    </xf>
    <xf numFmtId="176" fontId="84" fillId="33" borderId="37" xfId="0" applyNumberFormat="1" applyFont="1" applyFill="1" applyBorder="1" applyAlignment="1">
      <alignment vertical="center" wrapText="1"/>
    </xf>
    <xf numFmtId="176" fontId="62" fillId="33" borderId="33" xfId="0" applyNumberFormat="1" applyFont="1" applyFill="1" applyBorder="1" applyAlignment="1">
      <alignment horizontal="left" vertical="center" shrinkToFit="1"/>
    </xf>
    <xf numFmtId="176" fontId="62" fillId="33" borderId="23" xfId="0" applyNumberFormat="1" applyFont="1" applyFill="1" applyBorder="1" applyAlignment="1">
      <alignment horizontal="left" vertical="center" shrinkToFit="1"/>
    </xf>
    <xf numFmtId="176" fontId="62" fillId="33" borderId="17" xfId="0" applyNumberFormat="1" applyFont="1" applyFill="1" applyBorder="1" applyAlignment="1">
      <alignment horizontal="left" vertical="center" shrinkToFit="1"/>
    </xf>
    <xf numFmtId="176" fontId="62" fillId="33" borderId="0" xfId="0" applyNumberFormat="1" applyFont="1" applyFill="1" applyBorder="1" applyAlignment="1">
      <alignment horizontal="left" vertical="center" shrinkToFit="1"/>
    </xf>
    <xf numFmtId="176" fontId="62" fillId="33" borderId="37" xfId="0" applyNumberFormat="1" applyFont="1" applyFill="1" applyBorder="1" applyAlignment="1">
      <alignment horizontal="left" vertical="center" shrinkToFit="1"/>
    </xf>
    <xf numFmtId="0" fontId="62" fillId="34" borderId="13" xfId="0" applyFont="1" applyFill="1" applyBorder="1" applyAlignment="1">
      <alignment horizontal="center" vertical="center"/>
    </xf>
    <xf numFmtId="0" fontId="62" fillId="34" borderId="15" xfId="0" applyFont="1" applyFill="1" applyBorder="1" applyAlignment="1">
      <alignment horizontal="center" vertical="center"/>
    </xf>
    <xf numFmtId="0" fontId="62" fillId="34" borderId="16" xfId="0" applyFont="1" applyFill="1" applyBorder="1" applyAlignment="1">
      <alignment horizontal="center" vertical="center"/>
    </xf>
    <xf numFmtId="176" fontId="62" fillId="34" borderId="21" xfId="0" applyNumberFormat="1" applyFont="1" applyFill="1" applyBorder="1" applyAlignment="1">
      <alignment vertical="center"/>
    </xf>
    <xf numFmtId="176" fontId="62" fillId="34" borderId="35" xfId="0" applyNumberFormat="1" applyFont="1" applyFill="1" applyBorder="1" applyAlignment="1">
      <alignment vertical="center"/>
    </xf>
    <xf numFmtId="176" fontId="62" fillId="34" borderId="33" xfId="0" applyNumberFormat="1" applyFont="1" applyFill="1" applyBorder="1" applyAlignment="1">
      <alignment horizontal="left" vertical="center"/>
    </xf>
    <xf numFmtId="176" fontId="62" fillId="34" borderId="23" xfId="0" applyNumberFormat="1" applyFont="1" applyFill="1" applyBorder="1" applyAlignment="1">
      <alignment horizontal="left" vertical="center"/>
    </xf>
    <xf numFmtId="0" fontId="72" fillId="33" borderId="13" xfId="0" applyFont="1" applyFill="1" applyBorder="1" applyAlignment="1">
      <alignment horizontal="center" vertical="center" wrapText="1" shrinkToFit="1"/>
    </xf>
    <xf numFmtId="0" fontId="72" fillId="33" borderId="15" xfId="0" applyFont="1" applyFill="1" applyBorder="1" applyAlignment="1">
      <alignment horizontal="center" vertical="center" wrapText="1" shrinkToFit="1"/>
    </xf>
    <xf numFmtId="0" fontId="72" fillId="33" borderId="16" xfId="0" applyFont="1" applyFill="1" applyBorder="1" applyAlignment="1">
      <alignment horizontal="center" vertical="center" wrapText="1" shrinkToFit="1"/>
    </xf>
    <xf numFmtId="176" fontId="85" fillId="34" borderId="22" xfId="52" applyNumberFormat="1" applyFont="1" applyFill="1" applyBorder="1" applyAlignment="1">
      <alignment horizontal="center" vertical="center" textRotation="255" shrinkToFit="1"/>
    </xf>
    <xf numFmtId="176" fontId="85" fillId="34" borderId="19" xfId="52" applyNumberFormat="1" applyFont="1" applyFill="1" applyBorder="1" applyAlignment="1">
      <alignment horizontal="center" vertical="center" textRotation="255" shrinkToFit="1"/>
    </xf>
    <xf numFmtId="176" fontId="62" fillId="34" borderId="13" xfId="52" applyNumberFormat="1" applyFont="1" applyFill="1" applyBorder="1" applyAlignment="1">
      <alignment vertical="center"/>
    </xf>
    <xf numFmtId="176" fontId="62" fillId="34" borderId="16" xfId="52" applyNumberFormat="1" applyFont="1" applyFill="1" applyBorder="1" applyAlignment="1">
      <alignment vertical="center"/>
    </xf>
    <xf numFmtId="176" fontId="62" fillId="34" borderId="21" xfId="52" applyNumberFormat="1" applyFont="1" applyFill="1" applyBorder="1" applyAlignment="1">
      <alignment vertical="center"/>
    </xf>
    <xf numFmtId="176" fontId="62" fillId="34" borderId="35" xfId="52" applyNumberFormat="1" applyFont="1" applyFill="1" applyBorder="1" applyAlignment="1">
      <alignment vertical="center"/>
    </xf>
    <xf numFmtId="176" fontId="62" fillId="34" borderId="22" xfId="52" applyNumberFormat="1" applyFont="1" applyFill="1" applyBorder="1" applyAlignment="1">
      <alignment horizontal="center" vertical="center" textRotation="255" wrapText="1"/>
    </xf>
    <xf numFmtId="176" fontId="62" fillId="34" borderId="19" xfId="52" applyNumberFormat="1" applyFont="1" applyFill="1" applyBorder="1" applyAlignment="1">
      <alignment horizontal="center" vertical="center" textRotation="255" wrapText="1"/>
    </xf>
    <xf numFmtId="176" fontId="62" fillId="33" borderId="33" xfId="52" applyNumberFormat="1" applyFont="1" applyFill="1" applyBorder="1" applyAlignment="1">
      <alignment horizontal="left" vertical="center" wrapText="1"/>
    </xf>
    <xf numFmtId="176" fontId="62" fillId="33" borderId="23" xfId="52" applyNumberFormat="1" applyFont="1" applyFill="1" applyBorder="1" applyAlignment="1">
      <alignment horizontal="left" vertical="center" wrapText="1"/>
    </xf>
    <xf numFmtId="0" fontId="80" fillId="0" borderId="13" xfId="0" applyFont="1" applyFill="1" applyBorder="1" applyAlignment="1">
      <alignment horizontal="left" vertical="top" wrapText="1"/>
    </xf>
    <xf numFmtId="0" fontId="80" fillId="0" borderId="15" xfId="0" applyFont="1" applyFill="1" applyBorder="1" applyAlignment="1">
      <alignment horizontal="left" vertical="top" wrapText="1"/>
    </xf>
    <xf numFmtId="0" fontId="80" fillId="0" borderId="16" xfId="0" applyFont="1" applyFill="1" applyBorder="1" applyAlignment="1">
      <alignment horizontal="left" vertical="top" wrapText="1"/>
    </xf>
    <xf numFmtId="0" fontId="86" fillId="0" borderId="13" xfId="0" applyFont="1" applyBorder="1" applyAlignment="1">
      <alignment horizontal="left" vertical="top" wrapText="1"/>
    </xf>
    <xf numFmtId="0" fontId="86" fillId="0" borderId="15" xfId="0" applyFont="1" applyBorder="1" applyAlignment="1">
      <alignment horizontal="left" vertical="top" wrapText="1"/>
    </xf>
    <xf numFmtId="0" fontId="86" fillId="0" borderId="16" xfId="0" applyFont="1" applyBorder="1" applyAlignment="1">
      <alignment horizontal="left" vertical="top" wrapTex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5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pref.osaka.lg.jp/houbun/reiki/reiki_honbun/k201RG00001003.html" TargetMode="External" /><Relationship Id="rId2" Type="http://schemas.openxmlformats.org/officeDocument/2006/relationships/hyperlink" Target="https://www.pref.osaka.lg.jp/houbun/reiki/reiki_honbun/k201RG00001005.html" TargetMode="External" /><Relationship Id="rId3" Type="http://schemas.openxmlformats.org/officeDocument/2006/relationships/hyperlink" Target="https://www.pref.osaka.lg.jp/houbun/reiki/reiki_honbun/k201RG00001006.html" TargetMode="External" /><Relationship Id="rId4" Type="http://schemas.openxmlformats.org/officeDocument/2006/relationships/hyperlink" Target="https://www.pref.osaka.lg.jp/houbun/reiki/reiki_honbun/k201RG00001854.html" TargetMode="External" /><Relationship Id="rId5" Type="http://schemas.openxmlformats.org/officeDocument/2006/relationships/hyperlink" Target="https://www.pref.osaka.lg.jp/houbun/reiki/reiki_honbun/k201RG00002249.html" TargetMode="External" /><Relationship Id="rId6" Type="http://schemas.openxmlformats.org/officeDocument/2006/relationships/hyperlink" Target="https://www.pref.osaka.lg.jp/chikikyoiku/" TargetMode="External" /><Relationship Id="rId7" Type="http://schemas.openxmlformats.org/officeDocument/2006/relationships/hyperlink" Target="https://www.library.pref.osaka.jp/site/nakato/" TargetMode="External" /><Relationship Id="rId8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../../../../../Temp/UchidaYos/Downloads/R03_z15-33nakanosimatosyokann%20(9).xlsx" TargetMode="External" /><Relationship Id="rId2" Type="http://schemas.openxmlformats.org/officeDocument/2006/relationships/hyperlink" Target="https://www.pref.osaka.lg.jp/attach/17834/00458254/R04_z15-33nakanosimatosyokann.xlsx" TargetMode="Externa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4"/>
  <sheetViews>
    <sheetView tabSelected="1" view="pageBreakPreview" zoomScaleNormal="80" zoomScaleSheetLayoutView="100" zoomScalePageLayoutView="0" workbookViewId="0" topLeftCell="A1">
      <selection activeCell="B34" sqref="B34:G34"/>
    </sheetView>
  </sheetViews>
  <sheetFormatPr defaultColWidth="9.140625" defaultRowHeight="15"/>
  <cols>
    <col min="1" max="1" width="35.8515625" style="0" customWidth="1"/>
    <col min="2" max="2" width="14.00390625" style="19" customWidth="1"/>
    <col min="3" max="7" width="13.00390625" style="19" customWidth="1"/>
  </cols>
  <sheetData>
    <row r="1" spans="1:7" ht="21.75" customHeight="1" thickBot="1">
      <c r="A1" s="4"/>
      <c r="B1" s="14"/>
      <c r="C1" s="14"/>
      <c r="D1" s="14"/>
      <c r="E1" s="14"/>
      <c r="F1" s="182"/>
      <c r="G1" s="182"/>
    </row>
    <row r="2" spans="1:7" ht="27" thickBot="1">
      <c r="A2" s="21" t="s">
        <v>125</v>
      </c>
      <c r="B2" s="15"/>
      <c r="C2" s="15"/>
      <c r="D2" s="15"/>
      <c r="E2" s="15"/>
      <c r="F2" s="187"/>
      <c r="G2" s="187"/>
    </row>
    <row r="3" spans="1:7" ht="28.5" customHeight="1">
      <c r="A3" s="13" t="s">
        <v>90</v>
      </c>
      <c r="B3" s="13"/>
      <c r="C3" s="13"/>
      <c r="D3" s="13"/>
      <c r="E3" s="13"/>
      <c r="F3" s="13"/>
      <c r="G3" s="13"/>
    </row>
    <row r="4" spans="1:7" ht="18">
      <c r="A4" s="9"/>
      <c r="B4" s="16"/>
      <c r="C4" s="16"/>
      <c r="D4" s="16"/>
      <c r="E4" s="16"/>
      <c r="F4" s="16"/>
      <c r="G4" s="16"/>
    </row>
    <row r="5" spans="1:7" ht="35.25" customHeight="1">
      <c r="A5" s="123" t="s">
        <v>91</v>
      </c>
      <c r="B5" s="214" t="s">
        <v>190</v>
      </c>
      <c r="C5" s="214"/>
      <c r="D5" s="124" t="s">
        <v>202</v>
      </c>
      <c r="E5" s="183" t="s">
        <v>203</v>
      </c>
      <c r="F5" s="183"/>
      <c r="G5" s="183"/>
    </row>
    <row r="6" spans="1:7" s="19" customFormat="1" ht="18">
      <c r="A6" s="20"/>
      <c r="B6" s="122"/>
      <c r="C6" s="122"/>
      <c r="D6" s="106"/>
      <c r="E6" s="106"/>
      <c r="F6" s="106"/>
      <c r="G6" s="106"/>
    </row>
    <row r="7" spans="1:7" ht="21.75">
      <c r="A7" s="63" t="s">
        <v>215</v>
      </c>
      <c r="B7" s="107"/>
      <c r="C7" s="107"/>
      <c r="D7" s="107"/>
      <c r="E7" s="107"/>
      <c r="F7" s="107"/>
      <c r="G7" s="107"/>
    </row>
    <row r="8" spans="1:7" ht="27" customHeight="1">
      <c r="A8" s="191" t="s">
        <v>92</v>
      </c>
      <c r="B8" s="204" t="s">
        <v>174</v>
      </c>
      <c r="C8" s="205"/>
      <c r="D8" s="199" t="s">
        <v>177</v>
      </c>
      <c r="E8" s="200"/>
      <c r="F8" s="104"/>
      <c r="G8" s="105"/>
    </row>
    <row r="9" spans="1:7" ht="25.5" customHeight="1">
      <c r="A9" s="192"/>
      <c r="B9" s="204" t="s">
        <v>176</v>
      </c>
      <c r="C9" s="205"/>
      <c r="D9" s="209" t="s">
        <v>175</v>
      </c>
      <c r="E9" s="205"/>
      <c r="F9" s="34"/>
      <c r="G9" s="35"/>
    </row>
    <row r="10" spans="1:7" ht="38.25" customHeight="1">
      <c r="A10" s="60" t="s">
        <v>128</v>
      </c>
      <c r="B10" s="206" t="s">
        <v>191</v>
      </c>
      <c r="C10" s="207"/>
      <c r="D10" s="207"/>
      <c r="E10" s="207"/>
      <c r="F10" s="207"/>
      <c r="G10" s="208"/>
    </row>
    <row r="11" spans="1:7" ht="35.25" customHeight="1">
      <c r="A11" s="61" t="s">
        <v>133</v>
      </c>
      <c r="B11" s="184" t="s">
        <v>214</v>
      </c>
      <c r="C11" s="185"/>
      <c r="D11" s="185"/>
      <c r="E11" s="185"/>
      <c r="F11" s="185"/>
      <c r="G11" s="186"/>
    </row>
    <row r="12" spans="1:7" ht="36" customHeight="1">
      <c r="A12" s="61" t="s">
        <v>93</v>
      </c>
      <c r="B12" s="201" t="s">
        <v>192</v>
      </c>
      <c r="C12" s="189"/>
      <c r="D12" s="189"/>
      <c r="E12" s="189"/>
      <c r="F12" s="189"/>
      <c r="G12" s="190"/>
    </row>
    <row r="13" spans="1:7" ht="18.75" customHeight="1">
      <c r="A13" s="61" t="s">
        <v>94</v>
      </c>
      <c r="B13" s="188" t="s">
        <v>193</v>
      </c>
      <c r="C13" s="189"/>
      <c r="D13" s="189"/>
      <c r="E13" s="189"/>
      <c r="F13" s="189"/>
      <c r="G13" s="190"/>
    </row>
    <row r="14" spans="1:7" ht="18.75" customHeight="1">
      <c r="A14" s="61" t="s">
        <v>95</v>
      </c>
      <c r="B14" s="188" t="s">
        <v>194</v>
      </c>
      <c r="C14" s="189"/>
      <c r="D14" s="189"/>
      <c r="E14" s="189"/>
      <c r="F14" s="189"/>
      <c r="G14" s="190"/>
    </row>
    <row r="15" spans="1:7" ht="18.75" customHeight="1">
      <c r="A15" s="61" t="s">
        <v>96</v>
      </c>
      <c r="B15" s="213" t="s">
        <v>212</v>
      </c>
      <c r="C15" s="211"/>
      <c r="D15" s="211"/>
      <c r="E15" s="211"/>
      <c r="F15" s="211"/>
      <c r="G15" s="212"/>
    </row>
    <row r="16" spans="1:7" ht="78.75" customHeight="1">
      <c r="A16" s="61" t="s">
        <v>97</v>
      </c>
      <c r="B16" s="210" t="s">
        <v>213</v>
      </c>
      <c r="C16" s="211"/>
      <c r="D16" s="211"/>
      <c r="E16" s="211"/>
      <c r="F16" s="211"/>
      <c r="G16" s="212"/>
    </row>
    <row r="17" spans="1:7" ht="18.75" customHeight="1">
      <c r="A17" s="191" t="s">
        <v>98</v>
      </c>
      <c r="B17" s="215" t="s">
        <v>99</v>
      </c>
      <c r="C17" s="221" t="s">
        <v>100</v>
      </c>
      <c r="D17" s="222"/>
      <c r="E17" s="222"/>
      <c r="F17" s="223"/>
      <c r="G17" s="232"/>
    </row>
    <row r="18" spans="1:7" ht="18">
      <c r="A18" s="193"/>
      <c r="B18" s="216"/>
      <c r="C18" s="126" t="s">
        <v>101</v>
      </c>
      <c r="D18" s="126" t="s">
        <v>102</v>
      </c>
      <c r="E18" s="126" t="s">
        <v>13</v>
      </c>
      <c r="F18" s="126" t="s">
        <v>103</v>
      </c>
      <c r="G18" s="233"/>
    </row>
    <row r="19" spans="1:7" ht="18">
      <c r="A19" s="193"/>
      <c r="B19" s="116" t="s">
        <v>196</v>
      </c>
      <c r="C19" s="116" t="s">
        <v>196</v>
      </c>
      <c r="D19" s="116" t="s">
        <v>196</v>
      </c>
      <c r="E19" s="116" t="s">
        <v>196</v>
      </c>
      <c r="F19" s="116" t="s">
        <v>196</v>
      </c>
      <c r="G19" s="234"/>
    </row>
    <row r="20" spans="1:7" ht="18">
      <c r="A20" s="192"/>
      <c r="B20" s="229" t="s">
        <v>195</v>
      </c>
      <c r="C20" s="230"/>
      <c r="D20" s="230"/>
      <c r="E20" s="230"/>
      <c r="F20" s="230"/>
      <c r="G20" s="231"/>
    </row>
    <row r="21" spans="1:7" ht="42" customHeight="1">
      <c r="A21" s="62" t="s">
        <v>104</v>
      </c>
      <c r="B21" s="210" t="s">
        <v>216</v>
      </c>
      <c r="C21" s="227"/>
      <c r="D21" s="227"/>
      <c r="E21" s="227"/>
      <c r="F21" s="227"/>
      <c r="G21" s="228"/>
    </row>
    <row r="22" spans="1:7" ht="42.75" customHeight="1">
      <c r="A22" s="62" t="s">
        <v>105</v>
      </c>
      <c r="B22" s="201" t="s">
        <v>205</v>
      </c>
      <c r="C22" s="202"/>
      <c r="D22" s="202"/>
      <c r="E22" s="202"/>
      <c r="F22" s="202"/>
      <c r="G22" s="203"/>
    </row>
    <row r="23" spans="1:7" ht="102" customHeight="1">
      <c r="A23" s="61" t="s">
        <v>106</v>
      </c>
      <c r="B23" s="201" t="s">
        <v>208</v>
      </c>
      <c r="C23" s="202"/>
      <c r="D23" s="202"/>
      <c r="E23" s="202"/>
      <c r="F23" s="202"/>
      <c r="G23" s="203"/>
    </row>
    <row r="24" spans="1:7" ht="18.75" customHeight="1">
      <c r="A24" s="191" t="s">
        <v>107</v>
      </c>
      <c r="B24" s="127" t="s">
        <v>108</v>
      </c>
      <c r="C24" s="128" t="s">
        <v>134</v>
      </c>
      <c r="D24" s="128" t="s">
        <v>124</v>
      </c>
      <c r="E24" s="128" t="s">
        <v>135</v>
      </c>
      <c r="F24" s="129" t="s">
        <v>136</v>
      </c>
      <c r="G24" s="129" t="s">
        <v>209</v>
      </c>
    </row>
    <row r="25" spans="1:7" ht="18">
      <c r="A25" s="193"/>
      <c r="B25" s="108" t="s">
        <v>149</v>
      </c>
      <c r="C25" s="130">
        <v>346282</v>
      </c>
      <c r="D25" s="130">
        <v>311391</v>
      </c>
      <c r="E25" s="130">
        <v>203262</v>
      </c>
      <c r="F25" s="131">
        <v>184150</v>
      </c>
      <c r="G25" s="151">
        <v>284002</v>
      </c>
    </row>
    <row r="26" spans="1:7" ht="18">
      <c r="A26" s="194"/>
      <c r="B26" s="26" t="s">
        <v>178</v>
      </c>
      <c r="C26" s="132">
        <v>173262</v>
      </c>
      <c r="D26" s="132">
        <v>159123</v>
      </c>
      <c r="E26" s="132">
        <v>145164</v>
      </c>
      <c r="F26" s="132">
        <v>130432</v>
      </c>
      <c r="G26" s="152">
        <v>146480</v>
      </c>
    </row>
    <row r="27" spans="1:7" ht="18">
      <c r="A27" s="195"/>
      <c r="B27" s="196"/>
      <c r="C27" s="197"/>
      <c r="D27" s="197"/>
      <c r="E27" s="197"/>
      <c r="F27" s="197"/>
      <c r="G27" s="198"/>
    </row>
    <row r="28" spans="1:7" ht="44.25" customHeight="1">
      <c r="A28" s="103" t="s">
        <v>109</v>
      </c>
      <c r="B28" s="217" t="s">
        <v>196</v>
      </c>
      <c r="C28" s="197"/>
      <c r="D28" s="197"/>
      <c r="E28" s="197"/>
      <c r="F28" s="197"/>
      <c r="G28" s="198"/>
    </row>
    <row r="29" spans="1:7" ht="18">
      <c r="A29" s="10"/>
      <c r="B29" s="17"/>
      <c r="C29" s="17"/>
      <c r="D29" s="17"/>
      <c r="E29" s="17"/>
      <c r="F29" s="17"/>
      <c r="G29" s="17"/>
    </row>
    <row r="30" spans="1:7" ht="18">
      <c r="A30" s="63" t="s">
        <v>220</v>
      </c>
      <c r="B30" s="18"/>
      <c r="C30" s="18"/>
      <c r="D30" s="18"/>
      <c r="E30" s="18"/>
      <c r="F30" s="18"/>
      <c r="G30" s="18"/>
    </row>
    <row r="31" spans="1:7" ht="36.75" customHeight="1">
      <c r="A31" s="61" t="s">
        <v>110</v>
      </c>
      <c r="B31" s="201" t="s">
        <v>197</v>
      </c>
      <c r="C31" s="202"/>
      <c r="D31" s="202"/>
      <c r="E31" s="202"/>
      <c r="F31" s="202"/>
      <c r="G31" s="203"/>
    </row>
    <row r="32" spans="1:7" ht="23.25" customHeight="1">
      <c r="A32" s="62" t="s">
        <v>111</v>
      </c>
      <c r="B32" s="201" t="s">
        <v>179</v>
      </c>
      <c r="C32" s="202"/>
      <c r="D32" s="202"/>
      <c r="E32" s="202"/>
      <c r="F32" s="202"/>
      <c r="G32" s="203"/>
    </row>
    <row r="33" spans="1:7" ht="137.25" customHeight="1">
      <c r="A33" s="62" t="s">
        <v>112</v>
      </c>
      <c r="B33" s="224" t="s">
        <v>198</v>
      </c>
      <c r="C33" s="225"/>
      <c r="D33" s="225"/>
      <c r="E33" s="225"/>
      <c r="F33" s="225"/>
      <c r="G33" s="226"/>
    </row>
    <row r="34" spans="1:7" ht="18.75" customHeight="1">
      <c r="A34" s="61" t="s">
        <v>113</v>
      </c>
      <c r="B34" s="218" t="s">
        <v>199</v>
      </c>
      <c r="C34" s="219"/>
      <c r="D34" s="219"/>
      <c r="E34" s="219"/>
      <c r="F34" s="219"/>
      <c r="G34" s="220"/>
    </row>
  </sheetData>
  <sheetProtection/>
  <mergeCells count="31">
    <mergeCell ref="B34:G34"/>
    <mergeCell ref="C17:F17"/>
    <mergeCell ref="B33:G33"/>
    <mergeCell ref="B32:G32"/>
    <mergeCell ref="B21:G21"/>
    <mergeCell ref="B20:G20"/>
    <mergeCell ref="G17:G19"/>
    <mergeCell ref="B22:G22"/>
    <mergeCell ref="B16:G16"/>
    <mergeCell ref="B15:G15"/>
    <mergeCell ref="B12:G12"/>
    <mergeCell ref="B31:G31"/>
    <mergeCell ref="B5:C5"/>
    <mergeCell ref="B17:B18"/>
    <mergeCell ref="B28:G28"/>
    <mergeCell ref="A24:A27"/>
    <mergeCell ref="B27:G27"/>
    <mergeCell ref="D8:E8"/>
    <mergeCell ref="B23:G23"/>
    <mergeCell ref="B8:C8"/>
    <mergeCell ref="B9:C9"/>
    <mergeCell ref="B10:G10"/>
    <mergeCell ref="A17:A20"/>
    <mergeCell ref="D9:E9"/>
    <mergeCell ref="B14:G14"/>
    <mergeCell ref="F1:G1"/>
    <mergeCell ref="E5:G5"/>
    <mergeCell ref="B11:G11"/>
    <mergeCell ref="F2:G2"/>
    <mergeCell ref="B13:G13"/>
    <mergeCell ref="A8:A9"/>
  </mergeCells>
  <hyperlinks>
    <hyperlink ref="B8:C8" r:id="rId1" display="https://www.pref.osaka.lg.jp/houbun/reiki/reiki_honbun/k201RG00001003.html"/>
    <hyperlink ref="D8:E8" r:id="rId2" display="大阪府立図書館庶務規則"/>
    <hyperlink ref="B9:C9" r:id="rId3" display="大阪府立図書館処務規程"/>
    <hyperlink ref="D9:E9" r:id="rId4" display="大阪府立図書館条例施行規則"/>
    <hyperlink ref="B34:G34" r:id="rId5" display="導入済み：平成28年4月1日より（利用料金の詳細はこちら）"/>
    <hyperlink ref="E5:G5" r:id="rId6" display="教育庁　地域教育振興課　社会教育グループ"/>
    <hyperlink ref="B5:C5" r:id="rId7" display="中之島図書館"/>
  </hyperlinks>
  <printOptions/>
  <pageMargins left="0.6299212598425197" right="0.6299212598425197" top="0.5511811023622047" bottom="0.35433070866141736" header="0.31496062992125984" footer="0.31496062992125984"/>
  <pageSetup fitToHeight="0" fitToWidth="1" horizontalDpi="600" verticalDpi="600" orientation="portrait" paperSize="9" scale="71" r:id="rId8"/>
  <headerFooter>
    <oddHeader>&amp;R中之島図書館</oddHeader>
  </headerFooter>
  <rowBreaks count="1" manualBreakCount="1">
    <brk id="2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3"/>
  <sheetViews>
    <sheetView view="pageBreakPreview" zoomScaleSheetLayoutView="100" workbookViewId="0" topLeftCell="A1">
      <selection activeCell="A68" sqref="A68"/>
    </sheetView>
  </sheetViews>
  <sheetFormatPr defaultColWidth="9.140625" defaultRowHeight="15"/>
  <cols>
    <col min="1" max="1" width="4.140625" style="0" customWidth="1"/>
    <col min="2" max="2" width="6.421875" style="0" customWidth="1"/>
    <col min="3" max="3" width="6.140625" style="0" customWidth="1"/>
    <col min="4" max="4" width="16.140625" style="0" customWidth="1"/>
    <col min="5" max="7" width="17.140625" style="27" customWidth="1"/>
    <col min="8" max="9" width="17.140625" style="28" customWidth="1"/>
  </cols>
  <sheetData>
    <row r="1" ht="18.75">
      <c r="A1" s="22" t="s">
        <v>145</v>
      </c>
    </row>
    <row r="2" spans="1:9" ht="11.25" customHeight="1">
      <c r="A2" s="102" t="s">
        <v>171</v>
      </c>
      <c r="B2" s="89"/>
      <c r="C2" s="89"/>
      <c r="D2" s="89"/>
      <c r="E2" s="89"/>
      <c r="F2" s="89"/>
      <c r="G2" s="89"/>
      <c r="H2" s="89"/>
      <c r="I2" s="30"/>
    </row>
    <row r="3" spans="1:9" ht="16.5" customHeight="1">
      <c r="A3" s="258" t="s">
        <v>131</v>
      </c>
      <c r="B3" s="258"/>
      <c r="C3" s="258"/>
      <c r="D3" s="258"/>
      <c r="E3" s="29"/>
      <c r="F3" s="29"/>
      <c r="G3" s="29"/>
      <c r="H3" s="30"/>
      <c r="I3" s="133" t="s">
        <v>204</v>
      </c>
    </row>
    <row r="4" spans="1:9" ht="16.5" customHeight="1">
      <c r="A4" s="272" t="s">
        <v>0</v>
      </c>
      <c r="B4" s="273"/>
      <c r="C4" s="273"/>
      <c r="D4" s="274"/>
      <c r="E4" s="40" t="s">
        <v>154</v>
      </c>
      <c r="F4" s="40" t="s">
        <v>155</v>
      </c>
      <c r="G4" s="40" t="s">
        <v>156</v>
      </c>
      <c r="H4" s="41" t="s">
        <v>157</v>
      </c>
      <c r="I4" s="41" t="s">
        <v>210</v>
      </c>
    </row>
    <row r="5" spans="1:9" ht="15.75" customHeight="1">
      <c r="A5" s="265" t="s">
        <v>1</v>
      </c>
      <c r="B5" s="294" t="s">
        <v>2</v>
      </c>
      <c r="C5" s="295"/>
      <c r="D5" s="296"/>
      <c r="E5" s="55">
        <v>3300</v>
      </c>
      <c r="F5" s="55">
        <v>3300</v>
      </c>
      <c r="G5" s="55">
        <v>3300</v>
      </c>
      <c r="H5" s="55">
        <v>3300</v>
      </c>
      <c r="I5" s="109">
        <v>3300</v>
      </c>
    </row>
    <row r="6" spans="1:9" ht="15.75" customHeight="1">
      <c r="A6" s="266"/>
      <c r="B6" s="294" t="s">
        <v>3</v>
      </c>
      <c r="C6" s="295"/>
      <c r="D6" s="296"/>
      <c r="E6" s="55">
        <v>0</v>
      </c>
      <c r="F6" s="55">
        <v>0</v>
      </c>
      <c r="G6" s="55">
        <v>0</v>
      </c>
      <c r="H6" s="55">
        <v>0</v>
      </c>
      <c r="I6" s="109">
        <v>0</v>
      </c>
    </row>
    <row r="7" spans="1:9" ht="15.75" customHeight="1">
      <c r="A7" s="266"/>
      <c r="B7" s="294" t="s">
        <v>4</v>
      </c>
      <c r="C7" s="295"/>
      <c r="D7" s="296"/>
      <c r="E7" s="55">
        <v>183</v>
      </c>
      <c r="F7" s="55">
        <v>183</v>
      </c>
      <c r="G7" s="55">
        <v>192</v>
      </c>
      <c r="H7" s="55">
        <v>192</v>
      </c>
      <c r="I7" s="149">
        <v>233</v>
      </c>
    </row>
    <row r="8" spans="1:9" ht="15.75" customHeight="1" thickBot="1">
      <c r="A8" s="266"/>
      <c r="B8" s="297" t="s">
        <v>5</v>
      </c>
      <c r="C8" s="298"/>
      <c r="D8" s="299"/>
      <c r="E8" s="56">
        <v>48</v>
      </c>
      <c r="F8" s="56">
        <v>30</v>
      </c>
      <c r="G8" s="56">
        <v>14</v>
      </c>
      <c r="H8" s="56">
        <v>14</v>
      </c>
      <c r="I8" s="153">
        <v>0</v>
      </c>
    </row>
    <row r="9" spans="1:9" ht="15.75" customHeight="1" thickBot="1">
      <c r="A9" s="267"/>
      <c r="B9" s="300" t="s">
        <v>6</v>
      </c>
      <c r="C9" s="301"/>
      <c r="D9" s="301"/>
      <c r="E9" s="90">
        <f>SUM(E5:E8)</f>
        <v>3531</v>
      </c>
      <c r="F9" s="90">
        <f>SUM(F5:F8)</f>
        <v>3513</v>
      </c>
      <c r="G9" s="90">
        <f>SUM(G5:G8)</f>
        <v>3506</v>
      </c>
      <c r="H9" s="90">
        <f>SUM(H5:H8)</f>
        <v>3506</v>
      </c>
      <c r="I9" s="100">
        <f>SUM(I5:I8)</f>
        <v>3533</v>
      </c>
    </row>
    <row r="10" spans="1:9" ht="15.75" customHeight="1">
      <c r="A10" s="268" t="s">
        <v>7</v>
      </c>
      <c r="B10" s="263" t="s">
        <v>79</v>
      </c>
      <c r="C10" s="263"/>
      <c r="D10" s="82" t="s">
        <v>8</v>
      </c>
      <c r="E10" s="160">
        <v>76920</v>
      </c>
      <c r="F10" s="160">
        <v>77917</v>
      </c>
      <c r="G10" s="160">
        <f>76000+1106</f>
        <v>77106</v>
      </c>
      <c r="H10" s="148">
        <f>76000+1463</f>
        <v>77463</v>
      </c>
      <c r="I10" s="148">
        <f>76000</f>
        <v>76000</v>
      </c>
    </row>
    <row r="11" spans="1:9" ht="15.75" customHeight="1">
      <c r="A11" s="269"/>
      <c r="B11" s="264"/>
      <c r="C11" s="264"/>
      <c r="D11" s="76" t="s">
        <v>9</v>
      </c>
      <c r="E11" s="161">
        <v>0</v>
      </c>
      <c r="F11" s="161">
        <v>0</v>
      </c>
      <c r="G11" s="161">
        <v>0</v>
      </c>
      <c r="H11" s="161">
        <v>0</v>
      </c>
      <c r="I11" s="149">
        <v>0</v>
      </c>
    </row>
    <row r="12" spans="1:9" ht="15.75" customHeight="1">
      <c r="A12" s="269"/>
      <c r="B12" s="264"/>
      <c r="C12" s="264"/>
      <c r="D12" s="76" t="s">
        <v>10</v>
      </c>
      <c r="E12" s="154">
        <f>SUM(E10:E11)</f>
        <v>76920</v>
      </c>
      <c r="F12" s="154">
        <f>SUM(F10:F11)</f>
        <v>77917</v>
      </c>
      <c r="G12" s="154">
        <f>SUM(G10:G11)</f>
        <v>77106</v>
      </c>
      <c r="H12" s="154">
        <f>SUM(H10:H11)</f>
        <v>77463</v>
      </c>
      <c r="I12" s="154">
        <f>SUM(I10:I11)</f>
        <v>76000</v>
      </c>
    </row>
    <row r="13" spans="1:9" ht="15.75" customHeight="1">
      <c r="A13" s="269"/>
      <c r="B13" s="302" t="s">
        <v>200</v>
      </c>
      <c r="C13" s="303"/>
      <c r="D13" s="118" t="s">
        <v>201</v>
      </c>
      <c r="E13" s="149">
        <v>0</v>
      </c>
      <c r="F13" s="149">
        <v>0</v>
      </c>
      <c r="G13" s="149">
        <v>0</v>
      </c>
      <c r="H13" s="149">
        <v>0</v>
      </c>
      <c r="I13" s="149">
        <v>0</v>
      </c>
    </row>
    <row r="14" spans="1:9" ht="15.75" customHeight="1">
      <c r="A14" s="269"/>
      <c r="B14" s="240" t="s">
        <v>184</v>
      </c>
      <c r="C14" s="241"/>
      <c r="D14" s="242"/>
      <c r="E14" s="149">
        <v>4733</v>
      </c>
      <c r="F14" s="149">
        <v>4667</v>
      </c>
      <c r="G14" s="149">
        <v>4550</v>
      </c>
      <c r="H14" s="149">
        <v>4543</v>
      </c>
      <c r="I14" s="149">
        <v>4570</v>
      </c>
    </row>
    <row r="15" spans="1:9" ht="15.75" customHeight="1">
      <c r="A15" s="269"/>
      <c r="B15" s="243" t="s">
        <v>180</v>
      </c>
      <c r="C15" s="244"/>
      <c r="D15" s="239"/>
      <c r="E15" s="145">
        <v>256695</v>
      </c>
      <c r="F15" s="145">
        <v>259050</v>
      </c>
      <c r="G15" s="145">
        <v>259050</v>
      </c>
      <c r="H15" s="145">
        <v>259050</v>
      </c>
      <c r="I15" s="149">
        <v>259050</v>
      </c>
    </row>
    <row r="16" spans="1:9" ht="15.75" customHeight="1">
      <c r="A16" s="269"/>
      <c r="B16" s="240" t="s">
        <v>181</v>
      </c>
      <c r="C16" s="241"/>
      <c r="D16" s="242"/>
      <c r="E16" s="149">
        <v>0</v>
      </c>
      <c r="F16" s="149">
        <v>0</v>
      </c>
      <c r="G16" s="149">
        <v>0</v>
      </c>
      <c r="H16" s="149">
        <v>0</v>
      </c>
      <c r="I16" s="149">
        <v>0</v>
      </c>
    </row>
    <row r="17" spans="1:9" ht="15.75" customHeight="1">
      <c r="A17" s="269"/>
      <c r="B17" s="240" t="s">
        <v>182</v>
      </c>
      <c r="C17" s="241"/>
      <c r="D17" s="242"/>
      <c r="E17" s="149">
        <v>0</v>
      </c>
      <c r="F17" s="149">
        <v>0</v>
      </c>
      <c r="G17" s="149">
        <v>0</v>
      </c>
      <c r="H17" s="149">
        <v>0</v>
      </c>
      <c r="I17" s="149">
        <v>0</v>
      </c>
    </row>
    <row r="18" spans="1:9" ht="15.75" customHeight="1" thickBot="1">
      <c r="A18" s="269"/>
      <c r="B18" s="253" t="s">
        <v>12</v>
      </c>
      <c r="C18" s="254"/>
      <c r="D18" s="117" t="s">
        <v>183</v>
      </c>
      <c r="E18" s="150">
        <f>58058</f>
        <v>58058</v>
      </c>
      <c r="F18" s="150">
        <f>153083-54105</f>
        <v>98978</v>
      </c>
      <c r="G18" s="150">
        <f>195363-3046-1106</f>
        <v>191211</v>
      </c>
      <c r="H18" s="150">
        <v>361374</v>
      </c>
      <c r="I18" s="153">
        <v>833213</v>
      </c>
    </row>
    <row r="19" spans="1:9" ht="15.75" customHeight="1" thickBot="1">
      <c r="A19" s="266"/>
      <c r="B19" s="270" t="s">
        <v>6</v>
      </c>
      <c r="C19" s="271"/>
      <c r="D19" s="271"/>
      <c r="E19" s="91">
        <f>E12+E14+E15+E16+E17+E18</f>
        <v>396406</v>
      </c>
      <c r="F19" s="91">
        <f>F12+F14+F15+F16+F17+F18</f>
        <v>440612</v>
      </c>
      <c r="G19" s="91">
        <f>G12+G14+G15+G16+G17+G18</f>
        <v>531917</v>
      </c>
      <c r="H19" s="91">
        <f>H12+H14+H15+H16+H17+H18</f>
        <v>702430</v>
      </c>
      <c r="I19" s="163">
        <f>I12+I14+I15+I16+I17+I18</f>
        <v>1172833</v>
      </c>
    </row>
    <row r="20" spans="1:9" ht="15.75" customHeight="1" thickBot="1">
      <c r="A20" s="245" t="s">
        <v>14</v>
      </c>
      <c r="B20" s="246"/>
      <c r="C20" s="246"/>
      <c r="D20" s="246"/>
      <c r="E20" s="90">
        <f>E19-E9</f>
        <v>392875</v>
      </c>
      <c r="F20" s="90">
        <f>F19-F9</f>
        <v>437099</v>
      </c>
      <c r="G20" s="90">
        <f>G19-G9</f>
        <v>528411</v>
      </c>
      <c r="H20" s="90">
        <f>H19-H9</f>
        <v>698924</v>
      </c>
      <c r="I20" s="164">
        <f>I19-I9</f>
        <v>1169300</v>
      </c>
    </row>
    <row r="21" spans="1:9" ht="8.25" customHeight="1">
      <c r="A21" s="6"/>
      <c r="B21" s="6"/>
      <c r="C21" s="6"/>
      <c r="D21" s="6"/>
      <c r="E21" s="57"/>
      <c r="F21" s="57"/>
      <c r="G21" s="57"/>
      <c r="H21" s="57"/>
      <c r="I21" s="155"/>
    </row>
    <row r="22" spans="1:9" ht="15.75" customHeight="1">
      <c r="A22" s="247" t="s">
        <v>15</v>
      </c>
      <c r="B22" s="248"/>
      <c r="C22" s="248"/>
      <c r="D22" s="249"/>
      <c r="E22" s="149">
        <v>144</v>
      </c>
      <c r="F22" s="161">
        <v>0</v>
      </c>
      <c r="G22" s="161">
        <v>0</v>
      </c>
      <c r="H22" s="161">
        <v>0</v>
      </c>
      <c r="I22" s="149">
        <v>0</v>
      </c>
    </row>
    <row r="23" spans="1:9" ht="8.25" customHeight="1">
      <c r="A23" s="6"/>
      <c r="B23" s="6"/>
      <c r="C23" s="6"/>
      <c r="D23" s="6"/>
      <c r="I23" s="101"/>
    </row>
    <row r="24" spans="1:9" ht="15.75" customHeight="1">
      <c r="A24" s="278" t="s">
        <v>16</v>
      </c>
      <c r="B24" s="279"/>
      <c r="C24" s="279"/>
      <c r="D24" s="279"/>
      <c r="E24" s="279"/>
      <c r="F24" s="279"/>
      <c r="G24" s="279"/>
      <c r="H24" s="279"/>
      <c r="I24" s="280"/>
    </row>
    <row r="25" spans="1:9" ht="64.5" customHeight="1">
      <c r="A25" s="281" t="s">
        <v>207</v>
      </c>
      <c r="B25" s="282"/>
      <c r="C25" s="282"/>
      <c r="D25" s="282"/>
      <c r="E25" s="282"/>
      <c r="F25" s="282"/>
      <c r="G25" s="282"/>
      <c r="H25" s="282"/>
      <c r="I25" s="283"/>
    </row>
    <row r="26" ht="6" customHeight="1"/>
    <row r="27" ht="16.5" customHeight="1">
      <c r="A27" s="1" t="s">
        <v>17</v>
      </c>
    </row>
    <row r="28" spans="1:9" ht="18" customHeight="1">
      <c r="A28" s="259" t="s">
        <v>18</v>
      </c>
      <c r="B28" s="259"/>
      <c r="C28" s="259"/>
      <c r="G28" s="29"/>
      <c r="H28" s="29"/>
      <c r="I28" s="29"/>
    </row>
    <row r="29" spans="1:9" ht="17.25" customHeight="1">
      <c r="A29" s="235" t="s">
        <v>206</v>
      </c>
      <c r="B29" s="236"/>
      <c r="C29" s="236"/>
      <c r="D29" s="237"/>
      <c r="E29" s="29"/>
      <c r="F29" s="29"/>
      <c r="G29" s="29"/>
      <c r="H29" s="81"/>
      <c r="I29" s="133" t="s">
        <v>204</v>
      </c>
    </row>
    <row r="30" spans="1:9" ht="16.5" customHeight="1">
      <c r="A30" s="250" t="s">
        <v>0</v>
      </c>
      <c r="B30" s="251"/>
      <c r="C30" s="251"/>
      <c r="D30" s="252"/>
      <c r="E30" s="40" t="s">
        <v>143</v>
      </c>
      <c r="F30" s="40" t="s">
        <v>127</v>
      </c>
      <c r="G30" s="40" t="s">
        <v>142</v>
      </c>
      <c r="H30" s="41" t="s">
        <v>144</v>
      </c>
      <c r="I30" s="41" t="s">
        <v>221</v>
      </c>
    </row>
    <row r="31" spans="1:9" ht="15.75" customHeight="1">
      <c r="A31" s="304" t="s">
        <v>129</v>
      </c>
      <c r="B31" s="255" t="s">
        <v>19</v>
      </c>
      <c r="C31" s="256"/>
      <c r="D31" s="257"/>
      <c r="E31" s="71">
        <f>SUM(E32:E36)</f>
        <v>0</v>
      </c>
      <c r="F31" s="71">
        <f>SUM(F32:F36)</f>
        <v>0</v>
      </c>
      <c r="G31" s="73">
        <f>SUM(G32:G36)</f>
        <v>0</v>
      </c>
      <c r="H31" s="73">
        <f>SUM(H32:H36)</f>
        <v>0</v>
      </c>
      <c r="I31" s="165">
        <f>SUM(I32:I36)</f>
        <v>0</v>
      </c>
    </row>
    <row r="32" spans="1:9" ht="15.75" customHeight="1">
      <c r="A32" s="305"/>
      <c r="B32" s="43"/>
      <c r="C32" s="307" t="s">
        <v>20</v>
      </c>
      <c r="D32" s="308"/>
      <c r="E32" s="55">
        <v>0</v>
      </c>
      <c r="F32" s="58">
        <v>0</v>
      </c>
      <c r="G32" s="58">
        <v>0</v>
      </c>
      <c r="H32" s="139">
        <v>0</v>
      </c>
      <c r="I32" s="139">
        <v>0</v>
      </c>
    </row>
    <row r="33" spans="1:9" ht="15.75" customHeight="1">
      <c r="A33" s="305"/>
      <c r="B33" s="43"/>
      <c r="C33" s="307" t="s">
        <v>21</v>
      </c>
      <c r="D33" s="308"/>
      <c r="E33" s="55">
        <v>0</v>
      </c>
      <c r="F33" s="58">
        <v>0</v>
      </c>
      <c r="G33" s="58">
        <v>0</v>
      </c>
      <c r="H33" s="139">
        <v>0</v>
      </c>
      <c r="I33" s="139">
        <v>0</v>
      </c>
    </row>
    <row r="34" spans="1:9" ht="15.75" customHeight="1">
      <c r="A34" s="305"/>
      <c r="B34" s="43"/>
      <c r="C34" s="307" t="s">
        <v>22</v>
      </c>
      <c r="D34" s="308"/>
      <c r="E34" s="55">
        <v>0</v>
      </c>
      <c r="F34" s="58">
        <v>0</v>
      </c>
      <c r="G34" s="58">
        <v>0</v>
      </c>
      <c r="H34" s="139">
        <v>0</v>
      </c>
      <c r="I34" s="139">
        <v>0</v>
      </c>
    </row>
    <row r="35" spans="1:9" ht="15.75" customHeight="1">
      <c r="A35" s="305"/>
      <c r="B35" s="43"/>
      <c r="C35" s="307" t="s">
        <v>23</v>
      </c>
      <c r="D35" s="308"/>
      <c r="E35" s="55">
        <v>0</v>
      </c>
      <c r="F35" s="58">
        <v>0</v>
      </c>
      <c r="G35" s="58">
        <v>0</v>
      </c>
      <c r="H35" s="139">
        <v>0</v>
      </c>
      <c r="I35" s="139">
        <v>0</v>
      </c>
    </row>
    <row r="36" spans="1:9" ht="15.75" customHeight="1">
      <c r="A36" s="305"/>
      <c r="B36" s="44"/>
      <c r="C36" s="307" t="s">
        <v>24</v>
      </c>
      <c r="D36" s="308"/>
      <c r="E36" s="55">
        <v>0</v>
      </c>
      <c r="F36" s="58">
        <v>0</v>
      </c>
      <c r="G36" s="58">
        <v>0</v>
      </c>
      <c r="H36" s="139">
        <v>0</v>
      </c>
      <c r="I36" s="139">
        <v>0</v>
      </c>
    </row>
    <row r="37" spans="1:9" ht="15.75" customHeight="1">
      <c r="A37" s="305"/>
      <c r="B37" s="255" t="s">
        <v>25</v>
      </c>
      <c r="C37" s="256"/>
      <c r="D37" s="257"/>
      <c r="E37" s="71">
        <f>SUM(E38:E48)</f>
        <v>3474888</v>
      </c>
      <c r="F37" s="73">
        <f>SUM(F38:F48)</f>
        <v>3482244969</v>
      </c>
      <c r="G37" s="73">
        <f>SUM(G38:G48)</f>
        <v>3491877976</v>
      </c>
      <c r="H37" s="73">
        <f>SUM(H38:H48)</f>
        <v>3637995268</v>
      </c>
      <c r="I37" s="165">
        <f>SUM(I38:I48)</f>
        <v>3561606679</v>
      </c>
    </row>
    <row r="38" spans="1:9" ht="15.75" customHeight="1">
      <c r="A38" s="305"/>
      <c r="B38" s="45"/>
      <c r="C38" s="307" t="s">
        <v>27</v>
      </c>
      <c r="D38" s="308"/>
      <c r="E38" s="55">
        <v>0</v>
      </c>
      <c r="F38" s="58">
        <v>0</v>
      </c>
      <c r="G38" s="58">
        <v>0</v>
      </c>
      <c r="H38" s="139">
        <v>0</v>
      </c>
      <c r="I38" s="139">
        <v>0</v>
      </c>
    </row>
    <row r="39" spans="1:9" ht="15.75" customHeight="1">
      <c r="A39" s="305"/>
      <c r="B39" s="45"/>
      <c r="C39" s="307" t="s">
        <v>28</v>
      </c>
      <c r="D39" s="308"/>
      <c r="E39" s="55">
        <v>1220675</v>
      </c>
      <c r="F39" s="58">
        <v>1193605580</v>
      </c>
      <c r="G39" s="58">
        <v>1171911379</v>
      </c>
      <c r="H39" s="139">
        <v>1143277927</v>
      </c>
      <c r="I39" s="139">
        <v>1154948868</v>
      </c>
    </row>
    <row r="40" spans="1:9" ht="15.75" customHeight="1">
      <c r="A40" s="305"/>
      <c r="B40" s="45"/>
      <c r="C40" s="307" t="s">
        <v>29</v>
      </c>
      <c r="D40" s="308"/>
      <c r="E40" s="55">
        <v>10310</v>
      </c>
      <c r="F40" s="58">
        <v>9808980</v>
      </c>
      <c r="G40" s="58">
        <v>9309096</v>
      </c>
      <c r="H40" s="139">
        <v>8814958</v>
      </c>
      <c r="I40" s="139">
        <v>69189530</v>
      </c>
    </row>
    <row r="41" spans="1:9" ht="15.75" customHeight="1">
      <c r="A41" s="305"/>
      <c r="B41" s="45"/>
      <c r="C41" s="307" t="s">
        <v>30</v>
      </c>
      <c r="D41" s="308"/>
      <c r="E41" s="55">
        <v>0</v>
      </c>
      <c r="F41" s="58">
        <v>0</v>
      </c>
      <c r="G41" s="58">
        <v>0</v>
      </c>
      <c r="H41" s="139">
        <v>0</v>
      </c>
      <c r="I41" s="139">
        <v>0</v>
      </c>
    </row>
    <row r="42" spans="1:9" ht="15.75" customHeight="1">
      <c r="A42" s="305"/>
      <c r="B42" s="45"/>
      <c r="C42" s="307" t="s">
        <v>31</v>
      </c>
      <c r="D42" s="308"/>
      <c r="E42" s="55">
        <v>15863</v>
      </c>
      <c r="F42" s="58">
        <v>14785249</v>
      </c>
      <c r="G42" s="58">
        <v>16493856</v>
      </c>
      <c r="H42" s="139">
        <v>15370044</v>
      </c>
      <c r="I42" s="139">
        <v>14246232</v>
      </c>
    </row>
    <row r="43" spans="1:9" ht="15.75" customHeight="1">
      <c r="A43" s="305"/>
      <c r="B43" s="45"/>
      <c r="C43" s="307" t="s">
        <v>186</v>
      </c>
      <c r="D43" s="309"/>
      <c r="E43" s="55">
        <v>2202819</v>
      </c>
      <c r="F43" s="58">
        <v>2219160070</v>
      </c>
      <c r="G43" s="58">
        <v>2243013645</v>
      </c>
      <c r="H43" s="139">
        <v>2268688339</v>
      </c>
      <c r="I43" s="139">
        <v>2288321745</v>
      </c>
    </row>
    <row r="44" spans="1:9" ht="15.75" customHeight="1">
      <c r="A44" s="305"/>
      <c r="B44" s="45"/>
      <c r="C44" s="307" t="s">
        <v>32</v>
      </c>
      <c r="D44" s="308"/>
      <c r="E44" s="55">
        <v>0</v>
      </c>
      <c r="F44" s="58">
        <v>0</v>
      </c>
      <c r="G44" s="58">
        <v>0</v>
      </c>
      <c r="H44" s="139">
        <v>0</v>
      </c>
      <c r="I44" s="139">
        <v>0</v>
      </c>
    </row>
    <row r="45" spans="1:9" ht="15.75" customHeight="1">
      <c r="A45" s="305"/>
      <c r="B45" s="45"/>
      <c r="C45" s="307" t="s">
        <v>33</v>
      </c>
      <c r="D45" s="308"/>
      <c r="E45" s="55">
        <v>25221</v>
      </c>
      <c r="F45" s="58">
        <v>44885090</v>
      </c>
      <c r="G45" s="58">
        <v>51150000</v>
      </c>
      <c r="H45" s="139">
        <v>201844000</v>
      </c>
      <c r="I45" s="139">
        <v>34900300</v>
      </c>
    </row>
    <row r="46" spans="1:9" ht="15.75" customHeight="1">
      <c r="A46" s="305"/>
      <c r="B46" s="45"/>
      <c r="C46" s="307" t="s">
        <v>34</v>
      </c>
      <c r="D46" s="308"/>
      <c r="E46" s="55">
        <v>0</v>
      </c>
      <c r="F46" s="58">
        <v>0</v>
      </c>
      <c r="G46" s="58">
        <v>0</v>
      </c>
      <c r="H46" s="139">
        <v>0</v>
      </c>
      <c r="I46" s="139">
        <v>0</v>
      </c>
    </row>
    <row r="47" spans="1:9" ht="15.75" customHeight="1">
      <c r="A47" s="305"/>
      <c r="B47" s="45"/>
      <c r="C47" s="307" t="s">
        <v>35</v>
      </c>
      <c r="D47" s="308"/>
      <c r="E47" s="55">
        <v>0</v>
      </c>
      <c r="F47" s="58">
        <v>0</v>
      </c>
      <c r="G47" s="58">
        <v>0</v>
      </c>
      <c r="H47" s="139">
        <v>0</v>
      </c>
      <c r="I47" s="139">
        <v>4</v>
      </c>
    </row>
    <row r="48" spans="1:9" ht="15.75" customHeight="1" thickBot="1">
      <c r="A48" s="305"/>
      <c r="B48" s="45"/>
      <c r="C48" s="310" t="s">
        <v>36</v>
      </c>
      <c r="D48" s="311"/>
      <c r="E48" s="56">
        <v>0</v>
      </c>
      <c r="F48" s="121">
        <v>0</v>
      </c>
      <c r="G48" s="121">
        <v>0</v>
      </c>
      <c r="H48" s="140">
        <v>0</v>
      </c>
      <c r="I48" s="140">
        <v>0</v>
      </c>
    </row>
    <row r="49" spans="1:9" ht="15.75" customHeight="1" thickBot="1">
      <c r="A49" s="306"/>
      <c r="B49" s="312" t="s">
        <v>37</v>
      </c>
      <c r="C49" s="313"/>
      <c r="D49" s="313"/>
      <c r="E49" s="90">
        <f>E31+E37</f>
        <v>3474888</v>
      </c>
      <c r="F49" s="92">
        <f>F31+F37</f>
        <v>3482244969</v>
      </c>
      <c r="G49" s="92">
        <f>G31+G37</f>
        <v>3491877976</v>
      </c>
      <c r="H49" s="92">
        <f>H31+H37</f>
        <v>3637995268</v>
      </c>
      <c r="I49" s="166">
        <f>I31+I37</f>
        <v>3561606679</v>
      </c>
    </row>
    <row r="50" spans="1:9" ht="15.75" customHeight="1">
      <c r="A50" s="304" t="s">
        <v>130</v>
      </c>
      <c r="B50" s="314" t="s">
        <v>38</v>
      </c>
      <c r="C50" s="315"/>
      <c r="D50" s="316"/>
      <c r="E50" s="72">
        <f>SUM(E51:E54)</f>
        <v>38608</v>
      </c>
      <c r="F50" s="74">
        <f>SUM(F51:F54)</f>
        <v>252748534</v>
      </c>
      <c r="G50" s="74">
        <f>SUM(G51:G54)</f>
        <v>39451878</v>
      </c>
      <c r="H50" s="74">
        <f>SUM(H51:H54)</f>
        <v>43823277</v>
      </c>
      <c r="I50" s="167">
        <f>SUM(I51:I54)</f>
        <v>228645572</v>
      </c>
    </row>
    <row r="51" spans="1:9" ht="15.75" customHeight="1">
      <c r="A51" s="305"/>
      <c r="B51" s="45"/>
      <c r="C51" s="307" t="s">
        <v>39</v>
      </c>
      <c r="D51" s="308"/>
      <c r="E51" s="55">
        <v>22507</v>
      </c>
      <c r="F51" s="58">
        <v>236399500</v>
      </c>
      <c r="G51" s="58">
        <v>23678500</v>
      </c>
      <c r="H51" s="139">
        <v>28269000</v>
      </c>
      <c r="I51" s="139">
        <v>213695000</v>
      </c>
    </row>
    <row r="52" spans="1:9" ht="15.75" customHeight="1">
      <c r="A52" s="305"/>
      <c r="B52" s="45"/>
      <c r="C52" s="307" t="s">
        <v>40</v>
      </c>
      <c r="D52" s="308"/>
      <c r="E52" s="55">
        <v>16101</v>
      </c>
      <c r="F52" s="58">
        <v>16349034</v>
      </c>
      <c r="G52" s="58">
        <v>15773378</v>
      </c>
      <c r="H52" s="139">
        <v>15554277</v>
      </c>
      <c r="I52" s="139">
        <v>14950572</v>
      </c>
    </row>
    <row r="53" spans="1:9" ht="15.75" customHeight="1">
      <c r="A53" s="305"/>
      <c r="B53" s="45"/>
      <c r="C53" s="307" t="s">
        <v>41</v>
      </c>
      <c r="D53" s="308"/>
      <c r="E53" s="55">
        <v>0</v>
      </c>
      <c r="F53" s="58">
        <v>0</v>
      </c>
      <c r="G53" s="58">
        <v>0</v>
      </c>
      <c r="H53" s="139">
        <v>0</v>
      </c>
      <c r="I53" s="139">
        <v>0</v>
      </c>
    </row>
    <row r="54" spans="1:9" ht="15.75" customHeight="1">
      <c r="A54" s="305"/>
      <c r="B54" s="45"/>
      <c r="C54" s="307" t="s">
        <v>42</v>
      </c>
      <c r="D54" s="308"/>
      <c r="E54" s="55">
        <v>0</v>
      </c>
      <c r="F54" s="58">
        <v>0</v>
      </c>
      <c r="G54" s="58">
        <v>0</v>
      </c>
      <c r="H54" s="139">
        <v>0</v>
      </c>
      <c r="I54" s="139">
        <v>0</v>
      </c>
    </row>
    <row r="55" spans="1:9" ht="15.75" customHeight="1">
      <c r="A55" s="305"/>
      <c r="B55" s="255" t="s">
        <v>43</v>
      </c>
      <c r="C55" s="256"/>
      <c r="D55" s="257"/>
      <c r="E55" s="71">
        <f>SUM(E56:E58)</f>
        <v>655194</v>
      </c>
      <c r="F55" s="73">
        <f>SUM(F56:F58)</f>
        <v>429465601</v>
      </c>
      <c r="G55" s="73">
        <f>SUM(G56:G58)</f>
        <v>623649439</v>
      </c>
      <c r="H55" s="73">
        <f>SUM(H56:H58)</f>
        <v>679041955</v>
      </c>
      <c r="I55" s="165">
        <f>SUM(I56:I58)</f>
        <v>464873580</v>
      </c>
    </row>
    <row r="56" spans="1:9" ht="15.75" customHeight="1">
      <c r="A56" s="305"/>
      <c r="B56" s="45"/>
      <c r="C56" s="307" t="s">
        <v>39</v>
      </c>
      <c r="D56" s="308"/>
      <c r="E56" s="55">
        <v>487273</v>
      </c>
      <c r="F56" s="58">
        <v>266873000</v>
      </c>
      <c r="G56" s="58">
        <v>473888000</v>
      </c>
      <c r="H56" s="139">
        <v>538619000</v>
      </c>
      <c r="I56" s="139">
        <v>324924000</v>
      </c>
    </row>
    <row r="57" spans="1:9" ht="15.75" customHeight="1">
      <c r="A57" s="305"/>
      <c r="B57" s="45"/>
      <c r="C57" s="307" t="s">
        <v>44</v>
      </c>
      <c r="D57" s="308"/>
      <c r="E57" s="55">
        <v>167921</v>
      </c>
      <c r="F57" s="58">
        <v>162592601</v>
      </c>
      <c r="G57" s="58">
        <v>149761439</v>
      </c>
      <c r="H57" s="139">
        <v>140422955</v>
      </c>
      <c r="I57" s="139">
        <v>139949580</v>
      </c>
    </row>
    <row r="58" spans="1:9" ht="15.75" customHeight="1" thickBot="1">
      <c r="A58" s="305"/>
      <c r="B58" s="45"/>
      <c r="C58" s="310" t="s">
        <v>41</v>
      </c>
      <c r="D58" s="311"/>
      <c r="E58" s="56">
        <v>0</v>
      </c>
      <c r="F58" s="121">
        <v>0</v>
      </c>
      <c r="G58" s="121">
        <v>0</v>
      </c>
      <c r="H58" s="140">
        <v>0</v>
      </c>
      <c r="I58" s="140">
        <v>0</v>
      </c>
    </row>
    <row r="59" spans="1:9" ht="15.75" customHeight="1" thickBot="1">
      <c r="A59" s="321"/>
      <c r="B59" s="317" t="s">
        <v>150</v>
      </c>
      <c r="C59" s="318"/>
      <c r="D59" s="318"/>
      <c r="E59" s="90">
        <f>E50+E55</f>
        <v>693802</v>
      </c>
      <c r="F59" s="92">
        <f>F50+F55</f>
        <v>682214135</v>
      </c>
      <c r="G59" s="92">
        <f>G50+G55</f>
        <v>663101317</v>
      </c>
      <c r="H59" s="92">
        <f>H50+H55</f>
        <v>722865232</v>
      </c>
      <c r="I59" s="166">
        <f>I50+I55</f>
        <v>693519152</v>
      </c>
    </row>
    <row r="60" spans="1:9" ht="15.75" customHeight="1" thickBot="1">
      <c r="A60" s="321"/>
      <c r="B60" s="319" t="s">
        <v>45</v>
      </c>
      <c r="C60" s="320"/>
      <c r="D60" s="320"/>
      <c r="E60" s="90">
        <f>E49-E59</f>
        <v>2781086</v>
      </c>
      <c r="F60" s="92">
        <f>F49-F59</f>
        <v>2800030834</v>
      </c>
      <c r="G60" s="92">
        <f>G49-G59</f>
        <v>2828776659</v>
      </c>
      <c r="H60" s="92">
        <f>H49-H59</f>
        <v>2915130036</v>
      </c>
      <c r="I60" s="166">
        <f>I49-I59</f>
        <v>2868087527</v>
      </c>
    </row>
    <row r="61" spans="1:9" ht="15.75" customHeight="1" thickBot="1">
      <c r="A61" s="306"/>
      <c r="B61" s="319" t="s">
        <v>46</v>
      </c>
      <c r="C61" s="320"/>
      <c r="D61" s="320"/>
      <c r="E61" s="90">
        <f>SUM(E59:E60)</f>
        <v>3474888</v>
      </c>
      <c r="F61" s="92">
        <f>SUM(F59:F60)</f>
        <v>3482244969</v>
      </c>
      <c r="G61" s="92">
        <f>SUM(G59:G60)</f>
        <v>3491877976</v>
      </c>
      <c r="H61" s="92">
        <f>SUM(H59:H60)</f>
        <v>3637995268</v>
      </c>
      <c r="I61" s="166">
        <f>SUM(I59:I60)</f>
        <v>3561606679</v>
      </c>
    </row>
    <row r="62" spans="1:9" ht="8.25" customHeight="1">
      <c r="A62" s="20"/>
      <c r="B62" s="6"/>
      <c r="C62" s="6"/>
      <c r="D62" s="6"/>
      <c r="E62" s="57"/>
      <c r="F62" s="57"/>
      <c r="G62" s="57"/>
      <c r="H62" s="36"/>
      <c r="I62" s="141"/>
    </row>
    <row r="63" spans="1:9" ht="15.75" customHeight="1">
      <c r="A63" s="272" t="s">
        <v>153</v>
      </c>
      <c r="B63" s="273"/>
      <c r="C63" s="273"/>
      <c r="D63" s="274"/>
      <c r="E63" s="135">
        <f>E59*1000/D66</f>
        <v>78.48910381381506</v>
      </c>
      <c r="F63" s="135">
        <f>F59/D66</f>
        <v>77.17818061243271</v>
      </c>
      <c r="G63" s="135">
        <f>G59/D68</f>
        <v>75.03111018326632</v>
      </c>
      <c r="H63" s="135">
        <f>H59/D68</f>
        <v>81.79350497330466</v>
      </c>
      <c r="I63" s="168">
        <f>I59/D68</f>
        <v>78.47294308407689</v>
      </c>
    </row>
    <row r="64" spans="1:9" s="37" customFormat="1" ht="12" customHeight="1">
      <c r="A64" s="88" t="s">
        <v>47</v>
      </c>
      <c r="B64" s="4"/>
      <c r="C64" s="4"/>
      <c r="D64" s="4"/>
      <c r="E64" s="38"/>
      <c r="F64" s="77"/>
      <c r="G64" s="38"/>
      <c r="H64" s="39"/>
      <c r="I64" s="169"/>
    </row>
    <row r="65" spans="1:9" s="37" customFormat="1" ht="13.5" customHeight="1">
      <c r="A65" s="83" t="s">
        <v>161</v>
      </c>
      <c r="B65" s="83"/>
      <c r="C65" s="83"/>
      <c r="D65" s="83"/>
      <c r="E65" s="84"/>
      <c r="F65" s="85"/>
      <c r="G65" s="84"/>
      <c r="H65" s="86"/>
      <c r="I65" s="170"/>
    </row>
    <row r="66" spans="1:9" s="37" customFormat="1" ht="13.5" customHeight="1">
      <c r="A66" s="87" t="s">
        <v>172</v>
      </c>
      <c r="B66" s="83"/>
      <c r="C66" s="83"/>
      <c r="D66" s="134">
        <v>8839469</v>
      </c>
      <c r="E66" s="84"/>
      <c r="F66" s="85"/>
      <c r="G66" s="84"/>
      <c r="H66" s="86"/>
      <c r="I66" s="170"/>
    </row>
    <row r="67" spans="1:9" s="37" customFormat="1" ht="13.5" customHeight="1">
      <c r="A67" s="83" t="s">
        <v>222</v>
      </c>
      <c r="B67" s="83"/>
      <c r="C67" s="83"/>
      <c r="D67" s="83"/>
      <c r="E67" s="84"/>
      <c r="F67" s="85"/>
      <c r="G67" s="84"/>
      <c r="H67" s="86"/>
      <c r="I67" s="170"/>
    </row>
    <row r="68" spans="1:9" s="37" customFormat="1" ht="13.5" customHeight="1">
      <c r="A68" s="87" t="s">
        <v>173</v>
      </c>
      <c r="B68" s="83"/>
      <c r="C68" s="83"/>
      <c r="D68" s="134">
        <v>8837685</v>
      </c>
      <c r="E68" s="84"/>
      <c r="F68" s="85"/>
      <c r="G68" s="84"/>
      <c r="H68" s="86"/>
      <c r="I68" s="170"/>
    </row>
    <row r="69" spans="1:9" ht="18">
      <c r="A69" s="64" t="s">
        <v>48</v>
      </c>
      <c r="B69" s="6"/>
      <c r="C69" s="6"/>
      <c r="D69" s="6"/>
      <c r="E69" s="29"/>
      <c r="F69" s="29"/>
      <c r="G69" s="29"/>
      <c r="H69" s="30"/>
      <c r="I69" s="171"/>
    </row>
    <row r="70" spans="1:9" ht="18" customHeight="1">
      <c r="A70" s="260" t="s">
        <v>132</v>
      </c>
      <c r="B70" s="260"/>
      <c r="C70" s="260"/>
      <c r="D70" s="260"/>
      <c r="E70" s="29"/>
      <c r="F70" s="29"/>
      <c r="G70" s="29"/>
      <c r="H70" s="30"/>
      <c r="I70" s="172" t="s">
        <v>204</v>
      </c>
    </row>
    <row r="71" spans="1:9" ht="16.5" customHeight="1">
      <c r="A71" s="322" t="s">
        <v>0</v>
      </c>
      <c r="B71" s="323"/>
      <c r="C71" s="323"/>
      <c r="D71" s="324"/>
      <c r="E71" s="40" t="s">
        <v>143</v>
      </c>
      <c r="F71" s="40" t="s">
        <v>127</v>
      </c>
      <c r="G71" s="40" t="s">
        <v>142</v>
      </c>
      <c r="H71" s="41" t="s">
        <v>144</v>
      </c>
      <c r="I71" s="41" t="s">
        <v>221</v>
      </c>
    </row>
    <row r="72" spans="1:9" ht="16.5" customHeight="1">
      <c r="A72" s="293" t="s">
        <v>49</v>
      </c>
      <c r="B72" s="327" t="s">
        <v>50</v>
      </c>
      <c r="C72" s="328"/>
      <c r="D72" s="329"/>
      <c r="E72" s="71">
        <f>SUM(E73:E78)</f>
        <v>3535</v>
      </c>
      <c r="F72" s="73">
        <f>SUM(F73:F78)</f>
        <v>7869870</v>
      </c>
      <c r="G72" s="73">
        <f>SUM(G73:G78)</f>
        <v>3653640</v>
      </c>
      <c r="H72" s="73">
        <f>SUM(H73:H78)</f>
        <v>3060559</v>
      </c>
      <c r="I72" s="165">
        <f>SUM(I73:I78)</f>
        <v>3606259</v>
      </c>
    </row>
    <row r="73" spans="1:9" ht="16.5" customHeight="1">
      <c r="A73" s="325"/>
      <c r="B73" s="47"/>
      <c r="C73" s="330" t="s">
        <v>51</v>
      </c>
      <c r="D73" s="331"/>
      <c r="E73" s="55">
        <v>0</v>
      </c>
      <c r="F73" s="58">
        <v>0</v>
      </c>
      <c r="G73" s="58">
        <v>0</v>
      </c>
      <c r="H73" s="139">
        <v>0</v>
      </c>
      <c r="I73" s="139">
        <v>0</v>
      </c>
    </row>
    <row r="74" spans="1:9" ht="16.5" customHeight="1">
      <c r="A74" s="325"/>
      <c r="B74" s="47"/>
      <c r="C74" s="330" t="s">
        <v>52</v>
      </c>
      <c r="D74" s="331"/>
      <c r="E74" s="55">
        <v>3240</v>
      </c>
      <c r="F74" s="58">
        <v>3315760</v>
      </c>
      <c r="G74" s="58">
        <v>3630330</v>
      </c>
      <c r="H74" s="139">
        <v>2987850</v>
      </c>
      <c r="I74" s="139">
        <v>3534550</v>
      </c>
    </row>
    <row r="75" spans="1:9" ht="16.5" customHeight="1">
      <c r="A75" s="325"/>
      <c r="B75" s="47"/>
      <c r="C75" s="330" t="s">
        <v>53</v>
      </c>
      <c r="D75" s="331"/>
      <c r="E75" s="55">
        <v>0</v>
      </c>
      <c r="F75" s="58">
        <v>4494000</v>
      </c>
      <c r="G75" s="58">
        <v>0</v>
      </c>
      <c r="H75" s="139">
        <v>0</v>
      </c>
      <c r="I75" s="139">
        <v>0</v>
      </c>
    </row>
    <row r="76" spans="1:9" ht="16.5" customHeight="1">
      <c r="A76" s="325"/>
      <c r="B76" s="47"/>
      <c r="C76" s="330" t="s">
        <v>54</v>
      </c>
      <c r="D76" s="331"/>
      <c r="E76" s="55">
        <v>28</v>
      </c>
      <c r="F76" s="58">
        <v>15486</v>
      </c>
      <c r="G76" s="58">
        <v>608</v>
      </c>
      <c r="H76" s="139">
        <v>0</v>
      </c>
      <c r="I76" s="139">
        <v>0</v>
      </c>
    </row>
    <row r="77" spans="1:9" ht="16.5" customHeight="1">
      <c r="A77" s="325"/>
      <c r="B77" s="47"/>
      <c r="C77" s="330" t="s">
        <v>55</v>
      </c>
      <c r="D77" s="331"/>
      <c r="E77" s="55">
        <v>0</v>
      </c>
      <c r="F77" s="58">
        <v>0</v>
      </c>
      <c r="G77" s="58">
        <v>0</v>
      </c>
      <c r="H77" s="139">
        <v>0</v>
      </c>
      <c r="I77" s="139">
        <v>0</v>
      </c>
    </row>
    <row r="78" spans="1:9" ht="16.5" customHeight="1">
      <c r="A78" s="325"/>
      <c r="B78" s="47"/>
      <c r="C78" s="330" t="s">
        <v>56</v>
      </c>
      <c r="D78" s="331"/>
      <c r="E78" s="55">
        <v>267</v>
      </c>
      <c r="F78" s="58">
        <v>44624</v>
      </c>
      <c r="G78" s="58">
        <v>22702</v>
      </c>
      <c r="H78" s="139">
        <v>72709</v>
      </c>
      <c r="I78" s="139">
        <v>71709</v>
      </c>
    </row>
    <row r="79" spans="1:9" ht="16.5" customHeight="1">
      <c r="A79" s="325"/>
      <c r="B79" s="47"/>
      <c r="C79" s="332" t="s">
        <v>57</v>
      </c>
      <c r="D79" s="333"/>
      <c r="E79" s="55">
        <v>0</v>
      </c>
      <c r="F79" s="58">
        <v>0</v>
      </c>
      <c r="G79" s="58">
        <v>0</v>
      </c>
      <c r="H79" s="139">
        <v>0</v>
      </c>
      <c r="I79" s="139">
        <v>0</v>
      </c>
    </row>
    <row r="80" spans="1:9" ht="16.5" customHeight="1">
      <c r="A80" s="325"/>
      <c r="B80" s="327" t="s">
        <v>58</v>
      </c>
      <c r="C80" s="328"/>
      <c r="D80" s="329"/>
      <c r="E80" s="71">
        <f>E81</f>
        <v>0</v>
      </c>
      <c r="F80" s="71">
        <f>F81</f>
        <v>0</v>
      </c>
      <c r="G80" s="73">
        <f>G81</f>
        <v>0</v>
      </c>
      <c r="H80" s="73">
        <f>H81</f>
        <v>0</v>
      </c>
      <c r="I80" s="165">
        <f>I81</f>
        <v>0</v>
      </c>
    </row>
    <row r="81" spans="1:9" ht="16.5" customHeight="1">
      <c r="A81" s="325"/>
      <c r="B81" s="48"/>
      <c r="C81" s="336" t="s">
        <v>59</v>
      </c>
      <c r="D81" s="337"/>
      <c r="E81" s="55">
        <v>0</v>
      </c>
      <c r="F81" s="55">
        <v>0</v>
      </c>
      <c r="G81" s="58">
        <v>0</v>
      </c>
      <c r="H81" s="58">
        <v>0</v>
      </c>
      <c r="I81" s="139">
        <v>0</v>
      </c>
    </row>
    <row r="82" spans="1:9" ht="16.5" customHeight="1">
      <c r="A82" s="325"/>
      <c r="B82" s="327" t="s">
        <v>60</v>
      </c>
      <c r="C82" s="328"/>
      <c r="D82" s="329"/>
      <c r="E82" s="71">
        <f>SUM(E83:E86)</f>
        <v>7482</v>
      </c>
      <c r="F82" s="73">
        <f>SUM(F83:F86)</f>
        <v>6306560</v>
      </c>
      <c r="G82" s="73">
        <f>SUM(G83:G86)</f>
        <v>8937227</v>
      </c>
      <c r="H82" s="73">
        <f>SUM(H83:H86)</f>
        <v>9346228</v>
      </c>
      <c r="I82" s="165">
        <f>SUM(I83:I86)</f>
        <v>6663610</v>
      </c>
    </row>
    <row r="83" spans="1:9" ht="16.5" customHeight="1">
      <c r="A83" s="325"/>
      <c r="B83" s="47"/>
      <c r="C83" s="330" t="s">
        <v>51</v>
      </c>
      <c r="D83" s="331"/>
      <c r="E83" s="55">
        <v>0</v>
      </c>
      <c r="F83" s="58">
        <v>0</v>
      </c>
      <c r="G83" s="58">
        <v>0</v>
      </c>
      <c r="H83" s="139">
        <v>0</v>
      </c>
      <c r="I83" s="139">
        <v>0</v>
      </c>
    </row>
    <row r="84" spans="1:9" ht="16.5" customHeight="1">
      <c r="A84" s="325"/>
      <c r="B84" s="47"/>
      <c r="C84" s="330" t="s">
        <v>53</v>
      </c>
      <c r="D84" s="331"/>
      <c r="E84" s="55">
        <v>0</v>
      </c>
      <c r="F84" s="58">
        <v>0</v>
      </c>
      <c r="G84" s="58">
        <v>0</v>
      </c>
      <c r="H84" s="139">
        <v>0</v>
      </c>
      <c r="I84" s="139">
        <v>0</v>
      </c>
    </row>
    <row r="85" spans="1:9" ht="16.5" customHeight="1">
      <c r="A85" s="325"/>
      <c r="B85" s="47"/>
      <c r="C85" s="330" t="s">
        <v>61</v>
      </c>
      <c r="D85" s="331"/>
      <c r="E85" s="55">
        <v>0</v>
      </c>
      <c r="F85" s="58">
        <v>0</v>
      </c>
      <c r="G85" s="58">
        <v>0</v>
      </c>
      <c r="H85" s="139">
        <v>0</v>
      </c>
      <c r="I85" s="139">
        <v>0</v>
      </c>
    </row>
    <row r="86" spans="1:9" ht="16.5" customHeight="1" thickBot="1">
      <c r="A86" s="325"/>
      <c r="B86" s="47"/>
      <c r="C86" s="334" t="s">
        <v>62</v>
      </c>
      <c r="D86" s="335"/>
      <c r="E86" s="56">
        <v>7482</v>
      </c>
      <c r="F86" s="121">
        <v>6306560</v>
      </c>
      <c r="G86" s="121">
        <v>8937227</v>
      </c>
      <c r="H86" s="140">
        <v>9346228</v>
      </c>
      <c r="I86" s="140">
        <v>6663610</v>
      </c>
    </row>
    <row r="87" spans="1:9" ht="16.5" customHeight="1" thickBot="1">
      <c r="A87" s="326"/>
      <c r="B87" s="338" t="s">
        <v>165</v>
      </c>
      <c r="C87" s="339"/>
      <c r="D87" s="340"/>
      <c r="E87" s="93">
        <f>SUM(E72,E80,E82)</f>
        <v>11017</v>
      </c>
      <c r="F87" s="94">
        <f>SUM(F72,F80,F82)</f>
        <v>14176430</v>
      </c>
      <c r="G87" s="94">
        <f>SUM(G72,G80,G82)</f>
        <v>12590867</v>
      </c>
      <c r="H87" s="94">
        <f>SUM(H72,H80,H82)</f>
        <v>12406787</v>
      </c>
      <c r="I87" s="166">
        <f>SUM(I72,I80,I82)</f>
        <v>10269869</v>
      </c>
    </row>
    <row r="88" spans="1:9" ht="16.5" customHeight="1">
      <c r="A88" s="341" t="s">
        <v>7</v>
      </c>
      <c r="B88" s="349" t="s">
        <v>152</v>
      </c>
      <c r="C88" s="350"/>
      <c r="D88" s="351"/>
      <c r="E88" s="72">
        <f>SUM(E89:E100)-E91-E92</f>
        <v>404383</v>
      </c>
      <c r="F88" s="74">
        <f>SUM(F89:F100)-F91-F92</f>
        <v>393300572</v>
      </c>
      <c r="G88" s="74">
        <f>SUM(G89:G100)-G91-G92</f>
        <v>458009851</v>
      </c>
      <c r="H88" s="74">
        <f>SUM(H89:H100)-H91-H92</f>
        <v>398538265</v>
      </c>
      <c r="I88" s="173">
        <f>SUM(I89:I100)-I91-I92</f>
        <v>548585591</v>
      </c>
    </row>
    <row r="89" spans="1:9" ht="16.5" customHeight="1">
      <c r="A89" s="342"/>
      <c r="B89" s="47"/>
      <c r="C89" s="344" t="s">
        <v>63</v>
      </c>
      <c r="D89" s="345"/>
      <c r="E89" s="55">
        <v>166627</v>
      </c>
      <c r="F89" s="119">
        <v>171093880</v>
      </c>
      <c r="G89" s="58">
        <v>173816926</v>
      </c>
      <c r="H89" s="139">
        <v>170183966</v>
      </c>
      <c r="I89" s="139">
        <v>158378298</v>
      </c>
    </row>
    <row r="90" spans="1:9" ht="16.5" customHeight="1">
      <c r="A90" s="342"/>
      <c r="B90" s="47"/>
      <c r="C90" s="344" t="s">
        <v>64</v>
      </c>
      <c r="D90" s="345"/>
      <c r="E90" s="55">
        <v>165237</v>
      </c>
      <c r="F90" s="119">
        <v>167920546</v>
      </c>
      <c r="G90" s="58">
        <v>231276941</v>
      </c>
      <c r="H90" s="139">
        <v>167348273</v>
      </c>
      <c r="I90" s="139">
        <v>180965319</v>
      </c>
    </row>
    <row r="91" spans="1:9" ht="16.5" customHeight="1">
      <c r="A91" s="342"/>
      <c r="B91" s="47"/>
      <c r="C91" s="238" t="s">
        <v>65</v>
      </c>
      <c r="D91" s="346"/>
      <c r="E91" s="55">
        <v>75748</v>
      </c>
      <c r="F91" s="137">
        <v>76828</v>
      </c>
      <c r="G91" s="55">
        <v>77916</v>
      </c>
      <c r="H91" s="139">
        <v>77105752</v>
      </c>
      <c r="I91" s="139">
        <v>76396518</v>
      </c>
    </row>
    <row r="92" spans="1:9" ht="16.5" customHeight="1">
      <c r="A92" s="342"/>
      <c r="B92" s="47"/>
      <c r="C92" s="238" t="s">
        <v>187</v>
      </c>
      <c r="D92" s="239"/>
      <c r="E92" s="145">
        <v>76893</v>
      </c>
      <c r="F92" s="146">
        <v>77583000</v>
      </c>
      <c r="G92" s="147">
        <v>75918300</v>
      </c>
      <c r="H92" s="147">
        <v>75918300</v>
      </c>
      <c r="I92" s="180">
        <v>75918300</v>
      </c>
    </row>
    <row r="93" spans="1:9" ht="16.5" customHeight="1">
      <c r="A93" s="342"/>
      <c r="B93" s="47"/>
      <c r="C93" s="344" t="s">
        <v>66</v>
      </c>
      <c r="D93" s="345"/>
      <c r="E93" s="145">
        <v>144</v>
      </c>
      <c r="F93" s="146">
        <v>214553</v>
      </c>
      <c r="G93" s="147">
        <v>5795976</v>
      </c>
      <c r="H93" s="147">
        <v>10013751</v>
      </c>
      <c r="I93" s="147">
        <v>141466518</v>
      </c>
    </row>
    <row r="94" spans="1:9" ht="16.5" customHeight="1">
      <c r="A94" s="342"/>
      <c r="B94" s="47"/>
      <c r="C94" s="347" t="s">
        <v>67</v>
      </c>
      <c r="D94" s="348"/>
      <c r="E94" s="55">
        <v>0</v>
      </c>
      <c r="F94" s="119">
        <v>0</v>
      </c>
      <c r="G94" s="58">
        <v>0</v>
      </c>
      <c r="H94" s="139">
        <v>0</v>
      </c>
      <c r="I94" s="139">
        <v>0</v>
      </c>
    </row>
    <row r="95" spans="1:9" ht="16.5" customHeight="1">
      <c r="A95" s="342"/>
      <c r="B95" s="47"/>
      <c r="C95" s="344" t="s">
        <v>68</v>
      </c>
      <c r="D95" s="345"/>
      <c r="E95" s="55">
        <v>282</v>
      </c>
      <c r="F95" s="119">
        <v>281800</v>
      </c>
      <c r="G95" s="58">
        <v>237200</v>
      </c>
      <c r="H95" s="139">
        <v>246800</v>
      </c>
      <c r="I95" s="139">
        <v>4821748</v>
      </c>
    </row>
    <row r="96" spans="1:9" ht="16.5" customHeight="1">
      <c r="A96" s="342"/>
      <c r="B96" s="47"/>
      <c r="C96" s="347" t="s">
        <v>69</v>
      </c>
      <c r="D96" s="348"/>
      <c r="E96" s="55">
        <v>0</v>
      </c>
      <c r="F96" s="119">
        <v>0</v>
      </c>
      <c r="G96" s="58">
        <v>0</v>
      </c>
      <c r="H96" s="139">
        <v>0</v>
      </c>
      <c r="I96" s="139">
        <v>0</v>
      </c>
    </row>
    <row r="97" spans="1:9" ht="16.5" customHeight="1">
      <c r="A97" s="342"/>
      <c r="B97" s="47"/>
      <c r="C97" s="347" t="s">
        <v>70</v>
      </c>
      <c r="D97" s="348"/>
      <c r="E97" s="55">
        <v>0</v>
      </c>
      <c r="F97" s="119">
        <v>0</v>
      </c>
      <c r="G97" s="58">
        <v>0</v>
      </c>
      <c r="H97" s="139">
        <v>0</v>
      </c>
      <c r="I97" s="139">
        <v>0</v>
      </c>
    </row>
    <row r="98" spans="1:9" ht="16.5" customHeight="1">
      <c r="A98" s="342"/>
      <c r="B98" s="47"/>
      <c r="C98" s="347" t="s">
        <v>71</v>
      </c>
      <c r="D98" s="348"/>
      <c r="E98" s="55">
        <v>29641</v>
      </c>
      <c r="F98" s="119">
        <v>29678438</v>
      </c>
      <c r="G98" s="58">
        <v>29998988</v>
      </c>
      <c r="H98" s="139">
        <v>30251402</v>
      </c>
      <c r="I98" s="139">
        <v>32306498</v>
      </c>
    </row>
    <row r="99" spans="1:9" ht="16.5" customHeight="1">
      <c r="A99" s="342"/>
      <c r="B99" s="47"/>
      <c r="C99" s="238" t="s">
        <v>72</v>
      </c>
      <c r="D99" s="346"/>
      <c r="E99" s="55">
        <v>42452</v>
      </c>
      <c r="F99" s="119">
        <v>24111355</v>
      </c>
      <c r="G99" s="58">
        <v>16883820</v>
      </c>
      <c r="H99" s="139">
        <v>20494073</v>
      </c>
      <c r="I99" s="139">
        <f>14950572+15696638</f>
        <v>30647210</v>
      </c>
    </row>
    <row r="100" spans="1:9" ht="16.5" customHeight="1">
      <c r="A100" s="342"/>
      <c r="B100" s="47"/>
      <c r="C100" s="344" t="s">
        <v>73</v>
      </c>
      <c r="D100" s="345"/>
      <c r="E100" s="55">
        <v>0</v>
      </c>
      <c r="F100" s="119">
        <v>0</v>
      </c>
      <c r="G100" s="58">
        <v>0</v>
      </c>
      <c r="H100" s="139">
        <v>0</v>
      </c>
      <c r="I100" s="139">
        <v>0</v>
      </c>
    </row>
    <row r="101" spans="1:9" ht="16.5" customHeight="1">
      <c r="A101" s="342"/>
      <c r="B101" s="352" t="s">
        <v>151</v>
      </c>
      <c r="C101" s="353"/>
      <c r="D101" s="354"/>
      <c r="E101" s="71">
        <f>E102</f>
        <v>2413</v>
      </c>
      <c r="F101" s="73">
        <f>F102</f>
        <v>2314216</v>
      </c>
      <c r="G101" s="73">
        <f>G102</f>
        <v>2150517</v>
      </c>
      <c r="H101" s="73">
        <f>H102</f>
        <v>2270269</v>
      </c>
      <c r="I101" s="165">
        <f>I102</f>
        <v>2365195</v>
      </c>
    </row>
    <row r="102" spans="1:9" ht="16.5" customHeight="1">
      <c r="A102" s="342"/>
      <c r="B102" s="48"/>
      <c r="C102" s="344" t="s">
        <v>74</v>
      </c>
      <c r="D102" s="345"/>
      <c r="E102" s="55">
        <v>2413</v>
      </c>
      <c r="F102" s="58">
        <v>2314216</v>
      </c>
      <c r="G102" s="58">
        <v>2150517</v>
      </c>
      <c r="H102" s="139">
        <v>2270269</v>
      </c>
      <c r="I102" s="139">
        <v>2365195</v>
      </c>
    </row>
    <row r="103" spans="1:9" ht="16.5" customHeight="1">
      <c r="A103" s="342"/>
      <c r="B103" s="352" t="s">
        <v>75</v>
      </c>
      <c r="C103" s="353"/>
      <c r="D103" s="354"/>
      <c r="E103" s="71">
        <f>SUM(E104:E105)</f>
        <v>19104</v>
      </c>
      <c r="F103" s="73">
        <f>SUM(F104:F105)</f>
        <v>9772816</v>
      </c>
      <c r="G103" s="73">
        <f>SUM(G104:G105)</f>
        <v>701518</v>
      </c>
      <c r="H103" s="73">
        <f>SUM(H104:H105)</f>
        <v>630865</v>
      </c>
      <c r="I103" s="165">
        <f>SUM(I104:I105)</f>
        <v>211776614</v>
      </c>
    </row>
    <row r="104" spans="1:9" ht="16.5" customHeight="1">
      <c r="A104" s="342"/>
      <c r="B104" s="47"/>
      <c r="C104" s="355" t="s">
        <v>76</v>
      </c>
      <c r="D104" s="356"/>
      <c r="E104" s="55">
        <v>1431</v>
      </c>
      <c r="F104" s="58">
        <v>871616</v>
      </c>
      <c r="G104" s="58">
        <v>701518</v>
      </c>
      <c r="H104" s="139">
        <v>630865</v>
      </c>
      <c r="I104" s="139">
        <v>9932614</v>
      </c>
    </row>
    <row r="105" spans="1:9" ht="16.5" customHeight="1" thickBot="1">
      <c r="A105" s="342"/>
      <c r="B105" s="47"/>
      <c r="C105" s="357" t="s">
        <v>77</v>
      </c>
      <c r="D105" s="358"/>
      <c r="E105" s="56">
        <v>17673</v>
      </c>
      <c r="F105" s="121">
        <v>8901200</v>
      </c>
      <c r="G105" s="121">
        <v>0</v>
      </c>
      <c r="H105" s="140">
        <v>0</v>
      </c>
      <c r="I105" s="140">
        <v>201844000</v>
      </c>
    </row>
    <row r="106" spans="1:9" ht="16.5" customHeight="1" thickBot="1">
      <c r="A106" s="343"/>
      <c r="B106" s="95" t="s">
        <v>166</v>
      </c>
      <c r="C106" s="96"/>
      <c r="D106" s="97"/>
      <c r="E106" s="91">
        <f>SUM(E88,E101,E103)</f>
        <v>425900</v>
      </c>
      <c r="F106" s="98">
        <f>SUM(F88,F101,F103)</f>
        <v>405387604</v>
      </c>
      <c r="G106" s="98">
        <f>SUM(G88,G101,G103)</f>
        <v>460861886</v>
      </c>
      <c r="H106" s="98">
        <f>SUM(H88,H101,H103)</f>
        <v>401439399</v>
      </c>
      <c r="I106" s="174">
        <f>SUM(I88,I101,I103)</f>
        <v>762727400</v>
      </c>
    </row>
    <row r="107" spans="1:9" ht="16.5" customHeight="1" thickBot="1">
      <c r="A107" s="359" t="s">
        <v>162</v>
      </c>
      <c r="B107" s="360"/>
      <c r="C107" s="360"/>
      <c r="D107" s="360"/>
      <c r="E107" s="90">
        <f>E87-E106</f>
        <v>-414883</v>
      </c>
      <c r="F107" s="92">
        <f>F87-F106</f>
        <v>-391211174</v>
      </c>
      <c r="G107" s="92">
        <f>G87-G106</f>
        <v>-448271019</v>
      </c>
      <c r="H107" s="92">
        <f>H87-H106</f>
        <v>-389032612</v>
      </c>
      <c r="I107" s="166">
        <f>I87-I106</f>
        <v>-752457531</v>
      </c>
    </row>
    <row r="108" spans="1:9" ht="16.5" customHeight="1" thickBot="1">
      <c r="A108" s="361" t="s">
        <v>167</v>
      </c>
      <c r="B108" s="362"/>
      <c r="C108" s="362"/>
      <c r="D108" s="363"/>
      <c r="E108" s="120">
        <v>401510</v>
      </c>
      <c r="F108" s="99">
        <v>410684781</v>
      </c>
      <c r="G108" s="99">
        <v>495044841</v>
      </c>
      <c r="H108" s="142">
        <v>544845162</v>
      </c>
      <c r="I108" s="142">
        <v>677816215</v>
      </c>
    </row>
    <row r="109" spans="1:9" ht="16.5" customHeight="1" thickBot="1">
      <c r="A109" s="359" t="s">
        <v>163</v>
      </c>
      <c r="B109" s="360"/>
      <c r="C109" s="360"/>
      <c r="D109" s="360"/>
      <c r="E109" s="90">
        <f>SUM(E107:E108)</f>
        <v>-13373</v>
      </c>
      <c r="F109" s="92">
        <f>SUM(F107:F108)</f>
        <v>19473607</v>
      </c>
      <c r="G109" s="92">
        <f>SUM(G107:G108)</f>
        <v>46773822</v>
      </c>
      <c r="H109" s="92">
        <f>SUM(H107:H108)</f>
        <v>155812550</v>
      </c>
      <c r="I109" s="166">
        <f>SUM(I107:I108)</f>
        <v>-74641316</v>
      </c>
    </row>
    <row r="110" ht="18" customHeight="1">
      <c r="I110" s="143"/>
    </row>
    <row r="111" spans="1:9" ht="16.5" customHeight="1">
      <c r="A111" s="31"/>
      <c r="B111" s="32"/>
      <c r="C111" s="32"/>
      <c r="D111" s="33"/>
      <c r="E111" s="40" t="s">
        <v>143</v>
      </c>
      <c r="F111" s="40" t="s">
        <v>127</v>
      </c>
      <c r="G111" s="40" t="s">
        <v>142</v>
      </c>
      <c r="H111" s="41" t="s">
        <v>144</v>
      </c>
      <c r="I111" s="41" t="s">
        <v>221</v>
      </c>
    </row>
    <row r="112" spans="1:9" ht="40.5" customHeight="1">
      <c r="A112" s="371" t="s">
        <v>159</v>
      </c>
      <c r="B112" s="372"/>
      <c r="C112" s="372"/>
      <c r="D112" s="373"/>
      <c r="E112" s="136">
        <f>(E88+E101)*1000/'基本情報'!$C$25</f>
        <v>1174.7535245840095</v>
      </c>
      <c r="F112" s="136">
        <f>(F88+F101)/'基本情報'!$D$25</f>
        <v>1270.4759867818916</v>
      </c>
      <c r="G112" s="136">
        <f>(G88+G101)/'基本情報'!$E$25</f>
        <v>2263.877989983371</v>
      </c>
      <c r="H112" s="136">
        <f>(H88+H101)/'基本情報'!$F$25</f>
        <v>2176.5329025251153</v>
      </c>
      <c r="I112" s="175">
        <f>(I88+I101)/'基本情報'!$G$25</f>
        <v>1939.9538946908824</v>
      </c>
    </row>
    <row r="113" spans="1:9" s="80" customFormat="1" ht="18" customHeight="1">
      <c r="A113" s="78"/>
      <c r="B113" s="78"/>
      <c r="C113" s="78"/>
      <c r="D113" s="78"/>
      <c r="E113" s="79"/>
      <c r="F113" s="79"/>
      <c r="G113" s="79"/>
      <c r="H113" s="79"/>
      <c r="I113" s="144"/>
    </row>
    <row r="114" spans="1:9" ht="16.5" customHeight="1">
      <c r="A114" s="50"/>
      <c r="B114" s="49"/>
      <c r="C114" s="49"/>
      <c r="D114" s="51"/>
      <c r="E114" s="40" t="s">
        <v>143</v>
      </c>
      <c r="F114" s="40" t="s">
        <v>127</v>
      </c>
      <c r="G114" s="40" t="s">
        <v>142</v>
      </c>
      <c r="H114" s="41" t="s">
        <v>144</v>
      </c>
      <c r="I114" s="41" t="s">
        <v>221</v>
      </c>
    </row>
    <row r="115" spans="1:9" ht="40.5" customHeight="1">
      <c r="A115" s="371" t="s">
        <v>160</v>
      </c>
      <c r="B115" s="372"/>
      <c r="C115" s="372"/>
      <c r="D115" s="373"/>
      <c r="E115" s="136">
        <f>E108*1000/'基本情報'!$C$25</f>
        <v>1159.4885093651994</v>
      </c>
      <c r="F115" s="136">
        <f>F108/'基本情報'!$D$25</f>
        <v>1318.8717111284527</v>
      </c>
      <c r="G115" s="136">
        <f>G108/'基本情報'!$E$25</f>
        <v>2435.5011807420965</v>
      </c>
      <c r="H115" s="136">
        <f>H108/'基本情報'!$F$25</f>
        <v>2958.7030247081184</v>
      </c>
      <c r="I115" s="175">
        <f>I108/'基本情報'!$G$25</f>
        <v>2386.660005915451</v>
      </c>
    </row>
    <row r="116" spans="1:4" ht="18">
      <c r="A116" s="6"/>
      <c r="B116" s="6"/>
      <c r="C116" s="6"/>
      <c r="D116" s="6"/>
    </row>
    <row r="117" spans="1:9" ht="18">
      <c r="A117" s="278" t="s">
        <v>16</v>
      </c>
      <c r="B117" s="279"/>
      <c r="C117" s="279"/>
      <c r="D117" s="279"/>
      <c r="E117" s="279"/>
      <c r="F117" s="279"/>
      <c r="G117" s="279"/>
      <c r="H117" s="279"/>
      <c r="I117" s="280"/>
    </row>
    <row r="118" spans="1:9" ht="51" customHeight="1">
      <c r="A118" s="281"/>
      <c r="B118" s="284"/>
      <c r="C118" s="284"/>
      <c r="D118" s="284"/>
      <c r="E118" s="284"/>
      <c r="F118" s="284"/>
      <c r="G118" s="284"/>
      <c r="H118" s="284"/>
      <c r="I118" s="285"/>
    </row>
    <row r="120" spans="1:9" ht="18">
      <c r="A120" s="3" t="s">
        <v>158</v>
      </c>
      <c r="I120" s="133" t="s">
        <v>204</v>
      </c>
    </row>
    <row r="121" spans="1:9" ht="19.5" customHeight="1">
      <c r="A121" s="364" t="s">
        <v>0</v>
      </c>
      <c r="B121" s="365"/>
      <c r="C121" s="365"/>
      <c r="D121" s="366"/>
      <c r="E121" s="40" t="s">
        <v>143</v>
      </c>
      <c r="F121" s="40" t="s">
        <v>127</v>
      </c>
      <c r="G121" s="40" t="s">
        <v>142</v>
      </c>
      <c r="H121" s="41" t="s">
        <v>144</v>
      </c>
      <c r="I121" s="41" t="s">
        <v>221</v>
      </c>
    </row>
    <row r="122" spans="1:9" ht="19.5" customHeight="1">
      <c r="A122" s="289" t="s">
        <v>78</v>
      </c>
      <c r="B122" s="292" t="s">
        <v>79</v>
      </c>
      <c r="C122" s="261" t="s">
        <v>80</v>
      </c>
      <c r="D122" s="262"/>
      <c r="E122" s="55">
        <v>1552</v>
      </c>
      <c r="F122" s="29">
        <v>1780</v>
      </c>
      <c r="G122" s="55">
        <v>505</v>
      </c>
      <c r="H122" s="58">
        <v>1544571</v>
      </c>
      <c r="I122" s="176">
        <v>2038440</v>
      </c>
    </row>
    <row r="123" spans="1:9" ht="19.5" customHeight="1">
      <c r="A123" s="290"/>
      <c r="B123" s="292"/>
      <c r="C123" s="261" t="s">
        <v>81</v>
      </c>
      <c r="D123" s="262"/>
      <c r="E123" s="55">
        <v>474</v>
      </c>
      <c r="F123" s="55">
        <v>499</v>
      </c>
      <c r="G123" s="55">
        <v>223</v>
      </c>
      <c r="H123" s="58">
        <v>385500</v>
      </c>
      <c r="I123" s="176">
        <v>3407258.5999999996</v>
      </c>
    </row>
    <row r="124" spans="1:9" ht="19.5" customHeight="1">
      <c r="A124" s="290"/>
      <c r="B124" s="292"/>
      <c r="C124" s="261" t="s">
        <v>82</v>
      </c>
      <c r="D124" s="262"/>
      <c r="E124" s="55">
        <v>75748</v>
      </c>
      <c r="F124" s="55">
        <v>76828</v>
      </c>
      <c r="G124" s="55">
        <v>77916</v>
      </c>
      <c r="H124" s="58">
        <v>77105752</v>
      </c>
      <c r="I124" s="176">
        <v>76396518</v>
      </c>
    </row>
    <row r="125" spans="1:9" ht="19.5" customHeight="1">
      <c r="A125" s="290"/>
      <c r="B125" s="292"/>
      <c r="C125" s="261" t="s">
        <v>83</v>
      </c>
      <c r="D125" s="262"/>
      <c r="E125" s="55">
        <v>0</v>
      </c>
      <c r="F125" s="55">
        <v>0</v>
      </c>
      <c r="G125" s="55">
        <v>0</v>
      </c>
      <c r="H125" s="58">
        <v>0</v>
      </c>
      <c r="I125" s="176">
        <v>0</v>
      </c>
    </row>
    <row r="126" spans="1:9" ht="19.5" customHeight="1">
      <c r="A126" s="290"/>
      <c r="B126" s="292"/>
      <c r="C126" s="261" t="s">
        <v>84</v>
      </c>
      <c r="D126" s="262"/>
      <c r="E126" s="55">
        <v>10240</v>
      </c>
      <c r="F126" s="55">
        <v>5612</v>
      </c>
      <c r="G126" s="55">
        <v>3722</v>
      </c>
      <c r="H126" s="58">
        <v>2458451</v>
      </c>
      <c r="I126" s="176">
        <v>4394228.1</v>
      </c>
    </row>
    <row r="127" spans="1:9" ht="19.5" customHeight="1">
      <c r="A127" s="290"/>
      <c r="B127" s="292"/>
      <c r="C127" s="261" t="s">
        <v>10</v>
      </c>
      <c r="D127" s="262"/>
      <c r="E127" s="71">
        <f>SUM(E122:E126)</f>
        <v>88014</v>
      </c>
      <c r="F127" s="71">
        <f>SUM(F122:F126)</f>
        <v>84719</v>
      </c>
      <c r="G127" s="71">
        <f>SUM(G122:G126)</f>
        <v>82366</v>
      </c>
      <c r="H127" s="73">
        <f>SUM(H122:H126)</f>
        <v>81494274</v>
      </c>
      <c r="I127" s="73">
        <f>SUM(I122:I126)</f>
        <v>86236444.69999999</v>
      </c>
    </row>
    <row r="128" spans="1:9" ht="19.5" customHeight="1">
      <c r="A128" s="290"/>
      <c r="B128" s="292" t="s">
        <v>126</v>
      </c>
      <c r="C128" s="261" t="s">
        <v>83</v>
      </c>
      <c r="D128" s="262"/>
      <c r="E128" s="55">
        <v>0</v>
      </c>
      <c r="F128" s="55">
        <v>0</v>
      </c>
      <c r="G128" s="55">
        <v>0</v>
      </c>
      <c r="H128" s="58">
        <v>0</v>
      </c>
      <c r="I128" s="176">
        <v>0</v>
      </c>
    </row>
    <row r="129" spans="1:9" ht="19.5" customHeight="1">
      <c r="A129" s="290"/>
      <c r="B129" s="292"/>
      <c r="C129" s="261" t="s">
        <v>84</v>
      </c>
      <c r="D129" s="262"/>
      <c r="E129" s="55">
        <v>0</v>
      </c>
      <c r="F129" s="55">
        <v>0</v>
      </c>
      <c r="G129" s="55">
        <v>0</v>
      </c>
      <c r="H129" s="58">
        <v>0</v>
      </c>
      <c r="I129" s="176">
        <v>0</v>
      </c>
    </row>
    <row r="130" spans="1:9" ht="28.5" customHeight="1" thickBot="1">
      <c r="A130" s="290"/>
      <c r="B130" s="293"/>
      <c r="C130" s="367" t="s">
        <v>10</v>
      </c>
      <c r="D130" s="368"/>
      <c r="E130" s="75">
        <f>SUM(E128:E129)</f>
        <v>0</v>
      </c>
      <c r="F130" s="75">
        <f>SUM(F128:F129)</f>
        <v>0</v>
      </c>
      <c r="G130" s="75">
        <f>SUM(G128:G129)</f>
        <v>0</v>
      </c>
      <c r="H130" s="75">
        <f>SUM(H128:H129)</f>
        <v>0</v>
      </c>
      <c r="I130" s="177">
        <f>SUM(I128:I129)</f>
        <v>0</v>
      </c>
    </row>
    <row r="131" spans="1:9" ht="19.5" customHeight="1" thickBot="1">
      <c r="A131" s="291"/>
      <c r="B131" s="369" t="s">
        <v>6</v>
      </c>
      <c r="C131" s="370"/>
      <c r="D131" s="370"/>
      <c r="E131" s="90">
        <f>E127+E130</f>
        <v>88014</v>
      </c>
      <c r="F131" s="90">
        <f>F127+F130</f>
        <v>84719</v>
      </c>
      <c r="G131" s="90">
        <f>G127+G130</f>
        <v>82366</v>
      </c>
      <c r="H131" s="92">
        <f>H127+H130</f>
        <v>81494274</v>
      </c>
      <c r="I131" s="178">
        <f>I127+I130</f>
        <v>86236444.69999999</v>
      </c>
    </row>
    <row r="132" spans="1:9" ht="19.5" customHeight="1">
      <c r="A132" s="289" t="s">
        <v>85</v>
      </c>
      <c r="B132" s="380" t="s">
        <v>79</v>
      </c>
      <c r="C132" s="374" t="s">
        <v>86</v>
      </c>
      <c r="D132" s="52" t="s">
        <v>87</v>
      </c>
      <c r="E132" s="59">
        <v>24865</v>
      </c>
      <c r="F132" s="59">
        <v>23198</v>
      </c>
      <c r="G132" s="59">
        <v>22409</v>
      </c>
      <c r="H132" s="138">
        <v>46951326</v>
      </c>
      <c r="I132" s="179">
        <v>42626513.6</v>
      </c>
    </row>
    <row r="133" spans="1:9" ht="19.5" customHeight="1">
      <c r="A133" s="290"/>
      <c r="B133" s="380"/>
      <c r="C133" s="374"/>
      <c r="D133" s="53" t="s">
        <v>88</v>
      </c>
      <c r="E133" s="55">
        <v>53263</v>
      </c>
      <c r="F133" s="55">
        <v>52560</v>
      </c>
      <c r="G133" s="55">
        <v>53135</v>
      </c>
      <c r="H133" s="58">
        <v>41800239</v>
      </c>
      <c r="I133" s="176">
        <v>42419285</v>
      </c>
    </row>
    <row r="134" spans="1:9" ht="19.5" customHeight="1">
      <c r="A134" s="290"/>
      <c r="B134" s="380"/>
      <c r="C134" s="374"/>
      <c r="D134" s="53" t="s">
        <v>13</v>
      </c>
      <c r="E134" s="55">
        <v>10363</v>
      </c>
      <c r="F134" s="55">
        <v>9301</v>
      </c>
      <c r="G134" s="55">
        <v>7835</v>
      </c>
      <c r="H134" s="58">
        <v>5428599</v>
      </c>
      <c r="I134" s="176">
        <v>5428592</v>
      </c>
    </row>
    <row r="135" spans="1:9" ht="19.5" customHeight="1">
      <c r="A135" s="290"/>
      <c r="B135" s="380"/>
      <c r="C135" s="375"/>
      <c r="D135" s="53" t="s">
        <v>168</v>
      </c>
      <c r="E135" s="71">
        <f>SUM(E132:E134)</f>
        <v>88491</v>
      </c>
      <c r="F135" s="71">
        <f>SUM(F132:F134)</f>
        <v>85059</v>
      </c>
      <c r="G135" s="71">
        <f>SUM(G132:G134)</f>
        <v>83379</v>
      </c>
      <c r="H135" s="73">
        <f>SUM(H132:H134)</f>
        <v>94180164</v>
      </c>
      <c r="I135" s="73">
        <f>SUM(I132:I134)</f>
        <v>90474390.6</v>
      </c>
    </row>
    <row r="136" spans="1:9" ht="19.5" customHeight="1">
      <c r="A136" s="290"/>
      <c r="B136" s="380"/>
      <c r="C136" s="376" t="s">
        <v>169</v>
      </c>
      <c r="D136" s="377"/>
      <c r="E136" s="55">
        <v>0</v>
      </c>
      <c r="F136" s="55">
        <v>0</v>
      </c>
      <c r="G136" s="55">
        <v>0</v>
      </c>
      <c r="H136" s="58">
        <v>0</v>
      </c>
      <c r="I136" s="176">
        <v>0</v>
      </c>
    </row>
    <row r="137" spans="1:9" ht="19.5" customHeight="1">
      <c r="A137" s="290"/>
      <c r="B137" s="380"/>
      <c r="C137" s="376" t="s">
        <v>170</v>
      </c>
      <c r="D137" s="377"/>
      <c r="E137" s="55">
        <v>0</v>
      </c>
      <c r="F137" s="55">
        <v>0</v>
      </c>
      <c r="G137" s="55">
        <v>0</v>
      </c>
      <c r="H137" s="58">
        <v>0</v>
      </c>
      <c r="I137" s="176">
        <v>0</v>
      </c>
    </row>
    <row r="138" spans="1:9" ht="19.5" customHeight="1">
      <c r="A138" s="290"/>
      <c r="B138" s="381"/>
      <c r="C138" s="294" t="s">
        <v>164</v>
      </c>
      <c r="D138" s="296"/>
      <c r="E138" s="71">
        <f>SUM(E135:E137)</f>
        <v>88491</v>
      </c>
      <c r="F138" s="71">
        <f>SUM(F135:F137)</f>
        <v>85059</v>
      </c>
      <c r="G138" s="71">
        <f>SUM(G135:G137)</f>
        <v>83379</v>
      </c>
      <c r="H138" s="73">
        <f>SUM(H135:H137)</f>
        <v>94180164</v>
      </c>
      <c r="I138" s="73">
        <f>SUM(I135:I137)</f>
        <v>90474390.6</v>
      </c>
    </row>
    <row r="139" spans="1:9" ht="57.75" customHeight="1" thickBot="1">
      <c r="A139" s="290"/>
      <c r="B139" s="54" t="s">
        <v>11</v>
      </c>
      <c r="C139" s="378" t="s">
        <v>89</v>
      </c>
      <c r="D139" s="379"/>
      <c r="E139" s="56">
        <v>0</v>
      </c>
      <c r="F139" s="56">
        <v>0</v>
      </c>
      <c r="G139" s="56">
        <v>0</v>
      </c>
      <c r="H139" s="56">
        <v>0</v>
      </c>
      <c r="I139" s="181">
        <v>0</v>
      </c>
    </row>
    <row r="140" spans="1:9" ht="19.5" customHeight="1" thickBot="1">
      <c r="A140" s="291"/>
      <c r="B140" s="382" t="s">
        <v>6</v>
      </c>
      <c r="C140" s="383"/>
      <c r="D140" s="383"/>
      <c r="E140" s="90">
        <f>SUM(E138:E139)</f>
        <v>88491</v>
      </c>
      <c r="F140" s="90">
        <f>SUM(F138:F139)</f>
        <v>85059</v>
      </c>
      <c r="G140" s="90">
        <f>SUM(G138:G139)</f>
        <v>83379</v>
      </c>
      <c r="H140" s="92">
        <f>SUM(H138:H139)</f>
        <v>94180164</v>
      </c>
      <c r="I140" s="178">
        <f>SUM(I138:I139)</f>
        <v>90474390.6</v>
      </c>
    </row>
    <row r="141" spans="1:4" ht="18">
      <c r="A141" s="6"/>
      <c r="B141" s="6"/>
      <c r="C141" s="6"/>
      <c r="D141" s="6"/>
    </row>
    <row r="142" spans="1:9" ht="18.75" customHeight="1">
      <c r="A142" s="286" t="s">
        <v>16</v>
      </c>
      <c r="B142" s="287"/>
      <c r="C142" s="287"/>
      <c r="D142" s="287"/>
      <c r="E142" s="287"/>
      <c r="F142" s="287"/>
      <c r="G142" s="287"/>
      <c r="H142" s="287"/>
      <c r="I142" s="288"/>
    </row>
    <row r="143" spans="1:9" ht="105.75" customHeight="1">
      <c r="A143" s="275" t="s">
        <v>185</v>
      </c>
      <c r="B143" s="276"/>
      <c r="C143" s="276"/>
      <c r="D143" s="276"/>
      <c r="E143" s="276"/>
      <c r="F143" s="276"/>
      <c r="G143" s="276"/>
      <c r="H143" s="276"/>
      <c r="I143" s="277"/>
    </row>
  </sheetData>
  <sheetProtection/>
  <mergeCells count="127">
    <mergeCell ref="A112:D112"/>
    <mergeCell ref="A132:A140"/>
    <mergeCell ref="C132:C135"/>
    <mergeCell ref="C136:D136"/>
    <mergeCell ref="C137:D137"/>
    <mergeCell ref="C138:D138"/>
    <mergeCell ref="C139:D139"/>
    <mergeCell ref="B132:B138"/>
    <mergeCell ref="B140:D140"/>
    <mergeCell ref="A115:D115"/>
    <mergeCell ref="A121:D121"/>
    <mergeCell ref="C129:D129"/>
    <mergeCell ref="C130:D130"/>
    <mergeCell ref="B131:D131"/>
    <mergeCell ref="C123:D123"/>
    <mergeCell ref="C124:D124"/>
    <mergeCell ref="C125:D125"/>
    <mergeCell ref="C126:D126"/>
    <mergeCell ref="B103:D103"/>
    <mergeCell ref="C104:D104"/>
    <mergeCell ref="C105:D105"/>
    <mergeCell ref="A107:D107"/>
    <mergeCell ref="A108:D108"/>
    <mergeCell ref="A109:D109"/>
    <mergeCell ref="C98:D98"/>
    <mergeCell ref="C99:D99"/>
    <mergeCell ref="C100:D100"/>
    <mergeCell ref="B88:D88"/>
    <mergeCell ref="B101:D101"/>
    <mergeCell ref="C102:D102"/>
    <mergeCell ref="B87:D87"/>
    <mergeCell ref="A88:A106"/>
    <mergeCell ref="C89:D89"/>
    <mergeCell ref="C90:D90"/>
    <mergeCell ref="C91:D91"/>
    <mergeCell ref="C93:D93"/>
    <mergeCell ref="C94:D94"/>
    <mergeCell ref="C95:D95"/>
    <mergeCell ref="C96:D96"/>
    <mergeCell ref="C97:D97"/>
    <mergeCell ref="C83:D83"/>
    <mergeCell ref="C84:D84"/>
    <mergeCell ref="C85:D85"/>
    <mergeCell ref="C86:D86"/>
    <mergeCell ref="B82:D82"/>
    <mergeCell ref="C81:D81"/>
    <mergeCell ref="C75:D75"/>
    <mergeCell ref="C76:D76"/>
    <mergeCell ref="C77:D77"/>
    <mergeCell ref="C78:D78"/>
    <mergeCell ref="C79:D79"/>
    <mergeCell ref="B80:D80"/>
    <mergeCell ref="B60:D60"/>
    <mergeCell ref="B61:D61"/>
    <mergeCell ref="A50:A61"/>
    <mergeCell ref="C128:D128"/>
    <mergeCell ref="A63:D63"/>
    <mergeCell ref="A71:D71"/>
    <mergeCell ref="A72:A87"/>
    <mergeCell ref="B72:D72"/>
    <mergeCell ref="C73:D73"/>
    <mergeCell ref="C74:D74"/>
    <mergeCell ref="C54:D54"/>
    <mergeCell ref="B55:D55"/>
    <mergeCell ref="C56:D56"/>
    <mergeCell ref="C57:D57"/>
    <mergeCell ref="C58:D58"/>
    <mergeCell ref="B59:D59"/>
    <mergeCell ref="C48:D48"/>
    <mergeCell ref="B49:D49"/>
    <mergeCell ref="B50:D50"/>
    <mergeCell ref="C51:D51"/>
    <mergeCell ref="C52:D52"/>
    <mergeCell ref="C53:D53"/>
    <mergeCell ref="C42:D42"/>
    <mergeCell ref="C44:D44"/>
    <mergeCell ref="C45:D45"/>
    <mergeCell ref="C46:D46"/>
    <mergeCell ref="C43:D43"/>
    <mergeCell ref="C47:D47"/>
    <mergeCell ref="A31:A49"/>
    <mergeCell ref="C32:D32"/>
    <mergeCell ref="C33:D33"/>
    <mergeCell ref="C34:D34"/>
    <mergeCell ref="C35:D35"/>
    <mergeCell ref="C36:D36"/>
    <mergeCell ref="C38:D38"/>
    <mergeCell ref="C39:D39"/>
    <mergeCell ref="C40:D40"/>
    <mergeCell ref="C41:D41"/>
    <mergeCell ref="B5:D5"/>
    <mergeCell ref="B6:D6"/>
    <mergeCell ref="B7:D7"/>
    <mergeCell ref="B8:D8"/>
    <mergeCell ref="B9:D9"/>
    <mergeCell ref="B17:D17"/>
    <mergeCell ref="B13:C13"/>
    <mergeCell ref="A143:I143"/>
    <mergeCell ref="A24:I24"/>
    <mergeCell ref="A25:I25"/>
    <mergeCell ref="A117:I117"/>
    <mergeCell ref="A118:I118"/>
    <mergeCell ref="A142:I142"/>
    <mergeCell ref="A122:A131"/>
    <mergeCell ref="B122:B127"/>
    <mergeCell ref="B128:B130"/>
    <mergeCell ref="C127:D127"/>
    <mergeCell ref="A3:D3"/>
    <mergeCell ref="A28:C28"/>
    <mergeCell ref="A70:D70"/>
    <mergeCell ref="C122:D122"/>
    <mergeCell ref="B10:C12"/>
    <mergeCell ref="A5:A9"/>
    <mergeCell ref="A10:A19"/>
    <mergeCell ref="B31:D31"/>
    <mergeCell ref="B19:D19"/>
    <mergeCell ref="A4:D4"/>
    <mergeCell ref="A29:D29"/>
    <mergeCell ref="C92:D92"/>
    <mergeCell ref="B14:D14"/>
    <mergeCell ref="B15:D15"/>
    <mergeCell ref="B16:D16"/>
    <mergeCell ref="A20:D20"/>
    <mergeCell ref="A22:D22"/>
    <mergeCell ref="A30:D30"/>
    <mergeCell ref="B18:C18"/>
    <mergeCell ref="B37:D37"/>
  </mergeCells>
  <hyperlinks>
    <hyperlink ref="A29" r:id="rId1" display="府の決算（財務諸表等）はこちら"/>
    <hyperlink ref="A29:D29" r:id="rId2" display="府の決算（財務諸表等）はこちら"/>
  </hyperlinks>
  <printOptions/>
  <pageMargins left="0.6299212598425197" right="0.6299212598425197" top="0.7480314960629921" bottom="0.5511811023622047" header="0.31496062992125984" footer="0.31496062992125984"/>
  <pageSetup fitToHeight="0" fitToWidth="1" horizontalDpi="600" verticalDpi="600" orientation="portrait" paperSize="9" scale="69" r:id="rId3"/>
  <headerFooter>
    <oddHeader>&amp;R中之島図書館</oddHeader>
  </headerFooter>
  <rowBreaks count="3" manualBreakCount="3">
    <brk id="26" max="8" man="1"/>
    <brk id="68" max="8" man="1"/>
    <brk id="118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17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20.140625" style="0" customWidth="1"/>
    <col min="2" max="2" width="14.140625" style="0" customWidth="1"/>
    <col min="3" max="3" width="10.57421875" style="0" customWidth="1"/>
    <col min="4" max="7" width="13.57421875" style="0" customWidth="1"/>
    <col min="8" max="8" width="15.00390625" style="0" customWidth="1"/>
  </cols>
  <sheetData>
    <row r="1" spans="1:8" ht="18">
      <c r="A1" s="5" t="s">
        <v>146</v>
      </c>
      <c r="B1" s="11"/>
      <c r="C1" s="11"/>
      <c r="D1" s="11"/>
      <c r="E1" s="11"/>
      <c r="F1" s="11"/>
      <c r="G1" s="11"/>
      <c r="H1" s="11"/>
    </row>
    <row r="2" spans="1:8" ht="18">
      <c r="A2" s="65" t="s">
        <v>137</v>
      </c>
      <c r="B2" s="66"/>
      <c r="C2" s="66"/>
      <c r="D2" s="42" t="s">
        <v>138</v>
      </c>
      <c r="E2" s="42" t="s">
        <v>139</v>
      </c>
      <c r="F2" s="42" t="s">
        <v>140</v>
      </c>
      <c r="G2" s="46" t="s">
        <v>141</v>
      </c>
      <c r="H2" s="46" t="s">
        <v>211</v>
      </c>
    </row>
    <row r="3" spans="1:8" ht="19.5">
      <c r="A3" s="110" t="s">
        <v>114</v>
      </c>
      <c r="B3" s="67"/>
      <c r="C3" s="67"/>
      <c r="D3" s="69">
        <f>D4+D6</f>
        <v>27</v>
      </c>
      <c r="E3" s="69">
        <f>E4+E6</f>
        <v>25</v>
      </c>
      <c r="F3" s="69">
        <f>F4+F6</f>
        <v>26</v>
      </c>
      <c r="G3" s="125">
        <f>G4+G6</f>
        <v>23</v>
      </c>
      <c r="H3" s="125">
        <f>H4+H6</f>
        <v>24</v>
      </c>
    </row>
    <row r="4" spans="1:8" ht="18">
      <c r="A4" s="68" t="s">
        <v>26</v>
      </c>
      <c r="B4" s="272" t="s">
        <v>115</v>
      </c>
      <c r="C4" s="274"/>
      <c r="D4" s="23">
        <v>22</v>
      </c>
      <c r="E4" s="23">
        <v>22</v>
      </c>
      <c r="F4" s="24">
        <v>22</v>
      </c>
      <c r="G4" s="25">
        <v>21</v>
      </c>
      <c r="H4" s="25">
        <v>22</v>
      </c>
    </row>
    <row r="5" spans="1:8" ht="18">
      <c r="A5" s="68"/>
      <c r="B5" s="272" t="s">
        <v>188</v>
      </c>
      <c r="C5" s="274"/>
      <c r="D5" s="23">
        <v>16</v>
      </c>
      <c r="E5" s="23">
        <v>16</v>
      </c>
      <c r="F5" s="24">
        <v>16</v>
      </c>
      <c r="G5" s="25">
        <v>16</v>
      </c>
      <c r="H5" s="25">
        <v>16</v>
      </c>
    </row>
    <row r="6" spans="1:8" ht="18">
      <c r="A6" s="68"/>
      <c r="B6" s="272" t="s">
        <v>116</v>
      </c>
      <c r="C6" s="274"/>
      <c r="D6" s="111">
        <v>5</v>
      </c>
      <c r="E6" s="112">
        <v>3</v>
      </c>
      <c r="F6" s="112">
        <v>4</v>
      </c>
      <c r="G6" s="162">
        <v>2</v>
      </c>
      <c r="H6" s="113">
        <v>2</v>
      </c>
    </row>
    <row r="7" spans="1:8" ht="18">
      <c r="A7" s="114"/>
      <c r="B7" s="272" t="s">
        <v>189</v>
      </c>
      <c r="C7" s="274"/>
      <c r="D7" s="115">
        <v>3</v>
      </c>
      <c r="E7" s="25">
        <v>1</v>
      </c>
      <c r="F7" s="25">
        <v>2</v>
      </c>
      <c r="G7" s="25">
        <v>2</v>
      </c>
      <c r="H7" s="25">
        <v>2</v>
      </c>
    </row>
    <row r="8" spans="1:8" ht="18">
      <c r="A8" s="2"/>
      <c r="B8" s="2"/>
      <c r="C8" s="2"/>
      <c r="D8" s="2"/>
      <c r="E8" s="2"/>
      <c r="F8" s="2"/>
      <c r="G8" s="2"/>
      <c r="H8" s="2"/>
    </row>
    <row r="9" spans="1:8" ht="18">
      <c r="A9" s="2"/>
      <c r="B9" s="7"/>
      <c r="C9" s="7"/>
      <c r="D9" s="8"/>
      <c r="E9" s="8"/>
      <c r="F9" s="8"/>
      <c r="G9" s="8"/>
      <c r="H9" s="8"/>
    </row>
    <row r="10" spans="1:8" ht="18">
      <c r="A10" s="5" t="s">
        <v>147</v>
      </c>
      <c r="B10" s="11"/>
      <c r="C10" s="11"/>
      <c r="D10" s="11"/>
      <c r="E10" s="11"/>
      <c r="F10" s="11"/>
      <c r="G10" s="11"/>
      <c r="H10" s="11"/>
    </row>
    <row r="11" spans="1:8" ht="193.5" customHeight="1">
      <c r="A11" s="387" t="s">
        <v>217</v>
      </c>
      <c r="B11" s="388"/>
      <c r="C11" s="388"/>
      <c r="D11" s="388"/>
      <c r="E11" s="388"/>
      <c r="F11" s="388"/>
      <c r="G11" s="388"/>
      <c r="H11" s="389"/>
    </row>
    <row r="12" spans="1:8" ht="18">
      <c r="A12" s="11"/>
      <c r="B12" s="11"/>
      <c r="C12" s="11"/>
      <c r="D12" s="12"/>
      <c r="E12" s="12"/>
      <c r="F12" s="12"/>
      <c r="G12" s="12"/>
      <c r="H12" s="12"/>
    </row>
    <row r="13" spans="1:8" ht="18">
      <c r="A13" s="11"/>
      <c r="B13" s="11"/>
      <c r="C13" s="11"/>
      <c r="D13" s="12"/>
      <c r="E13" s="12"/>
      <c r="F13" s="12"/>
      <c r="G13" s="12"/>
      <c r="H13" s="12"/>
    </row>
    <row r="14" spans="1:8" ht="18">
      <c r="A14" s="5" t="s">
        <v>148</v>
      </c>
      <c r="B14" s="11"/>
      <c r="C14" s="11"/>
      <c r="D14" s="12"/>
      <c r="E14" s="12"/>
      <c r="F14" s="12"/>
      <c r="G14" s="12"/>
      <c r="H14" s="12"/>
    </row>
    <row r="15" spans="1:8" ht="19.5" customHeight="1">
      <c r="A15" s="70" t="s">
        <v>117</v>
      </c>
      <c r="B15" s="156" t="s">
        <v>118</v>
      </c>
      <c r="C15" s="157" t="s">
        <v>119</v>
      </c>
      <c r="D15" s="206" t="s">
        <v>218</v>
      </c>
      <c r="E15" s="207"/>
      <c r="F15" s="208"/>
      <c r="G15" s="158" t="s">
        <v>120</v>
      </c>
      <c r="H15" s="159">
        <v>362</v>
      </c>
    </row>
    <row r="16" spans="1:8" ht="19.5" customHeight="1">
      <c r="A16" s="70" t="s">
        <v>121</v>
      </c>
      <c r="B16" s="213" t="s">
        <v>122</v>
      </c>
      <c r="C16" s="211"/>
      <c r="D16" s="211"/>
      <c r="E16" s="211"/>
      <c r="F16" s="211"/>
      <c r="G16" s="211"/>
      <c r="H16" s="212"/>
    </row>
    <row r="17" spans="1:8" ht="90" customHeight="1">
      <c r="A17" s="70" t="s">
        <v>123</v>
      </c>
      <c r="B17" s="384" t="s">
        <v>219</v>
      </c>
      <c r="C17" s="385"/>
      <c r="D17" s="385"/>
      <c r="E17" s="385"/>
      <c r="F17" s="385"/>
      <c r="G17" s="385"/>
      <c r="H17" s="386"/>
    </row>
  </sheetData>
  <sheetProtection/>
  <mergeCells count="8">
    <mergeCell ref="D15:F15"/>
    <mergeCell ref="B16:H16"/>
    <mergeCell ref="B17:H17"/>
    <mergeCell ref="A11:H11"/>
    <mergeCell ref="B4:C4"/>
    <mergeCell ref="B5:C5"/>
    <mergeCell ref="B6:C6"/>
    <mergeCell ref="B7:C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9" r:id="rId1"/>
  <headerFooter>
    <oddHeader>&amp;R中之島図書館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2023-11-02T01:02:02Z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