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'基本情報'!$A$1:$G$36</definedName>
    <definedName name="_xlnm.Print_Area" localSheetId="1">'収支情報'!$A$1:$I$137</definedName>
  </definedNames>
  <calcPr fullCalcOnLoad="1"/>
</workbook>
</file>

<file path=xl/sharedStrings.xml><?xml version="1.0" encoding="utf-8"?>
<sst xmlns="http://schemas.openxmlformats.org/spreadsheetml/2006/main" count="271" uniqueCount="220">
  <si>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</si>
  <si>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</si>
  <si>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</si>
  <si>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</si>
  <si>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</si>
  <si>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</si>
  <si>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</si>
  <si>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</si>
  <si>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</si>
  <si>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</si>
  <si>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</si>
  <si>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</si>
  <si>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</si>
  <si>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</si>
  <si>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</si>
  <si>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</si>
  <si>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</si>
  <si>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■大阪府の決算</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</si>
  <si>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</si>
  <si>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</si>
  <si>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</si>
  <si>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</si>
  <si>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</si>
  <si>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</si>
  <si>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</si>
  <si>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</si>
  <si>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</si>
  <si>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</si>
  <si>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</si>
  <si>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</si>
  <si>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</si>
  <si>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</si>
  <si>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</si>
  <si>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</si>
  <si>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</si>
  <si>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</si>
  <si>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</si>
  <si>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</si>
  <si>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</si>
  <si>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</si>
  <si>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</si>
  <si>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</si>
  <si>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</si>
  <si>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</si>
  <si>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</si>
  <si>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</si>
  <si>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</si>
  <si>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</si>
  <si>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■大阪府の決算</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</si>
  <si>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</si>
  <si>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</si>
  <si>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</si>
  <si>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</si>
  <si>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</si>
  <si>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</si>
  <si>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</si>
  <si>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</si>
  <si>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</si>
  <si>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</si>
  <si>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</si>
  <si>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</si>
  <si>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</si>
  <si>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</si>
  <si>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</si>
  <si>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</si>
  <si>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</si>
  <si>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</si>
  <si>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</si>
  <si>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</si>
  <si>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</si>
  <si>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</si>
  <si>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</si>
  <si>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</si>
  <si>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</si>
  <si>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</si>
  <si>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</si>
  <si>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</si>
  <si>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</si>
  <si>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</si>
  <si>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</si>
  <si>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</si>
  <si>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</si>
  <si>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</si>
  <si>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</si>
  <si>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</si>
  <si>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</si>
  <si>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</si>
  <si>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</si>
  <si>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</si>
  <si>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</si>
  <si>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</si>
  <si>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施設名（愛称）</t>
  </si>
  <si>
    <t>根拠条例・規則名</t>
  </si>
  <si>
    <t>所在地等</t>
  </si>
  <si>
    <t>敷地面積（敷地所有者）</t>
  </si>
  <si>
    <t>建物規模（施設構造）</t>
  </si>
  <si>
    <t>延床面積（建物所有者）</t>
  </si>
  <si>
    <t>主な施設内容</t>
  </si>
  <si>
    <t>施設建設時の財源内訳</t>
  </si>
  <si>
    <t>合　　　計</t>
  </si>
  <si>
    <t>左の財源内訳</t>
  </si>
  <si>
    <t>地方債</t>
  </si>
  <si>
    <t>国　　庫</t>
  </si>
  <si>
    <t>一般財源</t>
  </si>
  <si>
    <t>管理運営形態</t>
  </si>
  <si>
    <t>施設で実施している主な事業</t>
  </si>
  <si>
    <t>開館日・開館時間</t>
  </si>
  <si>
    <t>利用者数（過去5年間）</t>
  </si>
  <si>
    <t>年度</t>
  </si>
  <si>
    <t>施設運営に関する指標
（稼働率、利用率等）</t>
  </si>
  <si>
    <t>料金区分</t>
  </si>
  <si>
    <t>料金水準の考え方</t>
  </si>
  <si>
    <t>主な料金</t>
  </si>
  <si>
    <t>利用料金制</t>
  </si>
  <si>
    <t>総数</t>
  </si>
  <si>
    <t>常勤</t>
  </si>
  <si>
    <t>非常勤</t>
  </si>
  <si>
    <t>調査実施</t>
  </si>
  <si>
    <t>あり</t>
  </si>
  <si>
    <t>実施時期</t>
  </si>
  <si>
    <t>対象者数</t>
  </si>
  <si>
    <t>調査手法</t>
  </si>
  <si>
    <t>調査結果</t>
  </si>
  <si>
    <t>令和元年度</t>
  </si>
  <si>
    <t>指定管理者制度導入施設</t>
  </si>
  <si>
    <t>その他法人</t>
  </si>
  <si>
    <t>令和元年度</t>
  </si>
  <si>
    <t>条例等に規定された設置目的</t>
  </si>
  <si>
    <t>資
産
の
部</t>
  </si>
  <si>
    <t>負
債
及
び
純
資
産
の
部</t>
  </si>
  <si>
    <t>■大阪府の予算</t>
  </si>
  <si>
    <t>府の決算（財務諸表等）はこちら</t>
  </si>
  <si>
    <t>行政コスト計算書</t>
  </si>
  <si>
    <r>
      <t xml:space="preserve">開設年月日（経過年数）
</t>
    </r>
    <r>
      <rPr>
        <b/>
        <sz val="10"/>
        <rFont val="游ゴシック"/>
        <family val="3"/>
      </rPr>
      <t>[改築・大規模改修等の実施年度］</t>
    </r>
  </si>
  <si>
    <t>平成30年度</t>
  </si>
  <si>
    <t>令和2年度</t>
  </si>
  <si>
    <t>令和3年度</t>
  </si>
  <si>
    <t>施設職員数（4月1日時点）</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</si>
  <si>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</si>
  <si>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</si>
  <si>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</si>
  <si>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</si>
  <si>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</si>
  <si>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</si>
  <si>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</si>
  <si>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</si>
  <si>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</si>
  <si>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</si>
  <si>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</si>
  <si>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利用者数　</t>
    </r>
    <r>
      <rPr>
        <sz val="11"/>
        <color indexed="8"/>
        <rFont val="HG丸ｺﾞｼｯｸM-PRO"/>
        <family val="3"/>
      </rPr>
      <t>①</t>
    </r>
  </si>
  <si>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</si>
  <si>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</si>
  <si>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</si>
  <si>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</si>
  <si>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</si>
  <si>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</si>
  <si>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</si>
  <si>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</si>
  <si>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</si>
  <si>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</si>
  <si>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</si>
  <si>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</si>
  <si>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r>
      <t>収支　</t>
    </r>
    <r>
      <rPr>
        <b/>
        <sz val="11"/>
        <color indexed="8"/>
        <rFont val="HG丸ｺﾞｼｯｸM-PRO"/>
        <family val="3"/>
      </rPr>
      <t>Ｃ（Ａ－Ｂ）</t>
    </r>
    <r>
      <rPr>
        <b/>
        <sz val="11"/>
        <color indexed="8"/>
        <rFont val="游ゴシック"/>
        <family val="3"/>
      </rPr>
      <t>　</t>
    </r>
  </si>
  <si>
    <r>
      <t>調整後収支 　</t>
    </r>
    <r>
      <rPr>
        <b/>
        <sz val="11"/>
        <color indexed="8"/>
        <rFont val="HG丸ｺﾞｼｯｸM-PRO"/>
        <family val="3"/>
      </rPr>
      <t>Ｅ（Ｃ+Ｄ）</t>
    </r>
  </si>
  <si>
    <r>
      <t>小計　</t>
    </r>
    <r>
      <rPr>
        <b/>
        <sz val="11"/>
        <color indexed="8"/>
        <rFont val="HG丸ｺﾞｼｯｸM-PRO"/>
        <family val="3"/>
      </rPr>
      <t>（Ａ＋Ｂ＋Ｃ）</t>
    </r>
  </si>
  <si>
    <r>
      <t>合　　計　</t>
    </r>
    <r>
      <rPr>
        <b/>
        <sz val="11"/>
        <color indexed="8"/>
        <rFont val="HG丸ｺﾞｼｯｸM-PRO"/>
        <family val="3"/>
      </rPr>
      <t>Ａ</t>
    </r>
  </si>
  <si>
    <r>
      <t>合　　計　</t>
    </r>
    <r>
      <rPr>
        <b/>
        <sz val="11"/>
        <color indexed="8"/>
        <rFont val="HG丸ｺﾞｼｯｸM-PRO"/>
        <family val="3"/>
      </rPr>
      <t>Ｂ</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</si>
  <si>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</si>
  <si>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</si>
  <si>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</si>
  <si>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</si>
  <si>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t>※単位未満は四捨五入としたため、内訳の計と合計が一致しない場合がある。(以下すべての表も同様）</t>
  </si>
  <si>
    <t>　       平成27年度調査：</t>
  </si>
  <si>
    <t>　       令和2年度調査  ：</t>
  </si>
  <si>
    <t>少年自然の家</t>
  </si>
  <si>
    <t>大阪府立少年自然の家条例</t>
  </si>
  <si>
    <t>大阪府立少年自然の家条例施行規則</t>
  </si>
  <si>
    <t>学校教育と連携して、自然の中での宿泊を伴う団体生活及び野外生活を通じて心身ともに健全な児童・生徒の育成を図る</t>
  </si>
  <si>
    <t>２５５，０９３㎡（大阪府）</t>
  </si>
  <si>
    <t>地上２階、一部地下１階建（鉄筋コンクリート）</t>
  </si>
  <si>
    <t>９，０７１㎡（大阪府）</t>
  </si>
  <si>
    <t>宿泊棟　４００人　　宿泊室（８人）×５０室
テント　　２００人　、研修室３、体育館１、野外炊飯場、キャンプファイヤー場他</t>
  </si>
  <si>
    <t>※平成6年度　研修棟増設　0.87億円</t>
  </si>
  <si>
    <t>課題を抱える青少年への支援キャンプ、中高生チャレンジキャンプ等</t>
  </si>
  <si>
    <t>開館日：第２・第４月曜日及び年末年始（１２月２８日～１月４日）を除く日　
利用時間：　宿泊　午後３時～翌日午後３時　　日帰り　午前１０時～午後８時</t>
  </si>
  <si>
    <t>（うち宿泊者数）</t>
  </si>
  <si>
    <t>稼働率：利用フロア数/延フロア　（延フロア＝開所日×8フロア）</t>
  </si>
  <si>
    <t>宿泊</t>
  </si>
  <si>
    <t>備考</t>
  </si>
  <si>
    <t>目的による利用者の区分　　なし</t>
  </si>
  <si>
    <t>類似の宿泊施設（府立他府県立）の料金体系を参照　
国立少年自然の家・青年の家は無料　</t>
  </si>
  <si>
    <t>特になし</t>
  </si>
  <si>
    <t>担当部・課
・グループ</t>
  </si>
  <si>
    <t>教育庁　市町教育室地域教育振興課　
社会教育グループ</t>
  </si>
  <si>
    <t>その他法人</t>
  </si>
  <si>
    <t>（千円）</t>
  </si>
  <si>
    <t>最高稼働率(５月)
85.1%</t>
  </si>
  <si>
    <t>最高稼働率(５月)
91.5％</t>
  </si>
  <si>
    <t>導入済み：平成12年4月1日より（利用料金の詳細はこちら）</t>
  </si>
  <si>
    <t>（千円）</t>
  </si>
  <si>
    <t>アンケート</t>
  </si>
  <si>
    <r>
      <t>最高稼働率</t>
    </r>
    <r>
      <rPr>
        <sz val="8"/>
        <color indexed="8"/>
        <rFont val="游ゴシック"/>
        <family val="3"/>
      </rPr>
      <t>(10月)</t>
    </r>
    <r>
      <rPr>
        <sz val="9"/>
        <color indexed="8"/>
        <rFont val="游ゴシック"/>
        <family val="3"/>
      </rPr>
      <t xml:space="preserve">
39.9％</t>
    </r>
  </si>
  <si>
    <r>
      <t>最高稼働率</t>
    </r>
    <r>
      <rPr>
        <sz val="8"/>
        <color indexed="8"/>
        <rFont val="游ゴシック"/>
        <family val="3"/>
      </rPr>
      <t>(11月)</t>
    </r>
    <r>
      <rPr>
        <sz val="9"/>
        <color indexed="8"/>
        <rFont val="游ゴシック"/>
        <family val="3"/>
      </rPr>
      <t xml:space="preserve">
56.7％</t>
    </r>
  </si>
  <si>
    <t>〒５９７-０１０２　　貝塚市木積字秋山長尾３３５０　　TEL ０７２-４７８-８３３１</t>
  </si>
  <si>
    <t>昭和６０年６月１日（R5.4.1現在経過年数３７年）</t>
  </si>
  <si>
    <t>【R5】 指定管理者：少年自然の家共同事業体　（指定期間：H28.4.1～R8.3.31）
（【R4】 同上）</t>
  </si>
  <si>
    <t>令和4年度</t>
  </si>
  <si>
    <t>令和4年度</t>
  </si>
  <si>
    <r>
      <t>最高稼働率</t>
    </r>
    <r>
      <rPr>
        <sz val="8"/>
        <color indexed="8"/>
        <rFont val="游ゴシック"/>
        <family val="3"/>
      </rPr>
      <t>(５月)</t>
    </r>
    <r>
      <rPr>
        <sz val="9"/>
        <color indexed="8"/>
        <rFont val="游ゴシック"/>
        <family val="3"/>
      </rPr>
      <t xml:space="preserve">
71.0％</t>
    </r>
  </si>
  <si>
    <t>１．施設の概要（令和5年4月1日時点）</t>
  </si>
  <si>
    <t>2．料金体系（令和5年4月1日時点）</t>
  </si>
  <si>
    <t>料金の額：　宿泊１泊　テント１泊　日帰り
児童生徒等　　540円　　 420円　　 160円    ※児童生徒等とは、４歳以上幼児、小・中学生
その他の者　　1,070円  　830円　　320円　　  その他の者は高校生以上　　　</t>
  </si>
  <si>
    <t>令和5年度</t>
  </si>
  <si>
    <t>令和4年度</t>
  </si>
  <si>
    <t xml:space="preserve">（　国　）　・国立曽爾青少年自然の家　　：奈良県曽爾村　　昭和５５年　 収容人員　490人（うち屋内400人）　　　　
（市町村）・茨木市青少年野外活動センター　　 ：茨木市　  昭和５０年　　収容人員　400人
　　　　　・河内長野市立滝畑ふるさと文化財の森センター　：河内長野市　平成４年　収容人員　150人（すべて宿泊棟）
　　　　　・東大阪市野外活動センター「自由の森なるかわ」　　：東大阪市　 平成 ９ 年　　収容人員　200人(屋内30人）　　
           　　・豊中市立青少年自然の家　：能勢町　　　昭和４８年　  収容人員　500人（うち屋内300人）                    </t>
  </si>
  <si>
    <t>通年</t>
  </si>
  <si>
    <t>全宿泊団体
626団体</t>
  </si>
  <si>
    <t>令和4年度結果（未回収、未記入を除いた割合　※回収団体数：578団体／626団体　回収率：92％）
施設満足度：満足77％、普通22％、不満1％
食事満足度：満足76％、普通23％、不満1％
職員対応満足度：満足86％、普通13％、不満1％</t>
  </si>
  <si>
    <t>令和5年度</t>
  </si>
  <si>
    <t>令和2年度~令和4年度</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</si>
</sst>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ggge&quot;年&quot;m&quot;月&quot;d&quot;日&quot;;@"/>
    <numFmt numFmtId="199" formatCode="[$-411]gge&quot;年&quot;m&quot;月&quot;d&quot;日&quot;;@"/>
    <numFmt numFmtId="200" formatCode="[$]gge&quot;年&quot;m&quot;月&quot;d&quot;日&quot;;@"/>
    <numFmt numFmtId="201" formatCode="\(#,##0\)_);\(#,##0\)"/>
    <numFmt numFmtId="202" formatCode="##,##0_ &quot;％&quot;"/>
    <numFmt numFmtId="203" formatCode="#,##0,,;&quot;▲ &quot;#,##0,,;&quot;－&quot;"/>
  </numFmts>
  <fonts count="88">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0"/>
      <name val="游ゴシック"/>
      <family val="3"/>
    </font>
    <font>
      <b/>
      <sz val="11"/>
      <color indexed="8"/>
      <name val="游ゴシック"/>
      <family val="3"/>
    </font>
    <font>
      <b/>
      <sz val="12"/>
      <name val="游ゴシック"/>
      <family val="3"/>
    </font>
    <font>
      <sz val="11"/>
      <color indexed="8"/>
      <name val="HG丸ｺﾞｼｯｸM-PRO"/>
      <family val="3"/>
    </font>
    <font>
      <b/>
      <sz val="11"/>
      <color indexed="8"/>
      <name val="HG丸ｺﾞｼｯｸM-PRO"/>
      <family val="3"/>
    </font>
    <font>
      <b/>
      <sz val="12"/>
      <name val="HG丸ｺﾞｼｯｸM-PRO"/>
      <family val="3"/>
    </font>
    <font>
      <sz val="9"/>
      <color indexed="8"/>
      <name val="游ゴシック"/>
      <family val="3"/>
    </font>
    <font>
      <sz val="8"/>
      <color indexed="8"/>
      <name val="游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b/>
      <sz val="9"/>
      <color indexed="8"/>
      <name val="游ゴシック"/>
      <family val="3"/>
    </font>
    <font>
      <sz val="9"/>
      <color indexed="8"/>
      <name val="ＭＳ Ｐゴシック"/>
      <family val="3"/>
    </font>
    <font>
      <sz val="10"/>
      <color indexed="8"/>
      <name val="游ゴシック"/>
      <family val="3"/>
    </font>
    <font>
      <u val="single"/>
      <sz val="16"/>
      <color indexed="12"/>
      <name val="游ゴシック"/>
      <family val="3"/>
    </font>
    <font>
      <sz val="10"/>
      <color indexed="8"/>
      <name val="ＭＳ Ｐゴシック"/>
      <family val="3"/>
    </font>
    <font>
      <u val="single"/>
      <sz val="11"/>
      <color indexed="12"/>
      <name val="游ゴシック"/>
      <family val="3"/>
    </font>
    <font>
      <b/>
      <sz val="11"/>
      <name val="游ゴシック"/>
      <family val="3"/>
    </font>
    <font>
      <sz val="11"/>
      <name val="游ゴシック"/>
      <family val="3"/>
    </font>
    <font>
      <b/>
      <sz val="18"/>
      <color indexed="8"/>
      <name val="游ゴシック"/>
      <family val="3"/>
    </font>
    <font>
      <b/>
      <sz val="16"/>
      <name val="游ゴシック"/>
      <family val="3"/>
    </font>
    <font>
      <sz val="10"/>
      <name val="游ゴシック"/>
      <family val="3"/>
    </font>
    <font>
      <b/>
      <i/>
      <sz val="10"/>
      <name val="游ゴシック"/>
      <family val="3"/>
    </font>
    <font>
      <b/>
      <sz val="10"/>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rgb="FF0000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0"/>
      <color theme="1"/>
      <name val="Calibri"/>
      <family val="3"/>
    </font>
    <font>
      <u val="single"/>
      <sz val="16"/>
      <color indexed="12"/>
      <name val="Calibri"/>
      <family val="3"/>
    </font>
    <font>
      <sz val="10"/>
      <color theme="1"/>
      <name val="ＭＳ Ｐゴシック"/>
      <family val="3"/>
    </font>
    <font>
      <u val="single"/>
      <sz val="11"/>
      <color indexed="12"/>
      <name val="Calibri"/>
      <family val="3"/>
    </font>
    <font>
      <b/>
      <sz val="11"/>
      <name val="Calibri"/>
      <family val="3"/>
    </font>
    <font>
      <sz val="11"/>
      <name val="Calibri"/>
      <family val="3"/>
    </font>
    <font>
      <sz val="10"/>
      <name val="Calibri"/>
      <family val="3"/>
    </font>
    <font>
      <b/>
      <sz val="18"/>
      <color theme="1"/>
      <name val="Calibri"/>
      <family val="3"/>
    </font>
    <font>
      <b/>
      <sz val="16"/>
      <name val="Calibri"/>
      <family val="3"/>
    </font>
    <font>
      <b/>
      <sz val="10"/>
      <color theme="1"/>
      <name val="Calibri"/>
      <family val="3"/>
    </font>
    <font>
      <b/>
      <i/>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149990007281303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style="thin"/>
      <bottom style="thin"/>
    </border>
    <border>
      <left style="thin"/>
      <right style="thin"/>
      <top style="thin"/>
      <bottom style="thin"/>
    </border>
    <border>
      <left style="medium"/>
      <right style="medium"/>
      <top style="medium"/>
      <bottom style="medium"/>
    </border>
    <border>
      <left/>
      <right/>
      <top style="thin"/>
      <bottom style="thin"/>
    </border>
    <border>
      <left/>
      <right style="thin"/>
      <top style="thin"/>
      <bottom style="thin"/>
    </border>
    <border>
      <left style="thin"/>
      <right/>
      <top/>
      <bottom/>
    </border>
    <border>
      <left style="thin"/>
      <right/>
      <top/>
      <bottom style="thin"/>
    </border>
    <border>
      <left style="thin"/>
      <right style="thin"/>
      <top/>
      <bottom style="thin"/>
    </border>
    <border>
      <left style="thin"/>
      <right style="thin"/>
      <top style="thin"/>
      <bottom/>
    </border>
    <border>
      <left style="thin"/>
      <right/>
      <top style="thin"/>
      <bottom/>
    </border>
    <border>
      <left style="thin"/>
      <right style="thin"/>
      <top/>
      <bottom/>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right style="thin"/>
      <top/>
      <bottom style="thin"/>
    </border>
    <border>
      <left/>
      <right style="thin"/>
      <top style="thin"/>
      <bottom/>
    </border>
    <border>
      <left style="medium"/>
      <right style="thin"/>
      <top style="medium"/>
      <bottom style="medium"/>
    </border>
    <border>
      <left/>
      <right style="thin"/>
      <top/>
      <bottom/>
    </border>
    <border>
      <left style="medium"/>
      <right/>
      <top style="medium"/>
      <bottom style="medium"/>
    </border>
    <border>
      <left/>
      <right/>
      <top style="medium"/>
      <bottom style="medium"/>
    </border>
    <border>
      <left style="medium"/>
      <right style="thin"/>
      <top style="medium"/>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38" fontId="6"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355">
    <xf numFmtId="0" fontId="0" fillId="0" borderId="0" xfId="0" applyFont="1" applyAlignment="1">
      <alignment/>
    </xf>
    <xf numFmtId="0" fontId="4" fillId="0" borderId="0" xfId="0" applyFont="1" applyBorder="1" applyAlignment="1">
      <alignment vertical="center"/>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5" fillId="0" borderId="10" xfId="0" applyFont="1" applyBorder="1" applyAlignment="1">
      <alignment horizontal="right" vertical="center" wrapText="1"/>
    </xf>
    <xf numFmtId="0" fontId="0" fillId="0" borderId="11" xfId="0" applyFont="1" applyBorder="1" applyAlignment="1">
      <alignment vertical="center" wrapText="1"/>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Border="1" applyAlignment="1">
      <alignment vertical="center"/>
    </xf>
    <xf numFmtId="0" fontId="7" fillId="0" borderId="0" xfId="0" applyFont="1" applyFill="1" applyBorder="1" applyAlignment="1">
      <alignment horizontal="centerContinuous" vertical="center" wrapText="1"/>
    </xf>
    <xf numFmtId="0" fontId="0" fillId="0" borderId="0" xfId="0" applyFont="1" applyFill="1" applyAlignment="1">
      <alignment vertical="center"/>
    </xf>
    <xf numFmtId="0" fontId="69" fillId="0" borderId="0" xfId="0" applyFont="1" applyFill="1" applyAlignment="1">
      <alignment/>
    </xf>
    <xf numFmtId="0" fontId="5" fillId="0" borderId="10" xfId="0" applyFont="1" applyFill="1" applyBorder="1" applyAlignment="1">
      <alignment horizontal="right" vertical="center" wrapText="1"/>
    </xf>
    <xf numFmtId="0" fontId="0" fillId="0" borderId="11" xfId="0" applyFont="1" applyFill="1" applyBorder="1" applyAlignment="1">
      <alignment vertical="center" wrapText="1"/>
    </xf>
    <xf numFmtId="0" fontId="9" fillId="0" borderId="10" xfId="0" applyFont="1" applyFill="1" applyBorder="1" applyAlignment="1">
      <alignment vertical="center"/>
    </xf>
    <xf numFmtId="0" fontId="0" fillId="0" borderId="0" xfId="0" applyFill="1" applyAlignment="1">
      <alignment/>
    </xf>
    <xf numFmtId="0" fontId="0" fillId="0" borderId="0" xfId="0" applyFont="1" applyFill="1" applyBorder="1" applyAlignment="1">
      <alignment vertical="center" wrapText="1"/>
    </xf>
    <xf numFmtId="0" fontId="0" fillId="0" borderId="13" xfId="0" applyFont="1" applyFill="1" applyBorder="1" applyAlignment="1">
      <alignment vertical="center" wrapText="1"/>
    </xf>
    <xf numFmtId="0" fontId="69" fillId="0" borderId="14" xfId="0" applyFont="1" applyBorder="1" applyAlignment="1">
      <alignment horizontal="center"/>
    </xf>
    <xf numFmtId="0" fontId="70" fillId="0" borderId="0" xfId="0" applyFont="1" applyAlignment="1">
      <alignment/>
    </xf>
    <xf numFmtId="181" fontId="0" fillId="0" borderId="12" xfId="0" applyNumberFormat="1" applyFont="1" applyBorder="1" applyAlignment="1">
      <alignment vertical="center"/>
    </xf>
    <xf numFmtId="181" fontId="0" fillId="0" borderId="12" xfId="0" applyNumberFormat="1" applyFont="1" applyFill="1" applyBorder="1" applyAlignment="1">
      <alignment vertical="center"/>
    </xf>
    <xf numFmtId="181" fontId="0" fillId="0" borderId="13" xfId="0" applyNumberFormat="1" applyFont="1" applyFill="1" applyBorder="1" applyAlignment="1">
      <alignment vertical="center"/>
    </xf>
    <xf numFmtId="176" fontId="0" fillId="0" borderId="13" xfId="0" applyNumberFormat="1" applyFont="1" applyFill="1" applyBorder="1" applyAlignment="1">
      <alignment horizontal="center" vertical="center"/>
    </xf>
    <xf numFmtId="194" fontId="0" fillId="0" borderId="0" xfId="49" applyNumberFormat="1" applyFont="1" applyAlignment="1">
      <alignment/>
    </xf>
    <xf numFmtId="196" fontId="0" fillId="0" borderId="0" xfId="49" applyNumberFormat="1" applyFont="1" applyAlignment="1">
      <alignment/>
    </xf>
    <xf numFmtId="194" fontId="0" fillId="0" borderId="0" xfId="49" applyNumberFormat="1" applyFont="1" applyAlignment="1">
      <alignment/>
    </xf>
    <xf numFmtId="196" fontId="0" fillId="0" borderId="0" xfId="49" applyNumberFormat="1" applyFont="1" applyAlignment="1">
      <alignment/>
    </xf>
    <xf numFmtId="0" fontId="0" fillId="33" borderId="12"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63" fillId="33" borderId="13" xfId="49" applyNumberFormat="1" applyFont="1" applyFill="1" applyBorder="1" applyAlignment="1">
      <alignment horizontal="center" vertical="center"/>
    </xf>
    <xf numFmtId="196" fontId="63" fillId="33" borderId="13" xfId="49" applyNumberFormat="1" applyFont="1" applyFill="1" applyBorder="1" applyAlignment="1">
      <alignment horizontal="center" vertical="center"/>
    </xf>
    <xf numFmtId="0" fontId="63" fillId="33" borderId="12" xfId="0" applyFont="1" applyFill="1" applyBorder="1" applyAlignment="1">
      <alignment horizontal="center" vertical="center" shrinkToFit="1"/>
    </xf>
    <xf numFmtId="0" fontId="63" fillId="33" borderId="17" xfId="0" applyFont="1" applyFill="1" applyBorder="1" applyAlignment="1">
      <alignment shrinkToFit="1"/>
    </xf>
    <xf numFmtId="0" fontId="63" fillId="33" borderId="18" xfId="0" applyFont="1" applyFill="1" applyBorder="1" applyAlignment="1">
      <alignment shrinkToFit="1"/>
    </xf>
    <xf numFmtId="0" fontId="63" fillId="33" borderId="0" xfId="0" applyFont="1" applyFill="1" applyAlignment="1">
      <alignment shrinkToFit="1"/>
    </xf>
    <xf numFmtId="0" fontId="63" fillId="33" borderId="13" xfId="0" applyFont="1" applyFill="1" applyBorder="1" applyAlignment="1">
      <alignment horizontal="center" vertical="center" shrinkToFit="1"/>
    </xf>
    <xf numFmtId="0" fontId="63" fillId="33" borderId="0" xfId="0" applyFont="1" applyFill="1" applyAlignment="1">
      <alignment/>
    </xf>
    <xf numFmtId="0" fontId="63" fillId="33" borderId="17" xfId="0" applyFont="1" applyFill="1" applyBorder="1" applyAlignment="1">
      <alignment/>
    </xf>
    <xf numFmtId="0" fontId="63" fillId="33" borderId="15" xfId="0" applyFont="1" applyFill="1" applyBorder="1" applyAlignment="1">
      <alignment/>
    </xf>
    <xf numFmtId="0" fontId="63" fillId="33" borderId="12" xfId="0" applyFont="1" applyFill="1" applyBorder="1" applyAlignment="1">
      <alignment/>
    </xf>
    <xf numFmtId="0" fontId="63" fillId="33" borderId="16" xfId="0" applyFont="1" applyFill="1" applyBorder="1" applyAlignment="1">
      <alignment/>
    </xf>
    <xf numFmtId="194" fontId="63" fillId="33" borderId="13" xfId="49" applyNumberFormat="1" applyFont="1" applyFill="1" applyBorder="1" applyAlignment="1">
      <alignment horizontal="center"/>
    </xf>
    <xf numFmtId="196" fontId="63" fillId="33" borderId="13" xfId="49" applyNumberFormat="1" applyFont="1" applyFill="1" applyBorder="1" applyAlignment="1">
      <alignment horizontal="center"/>
    </xf>
    <xf numFmtId="176" fontId="63" fillId="34" borderId="19" xfId="52" applyNumberFormat="1" applyFont="1" applyFill="1" applyBorder="1" applyAlignment="1">
      <alignment vertical="center"/>
    </xf>
    <xf numFmtId="176" fontId="63" fillId="34" borderId="13" xfId="52" applyNumberFormat="1" applyFont="1" applyFill="1" applyBorder="1" applyAlignment="1">
      <alignment vertical="center"/>
    </xf>
    <xf numFmtId="176" fontId="63" fillId="34" borderId="11" xfId="52" applyNumberFormat="1" applyFont="1" applyFill="1" applyBorder="1" applyAlignment="1">
      <alignment vertical="center" textRotation="255" wrapText="1"/>
    </xf>
    <xf numFmtId="194" fontId="0" fillId="0" borderId="13" xfId="49" applyNumberFormat="1" applyFont="1" applyBorder="1" applyAlignment="1">
      <alignment vertical="center"/>
    </xf>
    <xf numFmtId="194" fontId="0" fillId="0" borderId="20" xfId="49" applyNumberFormat="1" applyFont="1" applyBorder="1" applyAlignment="1">
      <alignment vertical="center"/>
    </xf>
    <xf numFmtId="194" fontId="0" fillId="0" borderId="0" xfId="49" applyNumberFormat="1" applyFont="1" applyAlignment="1">
      <alignment vertical="center"/>
    </xf>
    <xf numFmtId="196" fontId="0" fillId="0" borderId="13" xfId="49" applyNumberFormat="1" applyFont="1" applyBorder="1" applyAlignment="1">
      <alignment vertical="center"/>
    </xf>
    <xf numFmtId="196" fontId="0" fillId="0" borderId="20" xfId="49" applyNumberFormat="1" applyFont="1" applyBorder="1" applyAlignment="1">
      <alignment vertical="center"/>
    </xf>
    <xf numFmtId="194" fontId="0" fillId="0" borderId="19" xfId="49" applyNumberFormat="1" applyFont="1" applyBorder="1" applyAlignment="1">
      <alignment vertical="center"/>
    </xf>
    <xf numFmtId="0" fontId="63" fillId="34" borderId="19" xfId="0" applyFont="1" applyFill="1" applyBorder="1" applyAlignment="1">
      <alignment horizontal="left" vertical="center" wrapText="1"/>
    </xf>
    <xf numFmtId="0" fontId="63" fillId="34" borderId="13" xfId="0" applyFont="1" applyFill="1" applyBorder="1" applyAlignment="1">
      <alignment vertical="center" wrapText="1"/>
    </xf>
    <xf numFmtId="0" fontId="63" fillId="34" borderId="21" xfId="0" applyFont="1" applyFill="1" applyBorder="1" applyAlignment="1">
      <alignment vertical="center" wrapText="1"/>
    </xf>
    <xf numFmtId="0" fontId="9" fillId="0" borderId="10" xfId="0" applyFont="1" applyBorder="1" applyAlignment="1">
      <alignment horizontal="left" vertical="center"/>
    </xf>
    <xf numFmtId="0" fontId="71" fillId="0" borderId="0" xfId="0" applyFont="1" applyAlignment="1">
      <alignment/>
    </xf>
    <xf numFmtId="0" fontId="63" fillId="34" borderId="12" xfId="0" applyFont="1" applyFill="1" applyBorder="1" applyAlignment="1">
      <alignment vertical="center"/>
    </xf>
    <xf numFmtId="0" fontId="63" fillId="34" borderId="15" xfId="0" applyFont="1" applyFill="1" applyBorder="1" applyAlignment="1">
      <alignment vertical="center"/>
    </xf>
    <xf numFmtId="0" fontId="63" fillId="33" borderId="21" xfId="0" applyFont="1" applyFill="1" applyBorder="1" applyAlignment="1">
      <alignment vertical="center" shrinkToFit="1"/>
    </xf>
    <xf numFmtId="0" fontId="63" fillId="33" borderId="11" xfId="0" applyFont="1" applyFill="1" applyBorder="1" applyAlignment="1">
      <alignment vertical="center" shrinkToFit="1"/>
    </xf>
    <xf numFmtId="0" fontId="63" fillId="33" borderId="22" xfId="0" applyFont="1" applyFill="1" applyBorder="1" applyAlignment="1">
      <alignment vertical="center" shrinkToFit="1"/>
    </xf>
    <xf numFmtId="0" fontId="63" fillId="33" borderId="12" xfId="0" applyFont="1" applyFill="1" applyBorder="1" applyAlignment="1">
      <alignment vertical="center" shrinkToFit="1"/>
    </xf>
    <xf numFmtId="0" fontId="63" fillId="33" borderId="15" xfId="0" applyFont="1" applyFill="1" applyBorder="1" applyAlignment="1">
      <alignment vertical="center" shrinkToFit="1"/>
    </xf>
    <xf numFmtId="0" fontId="63" fillId="33" borderId="19" xfId="0" applyFont="1" applyFill="1" applyBorder="1" applyAlignment="1">
      <alignment vertical="center" shrinkToFit="1"/>
    </xf>
    <xf numFmtId="181" fontId="72" fillId="35" borderId="12" xfId="0" applyNumberFormat="1" applyFont="1" applyFill="1" applyBorder="1" applyAlignment="1">
      <alignment vertical="center"/>
    </xf>
    <xf numFmtId="181" fontId="72" fillId="35" borderId="13" xfId="0" applyNumberFormat="1" applyFont="1" applyFill="1" applyBorder="1" applyAlignment="1">
      <alignment vertical="center"/>
    </xf>
    <xf numFmtId="0" fontId="63" fillId="33" borderId="12" xfId="0" applyFont="1" applyFill="1" applyBorder="1" applyAlignment="1">
      <alignment vertical="center"/>
    </xf>
    <xf numFmtId="194" fontId="63" fillId="8" borderId="13" xfId="49" applyNumberFormat="1" applyFont="1" applyFill="1" applyBorder="1" applyAlignment="1">
      <alignment vertical="center"/>
    </xf>
    <xf numFmtId="194" fontId="63" fillId="8" borderId="19" xfId="49" applyNumberFormat="1" applyFont="1" applyFill="1" applyBorder="1" applyAlignment="1">
      <alignment vertical="center"/>
    </xf>
    <xf numFmtId="196" fontId="63" fillId="8" borderId="13" xfId="49" applyNumberFormat="1" applyFont="1" applyFill="1" applyBorder="1" applyAlignment="1">
      <alignment vertical="center"/>
    </xf>
    <xf numFmtId="196" fontId="63" fillId="8" borderId="19" xfId="49" applyNumberFormat="1" applyFont="1" applyFill="1" applyBorder="1" applyAlignment="1">
      <alignment vertical="center"/>
    </xf>
    <xf numFmtId="194" fontId="63" fillId="8" borderId="20" xfId="49" applyNumberFormat="1" applyFont="1" applyFill="1" applyBorder="1" applyAlignment="1">
      <alignment vertical="center"/>
    </xf>
    <xf numFmtId="176" fontId="63" fillId="34" borderId="13" xfId="0" applyNumberFormat="1" applyFont="1" applyFill="1" applyBorder="1" applyAlignment="1">
      <alignment horizontal="left" vertical="center" shrinkToFit="1"/>
    </xf>
    <xf numFmtId="176" fontId="63" fillId="34" borderId="20" xfId="0" applyNumberFormat="1" applyFont="1" applyFill="1" applyBorder="1" applyAlignment="1">
      <alignment horizontal="left" vertical="center" shrinkToFit="1"/>
    </xf>
    <xf numFmtId="194" fontId="0" fillId="0" borderId="0" xfId="49" applyNumberFormat="1" applyFont="1" applyAlignment="1">
      <alignment horizontal="right" vertical="center"/>
    </xf>
    <xf numFmtId="9" fontId="63" fillId="0" borderId="0" xfId="42" applyFont="1" applyAlignment="1">
      <alignment/>
    </xf>
    <xf numFmtId="9" fontId="0" fillId="0" borderId="0" xfId="42" applyFont="1" applyAlignment="1">
      <alignment/>
    </xf>
    <xf numFmtId="9" fontId="0" fillId="0" borderId="0" xfId="42" applyFont="1" applyAlignment="1">
      <alignment/>
    </xf>
    <xf numFmtId="196" fontId="73" fillId="0" borderId="0" xfId="49" applyNumberFormat="1" applyFont="1" applyFill="1" applyBorder="1" applyAlignment="1">
      <alignment/>
    </xf>
    <xf numFmtId="176" fontId="63" fillId="34" borderId="19" xfId="0" applyNumberFormat="1" applyFont="1" applyFill="1" applyBorder="1" applyAlignment="1">
      <alignment horizontal="left" vertical="center" shrinkToFit="1"/>
    </xf>
    <xf numFmtId="0" fontId="74" fillId="0" borderId="0" xfId="0" applyFont="1" applyAlignment="1">
      <alignment vertical="center"/>
    </xf>
    <xf numFmtId="194" fontId="74" fillId="0" borderId="0" xfId="49" applyNumberFormat="1" applyFont="1" applyAlignment="1">
      <alignment horizontal="left" vertical="center"/>
    </xf>
    <xf numFmtId="194" fontId="74" fillId="0" borderId="0" xfId="49" applyNumberFormat="1" applyFont="1" applyAlignment="1">
      <alignment horizontal="right" vertical="center"/>
    </xf>
    <xf numFmtId="196" fontId="74" fillId="0" borderId="0" xfId="49" applyNumberFormat="1" applyFont="1" applyAlignment="1">
      <alignment horizontal="left" vertical="center"/>
    </xf>
    <xf numFmtId="196" fontId="74" fillId="0" borderId="0" xfId="49" applyNumberFormat="1" applyFont="1" applyAlignment="1">
      <alignment vertical="center"/>
    </xf>
    <xf numFmtId="0" fontId="74" fillId="0" borderId="0" xfId="0" applyFont="1" applyAlignment="1">
      <alignment horizontal="left" vertical="center"/>
    </xf>
    <xf numFmtId="0" fontId="75" fillId="0" borderId="0" xfId="0" applyFont="1" applyAlignment="1">
      <alignment vertical="center"/>
    </xf>
    <xf numFmtId="0" fontId="70" fillId="0" borderId="0" xfId="0" applyFont="1" applyAlignment="1">
      <alignment/>
    </xf>
    <xf numFmtId="194" fontId="63" fillId="8" borderId="23" xfId="49" applyNumberFormat="1" applyFont="1" applyFill="1" applyBorder="1" applyAlignment="1">
      <alignment vertical="center"/>
    </xf>
    <xf numFmtId="194" fontId="63" fillId="8" borderId="24" xfId="49" applyNumberFormat="1" applyFont="1" applyFill="1" applyBorder="1" applyAlignment="1">
      <alignment vertical="center"/>
    </xf>
    <xf numFmtId="196" fontId="63" fillId="8" borderId="23" xfId="49" applyNumberFormat="1" applyFont="1" applyFill="1" applyBorder="1" applyAlignment="1">
      <alignment vertical="center"/>
    </xf>
    <xf numFmtId="194" fontId="63" fillId="8" borderId="25" xfId="49" applyNumberFormat="1" applyFont="1" applyFill="1" applyBorder="1" applyAlignment="1">
      <alignment vertical="center"/>
    </xf>
    <xf numFmtId="196" fontId="63" fillId="8" borderId="25" xfId="49" applyNumberFormat="1" applyFont="1" applyFill="1" applyBorder="1" applyAlignment="1">
      <alignment vertical="center"/>
    </xf>
    <xf numFmtId="176" fontId="63" fillId="33" borderId="26" xfId="0" applyNumberFormat="1" applyFont="1" applyFill="1" applyBorder="1" applyAlignment="1">
      <alignment vertical="center"/>
    </xf>
    <xf numFmtId="0" fontId="63" fillId="33" borderId="27" xfId="0" applyFont="1" applyFill="1" applyBorder="1" applyAlignment="1">
      <alignment/>
    </xf>
    <xf numFmtId="0" fontId="63" fillId="33" borderId="28" xfId="0" applyFont="1" applyFill="1" applyBorder="1" applyAlignment="1">
      <alignment/>
    </xf>
    <xf numFmtId="196" fontId="63" fillId="8" borderId="24" xfId="49" applyNumberFormat="1" applyFont="1" applyFill="1" applyBorder="1" applyAlignment="1">
      <alignment vertical="center"/>
    </xf>
    <xf numFmtId="194" fontId="0" fillId="0" borderId="22" xfId="49" applyNumberFormat="1" applyFont="1" applyBorder="1" applyAlignment="1">
      <alignment vertical="center"/>
    </xf>
    <xf numFmtId="196" fontId="0" fillId="0" borderId="22" xfId="49" applyNumberFormat="1" applyFont="1" applyBorder="1" applyAlignment="1">
      <alignment vertical="center"/>
    </xf>
    <xf numFmtId="194" fontId="63" fillId="8" borderId="29" xfId="49" applyNumberFormat="1" applyFont="1" applyFill="1" applyBorder="1" applyAlignment="1">
      <alignment vertical="center"/>
    </xf>
    <xf numFmtId="194" fontId="63" fillId="8" borderId="30" xfId="49" applyNumberFormat="1" applyFont="1" applyFill="1" applyBorder="1" applyAlignment="1">
      <alignment vertical="center"/>
    </xf>
    <xf numFmtId="194" fontId="0" fillId="0" borderId="0" xfId="49" applyNumberFormat="1" applyFont="1" applyBorder="1" applyAlignment="1">
      <alignment vertical="center"/>
    </xf>
    <xf numFmtId="196" fontId="0" fillId="0" borderId="10" xfId="49" applyNumberFormat="1" applyFont="1" applyBorder="1" applyAlignment="1">
      <alignment/>
    </xf>
    <xf numFmtId="192" fontId="0" fillId="0" borderId="13" xfId="0" applyNumberFormat="1" applyFont="1" applyFill="1" applyBorder="1" applyAlignment="1">
      <alignment vertical="center"/>
    </xf>
    <xf numFmtId="0" fontId="76" fillId="0" borderId="0" xfId="0" applyFont="1" applyAlignment="1">
      <alignment vertical="center"/>
    </xf>
    <xf numFmtId="176" fontId="0" fillId="0" borderId="21" xfId="0" applyNumberFormat="1" applyFont="1" applyFill="1" applyBorder="1" applyAlignment="1">
      <alignment horizontal="center" vertical="center"/>
    </xf>
    <xf numFmtId="176" fontId="77" fillId="0" borderId="12" xfId="0" applyNumberFormat="1" applyFont="1" applyFill="1" applyBorder="1" applyAlignment="1">
      <alignment horizontal="center" vertical="center"/>
    </xf>
    <xf numFmtId="0" fontId="78" fillId="0" borderId="15" xfId="43" applyFont="1" applyFill="1" applyBorder="1" applyAlignment="1" applyProtection="1">
      <alignment vertical="center"/>
      <protection/>
    </xf>
    <xf numFmtId="0" fontId="63" fillId="33" borderId="12" xfId="43" applyFont="1" applyFill="1" applyBorder="1" applyAlignment="1" applyProtection="1">
      <alignment vertical="center" wrapText="1"/>
      <protection/>
    </xf>
    <xf numFmtId="0" fontId="8" fillId="0" borderId="0" xfId="43" applyFill="1" applyBorder="1" applyAlignment="1" applyProtection="1">
      <alignment horizontal="center" vertical="center"/>
      <protection/>
    </xf>
    <xf numFmtId="0" fontId="0" fillId="36" borderId="18"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3" xfId="0" applyFont="1" applyFill="1" applyBorder="1" applyAlignment="1">
      <alignment horizontal="center" vertical="center"/>
    </xf>
    <xf numFmtId="0" fontId="0" fillId="0" borderId="13" xfId="0" applyFont="1" applyFill="1" applyBorder="1" applyAlignment="1">
      <alignment horizontal="center" vertical="center"/>
    </xf>
    <xf numFmtId="189" fontId="0" fillId="0" borderId="17" xfId="0" applyNumberFormat="1" applyFont="1" applyFill="1" applyBorder="1" applyAlignment="1">
      <alignment horizontal="right" vertical="center" wrapText="1"/>
    </xf>
    <xf numFmtId="189" fontId="0" fillId="0" borderId="22" xfId="0" applyNumberFormat="1" applyFont="1" applyFill="1" applyBorder="1" applyAlignment="1">
      <alignment horizontal="right" vertical="center" wrapText="1"/>
    </xf>
    <xf numFmtId="189" fontId="0" fillId="0" borderId="12" xfId="0" applyNumberFormat="1" applyFont="1" applyFill="1" applyBorder="1" applyAlignment="1">
      <alignment horizontal="right" vertical="center" wrapText="1"/>
    </xf>
    <xf numFmtId="189" fontId="0" fillId="0" borderId="13" xfId="0" applyNumberFormat="1" applyFont="1" applyFill="1" applyBorder="1" applyAlignment="1">
      <alignment horizontal="right" vertical="center" wrapText="1"/>
    </xf>
    <xf numFmtId="180" fontId="0" fillId="0" borderId="13" xfId="0" applyNumberFormat="1" applyFont="1" applyFill="1" applyBorder="1" applyAlignment="1">
      <alignment horizontal="right" vertical="center" wrapText="1"/>
    </xf>
    <xf numFmtId="190" fontId="74" fillId="0" borderId="13" xfId="0" applyNumberFormat="1" applyFont="1" applyFill="1" applyBorder="1" applyAlignment="1">
      <alignment horizontal="right" vertical="center" wrapText="1"/>
    </xf>
    <xf numFmtId="196" fontId="79" fillId="0" borderId="0" xfId="49" applyNumberFormat="1" applyFont="1" applyAlignment="1">
      <alignment horizontal="right"/>
    </xf>
    <xf numFmtId="197" fontId="63" fillId="8" borderId="13" xfId="49" applyNumberFormat="1" applyFont="1" applyFill="1" applyBorder="1" applyAlignment="1">
      <alignment vertical="center"/>
    </xf>
    <xf numFmtId="181" fontId="74" fillId="0" borderId="0" xfId="49" applyNumberFormat="1" applyFont="1" applyAlignment="1">
      <alignment horizontal="left" vertical="center"/>
    </xf>
    <xf numFmtId="197" fontId="63" fillId="8" borderId="13" xfId="49" applyNumberFormat="1" applyFont="1" applyFill="1" applyBorder="1" applyAlignment="1">
      <alignment horizontal="right" vertical="center"/>
    </xf>
    <xf numFmtId="0" fontId="80" fillId="0" borderId="12" xfId="43" applyFont="1" applyFill="1" applyBorder="1" applyAlignment="1" applyProtection="1">
      <alignment vertical="center"/>
      <protection/>
    </xf>
    <xf numFmtId="196" fontId="73" fillId="0" borderId="0" xfId="49" applyNumberFormat="1" applyFont="1" applyBorder="1" applyAlignment="1">
      <alignment horizontal="center"/>
    </xf>
    <xf numFmtId="196" fontId="79" fillId="0" borderId="0" xfId="49" applyNumberFormat="1" applyFont="1" applyBorder="1" applyAlignment="1">
      <alignment horizontal="right"/>
    </xf>
    <xf numFmtId="196" fontId="79" fillId="0" borderId="0" xfId="49" applyNumberFormat="1" applyFont="1" applyFill="1" applyBorder="1" applyAlignment="1">
      <alignment horizontal="right"/>
    </xf>
    <xf numFmtId="3" fontId="0" fillId="0" borderId="13" xfId="49" applyNumberFormat="1" applyFont="1" applyBorder="1" applyAlignment="1">
      <alignment vertical="center"/>
    </xf>
    <xf numFmtId="196" fontId="63" fillId="8" borderId="20" xfId="49" applyNumberFormat="1" applyFont="1" applyFill="1" applyBorder="1" applyAlignment="1">
      <alignment vertical="center"/>
    </xf>
    <xf numFmtId="196" fontId="63" fillId="8" borderId="29" xfId="49" applyNumberFormat="1" applyFont="1" applyFill="1" applyBorder="1" applyAlignment="1">
      <alignment vertical="center"/>
    </xf>
    <xf numFmtId="196" fontId="0" fillId="0" borderId="19" xfId="49" applyNumberFormat="1" applyFont="1" applyBorder="1" applyAlignment="1">
      <alignment vertical="center"/>
    </xf>
    <xf numFmtId="196" fontId="81" fillId="8" borderId="13" xfId="49" applyNumberFormat="1" applyFont="1" applyFill="1" applyBorder="1" applyAlignment="1">
      <alignment vertical="center"/>
    </xf>
    <xf numFmtId="196" fontId="82" fillId="0" borderId="13" xfId="49" applyNumberFormat="1" applyFont="1" applyBorder="1" applyAlignment="1">
      <alignment vertical="center"/>
    </xf>
    <xf numFmtId="196" fontId="82" fillId="0" borderId="20" xfId="49" applyNumberFormat="1" applyFont="1" applyBorder="1" applyAlignment="1">
      <alignment vertical="center"/>
    </xf>
    <xf numFmtId="196" fontId="81" fillId="8" borderId="19" xfId="49" applyNumberFormat="1" applyFont="1" applyFill="1" applyBorder="1" applyAlignment="1">
      <alignment vertical="center"/>
    </xf>
    <xf numFmtId="196" fontId="82" fillId="0" borderId="0" xfId="49" applyNumberFormat="1" applyFont="1" applyBorder="1" applyAlignment="1">
      <alignment vertical="center"/>
    </xf>
    <xf numFmtId="197" fontId="81" fillId="8" borderId="13" xfId="49" applyNumberFormat="1" applyFont="1" applyFill="1" applyBorder="1" applyAlignment="1">
      <alignment vertical="center"/>
    </xf>
    <xf numFmtId="196" fontId="82" fillId="0" borderId="0" xfId="49" applyNumberFormat="1" applyFont="1" applyBorder="1" applyAlignment="1">
      <alignment/>
    </xf>
    <xf numFmtId="196" fontId="81" fillId="33" borderId="13" xfId="49" applyNumberFormat="1" applyFont="1" applyFill="1" applyBorder="1" applyAlignment="1">
      <alignment horizontal="center" vertical="center"/>
    </xf>
    <xf numFmtId="9" fontId="82" fillId="0" borderId="0" xfId="42" applyFont="1" applyBorder="1" applyAlignment="1">
      <alignment/>
    </xf>
    <xf numFmtId="196" fontId="81" fillId="33" borderId="13" xfId="49" applyNumberFormat="1" applyFont="1" applyFill="1" applyBorder="1" applyAlignment="1">
      <alignment horizontal="center"/>
    </xf>
    <xf numFmtId="194" fontId="0" fillId="0" borderId="12" xfId="49" applyNumberFormat="1" applyFont="1" applyBorder="1" applyAlignment="1">
      <alignment vertical="center"/>
    </xf>
    <xf numFmtId="194" fontId="0" fillId="0" borderId="21" xfId="49" applyNumberFormat="1" applyFont="1" applyBorder="1" applyAlignment="1">
      <alignment vertical="center"/>
    </xf>
    <xf numFmtId="194" fontId="63" fillId="8" borderId="31" xfId="49" applyNumberFormat="1" applyFont="1" applyFill="1" applyBorder="1" applyAlignment="1">
      <alignment vertical="center"/>
    </xf>
    <xf numFmtId="194" fontId="0" fillId="0" borderId="18" xfId="49" applyNumberFormat="1" applyFont="1" applyBorder="1" applyAlignment="1">
      <alignment vertical="center"/>
    </xf>
    <xf numFmtId="194" fontId="63" fillId="8" borderId="12" xfId="49" applyNumberFormat="1" applyFont="1" applyFill="1" applyBorder="1" applyAlignment="1">
      <alignment vertical="center"/>
    </xf>
    <xf numFmtId="194" fontId="63" fillId="8" borderId="32" xfId="49" applyNumberFormat="1" applyFont="1" applyFill="1" applyBorder="1" applyAlignment="1">
      <alignment vertical="center"/>
    </xf>
    <xf numFmtId="196" fontId="81" fillId="8" borderId="12" xfId="49" applyNumberFormat="1" applyFont="1" applyFill="1" applyBorder="1" applyAlignment="1">
      <alignment vertical="center"/>
    </xf>
    <xf numFmtId="196" fontId="82" fillId="0" borderId="12" xfId="49" applyNumberFormat="1" applyFont="1" applyBorder="1" applyAlignment="1">
      <alignment vertical="center"/>
    </xf>
    <xf numFmtId="196" fontId="82" fillId="0" borderId="21" xfId="49" applyNumberFormat="1" applyFont="1" applyBorder="1" applyAlignment="1">
      <alignment vertical="center"/>
    </xf>
    <xf numFmtId="196" fontId="81" fillId="8" borderId="31" xfId="49" applyNumberFormat="1" applyFont="1" applyFill="1" applyBorder="1" applyAlignment="1">
      <alignment vertical="center"/>
    </xf>
    <xf numFmtId="196" fontId="81" fillId="8" borderId="18" xfId="49" applyNumberFormat="1" applyFont="1" applyFill="1" applyBorder="1" applyAlignment="1">
      <alignment vertical="center"/>
    </xf>
    <xf numFmtId="196" fontId="81" fillId="8" borderId="32" xfId="49" applyNumberFormat="1" applyFont="1" applyFill="1" applyBorder="1" applyAlignment="1">
      <alignment vertical="center"/>
    </xf>
    <xf numFmtId="196" fontId="82" fillId="0" borderId="17" xfId="49" applyNumberFormat="1" applyFont="1" applyBorder="1" applyAlignment="1">
      <alignment vertical="center"/>
    </xf>
    <xf numFmtId="196" fontId="63" fillId="8" borderId="31" xfId="49" applyNumberFormat="1" applyFont="1" applyFill="1" applyBorder="1" applyAlignment="1">
      <alignment vertical="center"/>
    </xf>
    <xf numFmtId="196" fontId="81" fillId="8" borderId="29" xfId="49" applyNumberFormat="1" applyFont="1" applyFill="1" applyBorder="1" applyAlignment="1">
      <alignment vertical="center"/>
    </xf>
    <xf numFmtId="196" fontId="0" fillId="0" borderId="0" xfId="49" applyNumberFormat="1" applyFont="1" applyBorder="1" applyAlignment="1">
      <alignment vertical="center"/>
    </xf>
    <xf numFmtId="196" fontId="74" fillId="0" borderId="0" xfId="49" applyNumberFormat="1" applyFont="1" applyBorder="1" applyAlignment="1">
      <alignment vertical="center"/>
    </xf>
    <xf numFmtId="196" fontId="0" fillId="0" borderId="0" xfId="49" applyNumberFormat="1" applyFont="1" applyBorder="1" applyAlignment="1">
      <alignment/>
    </xf>
    <xf numFmtId="196" fontId="81" fillId="8" borderId="30" xfId="49" applyNumberFormat="1" applyFont="1" applyFill="1" applyBorder="1" applyAlignment="1">
      <alignment vertical="center"/>
    </xf>
    <xf numFmtId="196" fontId="82" fillId="0" borderId="22" xfId="49" applyNumberFormat="1" applyFont="1" applyBorder="1" applyAlignment="1">
      <alignment vertical="center"/>
    </xf>
    <xf numFmtId="197" fontId="81" fillId="8" borderId="13" xfId="49" applyNumberFormat="1" applyFont="1" applyFill="1" applyBorder="1" applyAlignment="1">
      <alignment horizontal="right" vertical="center"/>
    </xf>
    <xf numFmtId="0" fontId="63" fillId="34" borderId="20" xfId="0" applyFont="1" applyFill="1" applyBorder="1" applyAlignment="1">
      <alignment horizontal="left" vertical="center" wrapText="1"/>
    </xf>
    <xf numFmtId="0" fontId="63" fillId="34" borderId="22" xfId="0" applyFont="1" applyFill="1" applyBorder="1" applyAlignment="1">
      <alignment horizontal="left" vertical="center" wrapText="1"/>
    </xf>
    <xf numFmtId="0" fontId="63" fillId="34" borderId="19" xfId="0" applyFont="1" applyFill="1" applyBorder="1" applyAlignment="1">
      <alignment horizontal="left" vertical="center" wrapText="1"/>
    </xf>
    <xf numFmtId="0" fontId="80" fillId="0" borderId="12" xfId="43" applyFont="1" applyFill="1" applyBorder="1" applyAlignment="1" applyProtection="1">
      <alignment horizontal="left" vertical="center" wrapText="1"/>
      <protection/>
    </xf>
    <xf numFmtId="0" fontId="80" fillId="0" borderId="15" xfId="43" applyFont="1" applyFill="1" applyBorder="1" applyAlignment="1" applyProtection="1">
      <alignment horizontal="left" vertical="center"/>
      <protection/>
    </xf>
    <xf numFmtId="0" fontId="80" fillId="0" borderId="16" xfId="43" applyFont="1" applyFill="1" applyBorder="1" applyAlignment="1" applyProtection="1">
      <alignment horizontal="left" vertical="center"/>
      <protection/>
    </xf>
    <xf numFmtId="0" fontId="0" fillId="0" borderId="12"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80" fillId="0" borderId="12" xfId="43" applyFont="1" applyBorder="1" applyAlignment="1" applyProtection="1">
      <alignment horizontal="left" vertical="center"/>
      <protection/>
    </xf>
    <xf numFmtId="0" fontId="80" fillId="0" borderId="15" xfId="43" applyFont="1" applyBorder="1" applyAlignment="1" applyProtection="1">
      <alignment horizontal="left" vertical="center"/>
      <protection/>
    </xf>
    <xf numFmtId="0" fontId="80" fillId="0" borderId="16" xfId="43" applyFont="1" applyBorder="1" applyAlignment="1" applyProtection="1">
      <alignment horizontal="left" vertical="center"/>
      <protection/>
    </xf>
    <xf numFmtId="0" fontId="80" fillId="0" borderId="12" xfId="43" applyFont="1" applyFill="1" applyBorder="1" applyAlignment="1" applyProtection="1">
      <alignment horizontal="left" vertical="center"/>
      <protection/>
    </xf>
    <xf numFmtId="0" fontId="8" fillId="0" borderId="12" xfId="43" applyBorder="1" applyAlignment="1" applyProtection="1">
      <alignment horizontal="left" vertical="center" wrapText="1"/>
      <protection/>
    </xf>
    <xf numFmtId="0" fontId="8" fillId="0" borderId="15" xfId="43" applyBorder="1" applyAlignment="1" applyProtection="1">
      <alignment horizontal="left" vertical="center" wrapText="1"/>
      <protection/>
    </xf>
    <xf numFmtId="0" fontId="8" fillId="0" borderId="16" xfId="43" applyBorder="1" applyAlignment="1" applyProtection="1">
      <alignment horizontal="left" vertical="center" wrapText="1"/>
      <protection/>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2"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82" fillId="0" borderId="12" xfId="0" applyFont="1" applyFill="1" applyBorder="1" applyAlignment="1">
      <alignment horizontal="left" vertical="center" wrapText="1"/>
    </xf>
    <xf numFmtId="0" fontId="82" fillId="0" borderId="15"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9" xfId="0" applyFont="1" applyFill="1" applyBorder="1" applyAlignment="1">
      <alignment horizontal="center" vertical="center" wrapText="1"/>
    </xf>
    <xf numFmtId="176" fontId="83" fillId="0" borderId="18" xfId="0" applyNumberFormat="1" applyFont="1" applyFill="1" applyBorder="1" applyAlignment="1">
      <alignment horizontal="left" vertical="center"/>
    </xf>
    <xf numFmtId="176" fontId="83" fillId="0" borderId="10" xfId="0" applyNumberFormat="1" applyFont="1" applyFill="1" applyBorder="1" applyAlignment="1">
      <alignment horizontal="left" vertical="center"/>
    </xf>
    <xf numFmtId="176" fontId="83" fillId="0" borderId="33" xfId="0" applyNumberFormat="1" applyFont="1" applyFill="1" applyBorder="1" applyAlignment="1">
      <alignment horizontal="left" vertical="center"/>
    </xf>
    <xf numFmtId="0" fontId="84" fillId="0" borderId="0" xfId="0" applyFont="1" applyFill="1" applyAlignment="1">
      <alignment horizontal="right" vertical="center"/>
    </xf>
    <xf numFmtId="188" fontId="0" fillId="0" borderId="12" xfId="0" applyNumberFormat="1" applyFont="1" applyFill="1" applyBorder="1" applyAlignment="1">
      <alignment horizontal="left" vertical="center"/>
    </xf>
    <xf numFmtId="188" fontId="0" fillId="0" borderId="15" xfId="0" applyNumberFormat="1" applyFont="1" applyFill="1" applyBorder="1" applyAlignment="1">
      <alignment horizontal="left" vertical="center"/>
    </xf>
    <xf numFmtId="188" fontId="0" fillId="0" borderId="16" xfId="0" applyNumberFormat="1" applyFont="1" applyFill="1" applyBorder="1" applyAlignment="1">
      <alignment horizontal="left"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49" fontId="0" fillId="0" borderId="12" xfId="0" applyNumberFormat="1" applyFont="1" applyFill="1" applyBorder="1" applyAlignment="1">
      <alignment vertical="center" wrapText="1"/>
    </xf>
    <xf numFmtId="49" fontId="0" fillId="0" borderId="15" xfId="0" applyNumberFormat="1" applyFont="1" applyFill="1" applyBorder="1" applyAlignment="1">
      <alignment vertical="center"/>
    </xf>
    <xf numFmtId="49" fontId="0" fillId="0" borderId="16" xfId="0" applyNumberFormat="1" applyFont="1" applyFill="1" applyBorder="1" applyAlignment="1">
      <alignment vertical="center"/>
    </xf>
    <xf numFmtId="0" fontId="85" fillId="0" borderId="0" xfId="0" applyFont="1" applyFill="1" applyBorder="1" applyAlignment="1">
      <alignment horizontal="right"/>
    </xf>
    <xf numFmtId="176" fontId="63" fillId="34" borderId="20" xfId="52" applyNumberFormat="1" applyFont="1" applyFill="1" applyBorder="1" applyAlignment="1">
      <alignment horizontal="center" vertical="center" textRotation="255"/>
    </xf>
    <xf numFmtId="176" fontId="63" fillId="34" borderId="22" xfId="52" applyNumberFormat="1" applyFont="1" applyFill="1" applyBorder="1" applyAlignment="1">
      <alignment horizontal="center" vertical="center" textRotation="255"/>
    </xf>
    <xf numFmtId="176" fontId="63" fillId="34" borderId="18" xfId="52" applyNumberFormat="1" applyFont="1" applyFill="1" applyBorder="1" applyAlignment="1">
      <alignment horizontal="center" vertical="center" textRotation="255"/>
    </xf>
    <xf numFmtId="176" fontId="86" fillId="34" borderId="22" xfId="52" applyNumberFormat="1" applyFont="1" applyFill="1" applyBorder="1" applyAlignment="1">
      <alignment horizontal="center" vertical="center" textRotation="255" shrinkToFit="1"/>
    </xf>
    <xf numFmtId="176" fontId="86" fillId="34" borderId="19" xfId="52" applyNumberFormat="1" applyFont="1" applyFill="1" applyBorder="1" applyAlignment="1">
      <alignment horizontal="center" vertical="center" textRotation="255" shrinkToFit="1"/>
    </xf>
    <xf numFmtId="176" fontId="63" fillId="34" borderId="12" xfId="52" applyNumberFormat="1" applyFont="1" applyFill="1" applyBorder="1" applyAlignment="1">
      <alignment vertical="center"/>
    </xf>
    <xf numFmtId="176" fontId="63" fillId="34" borderId="16" xfId="52" applyNumberFormat="1" applyFont="1" applyFill="1" applyBorder="1" applyAlignment="1">
      <alignment vertical="center"/>
    </xf>
    <xf numFmtId="176" fontId="63" fillId="34" borderId="12" xfId="0" applyNumberFormat="1" applyFont="1" applyFill="1" applyBorder="1" applyAlignment="1">
      <alignment vertical="center" shrinkToFit="1"/>
    </xf>
    <xf numFmtId="176" fontId="63" fillId="34" borderId="16" xfId="0" applyNumberFormat="1" applyFont="1" applyFill="1" applyBorder="1" applyAlignment="1">
      <alignment vertical="center" shrinkToFit="1"/>
    </xf>
    <xf numFmtId="176" fontId="63" fillId="34" borderId="21" xfId="52" applyNumberFormat="1" applyFont="1" applyFill="1" applyBorder="1" applyAlignment="1">
      <alignment vertical="center"/>
    </xf>
    <xf numFmtId="176" fontId="63" fillId="34" borderId="34" xfId="52" applyNumberFormat="1" applyFont="1" applyFill="1" applyBorder="1" applyAlignment="1">
      <alignment vertical="center"/>
    </xf>
    <xf numFmtId="176" fontId="63" fillId="34" borderId="22" xfId="52" applyNumberFormat="1" applyFont="1" applyFill="1" applyBorder="1" applyAlignment="1">
      <alignment horizontal="center" vertical="center" textRotation="255" wrapText="1"/>
    </xf>
    <xf numFmtId="176" fontId="63" fillId="34" borderId="19" xfId="52" applyNumberFormat="1" applyFont="1" applyFill="1" applyBorder="1" applyAlignment="1">
      <alignment horizontal="center" vertical="center" textRotation="255" wrapText="1"/>
    </xf>
    <xf numFmtId="176" fontId="63" fillId="33" borderId="35" xfId="52" applyNumberFormat="1" applyFont="1" applyFill="1" applyBorder="1" applyAlignment="1">
      <alignment horizontal="left" vertical="center" wrapText="1"/>
    </xf>
    <xf numFmtId="176" fontId="63" fillId="33" borderId="23" xfId="52" applyNumberFormat="1" applyFont="1" applyFill="1" applyBorder="1" applyAlignment="1">
      <alignment horizontal="left" vertical="center" wrapText="1"/>
    </xf>
    <xf numFmtId="176" fontId="63" fillId="34" borderId="21" xfId="0" applyNumberFormat="1" applyFont="1" applyFill="1" applyBorder="1" applyAlignment="1">
      <alignment vertical="center"/>
    </xf>
    <xf numFmtId="176" fontId="63" fillId="34" borderId="34" xfId="0" applyNumberFormat="1" applyFont="1" applyFill="1" applyBorder="1" applyAlignment="1">
      <alignment vertical="center"/>
    </xf>
    <xf numFmtId="176" fontId="63" fillId="34" borderId="35" xfId="0" applyNumberFormat="1" applyFont="1" applyFill="1" applyBorder="1" applyAlignment="1">
      <alignment horizontal="left" vertical="center"/>
    </xf>
    <xf numFmtId="176" fontId="63" fillId="34" borderId="23" xfId="0" applyNumberFormat="1" applyFont="1" applyFill="1" applyBorder="1" applyAlignment="1">
      <alignment horizontal="left" vertical="center"/>
    </xf>
    <xf numFmtId="176" fontId="63" fillId="34" borderId="12" xfId="0" applyNumberFormat="1" applyFont="1" applyFill="1" applyBorder="1" applyAlignment="1">
      <alignment vertical="center"/>
    </xf>
    <xf numFmtId="176" fontId="63" fillId="34" borderId="16" xfId="0" applyNumberFormat="1" applyFont="1" applyFill="1" applyBorder="1" applyAlignment="1">
      <alignment vertical="center"/>
    </xf>
    <xf numFmtId="176" fontId="87" fillId="33" borderId="12" xfId="0" applyNumberFormat="1" applyFont="1" applyFill="1" applyBorder="1" applyAlignment="1">
      <alignment vertical="center" wrapText="1"/>
    </xf>
    <xf numFmtId="176" fontId="87" fillId="33" borderId="16" xfId="0" applyNumberFormat="1" applyFont="1" applyFill="1" applyBorder="1" applyAlignment="1">
      <alignment vertical="center" wrapText="1"/>
    </xf>
    <xf numFmtId="176" fontId="87" fillId="33" borderId="17" xfId="0" applyNumberFormat="1" applyFont="1" applyFill="1" applyBorder="1" applyAlignment="1">
      <alignment vertical="center" wrapText="1"/>
    </xf>
    <xf numFmtId="176" fontId="87" fillId="33" borderId="36" xfId="0" applyNumberFormat="1" applyFont="1" applyFill="1" applyBorder="1" applyAlignment="1">
      <alignment vertical="center" wrapText="1"/>
    </xf>
    <xf numFmtId="176" fontId="63" fillId="33" borderId="35" xfId="0" applyNumberFormat="1" applyFont="1" applyFill="1" applyBorder="1" applyAlignment="1">
      <alignment horizontal="left" vertical="center" shrinkToFit="1"/>
    </xf>
    <xf numFmtId="176" fontId="63" fillId="33" borderId="23" xfId="0" applyNumberFormat="1" applyFont="1" applyFill="1" applyBorder="1" applyAlignment="1">
      <alignment horizontal="left" vertical="center" shrinkToFit="1"/>
    </xf>
    <xf numFmtId="176" fontId="63" fillId="33" borderId="17" xfId="0" applyNumberFormat="1" applyFont="1" applyFill="1" applyBorder="1" applyAlignment="1">
      <alignment horizontal="left" vertical="center" shrinkToFit="1"/>
    </xf>
    <xf numFmtId="176" fontId="63" fillId="33" borderId="0" xfId="0" applyNumberFormat="1" applyFont="1" applyFill="1" applyBorder="1" applyAlignment="1">
      <alignment horizontal="left" vertical="center" shrinkToFit="1"/>
    </xf>
    <xf numFmtId="176" fontId="63" fillId="33" borderId="36" xfId="0" applyNumberFormat="1" applyFont="1" applyFill="1" applyBorder="1" applyAlignment="1">
      <alignment horizontal="left" vertical="center" shrinkToFit="1"/>
    </xf>
    <xf numFmtId="0" fontId="63" fillId="34" borderId="12" xfId="0" applyFont="1" applyFill="1" applyBorder="1" applyAlignment="1">
      <alignment horizontal="center" vertical="center"/>
    </xf>
    <xf numFmtId="0" fontId="63" fillId="34" borderId="15" xfId="0" applyFont="1" applyFill="1" applyBorder="1" applyAlignment="1">
      <alignment horizontal="center" vertical="center"/>
    </xf>
    <xf numFmtId="0" fontId="63" fillId="34" borderId="16" xfId="0" applyFont="1" applyFill="1" applyBorder="1" applyAlignment="1">
      <alignment horizontal="center" vertical="center"/>
    </xf>
    <xf numFmtId="0" fontId="72" fillId="33" borderId="12" xfId="0" applyFont="1" applyFill="1" applyBorder="1" applyAlignment="1">
      <alignment horizontal="center" vertical="center" wrapText="1" shrinkToFit="1"/>
    </xf>
    <xf numFmtId="0" fontId="72" fillId="33" borderId="15" xfId="0" applyFont="1" applyFill="1" applyBorder="1" applyAlignment="1">
      <alignment horizontal="center" vertical="center" wrapText="1" shrinkToFit="1"/>
    </xf>
    <xf numFmtId="0" fontId="72" fillId="33" borderId="16" xfId="0" applyFont="1" applyFill="1" applyBorder="1" applyAlignment="1">
      <alignment horizontal="center" vertical="center" wrapText="1" shrinkToFit="1"/>
    </xf>
    <xf numFmtId="176" fontId="63" fillId="34" borderId="20" xfId="0" applyNumberFormat="1" applyFont="1" applyFill="1" applyBorder="1" applyAlignment="1">
      <alignment horizontal="center" vertical="center" textRotation="255"/>
    </xf>
    <xf numFmtId="176" fontId="63" fillId="34" borderId="22" xfId="0" applyNumberFormat="1" applyFont="1" applyFill="1" applyBorder="1" applyAlignment="1">
      <alignment horizontal="center" vertical="center" textRotation="255"/>
    </xf>
    <xf numFmtId="176" fontId="63" fillId="34" borderId="17" xfId="0" applyNumberFormat="1" applyFont="1" applyFill="1" applyBorder="1" applyAlignment="1">
      <alignment horizontal="center" vertical="center" textRotation="255"/>
    </xf>
    <xf numFmtId="176" fontId="87" fillId="33" borderId="12" xfId="0" applyNumberFormat="1" applyFont="1" applyFill="1" applyBorder="1" applyAlignment="1">
      <alignment horizontal="left" vertical="center"/>
    </xf>
    <xf numFmtId="176" fontId="87" fillId="33" borderId="16" xfId="0" applyNumberFormat="1" applyFont="1" applyFill="1" applyBorder="1" applyAlignment="1">
      <alignment horizontal="left" vertical="center"/>
    </xf>
    <xf numFmtId="176" fontId="87" fillId="33" borderId="12" xfId="0" applyNumberFormat="1" applyFont="1" applyFill="1" applyBorder="1" applyAlignment="1">
      <alignment horizontal="left" vertical="center" shrinkToFit="1"/>
    </xf>
    <xf numFmtId="176" fontId="87" fillId="33" borderId="16" xfId="0" applyNumberFormat="1" applyFont="1" applyFill="1" applyBorder="1" applyAlignment="1">
      <alignment horizontal="left" vertical="center" shrinkToFit="1"/>
    </xf>
    <xf numFmtId="176" fontId="87" fillId="33" borderId="12" xfId="0" applyNumberFormat="1" applyFont="1" applyFill="1" applyBorder="1" applyAlignment="1">
      <alignment horizontal="left" vertical="center" wrapText="1"/>
    </xf>
    <xf numFmtId="176" fontId="87" fillId="33" borderId="16" xfId="0" applyNumberFormat="1" applyFont="1" applyFill="1" applyBorder="1" applyAlignment="1">
      <alignment horizontal="left" vertical="center" wrapText="1"/>
    </xf>
    <xf numFmtId="176" fontId="63" fillId="33" borderId="17" xfId="0" applyNumberFormat="1" applyFont="1" applyFill="1" applyBorder="1" applyAlignment="1">
      <alignment horizontal="left" vertical="center" wrapText="1"/>
    </xf>
    <xf numFmtId="176" fontId="63" fillId="33" borderId="0" xfId="0" applyNumberFormat="1" applyFont="1" applyFill="1" applyBorder="1" applyAlignment="1">
      <alignment horizontal="left" vertical="center" wrapText="1"/>
    </xf>
    <xf numFmtId="176" fontId="63" fillId="33" borderId="36" xfId="0" applyNumberFormat="1" applyFont="1" applyFill="1" applyBorder="1" applyAlignment="1">
      <alignment horizontal="left" vertical="center" wrapText="1"/>
    </xf>
    <xf numFmtId="176" fontId="63" fillId="33" borderId="21" xfId="0" applyNumberFormat="1" applyFont="1" applyFill="1" applyBorder="1" applyAlignment="1">
      <alignment horizontal="left" vertical="center" wrapText="1"/>
    </xf>
    <xf numFmtId="176" fontId="63" fillId="33" borderId="11" xfId="0" applyNumberFormat="1" applyFont="1" applyFill="1" applyBorder="1" applyAlignment="1">
      <alignment horizontal="left" vertical="center" wrapText="1"/>
    </xf>
    <xf numFmtId="176" fontId="63" fillId="33" borderId="34" xfId="0" applyNumberFormat="1" applyFont="1" applyFill="1" applyBorder="1" applyAlignment="1">
      <alignment horizontal="left" vertical="center" wrapText="1"/>
    </xf>
    <xf numFmtId="176" fontId="87" fillId="33" borderId="12" xfId="0" applyNumberFormat="1" applyFont="1" applyFill="1" applyBorder="1" applyAlignment="1">
      <alignment vertical="center"/>
    </xf>
    <xf numFmtId="176" fontId="87" fillId="33" borderId="16" xfId="0" applyNumberFormat="1" applyFont="1" applyFill="1" applyBorder="1" applyAlignment="1">
      <alignment vertical="center"/>
    </xf>
    <xf numFmtId="176" fontId="87" fillId="33" borderId="21" xfId="0" applyNumberFormat="1" applyFont="1" applyFill="1" applyBorder="1" applyAlignment="1">
      <alignment vertical="center"/>
    </xf>
    <xf numFmtId="176" fontId="87" fillId="33" borderId="34" xfId="0" applyNumberFormat="1" applyFont="1" applyFill="1" applyBorder="1" applyAlignment="1">
      <alignment vertical="center"/>
    </xf>
    <xf numFmtId="176" fontId="87" fillId="33" borderId="12" xfId="0" applyNumberFormat="1" applyFont="1" applyFill="1" applyBorder="1" applyAlignment="1">
      <alignment horizontal="left" vertical="top"/>
    </xf>
    <xf numFmtId="176" fontId="87" fillId="33" borderId="16" xfId="0" applyNumberFormat="1" applyFont="1" applyFill="1" applyBorder="1" applyAlignment="1">
      <alignment horizontal="left" vertical="top"/>
    </xf>
    <xf numFmtId="176" fontId="63" fillId="33" borderId="37" xfId="0" applyNumberFormat="1" applyFont="1" applyFill="1" applyBorder="1" applyAlignment="1">
      <alignment horizontal="left" vertical="center"/>
    </xf>
    <xf numFmtId="176" fontId="63" fillId="33" borderId="38" xfId="0" applyNumberFormat="1" applyFont="1" applyFill="1" applyBorder="1" applyAlignment="1">
      <alignment horizontal="left" vertical="center"/>
    </xf>
    <xf numFmtId="176" fontId="63" fillId="33" borderId="25" xfId="0" applyNumberFormat="1" applyFont="1" applyFill="1" applyBorder="1" applyAlignment="1">
      <alignment horizontal="left" vertical="center"/>
    </xf>
    <xf numFmtId="176" fontId="87" fillId="33" borderId="12" xfId="0" applyNumberFormat="1" applyFont="1" applyFill="1" applyBorder="1" applyAlignment="1">
      <alignment vertical="center" shrinkToFit="1"/>
    </xf>
    <xf numFmtId="176" fontId="87" fillId="33" borderId="16" xfId="0" applyNumberFormat="1" applyFont="1" applyFill="1" applyBorder="1" applyAlignment="1">
      <alignment vertical="center" shrinkToFit="1"/>
    </xf>
    <xf numFmtId="176" fontId="63" fillId="33" borderId="21" xfId="0" applyNumberFormat="1" applyFont="1" applyFill="1" applyBorder="1" applyAlignment="1">
      <alignment horizontal="left" vertical="center"/>
    </xf>
    <xf numFmtId="176" fontId="63" fillId="33" borderId="11" xfId="0" applyNumberFormat="1" applyFont="1" applyFill="1" applyBorder="1" applyAlignment="1">
      <alignment horizontal="left" vertical="center"/>
    </xf>
    <xf numFmtId="176" fontId="63" fillId="33" borderId="34" xfId="0" applyNumberFormat="1" applyFont="1" applyFill="1" applyBorder="1" applyAlignment="1">
      <alignment horizontal="left" vertical="center"/>
    </xf>
    <xf numFmtId="0" fontId="63" fillId="33" borderId="20" xfId="0" applyFont="1" applyFill="1" applyBorder="1" applyAlignment="1">
      <alignment horizontal="center" vertical="center" wrapText="1"/>
    </xf>
    <xf numFmtId="0" fontId="63" fillId="33" borderId="22"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3" fillId="33" borderId="12" xfId="0" applyFont="1" applyFill="1" applyBorder="1" applyAlignment="1">
      <alignment horizontal="left" vertical="center" shrinkToFit="1"/>
    </xf>
    <xf numFmtId="0" fontId="63" fillId="33" borderId="15" xfId="0" applyFont="1" applyFill="1" applyBorder="1" applyAlignment="1">
      <alignment horizontal="left" vertical="center" shrinkToFit="1"/>
    </xf>
    <xf numFmtId="0" fontId="63" fillId="33" borderId="16" xfId="0" applyFont="1" applyFill="1" applyBorder="1" applyAlignment="1">
      <alignment horizontal="left" vertical="center" shrinkToFit="1"/>
    </xf>
    <xf numFmtId="0" fontId="63" fillId="34" borderId="12" xfId="0" applyFont="1" applyFill="1" applyBorder="1" applyAlignment="1">
      <alignment horizontal="left" vertical="center"/>
    </xf>
    <xf numFmtId="0" fontId="63" fillId="34" borderId="15" xfId="0" applyFont="1" applyFill="1" applyBorder="1" applyAlignment="1">
      <alignment horizontal="left" vertical="center"/>
    </xf>
    <xf numFmtId="0" fontId="63" fillId="34" borderId="16" xfId="0" applyFont="1" applyFill="1" applyBorder="1" applyAlignment="1">
      <alignment horizontal="left" vertical="center"/>
    </xf>
    <xf numFmtId="176" fontId="63" fillId="34" borderId="20" xfId="0" applyNumberFormat="1" applyFont="1" applyFill="1" applyBorder="1" applyAlignment="1">
      <alignment horizontal="center" vertical="center" textRotation="255" wrapText="1"/>
    </xf>
    <xf numFmtId="176" fontId="63" fillId="34" borderId="22" xfId="0" applyNumberFormat="1" applyFont="1" applyFill="1" applyBorder="1" applyAlignment="1">
      <alignment horizontal="center" vertical="center" textRotation="255" wrapText="1"/>
    </xf>
    <xf numFmtId="176" fontId="63" fillId="34" borderId="18" xfId="0" applyNumberFormat="1" applyFont="1" applyFill="1" applyBorder="1" applyAlignment="1">
      <alignment horizontal="center" vertical="center" textRotation="255" wrapText="1"/>
    </xf>
    <xf numFmtId="0" fontId="87" fillId="33" borderId="12" xfId="0" applyFont="1" applyFill="1" applyBorder="1" applyAlignment="1">
      <alignment vertical="center" shrinkToFit="1"/>
    </xf>
    <xf numFmtId="0" fontId="87" fillId="33" borderId="16" xfId="0" applyFont="1" applyFill="1" applyBorder="1" applyAlignment="1">
      <alignment vertical="center" shrinkToFit="1"/>
    </xf>
    <xf numFmtId="0" fontId="87" fillId="33" borderId="21" xfId="0" applyFont="1" applyFill="1" applyBorder="1" applyAlignment="1">
      <alignment vertical="center" shrinkToFit="1"/>
    </xf>
    <xf numFmtId="0" fontId="87" fillId="33" borderId="34" xfId="0" applyFont="1" applyFill="1" applyBorder="1" applyAlignment="1">
      <alignment vertical="center" shrinkToFit="1"/>
    </xf>
    <xf numFmtId="0" fontId="63" fillId="33" borderId="35" xfId="0" applyFont="1" applyFill="1" applyBorder="1" applyAlignment="1">
      <alignment horizontal="center" vertical="center" shrinkToFit="1"/>
    </xf>
    <xf numFmtId="0" fontId="63" fillId="33" borderId="23" xfId="0" applyFont="1" applyFill="1" applyBorder="1" applyAlignment="1">
      <alignment horizontal="center" vertical="center" shrinkToFit="1"/>
    </xf>
    <xf numFmtId="0" fontId="63" fillId="33" borderId="35" xfId="0" applyFont="1" applyFill="1" applyBorder="1" applyAlignment="1">
      <alignment vertical="center" shrinkToFit="1"/>
    </xf>
    <xf numFmtId="0" fontId="63" fillId="33" borderId="23" xfId="0" applyFont="1" applyFill="1" applyBorder="1" applyAlignment="1">
      <alignment vertical="center" shrinkToFit="1"/>
    </xf>
    <xf numFmtId="0" fontId="63" fillId="33" borderId="17" xfId="0" applyFont="1" applyFill="1" applyBorder="1" applyAlignment="1">
      <alignment horizontal="left" vertical="center" shrinkToFit="1"/>
    </xf>
    <xf numFmtId="0" fontId="63" fillId="33" borderId="0" xfId="0" applyFont="1" applyFill="1" applyBorder="1" applyAlignment="1">
      <alignment horizontal="left" vertical="center" shrinkToFit="1"/>
    </xf>
    <xf numFmtId="0" fontId="63" fillId="33" borderId="36" xfId="0" applyFont="1" applyFill="1" applyBorder="1" applyAlignment="1">
      <alignment horizontal="left" vertical="center" shrinkToFit="1"/>
    </xf>
    <xf numFmtId="0" fontId="63" fillId="33" borderId="21" xfId="0" applyFont="1" applyFill="1" applyBorder="1" applyAlignment="1">
      <alignment horizontal="left" vertical="center" shrinkToFit="1"/>
    </xf>
    <xf numFmtId="0" fontId="63" fillId="33" borderId="11" xfId="0" applyFont="1" applyFill="1" applyBorder="1" applyAlignment="1">
      <alignment horizontal="left" vertical="center" shrinkToFit="1"/>
    </xf>
    <xf numFmtId="0" fontId="63" fillId="33" borderId="34" xfId="0" applyFont="1" applyFill="1" applyBorder="1" applyAlignment="1">
      <alignment horizontal="left" vertical="center" shrinkToFit="1"/>
    </xf>
    <xf numFmtId="176" fontId="63" fillId="34" borderId="15" xfId="0" applyNumberFormat="1" applyFont="1" applyFill="1" applyBorder="1" applyAlignment="1">
      <alignment vertical="center" shrinkToFit="1"/>
    </xf>
    <xf numFmtId="176" fontId="63" fillId="34" borderId="21" xfId="0" applyNumberFormat="1" applyFont="1" applyFill="1" applyBorder="1" applyAlignment="1">
      <alignment vertical="center" shrinkToFit="1"/>
    </xf>
    <xf numFmtId="176" fontId="63" fillId="34" borderId="11" xfId="0" applyNumberFormat="1" applyFont="1" applyFill="1" applyBorder="1" applyAlignment="1">
      <alignment vertical="center" shrinkToFit="1"/>
    </xf>
    <xf numFmtId="176" fontId="63" fillId="34" borderId="34" xfId="0" applyNumberFormat="1" applyFont="1" applyFill="1" applyBorder="1" applyAlignment="1">
      <alignment vertical="center" shrinkToFit="1"/>
    </xf>
    <xf numFmtId="176" fontId="63" fillId="33" borderId="35" xfId="0" applyNumberFormat="1" applyFont="1" applyFill="1" applyBorder="1" applyAlignment="1">
      <alignment vertical="center" shrinkToFit="1"/>
    </xf>
    <xf numFmtId="176" fontId="63" fillId="33" borderId="23" xfId="0" applyNumberFormat="1" applyFont="1" applyFill="1" applyBorder="1" applyAlignment="1">
      <alignment vertical="center" shrinkToFit="1"/>
    </xf>
    <xf numFmtId="176" fontId="63" fillId="34" borderId="35" xfId="0" applyNumberFormat="1" applyFont="1" applyFill="1" applyBorder="1" applyAlignment="1">
      <alignment horizontal="left" vertical="center" shrinkToFit="1"/>
    </xf>
    <xf numFmtId="176" fontId="63" fillId="34" borderId="23" xfId="0" applyNumberFormat="1" applyFont="1" applyFill="1" applyBorder="1" applyAlignment="1">
      <alignment horizontal="left" vertical="center" shrinkToFit="1"/>
    </xf>
    <xf numFmtId="176" fontId="63" fillId="34" borderId="12" xfId="0" applyNumberFormat="1" applyFont="1" applyFill="1" applyBorder="1" applyAlignment="1">
      <alignment horizontal="left" vertical="center"/>
    </xf>
    <xf numFmtId="176" fontId="63" fillId="34" borderId="15" xfId="0" applyNumberFormat="1" applyFont="1" applyFill="1" applyBorder="1" applyAlignment="1">
      <alignment horizontal="left" vertical="center"/>
    </xf>
    <xf numFmtId="176" fontId="63" fillId="34" borderId="16" xfId="0" applyNumberFormat="1" applyFont="1" applyFill="1" applyBorder="1" applyAlignment="1">
      <alignment horizontal="left" vertical="center"/>
    </xf>
    <xf numFmtId="0" fontId="63" fillId="33" borderId="12" xfId="0" applyFont="1" applyFill="1" applyBorder="1" applyAlignment="1">
      <alignment horizontal="left" vertical="center"/>
    </xf>
    <xf numFmtId="0" fontId="63" fillId="33" borderId="15" xfId="0" applyFont="1" applyFill="1" applyBorder="1" applyAlignment="1">
      <alignment horizontal="left" vertical="center"/>
    </xf>
    <xf numFmtId="0" fontId="63" fillId="33" borderId="16" xfId="0" applyFont="1" applyFill="1" applyBorder="1" applyAlignment="1">
      <alignment horizontal="left" vertical="center"/>
    </xf>
    <xf numFmtId="196" fontId="8" fillId="2" borderId="12" xfId="43" applyNumberFormat="1" applyFill="1" applyBorder="1" applyAlignment="1" applyProtection="1">
      <alignment horizontal="left"/>
      <protection/>
    </xf>
    <xf numFmtId="196" fontId="8" fillId="2" borderId="15" xfId="43" applyNumberFormat="1" applyFill="1" applyBorder="1" applyAlignment="1" applyProtection="1">
      <alignment horizontal="left"/>
      <protection/>
    </xf>
    <xf numFmtId="196" fontId="8" fillId="2" borderId="16" xfId="43" applyNumberFormat="1" applyFill="1" applyBorder="1" applyAlignment="1" applyProtection="1">
      <alignment horizontal="left"/>
      <protection/>
    </xf>
    <xf numFmtId="0" fontId="0" fillId="0" borderId="12"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63" fillId="33" borderId="12" xfId="0" applyFont="1" applyFill="1" applyBorder="1" applyAlignment="1">
      <alignment horizontal="left"/>
    </xf>
    <xf numFmtId="0" fontId="63" fillId="33" borderId="15" xfId="0" applyFont="1" applyFill="1" applyBorder="1" applyAlignment="1">
      <alignment horizontal="left"/>
    </xf>
    <xf numFmtId="0" fontId="63" fillId="33" borderId="16" xfId="0" applyFont="1" applyFill="1" applyBorder="1" applyAlignment="1">
      <alignment horizontal="left"/>
    </xf>
    <xf numFmtId="0" fontId="63" fillId="33" borderId="12" xfId="0" applyFont="1" applyFill="1" applyBorder="1" applyAlignment="1">
      <alignment horizontal="left" wrapText="1"/>
    </xf>
    <xf numFmtId="0" fontId="63" fillId="33" borderId="15" xfId="0" applyFont="1" applyFill="1" applyBorder="1" applyAlignment="1">
      <alignment horizontal="left" wrapText="1"/>
    </xf>
    <xf numFmtId="0" fontId="63" fillId="33" borderId="16" xfId="0" applyFont="1" applyFill="1" applyBorder="1" applyAlignment="1">
      <alignment horizontal="left" wrapText="1"/>
    </xf>
    <xf numFmtId="176" fontId="63" fillId="34" borderId="13" xfId="0" applyNumberFormat="1" applyFont="1" applyFill="1" applyBorder="1" applyAlignment="1">
      <alignment horizontal="center" vertical="center" textRotation="255" wrapText="1"/>
    </xf>
    <xf numFmtId="0" fontId="71" fillId="0" borderId="10" xfId="0" applyFont="1" applyBorder="1" applyAlignment="1">
      <alignment horizontal="left"/>
    </xf>
    <xf numFmtId="0" fontId="63" fillId="0" borderId="10" xfId="0" applyFont="1" applyBorder="1" applyAlignment="1">
      <alignment horizontal="left"/>
    </xf>
    <xf numFmtId="176" fontId="63" fillId="34" borderId="19" xfId="0" applyNumberFormat="1" applyFont="1" applyFill="1" applyBorder="1" applyAlignment="1">
      <alignment horizontal="left" vertical="center" shrinkToFit="1"/>
    </xf>
    <xf numFmtId="176" fontId="63" fillId="34" borderId="13" xfId="0" applyNumberFormat="1" applyFont="1" applyFill="1" applyBorder="1" applyAlignment="1">
      <alignment horizontal="left" vertical="center" shrinkToFit="1"/>
    </xf>
    <xf numFmtId="176" fontId="63" fillId="34" borderId="21" xfId="0" applyNumberFormat="1" applyFont="1" applyFill="1" applyBorder="1" applyAlignment="1">
      <alignment horizontal="center" vertical="center" textRotation="255" shrinkToFit="1"/>
    </xf>
    <xf numFmtId="176" fontId="63" fillId="34" borderId="17" xfId="0" applyNumberFormat="1" applyFont="1" applyFill="1" applyBorder="1" applyAlignment="1">
      <alignment horizontal="center" vertical="center" textRotation="255" shrinkToFit="1"/>
    </xf>
    <xf numFmtId="176" fontId="63" fillId="34" borderId="18" xfId="0" applyNumberFormat="1" applyFont="1" applyFill="1" applyBorder="1" applyAlignment="1">
      <alignment horizontal="center" vertical="center" textRotation="255" shrinkToFit="1"/>
    </xf>
    <xf numFmtId="176" fontId="63" fillId="34" borderId="20" xfId="0" applyNumberFormat="1" applyFont="1" applyFill="1" applyBorder="1" applyAlignment="1">
      <alignment horizontal="center" vertical="center" textRotation="255" shrinkToFit="1"/>
    </xf>
    <xf numFmtId="176" fontId="63" fillId="34" borderId="22" xfId="0" applyNumberFormat="1" applyFont="1" applyFill="1" applyBorder="1" applyAlignment="1">
      <alignment horizontal="center" vertical="center" textRotation="255" shrinkToFit="1"/>
    </xf>
    <xf numFmtId="176" fontId="63" fillId="34" borderId="13" xfId="0" applyNumberFormat="1" applyFont="1" applyFill="1" applyBorder="1" applyAlignment="1">
      <alignment horizontal="left" vertical="center" wrapText="1" shrinkToFit="1"/>
    </xf>
    <xf numFmtId="176" fontId="63" fillId="34" borderId="20" xfId="0" applyNumberFormat="1" applyFont="1" applyFill="1" applyBorder="1" applyAlignment="1">
      <alignment horizontal="left" vertical="center" shrinkToFit="1"/>
    </xf>
    <xf numFmtId="0" fontId="63" fillId="0" borderId="0" xfId="0" applyFont="1" applyBorder="1" applyAlignment="1">
      <alignment horizontal="left"/>
    </xf>
    <xf numFmtId="176" fontId="63" fillId="33" borderId="39" xfId="0" applyNumberFormat="1" applyFont="1" applyFill="1" applyBorder="1" applyAlignment="1">
      <alignment horizontal="left" vertical="center" shrinkToFit="1"/>
    </xf>
    <xf numFmtId="176" fontId="63" fillId="33" borderId="24" xfId="0" applyNumberFormat="1" applyFont="1" applyFill="1" applyBorder="1" applyAlignment="1">
      <alignment horizontal="left" vertical="center" shrinkToFit="1"/>
    </xf>
    <xf numFmtId="0" fontId="0" fillId="0" borderId="12"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izen.osaka-yha.or.jp/" TargetMode="External" /><Relationship Id="rId2" Type="http://schemas.openxmlformats.org/officeDocument/2006/relationships/hyperlink" Target="https://www.pref.osaka.lg.jp/houbun/reiki/reiki_honbun/k201RG00001007.html" TargetMode="External" /><Relationship Id="rId3" Type="http://schemas.openxmlformats.org/officeDocument/2006/relationships/hyperlink" Target="https://www.pref.osaka.lg.jp/houbun/reiki/reiki_honbun/k201RG00001008.html" TargetMode="External" /><Relationship Id="rId4" Type="http://schemas.openxmlformats.org/officeDocument/2006/relationships/hyperlink" Target="https://www.pref.osaka.lg.jp/chikikyoiku/" TargetMode="External" /><Relationship Id="rId5" Type="http://schemas.openxmlformats.org/officeDocument/2006/relationships/hyperlink" Target="https://www.pref.osaka.lg.jp/houbun/reiki/reiki_honbun/k201RG00002245.html"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54/R04_z15-28syounennsizennnoie.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36"/>
  <sheetViews>
    <sheetView tabSelected="1" view="pageBreakPreview" zoomScaleNormal="80" zoomScaleSheetLayoutView="100" zoomScalePageLayoutView="0" workbookViewId="0" topLeftCell="A1">
      <selection activeCell="A3" sqref="A3"/>
    </sheetView>
  </sheetViews>
  <sheetFormatPr defaultColWidth="9.140625" defaultRowHeight="15"/>
  <cols>
    <col min="1" max="1" width="35.8515625" style="0" customWidth="1"/>
    <col min="2" max="2" width="14.00390625" style="20" customWidth="1"/>
    <col min="3" max="7" width="13.00390625" style="20" customWidth="1"/>
  </cols>
  <sheetData>
    <row r="1" spans="1:7" ht="10.5" customHeight="1" thickBot="1">
      <c r="A1" s="4"/>
      <c r="B1" s="15"/>
      <c r="C1" s="15"/>
      <c r="D1" s="15"/>
      <c r="E1" s="15"/>
      <c r="F1" s="209"/>
      <c r="G1" s="209"/>
    </row>
    <row r="2" spans="1:7" ht="27" thickBot="1">
      <c r="A2" s="23" t="s">
        <v>124</v>
      </c>
      <c r="B2" s="16"/>
      <c r="C2" s="16"/>
      <c r="D2" s="16"/>
      <c r="E2" s="16"/>
      <c r="F2" s="218"/>
      <c r="G2" s="218"/>
    </row>
    <row r="3" spans="1:7" ht="28.5" customHeight="1">
      <c r="A3" s="14" t="s">
        <v>90</v>
      </c>
      <c r="B3" s="14"/>
      <c r="C3" s="14"/>
      <c r="D3" s="14"/>
      <c r="E3" s="14"/>
      <c r="F3" s="14"/>
      <c r="G3" s="14"/>
    </row>
    <row r="4" spans="1:7" ht="18">
      <c r="A4" s="9"/>
      <c r="B4" s="17"/>
      <c r="C4" s="17"/>
      <c r="D4" s="17"/>
      <c r="E4" s="17"/>
      <c r="F4" s="17"/>
      <c r="G4" s="17"/>
    </row>
    <row r="5" spans="1:7" ht="35.25" customHeight="1">
      <c r="A5" s="68" t="s">
        <v>91</v>
      </c>
      <c r="B5" s="136" t="s">
        <v>174</v>
      </c>
      <c r="C5" s="119"/>
      <c r="D5" s="120" t="s">
        <v>192</v>
      </c>
      <c r="E5" s="178" t="s">
        <v>193</v>
      </c>
      <c r="F5" s="179"/>
      <c r="G5" s="180"/>
    </row>
    <row r="6" spans="1:7" s="20" customFormat="1" ht="18">
      <c r="A6" s="21"/>
      <c r="B6" s="121"/>
      <c r="C6" s="121"/>
      <c r="D6" s="21"/>
      <c r="E6" s="21"/>
      <c r="F6" s="21"/>
      <c r="G6" s="21"/>
    </row>
    <row r="7" spans="1:7" ht="18">
      <c r="A7" s="66" t="s">
        <v>209</v>
      </c>
      <c r="B7" s="19"/>
      <c r="C7" s="19"/>
      <c r="D7" s="19"/>
      <c r="E7" s="19"/>
      <c r="F7" s="19"/>
      <c r="G7" s="19"/>
    </row>
    <row r="8" spans="1:7" ht="25.5" customHeight="1">
      <c r="A8" s="175" t="s">
        <v>92</v>
      </c>
      <c r="B8" s="184" t="s">
        <v>175</v>
      </c>
      <c r="C8" s="185"/>
      <c r="D8" s="185"/>
      <c r="E8" s="185"/>
      <c r="F8" s="185"/>
      <c r="G8" s="186"/>
    </row>
    <row r="9" spans="1:7" ht="25.5" customHeight="1">
      <c r="A9" s="177"/>
      <c r="B9" s="187" t="s">
        <v>176</v>
      </c>
      <c r="C9" s="179"/>
      <c r="D9" s="179"/>
      <c r="E9" s="179"/>
      <c r="F9" s="179"/>
      <c r="G9" s="180"/>
    </row>
    <row r="10" spans="1:7" ht="36.75" customHeight="1">
      <c r="A10" s="63" t="s">
        <v>127</v>
      </c>
      <c r="B10" s="200" t="s">
        <v>177</v>
      </c>
      <c r="C10" s="201"/>
      <c r="D10" s="201"/>
      <c r="E10" s="201"/>
      <c r="F10" s="201"/>
      <c r="G10" s="202"/>
    </row>
    <row r="11" spans="1:7" ht="35.25" customHeight="1">
      <c r="A11" s="64" t="s">
        <v>133</v>
      </c>
      <c r="B11" s="215" t="s">
        <v>204</v>
      </c>
      <c r="C11" s="216"/>
      <c r="D11" s="216"/>
      <c r="E11" s="216"/>
      <c r="F11" s="216"/>
      <c r="G11" s="217"/>
    </row>
    <row r="12" spans="1:7" ht="38.25" customHeight="1">
      <c r="A12" s="64" t="s">
        <v>93</v>
      </c>
      <c r="B12" s="197" t="s">
        <v>203</v>
      </c>
      <c r="C12" s="198"/>
      <c r="D12" s="198"/>
      <c r="E12" s="198"/>
      <c r="F12" s="198"/>
      <c r="G12" s="199"/>
    </row>
    <row r="13" spans="1:7" ht="38.25" customHeight="1">
      <c r="A13" s="64" t="s">
        <v>94</v>
      </c>
      <c r="B13" s="197" t="s">
        <v>178</v>
      </c>
      <c r="C13" s="198"/>
      <c r="D13" s="198"/>
      <c r="E13" s="198"/>
      <c r="F13" s="198"/>
      <c r="G13" s="199"/>
    </row>
    <row r="14" spans="1:7" ht="38.25" customHeight="1">
      <c r="A14" s="64" t="s">
        <v>95</v>
      </c>
      <c r="B14" s="197" t="s">
        <v>179</v>
      </c>
      <c r="C14" s="198"/>
      <c r="D14" s="198"/>
      <c r="E14" s="198"/>
      <c r="F14" s="198"/>
      <c r="G14" s="199"/>
    </row>
    <row r="15" spans="1:7" ht="38.25" customHeight="1">
      <c r="A15" s="64" t="s">
        <v>96</v>
      </c>
      <c r="B15" s="197" t="s">
        <v>180</v>
      </c>
      <c r="C15" s="198"/>
      <c r="D15" s="198"/>
      <c r="E15" s="198"/>
      <c r="F15" s="198"/>
      <c r="G15" s="199"/>
    </row>
    <row r="16" spans="1:7" ht="51" customHeight="1">
      <c r="A16" s="64" t="s">
        <v>97</v>
      </c>
      <c r="B16" s="181" t="s">
        <v>181</v>
      </c>
      <c r="C16" s="198"/>
      <c r="D16" s="198"/>
      <c r="E16" s="198"/>
      <c r="F16" s="198"/>
      <c r="G16" s="199"/>
    </row>
    <row r="17" spans="1:7" ht="18.75" customHeight="1">
      <c r="A17" s="175" t="s">
        <v>98</v>
      </c>
      <c r="B17" s="213" t="s">
        <v>99</v>
      </c>
      <c r="C17" s="191" t="s">
        <v>100</v>
      </c>
      <c r="D17" s="192"/>
      <c r="E17" s="192"/>
      <c r="F17" s="193"/>
      <c r="G17" s="203"/>
    </row>
    <row r="18" spans="1:7" ht="18">
      <c r="A18" s="176"/>
      <c r="B18" s="214"/>
      <c r="C18" s="125" t="s">
        <v>101</v>
      </c>
      <c r="D18" s="125" t="s">
        <v>102</v>
      </c>
      <c r="E18" s="125" t="s">
        <v>13</v>
      </c>
      <c r="F18" s="125" t="s">
        <v>103</v>
      </c>
      <c r="G18" s="204"/>
    </row>
    <row r="19" spans="1:7" ht="18">
      <c r="A19" s="176"/>
      <c r="B19" s="115">
        <f>SUM(C19:F19)</f>
        <v>23.98</v>
      </c>
      <c r="C19" s="115">
        <v>11.51</v>
      </c>
      <c r="D19" s="115">
        <v>1.65</v>
      </c>
      <c r="E19" s="115">
        <v>0.8</v>
      </c>
      <c r="F19" s="115">
        <v>10.02</v>
      </c>
      <c r="G19" s="205"/>
    </row>
    <row r="20" spans="1:7" ht="18">
      <c r="A20" s="177"/>
      <c r="B20" s="210" t="s">
        <v>182</v>
      </c>
      <c r="C20" s="211"/>
      <c r="D20" s="211"/>
      <c r="E20" s="211"/>
      <c r="F20" s="211"/>
      <c r="G20" s="212"/>
    </row>
    <row r="21" spans="1:7" ht="51" customHeight="1">
      <c r="A21" s="65" t="s">
        <v>104</v>
      </c>
      <c r="B21" s="181" t="s">
        <v>205</v>
      </c>
      <c r="C21" s="182"/>
      <c r="D21" s="182"/>
      <c r="E21" s="182"/>
      <c r="F21" s="182"/>
      <c r="G21" s="183"/>
    </row>
    <row r="22" spans="1:7" ht="35.25" customHeight="1">
      <c r="A22" s="65" t="s">
        <v>105</v>
      </c>
      <c r="B22" s="181" t="s">
        <v>183</v>
      </c>
      <c r="C22" s="182"/>
      <c r="D22" s="182"/>
      <c r="E22" s="182"/>
      <c r="F22" s="182"/>
      <c r="G22" s="183"/>
    </row>
    <row r="23" spans="1:7" ht="42" customHeight="1">
      <c r="A23" s="64" t="s">
        <v>106</v>
      </c>
      <c r="B23" s="181" t="s">
        <v>184</v>
      </c>
      <c r="C23" s="182"/>
      <c r="D23" s="182"/>
      <c r="E23" s="182"/>
      <c r="F23" s="182"/>
      <c r="G23" s="183"/>
    </row>
    <row r="24" spans="1:7" ht="18.75" customHeight="1">
      <c r="A24" s="175" t="s">
        <v>107</v>
      </c>
      <c r="B24" s="122" t="s">
        <v>108</v>
      </c>
      <c r="C24" s="123" t="s">
        <v>134</v>
      </c>
      <c r="D24" s="123" t="s">
        <v>123</v>
      </c>
      <c r="E24" s="123" t="s">
        <v>135</v>
      </c>
      <c r="F24" s="123" t="s">
        <v>136</v>
      </c>
      <c r="G24" s="124" t="s">
        <v>207</v>
      </c>
    </row>
    <row r="25" spans="1:7" ht="18">
      <c r="A25" s="176"/>
      <c r="B25" s="117" t="s">
        <v>149</v>
      </c>
      <c r="C25" s="126">
        <v>94290</v>
      </c>
      <c r="D25" s="126">
        <v>87621</v>
      </c>
      <c r="E25" s="126">
        <v>24971</v>
      </c>
      <c r="F25" s="126">
        <v>40163</v>
      </c>
      <c r="G25" s="127">
        <v>77003</v>
      </c>
    </row>
    <row r="26" spans="1:7" ht="18">
      <c r="A26" s="177"/>
      <c r="B26" s="118" t="s">
        <v>185</v>
      </c>
      <c r="C26" s="128">
        <v>51044</v>
      </c>
      <c r="D26" s="128">
        <v>46120</v>
      </c>
      <c r="E26" s="128">
        <v>7528</v>
      </c>
      <c r="F26" s="128">
        <v>16109</v>
      </c>
      <c r="G26" s="129">
        <v>38158</v>
      </c>
    </row>
    <row r="27" spans="1:7" ht="18.75" customHeight="1">
      <c r="A27" s="175" t="s">
        <v>109</v>
      </c>
      <c r="B27" s="122" t="s">
        <v>108</v>
      </c>
      <c r="C27" s="123" t="s">
        <v>134</v>
      </c>
      <c r="D27" s="123" t="s">
        <v>123</v>
      </c>
      <c r="E27" s="123" t="s">
        <v>135</v>
      </c>
      <c r="F27" s="124" t="s">
        <v>136</v>
      </c>
      <c r="G27" s="124" t="s">
        <v>207</v>
      </c>
    </row>
    <row r="28" spans="1:7" ht="18">
      <c r="A28" s="176"/>
      <c r="B28" s="28" t="s">
        <v>187</v>
      </c>
      <c r="C28" s="130">
        <v>0.466</v>
      </c>
      <c r="D28" s="130">
        <v>0.482</v>
      </c>
      <c r="E28" s="130">
        <v>0.145</v>
      </c>
      <c r="F28" s="130">
        <v>0.243</v>
      </c>
      <c r="G28" s="130">
        <v>0.402</v>
      </c>
    </row>
    <row r="29" spans="1:7" ht="30">
      <c r="A29" s="176"/>
      <c r="B29" s="28" t="s">
        <v>188</v>
      </c>
      <c r="C29" s="131" t="s">
        <v>196</v>
      </c>
      <c r="D29" s="131" t="s">
        <v>197</v>
      </c>
      <c r="E29" s="131" t="s">
        <v>201</v>
      </c>
      <c r="F29" s="131" t="s">
        <v>202</v>
      </c>
      <c r="G29" s="131" t="s">
        <v>208</v>
      </c>
    </row>
    <row r="30" spans="1:7" ht="18">
      <c r="A30" s="177"/>
      <c r="B30" s="206" t="s">
        <v>186</v>
      </c>
      <c r="C30" s="207"/>
      <c r="D30" s="207"/>
      <c r="E30" s="207"/>
      <c r="F30" s="207"/>
      <c r="G30" s="208"/>
    </row>
    <row r="31" spans="1:7" ht="12" customHeight="1">
      <c r="A31" s="10"/>
      <c r="B31" s="18"/>
      <c r="C31" s="18"/>
      <c r="D31" s="18"/>
      <c r="E31" s="18"/>
      <c r="F31" s="18"/>
      <c r="G31" s="18"/>
    </row>
    <row r="32" spans="1:7" ht="18">
      <c r="A32" s="66" t="s">
        <v>210</v>
      </c>
      <c r="B32" s="19"/>
      <c r="C32" s="19"/>
      <c r="D32" s="19"/>
      <c r="E32" s="19"/>
      <c r="F32" s="19"/>
      <c r="G32" s="19"/>
    </row>
    <row r="33" spans="1:7" ht="34.5" customHeight="1">
      <c r="A33" s="64" t="s">
        <v>110</v>
      </c>
      <c r="B33" s="181" t="s">
        <v>189</v>
      </c>
      <c r="C33" s="182"/>
      <c r="D33" s="182"/>
      <c r="E33" s="182"/>
      <c r="F33" s="182"/>
      <c r="G33" s="183"/>
    </row>
    <row r="34" spans="1:7" ht="44.25" customHeight="1">
      <c r="A34" s="65" t="s">
        <v>111</v>
      </c>
      <c r="B34" s="181" t="s">
        <v>190</v>
      </c>
      <c r="C34" s="182"/>
      <c r="D34" s="182"/>
      <c r="E34" s="182"/>
      <c r="F34" s="182"/>
      <c r="G34" s="183"/>
    </row>
    <row r="35" spans="1:7" ht="76.5" customHeight="1">
      <c r="A35" s="65" t="s">
        <v>112</v>
      </c>
      <c r="B35" s="194" t="s">
        <v>211</v>
      </c>
      <c r="C35" s="195"/>
      <c r="D35" s="195"/>
      <c r="E35" s="195"/>
      <c r="F35" s="195"/>
      <c r="G35" s="196"/>
    </row>
    <row r="36" spans="1:7" ht="40.5" customHeight="1">
      <c r="A36" s="64" t="s">
        <v>113</v>
      </c>
      <c r="B36" s="188" t="s">
        <v>198</v>
      </c>
      <c r="C36" s="189"/>
      <c r="D36" s="189"/>
      <c r="E36" s="189"/>
      <c r="F36" s="189"/>
      <c r="G36" s="190"/>
    </row>
  </sheetData>
  <sheetProtection/>
  <mergeCells count="28">
    <mergeCell ref="F1:G1"/>
    <mergeCell ref="A17:A20"/>
    <mergeCell ref="B20:G20"/>
    <mergeCell ref="B12:G12"/>
    <mergeCell ref="B17:B18"/>
    <mergeCell ref="B15:G15"/>
    <mergeCell ref="B16:G16"/>
    <mergeCell ref="B11:G11"/>
    <mergeCell ref="F2:G2"/>
    <mergeCell ref="A8:A9"/>
    <mergeCell ref="B36:G36"/>
    <mergeCell ref="C17:F17"/>
    <mergeCell ref="B35:G35"/>
    <mergeCell ref="B13:G13"/>
    <mergeCell ref="B14:G14"/>
    <mergeCell ref="B10:G10"/>
    <mergeCell ref="G17:G19"/>
    <mergeCell ref="B30:G30"/>
    <mergeCell ref="A24:A26"/>
    <mergeCell ref="E5:G5"/>
    <mergeCell ref="B34:G34"/>
    <mergeCell ref="A27:A30"/>
    <mergeCell ref="B21:G21"/>
    <mergeCell ref="B22:G22"/>
    <mergeCell ref="B23:G23"/>
    <mergeCell ref="B33:G33"/>
    <mergeCell ref="B8:G8"/>
    <mergeCell ref="B9:G9"/>
  </mergeCells>
  <hyperlinks>
    <hyperlink ref="B5" r:id="rId1" display="少年自然の家"/>
    <hyperlink ref="B8:G8" r:id="rId2" display="大阪府立少年自然の家条例"/>
    <hyperlink ref="B9:G9" r:id="rId3" display="大阪府立少年自然の家条例施行規則"/>
    <hyperlink ref="E5:G5" r:id="rId4" display="https://www.pref.osaka.lg.jp/chikikyoiku/"/>
    <hyperlink ref="B36:G36" r:id="rId5" display="導入済み：平成12年4月1日より（利用料金の詳細はこちら）"/>
  </hyperlinks>
  <printOptions/>
  <pageMargins left="0.6299212598425197" right="0.6299212598425197" top="0.5511811023622047" bottom="0.35433070866141736" header="0.31496062992125984" footer="0.31496062992125984"/>
  <pageSetup fitToHeight="0" fitToWidth="1" horizontalDpi="600" verticalDpi="600" orientation="portrait" paperSize="9" scale="71" r:id="rId6"/>
  <headerFooter>
    <oddHeader>&amp;R少年自然の家</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37"/>
  <sheetViews>
    <sheetView view="pageBreakPreview" zoomScaleSheetLayoutView="100" workbookViewId="0" topLeftCell="A1">
      <selection activeCell="A25" sqref="A25:D25"/>
    </sheetView>
  </sheetViews>
  <sheetFormatPr defaultColWidth="9.140625" defaultRowHeight="15"/>
  <cols>
    <col min="1" max="1" width="4.140625" style="0" customWidth="1"/>
    <col min="2" max="2" width="6.421875" style="0" customWidth="1"/>
    <col min="3" max="3" width="6.140625" style="0" customWidth="1"/>
    <col min="4" max="4" width="16.140625" style="0" customWidth="1"/>
    <col min="5" max="6" width="17.140625" style="29" customWidth="1"/>
    <col min="7" max="7" width="17.140625" style="30" customWidth="1"/>
    <col min="8" max="8" width="17.140625" style="32" customWidth="1"/>
    <col min="9" max="9" width="17.140625" style="30" customWidth="1"/>
  </cols>
  <sheetData>
    <row r="1" ht="18.75">
      <c r="A1" s="24" t="s">
        <v>145</v>
      </c>
    </row>
    <row r="2" spans="1:9" ht="11.25" customHeight="1">
      <c r="A2" s="116" t="s">
        <v>171</v>
      </c>
      <c r="B2" s="99"/>
      <c r="C2" s="99"/>
      <c r="D2" s="99"/>
      <c r="E2" s="99"/>
      <c r="F2" s="99"/>
      <c r="G2" s="99"/>
      <c r="I2" s="32"/>
    </row>
    <row r="3" spans="1:9" ht="18" customHeight="1">
      <c r="A3" s="338" t="s">
        <v>130</v>
      </c>
      <c r="B3" s="338"/>
      <c r="C3" s="338"/>
      <c r="D3" s="338"/>
      <c r="E3" s="31"/>
      <c r="F3" s="31"/>
      <c r="G3" s="32"/>
      <c r="H3" s="132"/>
      <c r="I3" s="132" t="s">
        <v>195</v>
      </c>
    </row>
    <row r="4" spans="1:9" ht="16.5" customHeight="1">
      <c r="A4" s="288" t="s">
        <v>0</v>
      </c>
      <c r="B4" s="289"/>
      <c r="C4" s="289"/>
      <c r="D4" s="290"/>
      <c r="E4" s="40" t="s">
        <v>154</v>
      </c>
      <c r="F4" s="40" t="s">
        <v>155</v>
      </c>
      <c r="G4" s="41" t="s">
        <v>156</v>
      </c>
      <c r="H4" s="41" t="s">
        <v>157</v>
      </c>
      <c r="I4" s="41" t="s">
        <v>212</v>
      </c>
    </row>
    <row r="5" spans="1:9" ht="16.5" customHeight="1">
      <c r="A5" s="342" t="s">
        <v>1</v>
      </c>
      <c r="B5" s="226" t="s">
        <v>2</v>
      </c>
      <c r="C5" s="311"/>
      <c r="D5" s="227"/>
      <c r="E5" s="57">
        <v>0</v>
      </c>
      <c r="F5" s="57">
        <v>0</v>
      </c>
      <c r="G5" s="57">
        <v>0</v>
      </c>
      <c r="H5" s="154">
        <v>0</v>
      </c>
      <c r="I5" s="57">
        <v>0</v>
      </c>
    </row>
    <row r="6" spans="1:9" ht="16.5" customHeight="1">
      <c r="A6" s="343"/>
      <c r="B6" s="226" t="s">
        <v>3</v>
      </c>
      <c r="C6" s="311"/>
      <c r="D6" s="227"/>
      <c r="E6" s="57">
        <v>0</v>
      </c>
      <c r="F6" s="57">
        <v>0</v>
      </c>
      <c r="G6" s="57">
        <v>0</v>
      </c>
      <c r="H6" s="154">
        <v>0</v>
      </c>
      <c r="I6" s="57">
        <v>0</v>
      </c>
    </row>
    <row r="7" spans="1:9" ht="16.5" customHeight="1">
      <c r="A7" s="343"/>
      <c r="B7" s="226" t="s">
        <v>4</v>
      </c>
      <c r="C7" s="311"/>
      <c r="D7" s="227"/>
      <c r="E7" s="57">
        <v>0</v>
      </c>
      <c r="F7" s="57">
        <v>0</v>
      </c>
      <c r="G7" s="57">
        <v>0</v>
      </c>
      <c r="H7" s="154">
        <v>0</v>
      </c>
      <c r="I7" s="57">
        <v>0</v>
      </c>
    </row>
    <row r="8" spans="1:9" ht="16.5" customHeight="1" thickBot="1">
      <c r="A8" s="343"/>
      <c r="B8" s="312" t="s">
        <v>5</v>
      </c>
      <c r="C8" s="313"/>
      <c r="D8" s="314"/>
      <c r="E8" s="58">
        <v>0</v>
      </c>
      <c r="F8" s="58">
        <v>0</v>
      </c>
      <c r="G8" s="58">
        <v>0</v>
      </c>
      <c r="H8" s="155">
        <v>0</v>
      </c>
      <c r="I8" s="58">
        <v>0</v>
      </c>
    </row>
    <row r="9" spans="1:9" ht="16.5" customHeight="1" thickBot="1">
      <c r="A9" s="344"/>
      <c r="B9" s="315" t="s">
        <v>6</v>
      </c>
      <c r="C9" s="316"/>
      <c r="D9" s="316"/>
      <c r="E9" s="100">
        <f>SUM(E5:E8)</f>
        <v>0</v>
      </c>
      <c r="F9" s="100">
        <f>SUM(F5:F8)</f>
        <v>0</v>
      </c>
      <c r="G9" s="100">
        <f>SUM(G5:G8)</f>
        <v>0</v>
      </c>
      <c r="H9" s="156">
        <f>SUM(H5:H8)</f>
        <v>0</v>
      </c>
      <c r="I9" s="111">
        <f>SUM(I5:I8)</f>
        <v>0</v>
      </c>
    </row>
    <row r="10" spans="1:9" ht="16.5" customHeight="1">
      <c r="A10" s="345" t="s">
        <v>7</v>
      </c>
      <c r="B10" s="340" t="s">
        <v>79</v>
      </c>
      <c r="C10" s="340"/>
      <c r="D10" s="91" t="s">
        <v>8</v>
      </c>
      <c r="E10" s="62">
        <v>59796</v>
      </c>
      <c r="F10" s="62">
        <v>71028</v>
      </c>
      <c r="G10" s="62">
        <v>59269</v>
      </c>
      <c r="H10" s="157">
        <v>59997</v>
      </c>
      <c r="I10" s="62">
        <v>59966</v>
      </c>
    </row>
    <row r="11" spans="1:9" ht="16.5" customHeight="1">
      <c r="A11" s="346"/>
      <c r="B11" s="341"/>
      <c r="C11" s="341"/>
      <c r="D11" s="84" t="s">
        <v>9</v>
      </c>
      <c r="E11" s="57">
        <v>0</v>
      </c>
      <c r="F11" s="57">
        <v>0</v>
      </c>
      <c r="G11" s="57">
        <v>0</v>
      </c>
      <c r="H11" s="154">
        <v>0</v>
      </c>
      <c r="I11" s="57">
        <v>0</v>
      </c>
    </row>
    <row r="12" spans="1:9" ht="16.5" customHeight="1">
      <c r="A12" s="346"/>
      <c r="B12" s="341"/>
      <c r="C12" s="341"/>
      <c r="D12" s="84" t="s">
        <v>10</v>
      </c>
      <c r="E12" s="79">
        <f>SUM(E10:E11)</f>
        <v>59796</v>
      </c>
      <c r="F12" s="79">
        <f>SUM(F10:F11)</f>
        <v>71028</v>
      </c>
      <c r="G12" s="79">
        <f>SUM(G10:G11)</f>
        <v>59269</v>
      </c>
      <c r="H12" s="158">
        <f>SUM(H10:H11)</f>
        <v>59997</v>
      </c>
      <c r="I12" s="79">
        <f>SUM(I10:I11)</f>
        <v>59966</v>
      </c>
    </row>
    <row r="13" spans="1:9" ht="16.5" customHeight="1">
      <c r="A13" s="346"/>
      <c r="B13" s="347" t="s">
        <v>194</v>
      </c>
      <c r="C13" s="347"/>
      <c r="D13" s="84" t="s">
        <v>9</v>
      </c>
      <c r="E13" s="57">
        <v>0</v>
      </c>
      <c r="F13" s="57">
        <v>0</v>
      </c>
      <c r="G13" s="57">
        <v>0</v>
      </c>
      <c r="H13" s="154">
        <v>0</v>
      </c>
      <c r="I13" s="57">
        <v>0</v>
      </c>
    </row>
    <row r="14" spans="1:9" ht="16.5" customHeight="1" thickBot="1">
      <c r="A14" s="346"/>
      <c r="B14" s="348" t="s">
        <v>12</v>
      </c>
      <c r="C14" s="348"/>
      <c r="D14" s="85" t="s">
        <v>13</v>
      </c>
      <c r="E14" s="58">
        <v>4797</v>
      </c>
      <c r="F14" s="58">
        <v>218</v>
      </c>
      <c r="G14" s="58">
        <v>1760</v>
      </c>
      <c r="H14" s="155">
        <v>747</v>
      </c>
      <c r="I14" s="58">
        <v>507</v>
      </c>
    </row>
    <row r="15" spans="1:9" ht="16.5" customHeight="1" thickBot="1">
      <c r="A15" s="343"/>
      <c r="B15" s="350" t="s">
        <v>6</v>
      </c>
      <c r="C15" s="351"/>
      <c r="D15" s="351"/>
      <c r="E15" s="101">
        <f>E12+E13+E14</f>
        <v>64593</v>
      </c>
      <c r="F15" s="101">
        <f>F12+F13+F14</f>
        <v>71246</v>
      </c>
      <c r="G15" s="101">
        <f>G12+G13+G14</f>
        <v>61029</v>
      </c>
      <c r="H15" s="159">
        <f>H12+H13+H14</f>
        <v>60744</v>
      </c>
      <c r="I15" s="112">
        <f>I12+I13+I14</f>
        <v>60473</v>
      </c>
    </row>
    <row r="16" spans="1:9" ht="16.5" customHeight="1" thickBot="1">
      <c r="A16" s="317" t="s">
        <v>14</v>
      </c>
      <c r="B16" s="318"/>
      <c r="C16" s="318"/>
      <c r="D16" s="318"/>
      <c r="E16" s="100">
        <f>E15-E9</f>
        <v>64593</v>
      </c>
      <c r="F16" s="100">
        <f>F15-F9</f>
        <v>71246</v>
      </c>
      <c r="G16" s="100">
        <f>G15-G9</f>
        <v>61029</v>
      </c>
      <c r="H16" s="156">
        <f>H15-H9</f>
        <v>60744</v>
      </c>
      <c r="I16" s="111">
        <f>I15-I9</f>
        <v>60473</v>
      </c>
    </row>
    <row r="17" spans="1:9" ht="8.25" customHeight="1">
      <c r="A17" s="6"/>
      <c r="B17" s="6"/>
      <c r="C17" s="6"/>
      <c r="D17" s="6"/>
      <c r="E17" s="59"/>
      <c r="F17" s="59"/>
      <c r="G17" s="59"/>
      <c r="H17" s="113"/>
      <c r="I17" s="113"/>
    </row>
    <row r="18" spans="1:9" ht="16.5" customHeight="1">
      <c r="A18" s="319" t="s">
        <v>15</v>
      </c>
      <c r="B18" s="320"/>
      <c r="C18" s="320"/>
      <c r="D18" s="321"/>
      <c r="E18" s="57">
        <v>2178</v>
      </c>
      <c r="F18" s="57">
        <v>3236</v>
      </c>
      <c r="G18" s="57">
        <v>3539</v>
      </c>
      <c r="H18" s="57">
        <v>4752</v>
      </c>
      <c r="I18" s="57">
        <v>2992</v>
      </c>
    </row>
    <row r="19" spans="1:9" ht="8.25" customHeight="1">
      <c r="A19" s="6"/>
      <c r="B19" s="6"/>
      <c r="C19" s="6"/>
      <c r="D19" s="6"/>
      <c r="H19" s="114"/>
      <c r="I19" s="114"/>
    </row>
    <row r="20" spans="1:9" ht="18" customHeight="1">
      <c r="A20" s="331" t="s">
        <v>16</v>
      </c>
      <c r="B20" s="332"/>
      <c r="C20" s="332"/>
      <c r="D20" s="332"/>
      <c r="E20" s="332"/>
      <c r="F20" s="332"/>
      <c r="G20" s="332"/>
      <c r="H20" s="332"/>
      <c r="I20" s="333"/>
    </row>
    <row r="21" spans="1:9" ht="51" customHeight="1">
      <c r="A21" s="328" t="s">
        <v>191</v>
      </c>
      <c r="B21" s="329"/>
      <c r="C21" s="329"/>
      <c r="D21" s="329"/>
      <c r="E21" s="329"/>
      <c r="F21" s="329"/>
      <c r="G21" s="329"/>
      <c r="H21" s="329"/>
      <c r="I21" s="330"/>
    </row>
    <row r="22" ht="6" customHeight="1"/>
    <row r="23" ht="18">
      <c r="A23" s="1" t="s">
        <v>17</v>
      </c>
    </row>
    <row r="24" spans="1:9" ht="18" customHeight="1">
      <c r="A24" s="349" t="s">
        <v>18</v>
      </c>
      <c r="B24" s="349"/>
      <c r="C24" s="349"/>
      <c r="E24" s="31"/>
      <c r="F24" s="31"/>
      <c r="G24" s="90"/>
      <c r="H24" s="139"/>
      <c r="I24" s="139"/>
    </row>
    <row r="25" spans="1:9" ht="18" customHeight="1">
      <c r="A25" s="325" t="s">
        <v>131</v>
      </c>
      <c r="B25" s="326"/>
      <c r="C25" s="326"/>
      <c r="D25" s="327"/>
      <c r="E25" s="31"/>
      <c r="F25" s="31"/>
      <c r="G25" s="137"/>
      <c r="H25" s="138"/>
      <c r="I25" s="139" t="s">
        <v>199</v>
      </c>
    </row>
    <row r="26" spans="1:9" ht="16.5" customHeight="1">
      <c r="A26" s="322" t="s">
        <v>0</v>
      </c>
      <c r="B26" s="323"/>
      <c r="C26" s="323"/>
      <c r="D26" s="324"/>
      <c r="E26" s="41" t="s">
        <v>143</v>
      </c>
      <c r="F26" s="41" t="s">
        <v>126</v>
      </c>
      <c r="G26" s="41" t="s">
        <v>142</v>
      </c>
      <c r="H26" s="41" t="s">
        <v>144</v>
      </c>
      <c r="I26" s="41" t="s">
        <v>206</v>
      </c>
    </row>
    <row r="27" spans="1:9" ht="16.5" customHeight="1">
      <c r="A27" s="284" t="s">
        <v>128</v>
      </c>
      <c r="B27" s="308" t="s">
        <v>19</v>
      </c>
      <c r="C27" s="309"/>
      <c r="D27" s="310"/>
      <c r="E27" s="79">
        <f>SUM(E28:E32)</f>
        <v>0</v>
      </c>
      <c r="F27" s="81">
        <f>SUM(F28:F32)</f>
        <v>0</v>
      </c>
      <c r="G27" s="81">
        <f>SUM(G28:G32)</f>
        <v>0</v>
      </c>
      <c r="H27" s="160">
        <f>SUM(H28:H32)</f>
        <v>0</v>
      </c>
      <c r="I27" s="144">
        <f>SUM(I28:I32)</f>
        <v>0</v>
      </c>
    </row>
    <row r="28" spans="1:9" ht="16.5" customHeight="1">
      <c r="A28" s="285"/>
      <c r="B28" s="43"/>
      <c r="C28" s="297" t="s">
        <v>20</v>
      </c>
      <c r="D28" s="298"/>
      <c r="E28" s="57">
        <v>0</v>
      </c>
      <c r="F28" s="60">
        <v>0</v>
      </c>
      <c r="G28" s="60">
        <v>0</v>
      </c>
      <c r="H28" s="161">
        <v>0</v>
      </c>
      <c r="I28" s="145">
        <v>0</v>
      </c>
    </row>
    <row r="29" spans="1:9" ht="16.5" customHeight="1">
      <c r="A29" s="285"/>
      <c r="B29" s="43"/>
      <c r="C29" s="297" t="s">
        <v>21</v>
      </c>
      <c r="D29" s="298"/>
      <c r="E29" s="57">
        <v>0</v>
      </c>
      <c r="F29" s="60">
        <v>0</v>
      </c>
      <c r="G29" s="60">
        <v>0</v>
      </c>
      <c r="H29" s="161">
        <v>0</v>
      </c>
      <c r="I29" s="145">
        <v>0</v>
      </c>
    </row>
    <row r="30" spans="1:9" ht="16.5" customHeight="1">
      <c r="A30" s="285"/>
      <c r="B30" s="43"/>
      <c r="C30" s="297" t="s">
        <v>22</v>
      </c>
      <c r="D30" s="298"/>
      <c r="E30" s="57">
        <v>0</v>
      </c>
      <c r="F30" s="60">
        <v>0</v>
      </c>
      <c r="G30" s="60">
        <v>0</v>
      </c>
      <c r="H30" s="161">
        <v>0</v>
      </c>
      <c r="I30" s="145">
        <v>0</v>
      </c>
    </row>
    <row r="31" spans="1:9" ht="16.5" customHeight="1">
      <c r="A31" s="285"/>
      <c r="B31" s="43"/>
      <c r="C31" s="297" t="s">
        <v>23</v>
      </c>
      <c r="D31" s="298"/>
      <c r="E31" s="57">
        <v>0</v>
      </c>
      <c r="F31" s="60">
        <v>0</v>
      </c>
      <c r="G31" s="60">
        <v>0</v>
      </c>
      <c r="H31" s="161">
        <v>0</v>
      </c>
      <c r="I31" s="145">
        <v>0</v>
      </c>
    </row>
    <row r="32" spans="1:9" ht="16.5" customHeight="1">
      <c r="A32" s="285"/>
      <c r="B32" s="44"/>
      <c r="C32" s="297" t="s">
        <v>24</v>
      </c>
      <c r="D32" s="298"/>
      <c r="E32" s="57">
        <v>0</v>
      </c>
      <c r="F32" s="60">
        <v>0</v>
      </c>
      <c r="G32" s="60">
        <v>0</v>
      </c>
      <c r="H32" s="161">
        <v>0</v>
      </c>
      <c r="I32" s="145">
        <v>0</v>
      </c>
    </row>
    <row r="33" spans="1:9" ht="16.5" customHeight="1">
      <c r="A33" s="285"/>
      <c r="B33" s="308" t="s">
        <v>25</v>
      </c>
      <c r="C33" s="309"/>
      <c r="D33" s="310"/>
      <c r="E33" s="79">
        <f>SUM(E34:E43)</f>
        <v>1316913</v>
      </c>
      <c r="F33" s="81">
        <f>SUM(F34:F43)</f>
        <v>1262184640</v>
      </c>
      <c r="G33" s="81">
        <f>SUM(G34:G43)</f>
        <v>1220310711</v>
      </c>
      <c r="H33" s="160">
        <f>SUM(H34:H43)</f>
        <v>1295776766</v>
      </c>
      <c r="I33" s="144">
        <f>SUM(I34:I43)</f>
        <v>1289095352</v>
      </c>
    </row>
    <row r="34" spans="1:9" ht="16.5" customHeight="1">
      <c r="A34" s="285"/>
      <c r="B34" s="45"/>
      <c r="C34" s="297" t="s">
        <v>27</v>
      </c>
      <c r="D34" s="298"/>
      <c r="E34" s="57">
        <v>584360</v>
      </c>
      <c r="F34" s="60">
        <v>584360000</v>
      </c>
      <c r="G34" s="60">
        <v>584360000</v>
      </c>
      <c r="H34" s="161">
        <v>584360000</v>
      </c>
      <c r="I34" s="145">
        <v>584360000</v>
      </c>
    </row>
    <row r="35" spans="1:9" ht="16.5" customHeight="1">
      <c r="A35" s="285"/>
      <c r="B35" s="45"/>
      <c r="C35" s="297" t="s">
        <v>28</v>
      </c>
      <c r="D35" s="298"/>
      <c r="E35" s="57">
        <v>678553</v>
      </c>
      <c r="F35" s="60">
        <v>628698239</v>
      </c>
      <c r="G35" s="60">
        <v>578859541</v>
      </c>
      <c r="H35" s="161">
        <v>597210788</v>
      </c>
      <c r="I35" s="145">
        <v>552307450</v>
      </c>
    </row>
    <row r="36" spans="1:9" ht="16.5" customHeight="1">
      <c r="A36" s="285"/>
      <c r="B36" s="45"/>
      <c r="C36" s="297" t="s">
        <v>29</v>
      </c>
      <c r="D36" s="298"/>
      <c r="E36" s="57">
        <v>41502</v>
      </c>
      <c r="F36" s="60">
        <v>34153806</v>
      </c>
      <c r="G36" s="60">
        <v>26957466</v>
      </c>
      <c r="H36" s="161">
        <v>19761126</v>
      </c>
      <c r="I36" s="145">
        <v>140948711</v>
      </c>
    </row>
    <row r="37" spans="1:9" ht="16.5" customHeight="1">
      <c r="A37" s="285"/>
      <c r="B37" s="45"/>
      <c r="C37" s="297" t="s">
        <v>30</v>
      </c>
      <c r="D37" s="298"/>
      <c r="E37" s="57">
        <v>0</v>
      </c>
      <c r="F37" s="60">
        <v>0</v>
      </c>
      <c r="G37" s="60">
        <v>0</v>
      </c>
      <c r="H37" s="161">
        <v>0</v>
      </c>
      <c r="I37" s="145">
        <v>0</v>
      </c>
    </row>
    <row r="38" spans="1:9" ht="16.5" customHeight="1">
      <c r="A38" s="285"/>
      <c r="B38" s="45"/>
      <c r="C38" s="297" t="s">
        <v>31</v>
      </c>
      <c r="D38" s="298"/>
      <c r="E38" s="57">
        <v>12498</v>
      </c>
      <c r="F38" s="60">
        <v>14972595</v>
      </c>
      <c r="G38" s="60">
        <v>13808127</v>
      </c>
      <c r="H38" s="161">
        <v>12643659</v>
      </c>
      <c r="I38" s="145">
        <v>11479191</v>
      </c>
    </row>
    <row r="39" spans="1:9" ht="16.5" customHeight="1">
      <c r="A39" s="285"/>
      <c r="B39" s="45"/>
      <c r="C39" s="297" t="s">
        <v>32</v>
      </c>
      <c r="D39" s="298"/>
      <c r="E39" s="57">
        <v>0</v>
      </c>
      <c r="F39" s="60">
        <v>0</v>
      </c>
      <c r="G39" s="145">
        <v>0</v>
      </c>
      <c r="H39" s="161">
        <v>0</v>
      </c>
      <c r="I39" s="145">
        <v>0</v>
      </c>
    </row>
    <row r="40" spans="1:9" ht="16.5" customHeight="1">
      <c r="A40" s="285"/>
      <c r="B40" s="45"/>
      <c r="C40" s="297" t="s">
        <v>33</v>
      </c>
      <c r="D40" s="298"/>
      <c r="E40" s="57">
        <v>0</v>
      </c>
      <c r="F40" s="60">
        <v>0</v>
      </c>
      <c r="G40" s="145">
        <v>16325577</v>
      </c>
      <c r="H40" s="161">
        <v>81801193</v>
      </c>
      <c r="I40" s="145">
        <v>0</v>
      </c>
    </row>
    <row r="41" spans="1:9" ht="16.5" customHeight="1">
      <c r="A41" s="285"/>
      <c r="B41" s="45"/>
      <c r="C41" s="297" t="s">
        <v>34</v>
      </c>
      <c r="D41" s="298"/>
      <c r="E41" s="57">
        <v>0</v>
      </c>
      <c r="F41" s="60">
        <v>0</v>
      </c>
      <c r="G41" s="60">
        <v>0</v>
      </c>
      <c r="H41" s="161">
        <v>0</v>
      </c>
      <c r="I41" s="145">
        <v>0</v>
      </c>
    </row>
    <row r="42" spans="1:9" ht="16.5" customHeight="1">
      <c r="A42" s="285"/>
      <c r="B42" s="45"/>
      <c r="C42" s="297" t="s">
        <v>35</v>
      </c>
      <c r="D42" s="298"/>
      <c r="E42" s="57">
        <v>0</v>
      </c>
      <c r="F42" s="60">
        <v>0</v>
      </c>
      <c r="G42" s="60">
        <v>0</v>
      </c>
      <c r="H42" s="161">
        <v>0</v>
      </c>
      <c r="I42" s="145">
        <v>0</v>
      </c>
    </row>
    <row r="43" spans="1:9" ht="16.5" customHeight="1" thickBot="1">
      <c r="A43" s="285"/>
      <c r="B43" s="45"/>
      <c r="C43" s="299" t="s">
        <v>36</v>
      </c>
      <c r="D43" s="300"/>
      <c r="E43" s="58">
        <v>0</v>
      </c>
      <c r="F43" s="61">
        <v>0</v>
      </c>
      <c r="G43" s="61">
        <v>0</v>
      </c>
      <c r="H43" s="162">
        <v>0</v>
      </c>
      <c r="I43" s="146">
        <v>0</v>
      </c>
    </row>
    <row r="44" spans="1:9" ht="16.5" customHeight="1" thickBot="1">
      <c r="A44" s="287"/>
      <c r="B44" s="301" t="s">
        <v>37</v>
      </c>
      <c r="C44" s="302"/>
      <c r="D44" s="302"/>
      <c r="E44" s="100">
        <f>E27+E33</f>
        <v>1316913</v>
      </c>
      <c r="F44" s="102">
        <f>F27+F33</f>
        <v>1262184640</v>
      </c>
      <c r="G44" s="102">
        <f>G27+G33</f>
        <v>1220310711</v>
      </c>
      <c r="H44" s="163">
        <f>H27+H33</f>
        <v>1295776766</v>
      </c>
      <c r="I44" s="168">
        <f>I27+I33</f>
        <v>1289095352</v>
      </c>
    </row>
    <row r="45" spans="1:9" ht="16.5" customHeight="1">
      <c r="A45" s="284" t="s">
        <v>129</v>
      </c>
      <c r="B45" s="305" t="s">
        <v>38</v>
      </c>
      <c r="C45" s="306"/>
      <c r="D45" s="307"/>
      <c r="E45" s="80">
        <f>SUM(E46:E49)</f>
        <v>23473</v>
      </c>
      <c r="F45" s="82">
        <f>SUM(F46:F49)</f>
        <v>2055315</v>
      </c>
      <c r="G45" s="82">
        <f>SUM(G46:G49)</f>
        <v>2372695</v>
      </c>
      <c r="H45" s="164">
        <f>SUM(H46:H49)</f>
        <v>4211035</v>
      </c>
      <c r="I45" s="147">
        <f>SUM(I46:I49)</f>
        <v>7289750</v>
      </c>
    </row>
    <row r="46" spans="1:9" ht="16.5" customHeight="1">
      <c r="A46" s="285"/>
      <c r="B46" s="45"/>
      <c r="C46" s="297" t="s">
        <v>39</v>
      </c>
      <c r="D46" s="298"/>
      <c r="E46" s="57">
        <v>22750</v>
      </c>
      <c r="F46" s="60">
        <v>1320000</v>
      </c>
      <c r="G46" s="60">
        <v>1650000</v>
      </c>
      <c r="H46" s="161">
        <v>3514500</v>
      </c>
      <c r="I46" s="145">
        <v>6583500</v>
      </c>
    </row>
    <row r="47" spans="1:9" ht="16.5" customHeight="1">
      <c r="A47" s="285"/>
      <c r="B47" s="45"/>
      <c r="C47" s="297" t="s">
        <v>40</v>
      </c>
      <c r="D47" s="298"/>
      <c r="E47" s="57">
        <v>723</v>
      </c>
      <c r="F47" s="60">
        <v>735315</v>
      </c>
      <c r="G47" s="60">
        <v>722695</v>
      </c>
      <c r="H47" s="161">
        <v>696535</v>
      </c>
      <c r="I47" s="145">
        <v>706250</v>
      </c>
    </row>
    <row r="48" spans="1:9" ht="16.5" customHeight="1">
      <c r="A48" s="285"/>
      <c r="B48" s="45"/>
      <c r="C48" s="297" t="s">
        <v>41</v>
      </c>
      <c r="D48" s="298"/>
      <c r="E48" s="57">
        <v>0</v>
      </c>
      <c r="F48" s="60">
        <v>0</v>
      </c>
      <c r="G48" s="60">
        <v>0</v>
      </c>
      <c r="H48" s="161">
        <v>0</v>
      </c>
      <c r="I48" s="145">
        <v>0</v>
      </c>
    </row>
    <row r="49" spans="1:9" ht="16.5" customHeight="1">
      <c r="A49" s="285"/>
      <c r="B49" s="45"/>
      <c r="C49" s="297" t="s">
        <v>42</v>
      </c>
      <c r="D49" s="298"/>
      <c r="E49" s="57">
        <v>0</v>
      </c>
      <c r="F49" s="60">
        <v>0</v>
      </c>
      <c r="G49" s="60">
        <v>0</v>
      </c>
      <c r="H49" s="161">
        <v>0</v>
      </c>
      <c r="I49" s="145">
        <v>0</v>
      </c>
    </row>
    <row r="50" spans="1:9" ht="16.5" customHeight="1">
      <c r="A50" s="285"/>
      <c r="B50" s="308" t="s">
        <v>43</v>
      </c>
      <c r="C50" s="309"/>
      <c r="D50" s="310"/>
      <c r="E50" s="79">
        <f>SUM(E51:E53)</f>
        <v>7556</v>
      </c>
      <c r="F50" s="81">
        <f>SUM(F51:F53)</f>
        <v>27336667</v>
      </c>
      <c r="G50" s="81">
        <f>SUM(G51:G53)</f>
        <v>35463963</v>
      </c>
      <c r="H50" s="160">
        <f>SUM(H51:H53)</f>
        <v>144507114</v>
      </c>
      <c r="I50" s="144">
        <f>SUM(I51:I53)</f>
        <v>210569731</v>
      </c>
    </row>
    <row r="51" spans="1:9" ht="16.5" customHeight="1">
      <c r="A51" s="285"/>
      <c r="B51" s="45"/>
      <c r="C51" s="297" t="s">
        <v>39</v>
      </c>
      <c r="D51" s="298"/>
      <c r="E51" s="57">
        <v>0</v>
      </c>
      <c r="F51" s="60">
        <v>20020000</v>
      </c>
      <c r="G51" s="60">
        <v>28370000</v>
      </c>
      <c r="H51" s="161">
        <v>137855500</v>
      </c>
      <c r="I51" s="145">
        <v>204272000</v>
      </c>
    </row>
    <row r="52" spans="1:9" ht="16.5" customHeight="1">
      <c r="A52" s="285"/>
      <c r="B52" s="45"/>
      <c r="C52" s="297" t="s">
        <v>44</v>
      </c>
      <c r="D52" s="298"/>
      <c r="E52" s="57">
        <v>7556</v>
      </c>
      <c r="F52" s="60">
        <v>7316667</v>
      </c>
      <c r="G52" s="60">
        <v>7093963</v>
      </c>
      <c r="H52" s="161">
        <v>6651614</v>
      </c>
      <c r="I52" s="145">
        <v>6297731</v>
      </c>
    </row>
    <row r="53" spans="1:9" ht="16.5" customHeight="1" thickBot="1">
      <c r="A53" s="285"/>
      <c r="B53" s="45"/>
      <c r="C53" s="299" t="s">
        <v>41</v>
      </c>
      <c r="D53" s="300"/>
      <c r="E53" s="58">
        <v>0</v>
      </c>
      <c r="F53" s="61">
        <v>0</v>
      </c>
      <c r="G53" s="61">
        <v>0</v>
      </c>
      <c r="H53" s="162">
        <v>0</v>
      </c>
      <c r="I53" s="146">
        <v>0</v>
      </c>
    </row>
    <row r="54" spans="1:9" ht="16.5" customHeight="1" thickBot="1">
      <c r="A54" s="286"/>
      <c r="B54" s="301" t="s">
        <v>150</v>
      </c>
      <c r="C54" s="302"/>
      <c r="D54" s="302"/>
      <c r="E54" s="100">
        <f>E45+E50</f>
        <v>31029</v>
      </c>
      <c r="F54" s="102">
        <f>F45+F50</f>
        <v>29391982</v>
      </c>
      <c r="G54" s="102">
        <f>G45+G50</f>
        <v>37836658</v>
      </c>
      <c r="H54" s="163">
        <f>H45+H50</f>
        <v>148718149</v>
      </c>
      <c r="I54" s="168">
        <f>I45+I50</f>
        <v>217859481</v>
      </c>
    </row>
    <row r="55" spans="1:9" ht="16.5" customHeight="1" thickBot="1">
      <c r="A55" s="286"/>
      <c r="B55" s="303" t="s">
        <v>45</v>
      </c>
      <c r="C55" s="304"/>
      <c r="D55" s="304"/>
      <c r="E55" s="100">
        <f>E44-E54</f>
        <v>1285884</v>
      </c>
      <c r="F55" s="102">
        <f>F44-F54</f>
        <v>1232792658</v>
      </c>
      <c r="G55" s="102">
        <f>G44-G54</f>
        <v>1182474053</v>
      </c>
      <c r="H55" s="163">
        <f>H44-H54</f>
        <v>1147058617</v>
      </c>
      <c r="I55" s="168">
        <f>I44-I54</f>
        <v>1071235871</v>
      </c>
    </row>
    <row r="56" spans="1:9" ht="16.5" customHeight="1" thickBot="1">
      <c r="A56" s="287"/>
      <c r="B56" s="303" t="s">
        <v>46</v>
      </c>
      <c r="C56" s="304"/>
      <c r="D56" s="304"/>
      <c r="E56" s="100">
        <f>SUM(E54:E55)</f>
        <v>1316913</v>
      </c>
      <c r="F56" s="102">
        <f>SUM(F54:F55)</f>
        <v>1262184640</v>
      </c>
      <c r="G56" s="102">
        <f>SUM(G54:G55)</f>
        <v>1220310711</v>
      </c>
      <c r="H56" s="163">
        <f>SUM(H54:H55)</f>
        <v>1295776766</v>
      </c>
      <c r="I56" s="168">
        <f>SUM(I54:I55)</f>
        <v>1289095352</v>
      </c>
    </row>
    <row r="57" spans="1:9" ht="8.25" customHeight="1">
      <c r="A57" s="21"/>
      <c r="B57" s="6"/>
      <c r="C57" s="6"/>
      <c r="D57" s="6"/>
      <c r="E57" s="59"/>
      <c r="F57" s="59"/>
      <c r="G57" s="36"/>
      <c r="H57" s="148"/>
      <c r="I57" s="148"/>
    </row>
    <row r="58" spans="1:9" ht="16.5" customHeight="1">
      <c r="A58" s="288" t="s">
        <v>153</v>
      </c>
      <c r="B58" s="289"/>
      <c r="C58" s="289"/>
      <c r="D58" s="290"/>
      <c r="E58" s="133">
        <f>E54*1000/D61</f>
        <v>3.510278728281077</v>
      </c>
      <c r="F58" s="133">
        <f>F54/D61</f>
        <v>3.3250845723877758</v>
      </c>
      <c r="G58" s="133">
        <f>G54/D63</f>
        <v>4.2812861060334235</v>
      </c>
      <c r="H58" s="149">
        <f>H54/D63</f>
        <v>16.827726831178076</v>
      </c>
      <c r="I58" s="149">
        <f>I54/D63</f>
        <v>24.65119327063592</v>
      </c>
    </row>
    <row r="59" spans="1:9" s="37" customFormat="1" ht="12" customHeight="1">
      <c r="A59" s="98" t="s">
        <v>47</v>
      </c>
      <c r="B59" s="4"/>
      <c r="C59" s="4"/>
      <c r="D59" s="4"/>
      <c r="E59" s="86"/>
      <c r="F59" s="38"/>
      <c r="G59" s="39"/>
      <c r="H59" s="36"/>
      <c r="I59" s="169"/>
    </row>
    <row r="60" spans="1:9" s="37" customFormat="1" ht="13.5" customHeight="1">
      <c r="A60" s="92" t="s">
        <v>161</v>
      </c>
      <c r="B60" s="92"/>
      <c r="C60" s="92"/>
      <c r="D60" s="92"/>
      <c r="E60" s="94"/>
      <c r="F60" s="93"/>
      <c r="G60" s="95"/>
      <c r="H60" s="96"/>
      <c r="I60" s="170"/>
    </row>
    <row r="61" spans="1:9" s="37" customFormat="1" ht="13.5" customHeight="1">
      <c r="A61" s="97" t="s">
        <v>172</v>
      </c>
      <c r="B61" s="92"/>
      <c r="C61" s="92"/>
      <c r="D61" s="134">
        <v>8839469</v>
      </c>
      <c r="E61" s="94"/>
      <c r="F61" s="93"/>
      <c r="G61" s="95"/>
      <c r="H61" s="96"/>
      <c r="I61" s="170"/>
    </row>
    <row r="62" spans="1:9" s="37" customFormat="1" ht="13.5" customHeight="1">
      <c r="A62" s="92" t="s">
        <v>219</v>
      </c>
      <c r="B62" s="92"/>
      <c r="C62" s="92"/>
      <c r="D62" s="92"/>
      <c r="E62" s="94"/>
      <c r="F62" s="93"/>
      <c r="G62" s="95"/>
      <c r="H62" s="96"/>
      <c r="I62" s="170"/>
    </row>
    <row r="63" spans="1:9" s="37" customFormat="1" ht="13.5" customHeight="1">
      <c r="A63" s="97" t="s">
        <v>173</v>
      </c>
      <c r="B63" s="92"/>
      <c r="C63" s="92"/>
      <c r="D63" s="134">
        <v>8837685</v>
      </c>
      <c r="E63" s="94"/>
      <c r="F63" s="93"/>
      <c r="G63" s="95"/>
      <c r="H63" s="96"/>
      <c r="I63" s="170"/>
    </row>
    <row r="64" spans="1:9" ht="18">
      <c r="A64" s="67" t="s">
        <v>48</v>
      </c>
      <c r="B64" s="6"/>
      <c r="C64" s="6"/>
      <c r="D64" s="6"/>
      <c r="E64" s="31"/>
      <c r="F64" s="31"/>
      <c r="G64" s="32"/>
      <c r="I64" s="171"/>
    </row>
    <row r="65" spans="1:9" ht="18" customHeight="1">
      <c r="A65" s="339" t="s">
        <v>132</v>
      </c>
      <c r="B65" s="339"/>
      <c r="C65" s="339"/>
      <c r="D65" s="339"/>
      <c r="E65" s="31"/>
      <c r="F65" s="31"/>
      <c r="G65" s="32"/>
      <c r="H65" s="132"/>
      <c r="I65" s="138" t="s">
        <v>195</v>
      </c>
    </row>
    <row r="66" spans="1:9" ht="16.5" customHeight="1">
      <c r="A66" s="291" t="s">
        <v>0</v>
      </c>
      <c r="B66" s="292"/>
      <c r="C66" s="292"/>
      <c r="D66" s="293"/>
      <c r="E66" s="41" t="s">
        <v>143</v>
      </c>
      <c r="F66" s="41" t="s">
        <v>126</v>
      </c>
      <c r="G66" s="41" t="s">
        <v>142</v>
      </c>
      <c r="H66" s="41" t="s">
        <v>144</v>
      </c>
      <c r="I66" s="41" t="s">
        <v>206</v>
      </c>
    </row>
    <row r="67" spans="1:9" ht="16.5" customHeight="1">
      <c r="A67" s="294" t="s">
        <v>49</v>
      </c>
      <c r="B67" s="281" t="s">
        <v>50</v>
      </c>
      <c r="C67" s="282"/>
      <c r="D67" s="283"/>
      <c r="E67" s="79">
        <f>SUM(E68:E73)</f>
        <v>183</v>
      </c>
      <c r="F67" s="81">
        <f>SUM(F68:F73)</f>
        <v>0</v>
      </c>
      <c r="G67" s="81">
        <f>SUM(G68:G73)</f>
        <v>0</v>
      </c>
      <c r="H67" s="144">
        <f>SUM(H68:H73)</f>
        <v>396930</v>
      </c>
      <c r="I67" s="144">
        <f>SUM(I68:I73)</f>
        <v>451220</v>
      </c>
    </row>
    <row r="68" spans="1:9" ht="16.5" customHeight="1">
      <c r="A68" s="295"/>
      <c r="B68" s="47"/>
      <c r="C68" s="270" t="s">
        <v>51</v>
      </c>
      <c r="D68" s="271"/>
      <c r="E68" s="57">
        <v>0</v>
      </c>
      <c r="F68" s="60">
        <v>0</v>
      </c>
      <c r="G68" s="60">
        <v>0</v>
      </c>
      <c r="H68" s="145">
        <v>0</v>
      </c>
      <c r="I68" s="145">
        <v>0</v>
      </c>
    </row>
    <row r="69" spans="1:9" ht="16.5" customHeight="1">
      <c r="A69" s="295"/>
      <c r="B69" s="47"/>
      <c r="C69" s="270" t="s">
        <v>52</v>
      </c>
      <c r="D69" s="271"/>
      <c r="E69" s="57">
        <v>0</v>
      </c>
      <c r="F69" s="60">
        <v>0</v>
      </c>
      <c r="G69" s="60">
        <v>0</v>
      </c>
      <c r="H69" s="145">
        <v>0</v>
      </c>
      <c r="I69" s="145">
        <v>0</v>
      </c>
    </row>
    <row r="70" spans="1:9" ht="16.5" customHeight="1">
      <c r="A70" s="295"/>
      <c r="B70" s="47"/>
      <c r="C70" s="270" t="s">
        <v>53</v>
      </c>
      <c r="D70" s="271"/>
      <c r="E70" s="57">
        <v>0</v>
      </c>
      <c r="F70" s="60">
        <v>0</v>
      </c>
      <c r="G70" s="60">
        <v>0</v>
      </c>
      <c r="H70" s="145">
        <v>0</v>
      </c>
      <c r="I70" s="145">
        <v>0</v>
      </c>
    </row>
    <row r="71" spans="1:9" ht="16.5" customHeight="1">
      <c r="A71" s="295"/>
      <c r="B71" s="47"/>
      <c r="C71" s="270" t="s">
        <v>54</v>
      </c>
      <c r="D71" s="271"/>
      <c r="E71" s="57">
        <v>0</v>
      </c>
      <c r="F71" s="60">
        <v>0</v>
      </c>
      <c r="G71" s="60">
        <v>0</v>
      </c>
      <c r="H71" s="145">
        <v>33000</v>
      </c>
      <c r="I71" s="145">
        <v>0</v>
      </c>
    </row>
    <row r="72" spans="1:9" ht="16.5" customHeight="1">
      <c r="A72" s="295"/>
      <c r="B72" s="47"/>
      <c r="C72" s="270" t="s">
        <v>55</v>
      </c>
      <c r="D72" s="271"/>
      <c r="E72" s="57">
        <v>0</v>
      </c>
      <c r="F72" s="60">
        <v>0</v>
      </c>
      <c r="G72" s="60">
        <v>0</v>
      </c>
      <c r="H72" s="145">
        <v>0</v>
      </c>
      <c r="I72" s="145">
        <v>0</v>
      </c>
    </row>
    <row r="73" spans="1:9" ht="16.5" customHeight="1">
      <c r="A73" s="295"/>
      <c r="B73" s="47"/>
      <c r="C73" s="270" t="s">
        <v>56</v>
      </c>
      <c r="D73" s="271"/>
      <c r="E73" s="57">
        <v>183</v>
      </c>
      <c r="F73" s="60">
        <v>0</v>
      </c>
      <c r="G73" s="60">
        <v>0</v>
      </c>
      <c r="H73" s="145">
        <v>363930</v>
      </c>
      <c r="I73" s="145">
        <v>451220</v>
      </c>
    </row>
    <row r="74" spans="1:9" ht="16.5" customHeight="1">
      <c r="A74" s="295"/>
      <c r="B74" s="47"/>
      <c r="C74" s="279" t="s">
        <v>57</v>
      </c>
      <c r="D74" s="280"/>
      <c r="E74" s="57">
        <v>0</v>
      </c>
      <c r="F74" s="60">
        <v>0</v>
      </c>
      <c r="G74" s="60">
        <v>0</v>
      </c>
      <c r="H74" s="145">
        <v>363930</v>
      </c>
      <c r="I74" s="145">
        <v>451220</v>
      </c>
    </row>
    <row r="75" spans="1:9" ht="16.5" customHeight="1">
      <c r="A75" s="295"/>
      <c r="B75" s="281" t="s">
        <v>58</v>
      </c>
      <c r="C75" s="282"/>
      <c r="D75" s="283"/>
      <c r="E75" s="79">
        <f>E76</f>
        <v>0</v>
      </c>
      <c r="F75" s="81">
        <f>F76</f>
        <v>0</v>
      </c>
      <c r="G75" s="81">
        <f>G76</f>
        <v>0</v>
      </c>
      <c r="H75" s="144">
        <f>H76</f>
        <v>0</v>
      </c>
      <c r="I75" s="144">
        <f>I76</f>
        <v>0</v>
      </c>
    </row>
    <row r="76" spans="1:9" ht="16.5" customHeight="1">
      <c r="A76" s="295"/>
      <c r="B76" s="48"/>
      <c r="C76" s="274" t="s">
        <v>59</v>
      </c>
      <c r="D76" s="275"/>
      <c r="E76" s="57">
        <v>0</v>
      </c>
      <c r="F76" s="60">
        <v>0</v>
      </c>
      <c r="G76" s="60">
        <v>0</v>
      </c>
      <c r="H76" s="145">
        <v>0</v>
      </c>
      <c r="I76" s="145">
        <v>0</v>
      </c>
    </row>
    <row r="77" spans="1:9" ht="16.5" customHeight="1">
      <c r="A77" s="295"/>
      <c r="B77" s="281" t="s">
        <v>60</v>
      </c>
      <c r="C77" s="282"/>
      <c r="D77" s="283"/>
      <c r="E77" s="79">
        <f>SUM(E78:E81)</f>
        <v>0</v>
      </c>
      <c r="F77" s="81">
        <f>SUM(F78:F81)</f>
        <v>0</v>
      </c>
      <c r="G77" s="81">
        <f>SUM(G78:G81)</f>
        <v>0</v>
      </c>
      <c r="H77" s="144">
        <f>SUM(H78:H81)</f>
        <v>0</v>
      </c>
      <c r="I77" s="144">
        <f>SUM(I78:I81)</f>
        <v>0</v>
      </c>
    </row>
    <row r="78" spans="1:9" ht="16.5" customHeight="1">
      <c r="A78" s="295"/>
      <c r="B78" s="47"/>
      <c r="C78" s="270" t="s">
        <v>51</v>
      </c>
      <c r="D78" s="271"/>
      <c r="E78" s="57">
        <v>0</v>
      </c>
      <c r="F78" s="60">
        <v>0</v>
      </c>
      <c r="G78" s="60">
        <v>0</v>
      </c>
      <c r="H78" s="145">
        <v>0</v>
      </c>
      <c r="I78" s="145">
        <v>0</v>
      </c>
    </row>
    <row r="79" spans="1:9" ht="16.5" customHeight="1">
      <c r="A79" s="295"/>
      <c r="B79" s="47"/>
      <c r="C79" s="270" t="s">
        <v>53</v>
      </c>
      <c r="D79" s="271"/>
      <c r="E79" s="57">
        <v>0</v>
      </c>
      <c r="F79" s="60">
        <v>0</v>
      </c>
      <c r="G79" s="60">
        <v>0</v>
      </c>
      <c r="H79" s="145">
        <v>0</v>
      </c>
      <c r="I79" s="145">
        <v>0</v>
      </c>
    </row>
    <row r="80" spans="1:9" ht="16.5" customHeight="1">
      <c r="A80" s="295"/>
      <c r="B80" s="47"/>
      <c r="C80" s="270" t="s">
        <v>61</v>
      </c>
      <c r="D80" s="271"/>
      <c r="E80" s="57">
        <v>0</v>
      </c>
      <c r="F80" s="60">
        <v>0</v>
      </c>
      <c r="G80" s="60">
        <v>0</v>
      </c>
      <c r="H80" s="145">
        <v>0</v>
      </c>
      <c r="I80" s="145">
        <v>0</v>
      </c>
    </row>
    <row r="81" spans="1:9" ht="16.5" customHeight="1" thickBot="1">
      <c r="A81" s="295"/>
      <c r="B81" s="47"/>
      <c r="C81" s="272" t="s">
        <v>62</v>
      </c>
      <c r="D81" s="273"/>
      <c r="E81" s="58">
        <v>0</v>
      </c>
      <c r="F81" s="61">
        <v>0</v>
      </c>
      <c r="G81" s="61">
        <v>0</v>
      </c>
      <c r="H81" s="146">
        <v>0</v>
      </c>
      <c r="I81" s="146">
        <v>0</v>
      </c>
    </row>
    <row r="82" spans="1:9" ht="16.5" customHeight="1" thickBot="1">
      <c r="A82" s="296"/>
      <c r="B82" s="276" t="s">
        <v>165</v>
      </c>
      <c r="C82" s="277"/>
      <c r="D82" s="278"/>
      <c r="E82" s="103">
        <f>SUM(E67,E75,E77)</f>
        <v>183</v>
      </c>
      <c r="F82" s="104">
        <f>SUM(F67,F75,F77)</f>
        <v>0</v>
      </c>
      <c r="G82" s="104">
        <f>SUM(G67,G75,G77)</f>
        <v>0</v>
      </c>
      <c r="H82" s="163">
        <f>SUM(H67,H75,H77)</f>
        <v>396930</v>
      </c>
      <c r="I82" s="168">
        <f>SUM(I67,I75,I77)</f>
        <v>451220</v>
      </c>
    </row>
    <row r="83" spans="1:9" ht="16.5" customHeight="1">
      <c r="A83" s="255" t="s">
        <v>7</v>
      </c>
      <c r="B83" s="264" t="s">
        <v>152</v>
      </c>
      <c r="C83" s="265"/>
      <c r="D83" s="266"/>
      <c r="E83" s="80">
        <f>SUM(E84:E94)-E86</f>
        <v>130503</v>
      </c>
      <c r="F83" s="82">
        <f>SUM(F84:F94)-F86</f>
        <v>129814651</v>
      </c>
      <c r="G83" s="82">
        <f>SUM(G84:G94)-G86</f>
        <v>141418019</v>
      </c>
      <c r="H83" s="147">
        <f>SUM(H84:H94)-H86</f>
        <v>132801152</v>
      </c>
      <c r="I83" s="147">
        <f>SUM(I84:I94)-I86</f>
        <v>162086350</v>
      </c>
    </row>
    <row r="84" spans="1:9" ht="16.5" customHeight="1">
      <c r="A84" s="256"/>
      <c r="B84" s="47"/>
      <c r="C84" s="262" t="s">
        <v>63</v>
      </c>
      <c r="D84" s="263"/>
      <c r="E84" s="57">
        <v>7959</v>
      </c>
      <c r="F84" s="60">
        <v>8046490</v>
      </c>
      <c r="G84" s="60">
        <v>7995351</v>
      </c>
      <c r="H84" s="145">
        <v>7634678</v>
      </c>
      <c r="I84" s="145">
        <v>7644361</v>
      </c>
    </row>
    <row r="85" spans="1:9" ht="16.5" customHeight="1">
      <c r="A85" s="256"/>
      <c r="B85" s="47"/>
      <c r="C85" s="262" t="s">
        <v>64</v>
      </c>
      <c r="D85" s="263"/>
      <c r="E85" s="57">
        <v>61344</v>
      </c>
      <c r="F85" s="60">
        <v>59990516</v>
      </c>
      <c r="G85" s="60">
        <v>71039951</v>
      </c>
      <c r="H85" s="145">
        <v>59551040</v>
      </c>
      <c r="I85" s="145">
        <v>60458626</v>
      </c>
    </row>
    <row r="86" spans="1:9" ht="16.5" customHeight="1">
      <c r="A86" s="256"/>
      <c r="B86" s="47"/>
      <c r="C86" s="260" t="s">
        <v>65</v>
      </c>
      <c r="D86" s="261"/>
      <c r="E86" s="57">
        <v>55581</v>
      </c>
      <c r="F86" s="140">
        <v>59796</v>
      </c>
      <c r="G86" s="140">
        <v>71028</v>
      </c>
      <c r="H86" s="145">
        <v>59269000</v>
      </c>
      <c r="I86" s="145">
        <v>59997000</v>
      </c>
    </row>
    <row r="87" spans="1:9" ht="16.5" customHeight="1">
      <c r="A87" s="256"/>
      <c r="B87" s="47"/>
      <c r="C87" s="262" t="s">
        <v>66</v>
      </c>
      <c r="D87" s="263"/>
      <c r="E87" s="57">
        <v>2662</v>
      </c>
      <c r="F87" s="60">
        <v>2672315</v>
      </c>
      <c r="G87" s="60">
        <v>2914780</v>
      </c>
      <c r="H87" s="145">
        <v>4837767</v>
      </c>
      <c r="I87" s="145">
        <v>29057456</v>
      </c>
    </row>
    <row r="88" spans="1:9" ht="16.5" customHeight="1">
      <c r="A88" s="256"/>
      <c r="B88" s="47"/>
      <c r="C88" s="258" t="s">
        <v>67</v>
      </c>
      <c r="D88" s="259"/>
      <c r="E88" s="57">
        <v>0</v>
      </c>
      <c r="F88" s="60">
        <v>0</v>
      </c>
      <c r="G88" s="60">
        <v>0</v>
      </c>
      <c r="H88" s="145">
        <v>0</v>
      </c>
      <c r="I88" s="145">
        <v>0</v>
      </c>
    </row>
    <row r="89" spans="1:9" ht="16.5" customHeight="1">
      <c r="A89" s="256"/>
      <c r="B89" s="47"/>
      <c r="C89" s="262" t="s">
        <v>68</v>
      </c>
      <c r="D89" s="263"/>
      <c r="E89" s="57">
        <v>160</v>
      </c>
      <c r="F89" s="60">
        <v>133126</v>
      </c>
      <c r="G89" s="60">
        <v>133126</v>
      </c>
      <c r="H89" s="145">
        <v>1344776</v>
      </c>
      <c r="I89" s="145">
        <v>133126</v>
      </c>
    </row>
    <row r="90" spans="1:9" ht="16.5" customHeight="1">
      <c r="A90" s="256"/>
      <c r="B90" s="47"/>
      <c r="C90" s="258" t="s">
        <v>69</v>
      </c>
      <c r="D90" s="259"/>
      <c r="E90" s="57">
        <v>0</v>
      </c>
      <c r="F90" s="60">
        <v>0</v>
      </c>
      <c r="G90" s="60">
        <v>0</v>
      </c>
      <c r="H90" s="145">
        <v>0</v>
      </c>
      <c r="I90" s="145">
        <v>0</v>
      </c>
    </row>
    <row r="91" spans="1:9" ht="16.5" customHeight="1">
      <c r="A91" s="256"/>
      <c r="B91" s="47"/>
      <c r="C91" s="258" t="s">
        <v>70</v>
      </c>
      <c r="D91" s="259"/>
      <c r="E91" s="57">
        <v>0</v>
      </c>
      <c r="F91" s="60">
        <v>0</v>
      </c>
      <c r="G91" s="60">
        <v>0</v>
      </c>
      <c r="H91" s="145">
        <v>0</v>
      </c>
      <c r="I91" s="145">
        <v>0</v>
      </c>
    </row>
    <row r="92" spans="1:9" ht="16.5" customHeight="1">
      <c r="A92" s="256"/>
      <c r="B92" s="47"/>
      <c r="C92" s="258" t="s">
        <v>71</v>
      </c>
      <c r="D92" s="259"/>
      <c r="E92" s="57">
        <v>57216</v>
      </c>
      <c r="F92" s="60">
        <v>57885119</v>
      </c>
      <c r="G92" s="60">
        <v>58199506</v>
      </c>
      <c r="H92" s="145">
        <v>58502365</v>
      </c>
      <c r="I92" s="145">
        <v>63712763</v>
      </c>
    </row>
    <row r="93" spans="1:9" ht="16.5" customHeight="1">
      <c r="A93" s="256"/>
      <c r="B93" s="47"/>
      <c r="C93" s="260" t="s">
        <v>72</v>
      </c>
      <c r="D93" s="261"/>
      <c r="E93" s="57">
        <v>1162</v>
      </c>
      <c r="F93" s="60">
        <v>1087085</v>
      </c>
      <c r="G93" s="60">
        <v>1135305</v>
      </c>
      <c r="H93" s="145">
        <v>930526</v>
      </c>
      <c r="I93" s="145">
        <v>1080018</v>
      </c>
    </row>
    <row r="94" spans="1:9" ht="16.5" customHeight="1">
      <c r="A94" s="256"/>
      <c r="B94" s="47"/>
      <c r="C94" s="262" t="s">
        <v>73</v>
      </c>
      <c r="D94" s="263"/>
      <c r="E94" s="57">
        <v>0</v>
      </c>
      <c r="F94" s="60">
        <v>0</v>
      </c>
      <c r="G94" s="60">
        <v>0</v>
      </c>
      <c r="H94" s="145">
        <v>0</v>
      </c>
      <c r="I94" s="145">
        <v>0</v>
      </c>
    </row>
    <row r="95" spans="1:9" ht="16.5" customHeight="1">
      <c r="A95" s="256"/>
      <c r="B95" s="267" t="s">
        <v>151</v>
      </c>
      <c r="C95" s="268"/>
      <c r="D95" s="269"/>
      <c r="E95" s="79">
        <f>E96</f>
        <v>45</v>
      </c>
      <c r="F95" s="81">
        <f>F96</f>
        <v>25692</v>
      </c>
      <c r="G95" s="81">
        <f>G96</f>
        <v>2942</v>
      </c>
      <c r="H95" s="144">
        <f>H96</f>
        <v>57679</v>
      </c>
      <c r="I95" s="144">
        <f>I96</f>
        <v>219920</v>
      </c>
    </row>
    <row r="96" spans="1:9" ht="16.5" customHeight="1">
      <c r="A96" s="256"/>
      <c r="B96" s="48"/>
      <c r="C96" s="262" t="s">
        <v>74</v>
      </c>
      <c r="D96" s="263"/>
      <c r="E96" s="57">
        <v>45</v>
      </c>
      <c r="F96" s="60">
        <v>25692</v>
      </c>
      <c r="G96" s="60">
        <v>2942</v>
      </c>
      <c r="H96" s="145">
        <v>57679</v>
      </c>
      <c r="I96" s="145">
        <v>219920</v>
      </c>
    </row>
    <row r="97" spans="1:9" ht="16.5" customHeight="1">
      <c r="A97" s="256"/>
      <c r="B97" s="267" t="s">
        <v>75</v>
      </c>
      <c r="C97" s="268"/>
      <c r="D97" s="269"/>
      <c r="E97" s="79">
        <f>SUM(E98:E99)</f>
        <v>0</v>
      </c>
      <c r="F97" s="81">
        <f>SUM(F98:F99)</f>
        <v>0</v>
      </c>
      <c r="G97" s="81">
        <f>SUM(G98:G99)</f>
        <v>0</v>
      </c>
      <c r="H97" s="144">
        <f>SUM(H98:H99)</f>
        <v>12113113</v>
      </c>
      <c r="I97" s="144">
        <f>SUM(I98:I99)</f>
        <v>560795</v>
      </c>
    </row>
    <row r="98" spans="1:9" ht="16.5" customHeight="1">
      <c r="A98" s="256"/>
      <c r="B98" s="47"/>
      <c r="C98" s="240" t="s">
        <v>76</v>
      </c>
      <c r="D98" s="241"/>
      <c r="E98" s="57">
        <v>0</v>
      </c>
      <c r="F98" s="60">
        <v>0</v>
      </c>
      <c r="G98" s="60">
        <v>0</v>
      </c>
      <c r="H98" s="145">
        <v>12113113</v>
      </c>
      <c r="I98" s="145">
        <v>560795</v>
      </c>
    </row>
    <row r="99" spans="1:9" ht="16.5" customHeight="1" thickBot="1">
      <c r="A99" s="256"/>
      <c r="B99" s="47"/>
      <c r="C99" s="242" t="s">
        <v>77</v>
      </c>
      <c r="D99" s="243"/>
      <c r="E99" s="58">
        <v>0</v>
      </c>
      <c r="F99" s="61">
        <v>0</v>
      </c>
      <c r="G99" s="61">
        <v>0</v>
      </c>
      <c r="H99" s="146">
        <v>0</v>
      </c>
      <c r="I99" s="146">
        <v>0</v>
      </c>
    </row>
    <row r="100" spans="1:9" ht="16.5" customHeight="1" thickBot="1">
      <c r="A100" s="257"/>
      <c r="B100" s="105" t="s">
        <v>166</v>
      </c>
      <c r="C100" s="106"/>
      <c r="D100" s="107"/>
      <c r="E100" s="101">
        <f>SUM(E83,E95,E97)</f>
        <v>130548</v>
      </c>
      <c r="F100" s="108">
        <f>SUM(F83,F95,F97)</f>
        <v>129840343</v>
      </c>
      <c r="G100" s="108">
        <f>SUM(G83,G95,G97)</f>
        <v>141420961</v>
      </c>
      <c r="H100" s="165">
        <f>SUM(H83,H95,H97)</f>
        <v>144971944</v>
      </c>
      <c r="I100" s="172">
        <f>SUM(I83,I95,I97)</f>
        <v>162867065</v>
      </c>
    </row>
    <row r="101" spans="1:9" ht="16.5" customHeight="1" thickBot="1">
      <c r="A101" s="244" t="s">
        <v>162</v>
      </c>
      <c r="B101" s="245"/>
      <c r="C101" s="245"/>
      <c r="D101" s="245"/>
      <c r="E101" s="100">
        <f>E82-E100</f>
        <v>-130365</v>
      </c>
      <c r="F101" s="102">
        <f>F82-F100</f>
        <v>-129840343</v>
      </c>
      <c r="G101" s="102">
        <f>G82-G100</f>
        <v>-141420961</v>
      </c>
      <c r="H101" s="163">
        <f>H82-H100</f>
        <v>-144575014</v>
      </c>
      <c r="I101" s="168">
        <f>I82-I100</f>
        <v>-162415845</v>
      </c>
    </row>
    <row r="102" spans="1:9" ht="16.5" customHeight="1" thickBot="1">
      <c r="A102" s="246" t="s">
        <v>167</v>
      </c>
      <c r="B102" s="247"/>
      <c r="C102" s="247"/>
      <c r="D102" s="248"/>
      <c r="E102" s="109">
        <v>77120</v>
      </c>
      <c r="F102" s="110">
        <v>75339211</v>
      </c>
      <c r="G102" s="110">
        <v>99782356</v>
      </c>
      <c r="H102" s="166">
        <v>220509578</v>
      </c>
      <c r="I102" s="173">
        <v>156078599</v>
      </c>
    </row>
    <row r="103" spans="1:9" ht="16.5" customHeight="1" thickBot="1">
      <c r="A103" s="244" t="s">
        <v>163</v>
      </c>
      <c r="B103" s="245"/>
      <c r="C103" s="245"/>
      <c r="D103" s="245"/>
      <c r="E103" s="100">
        <f>SUM(E101:E102)</f>
        <v>-53245</v>
      </c>
      <c r="F103" s="102">
        <f>SUM(F101:F102)</f>
        <v>-54501132</v>
      </c>
      <c r="G103" s="102">
        <f>SUM(G101:G102)</f>
        <v>-41638605</v>
      </c>
      <c r="H103" s="163">
        <f>SUM(H101:H102)</f>
        <v>75934564</v>
      </c>
      <c r="I103" s="168">
        <f>SUM(I101:I102)</f>
        <v>-6337246</v>
      </c>
    </row>
    <row r="104" spans="8:9" ht="18" customHeight="1">
      <c r="H104" s="150"/>
      <c r="I104" s="150"/>
    </row>
    <row r="105" spans="1:9" ht="16.5" customHeight="1">
      <c r="A105" s="33"/>
      <c r="B105" s="34"/>
      <c r="C105" s="34"/>
      <c r="D105" s="35"/>
      <c r="E105" s="40" t="s">
        <v>143</v>
      </c>
      <c r="F105" s="40" t="s">
        <v>126</v>
      </c>
      <c r="G105" s="41" t="s">
        <v>142</v>
      </c>
      <c r="H105" s="151" t="s">
        <v>144</v>
      </c>
      <c r="I105" s="151" t="s">
        <v>213</v>
      </c>
    </row>
    <row r="106" spans="1:9" ht="40.5" customHeight="1">
      <c r="A106" s="252" t="s">
        <v>159</v>
      </c>
      <c r="B106" s="253"/>
      <c r="C106" s="253"/>
      <c r="D106" s="254"/>
      <c r="E106" s="135">
        <f>(E83+E95)*1000/'基本情報'!$C$25</f>
        <v>1384.5370664969773</v>
      </c>
      <c r="F106" s="135">
        <f>(F83+F95)/'基本情報'!$D$25</f>
        <v>1481.840460620171</v>
      </c>
      <c r="G106" s="135">
        <f>(G83+G95)/'基本情報'!$E$25</f>
        <v>5663.407993272196</v>
      </c>
      <c r="H106" s="135">
        <f>(H83+H95)/'基本情報'!$F$25</f>
        <v>3307.990712845156</v>
      </c>
      <c r="I106" s="174">
        <f>(I83+I95)/'基本情報'!$G$25</f>
        <v>2107.7915146163136</v>
      </c>
    </row>
    <row r="107" spans="1:9" s="89" customFormat="1" ht="18" customHeight="1">
      <c r="A107" s="87"/>
      <c r="B107" s="87"/>
      <c r="C107" s="87"/>
      <c r="D107" s="87"/>
      <c r="E107" s="88"/>
      <c r="F107" s="88"/>
      <c r="G107" s="88"/>
      <c r="H107" s="152"/>
      <c r="I107" s="152"/>
    </row>
    <row r="108" spans="1:9" ht="16.5" customHeight="1">
      <c r="A108" s="50"/>
      <c r="B108" s="49"/>
      <c r="C108" s="49"/>
      <c r="D108" s="51"/>
      <c r="E108" s="52" t="s">
        <v>143</v>
      </c>
      <c r="F108" s="52" t="s">
        <v>126</v>
      </c>
      <c r="G108" s="53" t="s">
        <v>142</v>
      </c>
      <c r="H108" s="153" t="s">
        <v>144</v>
      </c>
      <c r="I108" s="153" t="s">
        <v>213</v>
      </c>
    </row>
    <row r="109" spans="1:9" ht="40.5" customHeight="1">
      <c r="A109" s="252" t="s">
        <v>160</v>
      </c>
      <c r="B109" s="253"/>
      <c r="C109" s="253"/>
      <c r="D109" s="254"/>
      <c r="E109" s="135">
        <f>E102*1000/'基本情報'!$C$25</f>
        <v>817.9022165659137</v>
      </c>
      <c r="F109" s="135">
        <f>F102/'基本情報'!$D$25</f>
        <v>859.8305314935917</v>
      </c>
      <c r="G109" s="135">
        <f>G102/'基本情報'!$E$25</f>
        <v>3995.9295182411597</v>
      </c>
      <c r="H109" s="135">
        <f>H102/'基本情報'!$F$25</f>
        <v>5490.366207703608</v>
      </c>
      <c r="I109" s="174">
        <f>I102/'基本情報'!$G$25</f>
        <v>2026.9158214615015</v>
      </c>
    </row>
    <row r="110" spans="1:4" ht="18">
      <c r="A110" s="6"/>
      <c r="B110" s="6"/>
      <c r="C110" s="6"/>
      <c r="D110" s="6"/>
    </row>
    <row r="111" spans="1:9" ht="18">
      <c r="A111" s="331" t="s">
        <v>16</v>
      </c>
      <c r="B111" s="332"/>
      <c r="C111" s="332"/>
      <c r="D111" s="332"/>
      <c r="E111" s="332"/>
      <c r="F111" s="332"/>
      <c r="G111" s="332"/>
      <c r="H111" s="332"/>
      <c r="I111" s="333"/>
    </row>
    <row r="112" spans="1:9" ht="68.25" customHeight="1">
      <c r="A112" s="328" t="s">
        <v>191</v>
      </c>
      <c r="B112" s="329"/>
      <c r="C112" s="329"/>
      <c r="D112" s="329"/>
      <c r="E112" s="329"/>
      <c r="F112" s="329"/>
      <c r="G112" s="329"/>
      <c r="H112" s="329"/>
      <c r="I112" s="330"/>
    </row>
    <row r="114" spans="1:9" ht="18">
      <c r="A114" s="3" t="s">
        <v>158</v>
      </c>
      <c r="H114" s="132"/>
      <c r="I114" s="132" t="s">
        <v>195</v>
      </c>
    </row>
    <row r="115" spans="1:9" ht="19.5" customHeight="1">
      <c r="A115" s="249" t="s">
        <v>0</v>
      </c>
      <c r="B115" s="250"/>
      <c r="C115" s="250"/>
      <c r="D115" s="251"/>
      <c r="E115" s="40" t="s">
        <v>143</v>
      </c>
      <c r="F115" s="40" t="s">
        <v>126</v>
      </c>
      <c r="G115" s="41" t="s">
        <v>142</v>
      </c>
      <c r="H115" s="41" t="s">
        <v>144</v>
      </c>
      <c r="I115" s="41" t="s">
        <v>213</v>
      </c>
    </row>
    <row r="116" spans="1:9" ht="19.5" customHeight="1">
      <c r="A116" s="219" t="s">
        <v>78</v>
      </c>
      <c r="B116" s="337" t="s">
        <v>79</v>
      </c>
      <c r="C116" s="238" t="s">
        <v>80</v>
      </c>
      <c r="D116" s="239"/>
      <c r="E116" s="57">
        <v>46353</v>
      </c>
      <c r="F116" s="57">
        <v>42423.905</v>
      </c>
      <c r="G116" s="57">
        <v>8907.34</v>
      </c>
      <c r="H116" s="60">
        <v>15641620</v>
      </c>
      <c r="I116" s="60">
        <v>35837635</v>
      </c>
    </row>
    <row r="117" spans="1:9" ht="19.5" customHeight="1">
      <c r="A117" s="220"/>
      <c r="B117" s="337"/>
      <c r="C117" s="238" t="s">
        <v>81</v>
      </c>
      <c r="D117" s="239"/>
      <c r="E117" s="57">
        <v>115660</v>
      </c>
      <c r="F117" s="57">
        <v>111450.522</v>
      </c>
      <c r="G117" s="57">
        <v>29629.92</v>
      </c>
      <c r="H117" s="60">
        <v>96167821</v>
      </c>
      <c r="I117" s="60">
        <v>124477137</v>
      </c>
    </row>
    <row r="118" spans="1:9" ht="19.5" customHeight="1">
      <c r="A118" s="220"/>
      <c r="B118" s="337"/>
      <c r="C118" s="238" t="s">
        <v>82</v>
      </c>
      <c r="D118" s="239"/>
      <c r="E118" s="57">
        <v>55581</v>
      </c>
      <c r="F118" s="57">
        <v>59796</v>
      </c>
      <c r="G118" s="57">
        <v>71028</v>
      </c>
      <c r="H118" s="60">
        <v>59269000</v>
      </c>
      <c r="I118" s="60">
        <v>59997000</v>
      </c>
    </row>
    <row r="119" spans="1:9" ht="19.5" customHeight="1">
      <c r="A119" s="220"/>
      <c r="B119" s="337"/>
      <c r="C119" s="238" t="s">
        <v>83</v>
      </c>
      <c r="D119" s="239"/>
      <c r="E119" s="57">
        <v>0</v>
      </c>
      <c r="F119" s="57">
        <v>0</v>
      </c>
      <c r="G119" s="57">
        <v>27078.894</v>
      </c>
      <c r="H119" s="60">
        <v>0</v>
      </c>
      <c r="I119" s="60">
        <v>0</v>
      </c>
    </row>
    <row r="120" spans="1:9" ht="19.5" customHeight="1">
      <c r="A120" s="220"/>
      <c r="B120" s="337"/>
      <c r="C120" s="238" t="s">
        <v>84</v>
      </c>
      <c r="D120" s="239"/>
      <c r="E120" s="57">
        <v>0</v>
      </c>
      <c r="F120" s="57">
        <v>0</v>
      </c>
      <c r="G120" s="57">
        <v>0</v>
      </c>
      <c r="H120" s="60">
        <v>0</v>
      </c>
      <c r="I120" s="60">
        <v>0</v>
      </c>
    </row>
    <row r="121" spans="1:9" ht="19.5" customHeight="1">
      <c r="A121" s="220"/>
      <c r="B121" s="337"/>
      <c r="C121" s="238" t="s">
        <v>10</v>
      </c>
      <c r="D121" s="239"/>
      <c r="E121" s="79">
        <f>SUM(E116:E120)</f>
        <v>217594</v>
      </c>
      <c r="F121" s="79">
        <f>SUM(F116:F120)</f>
        <v>213670.427</v>
      </c>
      <c r="G121" s="79">
        <f>SUM(G116:G120)</f>
        <v>136644.15399999998</v>
      </c>
      <c r="H121" s="81">
        <f>SUM(H116:H120)</f>
        <v>171078441</v>
      </c>
      <c r="I121" s="81">
        <f>SUM(I116:I120)</f>
        <v>220311772</v>
      </c>
    </row>
    <row r="122" spans="1:9" ht="21" customHeight="1">
      <c r="A122" s="220"/>
      <c r="B122" s="337" t="s">
        <v>125</v>
      </c>
      <c r="C122" s="238" t="s">
        <v>83</v>
      </c>
      <c r="D122" s="239"/>
      <c r="E122" s="57">
        <v>0</v>
      </c>
      <c r="F122" s="57">
        <v>0</v>
      </c>
      <c r="G122" s="57">
        <v>0</v>
      </c>
      <c r="H122" s="60">
        <v>0</v>
      </c>
      <c r="I122" s="60">
        <v>0</v>
      </c>
    </row>
    <row r="123" spans="1:9" ht="21" customHeight="1">
      <c r="A123" s="220"/>
      <c r="B123" s="337"/>
      <c r="C123" s="238" t="s">
        <v>84</v>
      </c>
      <c r="D123" s="239"/>
      <c r="E123" s="57">
        <v>0</v>
      </c>
      <c r="F123" s="57">
        <v>0</v>
      </c>
      <c r="G123" s="57">
        <v>0</v>
      </c>
      <c r="H123" s="60">
        <v>0</v>
      </c>
      <c r="I123" s="60">
        <v>0</v>
      </c>
    </row>
    <row r="124" spans="1:9" ht="21" customHeight="1" thickBot="1">
      <c r="A124" s="220"/>
      <c r="B124" s="294"/>
      <c r="C124" s="234" t="s">
        <v>10</v>
      </c>
      <c r="D124" s="235"/>
      <c r="E124" s="83">
        <f>SUM(E122:E123)</f>
        <v>0</v>
      </c>
      <c r="F124" s="83">
        <f>SUM(F122:F123)</f>
        <v>0</v>
      </c>
      <c r="G124" s="83">
        <f>SUM(G122:G123)</f>
        <v>0</v>
      </c>
      <c r="H124" s="141">
        <f>SUM(H122:H123)</f>
        <v>0</v>
      </c>
      <c r="I124" s="141">
        <f>SUM(I122:I123)</f>
        <v>0</v>
      </c>
    </row>
    <row r="125" spans="1:9" ht="19.5" customHeight="1" thickBot="1">
      <c r="A125" s="221"/>
      <c r="B125" s="236" t="s">
        <v>6</v>
      </c>
      <c r="C125" s="237"/>
      <c r="D125" s="237"/>
      <c r="E125" s="100">
        <f>SUM(E124,E121)</f>
        <v>217594</v>
      </c>
      <c r="F125" s="100">
        <f>SUM(F124,F121)</f>
        <v>213670.427</v>
      </c>
      <c r="G125" s="100">
        <f>SUM(G124,G121)</f>
        <v>136644.15399999998</v>
      </c>
      <c r="H125" s="167">
        <f>SUM(H121,H124)</f>
        <v>171078441</v>
      </c>
      <c r="I125" s="142">
        <f>SUM(I121,I124)</f>
        <v>220311772</v>
      </c>
    </row>
    <row r="126" spans="1:9" ht="19.5" customHeight="1">
      <c r="A126" s="219" t="s">
        <v>85</v>
      </c>
      <c r="B126" s="230" t="s">
        <v>79</v>
      </c>
      <c r="C126" s="222" t="s">
        <v>86</v>
      </c>
      <c r="D126" s="54" t="s">
        <v>87</v>
      </c>
      <c r="E126" s="62">
        <v>61307</v>
      </c>
      <c r="F126" s="62">
        <v>54189.069</v>
      </c>
      <c r="G126" s="62">
        <v>34946.112</v>
      </c>
      <c r="H126" s="143">
        <v>51311160</v>
      </c>
      <c r="I126" s="143">
        <v>64960252</v>
      </c>
    </row>
    <row r="127" spans="1:9" ht="19.5" customHeight="1">
      <c r="A127" s="220"/>
      <c r="B127" s="230"/>
      <c r="C127" s="222"/>
      <c r="D127" s="55" t="s">
        <v>88</v>
      </c>
      <c r="E127" s="57">
        <v>93896</v>
      </c>
      <c r="F127" s="57">
        <v>103351.258</v>
      </c>
      <c r="G127" s="57">
        <v>84961.965</v>
      </c>
      <c r="H127" s="60">
        <v>81960166</v>
      </c>
      <c r="I127" s="60">
        <v>94398782</v>
      </c>
    </row>
    <row r="128" spans="1:9" ht="19.5" customHeight="1">
      <c r="A128" s="220"/>
      <c r="B128" s="230"/>
      <c r="C128" s="222"/>
      <c r="D128" s="55" t="s">
        <v>13</v>
      </c>
      <c r="E128" s="57">
        <v>2678</v>
      </c>
      <c r="F128" s="57">
        <v>3700.339</v>
      </c>
      <c r="G128" s="57">
        <v>3012.004</v>
      </c>
      <c r="H128" s="60">
        <v>5156541</v>
      </c>
      <c r="I128" s="60">
        <v>6623008</v>
      </c>
    </row>
    <row r="129" spans="1:9" ht="19.5" customHeight="1">
      <c r="A129" s="220"/>
      <c r="B129" s="230"/>
      <c r="C129" s="223"/>
      <c r="D129" s="55" t="s">
        <v>168</v>
      </c>
      <c r="E129" s="79">
        <f>SUM(E126:E128)</f>
        <v>157881</v>
      </c>
      <c r="F129" s="79">
        <f>SUM(F126:F128)</f>
        <v>161240.666</v>
      </c>
      <c r="G129" s="79">
        <f>SUM(G126:G128)</f>
        <v>122920.08099999999</v>
      </c>
      <c r="H129" s="81">
        <f>SUM(H126:H128)</f>
        <v>138427867</v>
      </c>
      <c r="I129" s="81">
        <f>SUM(I126:I128)</f>
        <v>165982042</v>
      </c>
    </row>
    <row r="130" spans="1:9" ht="19.5" customHeight="1">
      <c r="A130" s="220"/>
      <c r="B130" s="230"/>
      <c r="C130" s="224" t="s">
        <v>169</v>
      </c>
      <c r="D130" s="225"/>
      <c r="E130" s="57">
        <v>56639</v>
      </c>
      <c r="F130" s="57">
        <v>51468.309</v>
      </c>
      <c r="G130" s="57">
        <v>12129.197</v>
      </c>
      <c r="H130" s="60">
        <v>24319152</v>
      </c>
      <c r="I130" s="60">
        <v>48531154</v>
      </c>
    </row>
    <row r="131" spans="1:9" ht="19.5" customHeight="1">
      <c r="A131" s="220"/>
      <c r="B131" s="230"/>
      <c r="C131" s="224" t="s">
        <v>170</v>
      </c>
      <c r="D131" s="225"/>
      <c r="E131" s="57">
        <v>5186</v>
      </c>
      <c r="F131" s="57">
        <v>5076.592</v>
      </c>
      <c r="G131" s="57">
        <v>4261.931</v>
      </c>
      <c r="H131" s="60">
        <v>5505363</v>
      </c>
      <c r="I131" s="60">
        <v>7622037</v>
      </c>
    </row>
    <row r="132" spans="1:9" ht="19.5" customHeight="1">
      <c r="A132" s="220"/>
      <c r="B132" s="231"/>
      <c r="C132" s="226" t="s">
        <v>164</v>
      </c>
      <c r="D132" s="227"/>
      <c r="E132" s="79">
        <f>SUM(E129:E131)</f>
        <v>219706</v>
      </c>
      <c r="F132" s="79">
        <f>SUM(F129:F131)</f>
        <v>217785.567</v>
      </c>
      <c r="G132" s="79">
        <f>SUM(G129:G131)</f>
        <v>139311.209</v>
      </c>
      <c r="H132" s="81">
        <f>SUM(H129:H131)</f>
        <v>168252382</v>
      </c>
      <c r="I132" s="81">
        <f>SUM(I129:I131)</f>
        <v>222135233</v>
      </c>
    </row>
    <row r="133" spans="1:9" ht="63" customHeight="1" thickBot="1">
      <c r="A133" s="220"/>
      <c r="B133" s="56" t="s">
        <v>11</v>
      </c>
      <c r="C133" s="228" t="s">
        <v>89</v>
      </c>
      <c r="D133" s="229"/>
      <c r="E133" s="58">
        <v>0</v>
      </c>
      <c r="F133" s="58">
        <v>0</v>
      </c>
      <c r="G133" s="58">
        <v>0</v>
      </c>
      <c r="H133" s="61">
        <v>0</v>
      </c>
      <c r="I133" s="61">
        <v>0</v>
      </c>
    </row>
    <row r="134" spans="1:9" ht="19.5" customHeight="1" thickBot="1">
      <c r="A134" s="221"/>
      <c r="B134" s="232" t="s">
        <v>6</v>
      </c>
      <c r="C134" s="233"/>
      <c r="D134" s="233"/>
      <c r="E134" s="100">
        <f>SUM(E132:E133)</f>
        <v>219706</v>
      </c>
      <c r="F134" s="100">
        <f>SUM(F132:F133)</f>
        <v>217785.567</v>
      </c>
      <c r="G134" s="100">
        <f>SUM(G132:G133)</f>
        <v>139311.209</v>
      </c>
      <c r="H134" s="167">
        <f>SUM(H132:H133)</f>
        <v>168252382</v>
      </c>
      <c r="I134" s="142">
        <f>SUM(I132:I133)</f>
        <v>222135233</v>
      </c>
    </row>
    <row r="135" spans="1:4" ht="18">
      <c r="A135" s="6"/>
      <c r="B135" s="6"/>
      <c r="C135" s="6"/>
      <c r="D135" s="6"/>
    </row>
    <row r="136" spans="1:9" ht="18.75" customHeight="1">
      <c r="A136" s="334" t="s">
        <v>16</v>
      </c>
      <c r="B136" s="335"/>
      <c r="C136" s="335"/>
      <c r="D136" s="335"/>
      <c r="E136" s="335"/>
      <c r="F136" s="335"/>
      <c r="G136" s="335"/>
      <c r="H136" s="335"/>
      <c r="I136" s="336"/>
    </row>
    <row r="137" spans="1:9" ht="105.75" customHeight="1">
      <c r="A137" s="328" t="s">
        <v>191</v>
      </c>
      <c r="B137" s="329"/>
      <c r="C137" s="329"/>
      <c r="D137" s="329"/>
      <c r="E137" s="329"/>
      <c r="F137" s="329"/>
      <c r="G137" s="329"/>
      <c r="H137" s="329"/>
      <c r="I137" s="330"/>
    </row>
  </sheetData>
  <sheetProtection/>
  <mergeCells count="121">
    <mergeCell ref="A3:D3"/>
    <mergeCell ref="A65:D65"/>
    <mergeCell ref="C116:D116"/>
    <mergeCell ref="B10:C12"/>
    <mergeCell ref="A5:A9"/>
    <mergeCell ref="A10:A15"/>
    <mergeCell ref="B13:C13"/>
    <mergeCell ref="B14:C14"/>
    <mergeCell ref="A24:C24"/>
    <mergeCell ref="B15:D15"/>
    <mergeCell ref="A137:I137"/>
    <mergeCell ref="A20:I20"/>
    <mergeCell ref="A21:I21"/>
    <mergeCell ref="A111:I111"/>
    <mergeCell ref="A112:I112"/>
    <mergeCell ref="A136:I136"/>
    <mergeCell ref="A116:A125"/>
    <mergeCell ref="B116:B121"/>
    <mergeCell ref="B122:B124"/>
    <mergeCell ref="B27:D27"/>
    <mergeCell ref="A16:D16"/>
    <mergeCell ref="A18:D18"/>
    <mergeCell ref="A26:D26"/>
    <mergeCell ref="B33:D33"/>
    <mergeCell ref="A27:A44"/>
    <mergeCell ref="C28:D28"/>
    <mergeCell ref="C29:D29"/>
    <mergeCell ref="A25:D25"/>
    <mergeCell ref="C30:D30"/>
    <mergeCell ref="C31:D31"/>
    <mergeCell ref="A4:D4"/>
    <mergeCell ref="B5:D5"/>
    <mergeCell ref="B6:D6"/>
    <mergeCell ref="B7:D7"/>
    <mergeCell ref="B8:D8"/>
    <mergeCell ref="B9:D9"/>
    <mergeCell ref="C32:D32"/>
    <mergeCell ref="C34:D34"/>
    <mergeCell ref="C35:D35"/>
    <mergeCell ref="C36:D36"/>
    <mergeCell ref="C37:D37"/>
    <mergeCell ref="C38:D38"/>
    <mergeCell ref="C39:D39"/>
    <mergeCell ref="C40:D40"/>
    <mergeCell ref="C41:D41"/>
    <mergeCell ref="C42:D42"/>
    <mergeCell ref="C43:D43"/>
    <mergeCell ref="B44:D44"/>
    <mergeCell ref="B45:D45"/>
    <mergeCell ref="C46:D46"/>
    <mergeCell ref="C47:D47"/>
    <mergeCell ref="C48:D48"/>
    <mergeCell ref="C49:D49"/>
    <mergeCell ref="B50:D50"/>
    <mergeCell ref="C51:D51"/>
    <mergeCell ref="C52:D52"/>
    <mergeCell ref="C53:D53"/>
    <mergeCell ref="B54:D54"/>
    <mergeCell ref="B55:D55"/>
    <mergeCell ref="B56:D56"/>
    <mergeCell ref="A45:A56"/>
    <mergeCell ref="C122:D122"/>
    <mergeCell ref="A58:D58"/>
    <mergeCell ref="A66:D66"/>
    <mergeCell ref="A67:A82"/>
    <mergeCell ref="B67:D67"/>
    <mergeCell ref="C68:D68"/>
    <mergeCell ref="C69:D69"/>
    <mergeCell ref="C70:D70"/>
    <mergeCell ref="B77:D77"/>
    <mergeCell ref="C76:D76"/>
    <mergeCell ref="B82:D82"/>
    <mergeCell ref="C71:D71"/>
    <mergeCell ref="C72:D72"/>
    <mergeCell ref="C73:D73"/>
    <mergeCell ref="C74:D74"/>
    <mergeCell ref="B75:D75"/>
    <mergeCell ref="C78:D78"/>
    <mergeCell ref="C89:D89"/>
    <mergeCell ref="C90:D90"/>
    <mergeCell ref="C91:D91"/>
    <mergeCell ref="C92:D92"/>
    <mergeCell ref="C79:D79"/>
    <mergeCell ref="C80:D80"/>
    <mergeCell ref="C81:D81"/>
    <mergeCell ref="C93:D93"/>
    <mergeCell ref="C94:D94"/>
    <mergeCell ref="B83:D83"/>
    <mergeCell ref="B95:D95"/>
    <mergeCell ref="C96:D96"/>
    <mergeCell ref="B97:D97"/>
    <mergeCell ref="C84:D84"/>
    <mergeCell ref="C85:D85"/>
    <mergeCell ref="C86:D86"/>
    <mergeCell ref="C87:D87"/>
    <mergeCell ref="C98:D98"/>
    <mergeCell ref="C99:D99"/>
    <mergeCell ref="A101:D101"/>
    <mergeCell ref="A102:D102"/>
    <mergeCell ref="A103:D103"/>
    <mergeCell ref="A115:D115"/>
    <mergeCell ref="A106:D106"/>
    <mergeCell ref="A109:D109"/>
    <mergeCell ref="A83:A100"/>
    <mergeCell ref="C88:D88"/>
    <mergeCell ref="C124:D124"/>
    <mergeCell ref="B125:D125"/>
    <mergeCell ref="C117:D117"/>
    <mergeCell ref="C118:D118"/>
    <mergeCell ref="C119:D119"/>
    <mergeCell ref="C120:D120"/>
    <mergeCell ref="C121:D121"/>
    <mergeCell ref="C123:D123"/>
    <mergeCell ref="A126:A134"/>
    <mergeCell ref="C126:C129"/>
    <mergeCell ref="C130:D130"/>
    <mergeCell ref="C131:D131"/>
    <mergeCell ref="C132:D132"/>
    <mergeCell ref="C133:D133"/>
    <mergeCell ref="B126:B132"/>
    <mergeCell ref="B134:D134"/>
  </mergeCells>
  <hyperlinks>
    <hyperlink ref="A25:D25" r:id="rId1" display="府の決算（財務諸表等）はこちら"/>
  </hyperlinks>
  <printOptions/>
  <pageMargins left="0.6299212598425197" right="0.6299212598425197" top="0.7480314960629921" bottom="0.5511811023622047" header="0.31496062992125984" footer="0.31496062992125984"/>
  <pageSetup fitToHeight="0" fitToWidth="1" horizontalDpi="600" verticalDpi="600" orientation="portrait" paperSize="9" scale="69" r:id="rId2"/>
  <headerFooter>
    <oddHeader>&amp;R少年自然の家</oddHeader>
  </headerFooter>
  <rowBreaks count="2" manualBreakCount="2">
    <brk id="63" max="8" man="1"/>
    <brk id="112" max="4"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A1" sqref="A1"/>
    </sheetView>
  </sheetViews>
  <sheetFormatPr defaultColWidth="9.140625" defaultRowHeight="15"/>
  <cols>
    <col min="1" max="1" width="20.140625" style="0" customWidth="1"/>
    <col min="2" max="2" width="14.140625" style="0" customWidth="1"/>
    <col min="3" max="3" width="10.57421875" style="0" customWidth="1"/>
    <col min="4" max="8" width="13.57421875" style="0" customWidth="1"/>
  </cols>
  <sheetData>
    <row r="1" spans="1:8" ht="18">
      <c r="A1" s="5" t="s">
        <v>146</v>
      </c>
      <c r="B1" s="11"/>
      <c r="C1" s="11"/>
      <c r="D1" s="11"/>
      <c r="E1" s="11"/>
      <c r="F1" s="11"/>
      <c r="G1" s="11"/>
      <c r="H1" s="11"/>
    </row>
    <row r="2" spans="1:8" ht="18">
      <c r="A2" s="68" t="s">
        <v>137</v>
      </c>
      <c r="B2" s="69"/>
      <c r="C2" s="69"/>
      <c r="D2" s="42" t="s">
        <v>138</v>
      </c>
      <c r="E2" s="42" t="s">
        <v>139</v>
      </c>
      <c r="F2" s="42" t="s">
        <v>140</v>
      </c>
      <c r="G2" s="46" t="s">
        <v>141</v>
      </c>
      <c r="H2" s="46" t="s">
        <v>218</v>
      </c>
    </row>
    <row r="3" spans="1:8" ht="19.5">
      <c r="A3" s="70" t="s">
        <v>114</v>
      </c>
      <c r="B3" s="71"/>
      <c r="C3" s="71"/>
      <c r="D3" s="76">
        <f>SUM(D4:D5)</f>
        <v>16</v>
      </c>
      <c r="E3" s="76">
        <f>SUM(E4:E5)</f>
        <v>18</v>
      </c>
      <c r="F3" s="76">
        <f>SUM(F4:F5)</f>
        <v>16</v>
      </c>
      <c r="G3" s="76">
        <f>SUM(G4:G5)</f>
        <v>15</v>
      </c>
      <c r="H3" s="77">
        <f>SUM(H4:H5)</f>
        <v>17</v>
      </c>
    </row>
    <row r="4" spans="1:8" ht="18">
      <c r="A4" s="72" t="s">
        <v>26</v>
      </c>
      <c r="B4" s="73" t="s">
        <v>115</v>
      </c>
      <c r="C4" s="74"/>
      <c r="D4" s="25">
        <v>16</v>
      </c>
      <c r="E4" s="25">
        <v>18</v>
      </c>
      <c r="F4" s="26">
        <v>16</v>
      </c>
      <c r="G4" s="27">
        <v>15</v>
      </c>
      <c r="H4" s="27">
        <v>17</v>
      </c>
    </row>
    <row r="5" spans="1:8" ht="18">
      <c r="A5" s="75"/>
      <c r="B5" s="73" t="s">
        <v>116</v>
      </c>
      <c r="C5" s="74"/>
      <c r="D5" s="25">
        <v>0</v>
      </c>
      <c r="E5" s="26">
        <v>0</v>
      </c>
      <c r="F5" s="26">
        <v>0</v>
      </c>
      <c r="G5" s="27">
        <v>0</v>
      </c>
      <c r="H5" s="27">
        <v>0</v>
      </c>
    </row>
    <row r="6" spans="1:8" ht="18">
      <c r="A6" s="2"/>
      <c r="B6" s="2"/>
      <c r="C6" s="2"/>
      <c r="D6" s="2"/>
      <c r="E6" s="2"/>
      <c r="F6" s="2"/>
      <c r="G6" s="2"/>
      <c r="H6" s="2"/>
    </row>
    <row r="7" spans="1:8" ht="18">
      <c r="A7" s="2"/>
      <c r="B7" s="7"/>
      <c r="C7" s="7"/>
      <c r="D7" s="8"/>
      <c r="E7" s="8"/>
      <c r="F7" s="8"/>
      <c r="G7" s="8"/>
      <c r="H7" s="8"/>
    </row>
    <row r="8" spans="1:8" ht="18">
      <c r="A8" s="5" t="s">
        <v>147</v>
      </c>
      <c r="B8" s="11"/>
      <c r="C8" s="11"/>
      <c r="D8" s="11"/>
      <c r="E8" s="11"/>
      <c r="F8" s="11"/>
      <c r="G8" s="11"/>
      <c r="H8" s="11"/>
    </row>
    <row r="9" spans="1:8" ht="135" customHeight="1">
      <c r="A9" s="352" t="s">
        <v>214</v>
      </c>
      <c r="B9" s="353"/>
      <c r="C9" s="353"/>
      <c r="D9" s="353"/>
      <c r="E9" s="353"/>
      <c r="F9" s="353"/>
      <c r="G9" s="353"/>
      <c r="H9" s="354"/>
    </row>
    <row r="10" spans="1:8" ht="18">
      <c r="A10" s="11"/>
      <c r="B10" s="11"/>
      <c r="C10" s="11"/>
      <c r="D10" s="13"/>
      <c r="E10" s="13"/>
      <c r="F10" s="13"/>
      <c r="G10" s="13"/>
      <c r="H10" s="13"/>
    </row>
    <row r="11" spans="1:8" ht="18">
      <c r="A11" s="11"/>
      <c r="B11" s="11"/>
      <c r="C11" s="11"/>
      <c r="D11" s="13"/>
      <c r="E11" s="13"/>
      <c r="F11" s="13"/>
      <c r="G11" s="13"/>
      <c r="H11" s="13"/>
    </row>
    <row r="12" spans="1:8" ht="18">
      <c r="A12" s="5" t="s">
        <v>148</v>
      </c>
      <c r="B12" s="11"/>
      <c r="C12" s="11"/>
      <c r="D12" s="13"/>
      <c r="E12" s="13"/>
      <c r="F12" s="13"/>
      <c r="G12" s="13"/>
      <c r="H12" s="13"/>
    </row>
    <row r="13" spans="1:8" ht="36.75" customHeight="1">
      <c r="A13" s="78" t="s">
        <v>117</v>
      </c>
      <c r="B13" s="12" t="s">
        <v>118</v>
      </c>
      <c r="C13" s="78" t="s">
        <v>119</v>
      </c>
      <c r="D13" s="194" t="s">
        <v>215</v>
      </c>
      <c r="E13" s="195"/>
      <c r="F13" s="196"/>
      <c r="G13" s="68" t="s">
        <v>120</v>
      </c>
      <c r="H13" s="22" t="s">
        <v>216</v>
      </c>
    </row>
    <row r="14" spans="1:8" ht="19.5" customHeight="1">
      <c r="A14" s="78" t="s">
        <v>121</v>
      </c>
      <c r="B14" s="197" t="s">
        <v>200</v>
      </c>
      <c r="C14" s="198"/>
      <c r="D14" s="198"/>
      <c r="E14" s="198"/>
      <c r="F14" s="198"/>
      <c r="G14" s="198"/>
      <c r="H14" s="199"/>
    </row>
    <row r="15" spans="1:8" ht="86.25" customHeight="1">
      <c r="A15" s="78" t="s">
        <v>122</v>
      </c>
      <c r="B15" s="194" t="s">
        <v>217</v>
      </c>
      <c r="C15" s="195"/>
      <c r="D15" s="195"/>
      <c r="E15" s="195"/>
      <c r="F15" s="195"/>
      <c r="G15" s="195"/>
      <c r="H15" s="196"/>
    </row>
  </sheetData>
  <sheetProtection/>
  <mergeCells count="4">
    <mergeCell ref="D13:F13"/>
    <mergeCell ref="B14:H14"/>
    <mergeCell ref="B15:H15"/>
    <mergeCell ref="A9:H9"/>
  </mergeCells>
  <printOptions/>
  <pageMargins left="0.7086614173228347" right="0.7086614173228347" top="0.7480314960629921" bottom="0.7480314960629921" header="0.31496062992125984" footer="0.31496062992125984"/>
  <pageSetup horizontalDpi="600" verticalDpi="600" orientation="portrait" paperSize="9" scale="69" r:id="rId1"/>
  <headerFooter>
    <oddHeader>&amp;R少年自然の家</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2023-11-02T01:01:21Z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