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 sheetId="1" r:id="rId1"/>
    <sheet name="収支情報 " sheetId="2" r:id="rId2"/>
    <sheet name="その他  " sheetId="3" r:id="rId3"/>
  </sheets>
  <definedNames>
    <definedName name="_xlnm.Print_Area" localSheetId="2">'その他  '!$A$1:$H$15</definedName>
    <definedName name="_xlnm.Print_Area" localSheetId="0">'基本情報 '!$A$1:$AR$34</definedName>
    <definedName name="_xlnm.Print_Area" localSheetId="1">'収支情報 '!$A$1:$I$137</definedName>
  </definedNames>
  <calcPr fullCalcOnLoad="1"/>
</workbook>
</file>

<file path=xl/sharedStrings.xml><?xml version="1.0" encoding="utf-8"?>
<sst xmlns="http://schemas.openxmlformats.org/spreadsheetml/2006/main" count="272" uniqueCount="217">
  <si>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</si>
  <si>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</si>
  <si>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</si>
  <si>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</si>
  <si>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</si>
  <si>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</si>
  <si>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</si>
  <si>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</si>
  <si>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</si>
  <si>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</si>
  <si>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</si>
  <si>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</si>
  <si>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</si>
  <si>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</si>
  <si>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</si>
  <si>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</si>
  <si>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</si>
  <si>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</si>
  <si>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</si>
  <si>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</si>
  <si>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</si>
  <si>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</si>
  <si>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</si>
  <si>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</si>
  <si>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</si>
  <si>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</si>
  <si>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</si>
  <si>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</si>
  <si>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</si>
  <si>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</si>
  <si>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</si>
  <si>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</si>
  <si>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</si>
  <si>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</si>
  <si>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</si>
  <si>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</si>
  <si>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</si>
  <si>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</si>
  <si>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</si>
  <si>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</si>
  <si>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</si>
  <si>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</si>
  <si>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</si>
  <si>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</si>
  <si>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</si>
  <si>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</si>
  <si>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</si>
  <si>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</si>
  <si>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</si>
  <si>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</si>
  <si>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</si>
  <si>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</si>
  <si>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</si>
  <si>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</si>
  <si>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</si>
  <si>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</si>
  <si>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</si>
  <si>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</si>
  <si>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</si>
  <si>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</si>
  <si>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</si>
  <si>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</si>
  <si>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</si>
  <si>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</si>
  <si>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</si>
  <si>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</si>
  <si>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</si>
  <si>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</si>
  <si>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</si>
  <si>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</si>
  <si>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</si>
  <si>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</si>
  <si>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</si>
  <si>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</si>
  <si>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</si>
  <si>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</si>
  <si>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</si>
  <si>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</si>
  <si>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</si>
  <si>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</si>
  <si>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</si>
  <si>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</si>
  <si>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</si>
  <si>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</si>
  <si>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</si>
  <si>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</si>
  <si>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</si>
  <si>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</si>
  <si>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</si>
  <si>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</si>
  <si>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</si>
  <si>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</si>
  <si>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</si>
  <si>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</si>
  <si>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</si>
  <si>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</si>
  <si>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</si>
  <si>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</si>
  <si>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</si>
  <si>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</si>
  <si>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</si>
  <si>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</si>
  <si>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</si>
  <si>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</si>
  <si>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</si>
  <si>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</si>
  <si>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</si>
  <si>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年度</t>
  </si>
  <si>
    <t>施設運営に関する指標
（稼働率、利用率等）</t>
  </si>
  <si>
    <t>料金区分</t>
  </si>
  <si>
    <t>料金水準の考え方</t>
  </si>
  <si>
    <t>主な料金</t>
  </si>
  <si>
    <t>利用料金制</t>
  </si>
  <si>
    <t>総数</t>
  </si>
  <si>
    <t>常勤</t>
  </si>
  <si>
    <t>非常勤</t>
  </si>
  <si>
    <t>調査実施</t>
  </si>
  <si>
    <t>あり</t>
  </si>
  <si>
    <t>実施時期</t>
  </si>
  <si>
    <t>対象者数</t>
  </si>
  <si>
    <t>調査手法</t>
  </si>
  <si>
    <t>調査結果</t>
  </si>
  <si>
    <t>令和元年度</t>
  </si>
  <si>
    <t>その他法人</t>
  </si>
  <si>
    <t>令和元年度</t>
  </si>
  <si>
    <t>資
産
の
部</t>
  </si>
  <si>
    <t>負
債
及
び
純
資
産
の
部</t>
  </si>
  <si>
    <t>■大阪府の予算</t>
  </si>
  <si>
    <t>府の決算（財務諸表等）はこちら</t>
  </si>
  <si>
    <t>行政コスト計算書</t>
  </si>
  <si>
    <t>施設職員数（4月1日時点）</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</si>
  <si>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</si>
  <si>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</si>
  <si>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</si>
  <si>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</si>
  <si>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</si>
  <si>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</si>
  <si>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</si>
  <si>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</si>
  <si>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</si>
  <si>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</si>
  <si>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</si>
  <si>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</si>
  <si>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</si>
  <si>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</si>
  <si>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</si>
  <si>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</si>
  <si>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</si>
  <si>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</si>
  <si>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</si>
  <si>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</si>
  <si>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</si>
  <si>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</si>
  <si>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臨海スポーツセンター</t>
  </si>
  <si>
    <t>教育庁　教育振興室　保健体育課
競技スポーツグループ</t>
  </si>
  <si>
    <t>大阪府立臨海スポーツセンター条例</t>
  </si>
  <si>
    <t>大阪府立臨海スポーツセンター条例施行規則</t>
  </si>
  <si>
    <t>条例等に規定された設置目的</t>
  </si>
  <si>
    <t>府民の保健体育及びスポーツ並びに健全で文化的な集会の用に供するため</t>
  </si>
  <si>
    <t>〒５９２－０００６
高石市高師浜丁６－１　　TEL：０７２－２６８－８３５１</t>
  </si>
  <si>
    <t>２５，６９５㎡　（大阪府）</t>
  </si>
  <si>
    <t>地上２階、地下１階　RC造（一部SRC造、屋根鉄骨造）</t>
  </si>
  <si>
    <t>１２，３８１㎡　（大阪府）</t>
  </si>
  <si>
    <t>第１体育室：１，５５５㎡
第２体育室：１，０８８㎡
アイススケート場：１，５９３㎡
トレーニング室：６９㎡
会議室：&lt;大&gt;定員１２０名、&lt;小&gt;定員２５名　等</t>
  </si>
  <si>
    <t>億円</t>
  </si>
  <si>
    <t>-</t>
  </si>
  <si>
    <t>スポーツ教室（テニス教室、スケート教室、卓球教室など）</t>
  </si>
  <si>
    <t>利用者数（過去5年間）</t>
  </si>
  <si>
    <t>利用者数①</t>
  </si>
  <si>
    <t>人</t>
  </si>
  <si>
    <t>人</t>
  </si>
  <si>
    <t>第１体育室</t>
  </si>
  <si>
    <t>第２体育室</t>
  </si>
  <si>
    <t>大会議室</t>
  </si>
  <si>
    <t>小会議室</t>
  </si>
  <si>
    <t>稼働率：実利用コマ数／利用可能コマ数</t>
  </si>
  <si>
    <t>○他の施設の料金を参考に設定
○スポーツ化振興の観点からアマチュア利用については低料金を設定</t>
  </si>
  <si>
    <t>特になし</t>
  </si>
  <si>
    <t>アンケート</t>
  </si>
  <si>
    <t>平成30年度</t>
  </si>
  <si>
    <t>令和2年度</t>
  </si>
  <si>
    <t>令和3年度</t>
  </si>
  <si>
    <r>
      <t xml:space="preserve">開設年月日（経過年数）
</t>
    </r>
    <r>
      <rPr>
        <b/>
        <sz val="10"/>
        <rFont val="游ゴシック"/>
        <family val="3"/>
      </rPr>
      <t>[改築・大規模改修等の実施年度］</t>
    </r>
  </si>
  <si>
    <t>（千円）</t>
  </si>
  <si>
    <t>その他法人</t>
  </si>
  <si>
    <t>担当部・課
 ・グループ</t>
  </si>
  <si>
    <t>平成30年度</t>
  </si>
  <si>
    <t>令和元年度</t>
  </si>
  <si>
    <t>令和2年度</t>
  </si>
  <si>
    <t>令和3年度</t>
  </si>
  <si>
    <t>（　府　）・門真スポーツセンター　：門真市　平成 8 年開設　アイススケート場　リンク60ｍ×30ｍ（屋内、12月～3月のみ）　　　　
（市町村）・高石市立体育館　　　　：高石市　昭和56年開設 　1,983㎡　
　　　　　　　　　　　　　　　　　　　　　　体育室、トレーニング室、卓球場、柔道場、剣道場、会議室、ミーティング室  
　　　　　・浪速アイススケート場　：大阪市浪速区　平成17年開設　（リンク）60ｍ×30ｍ（屋内、通年）
　　　　　・大阪プールアイススケート場　：大阪市港区　平成8年開設　（リンク）60ｍ×30ｍ（屋内、11月～3月のみ）　　　</t>
  </si>
  <si>
    <t>令和元年度</t>
  </si>
  <si>
    <t>導入済み：平成12年12月25日より　　（利用料金の詳細はこちら）</t>
  </si>
  <si>
    <t>１．施設の概要（令和5年4月1日時点）</t>
  </si>
  <si>
    <t>昭和４７年６月（R5.4.1現在経過年数　５０年）
[昭和５９年４月 大阪府企業局から教育委員会へ移管。平成２７年度 耐震改修。平成３０年度アイススケートリンク改修。]</t>
  </si>
  <si>
    <t>【R5】 南海ビルサービス株式会社　（指定期間：R3.4.1～R8.3.31）
（【R4】 同上）</t>
  </si>
  <si>
    <t>令和4年度</t>
  </si>
  <si>
    <r>
      <t>・目的により利用料金の区分あり
○アマチュアスポーツに利用する場合と利用者が入場料</t>
    </r>
    <r>
      <rPr>
        <sz val="11"/>
        <rFont val="游ゴシック"/>
        <family val="3"/>
      </rPr>
      <t>等</t>
    </r>
    <r>
      <rPr>
        <sz val="11"/>
        <rFont val="游ゴシック"/>
        <family val="3"/>
      </rPr>
      <t>を徴収しない場合は低料金に設定
○アマチュアでは生徒等が利用する場合とその他の場合で営利及び宣伝を目的としない場合は低料金で徴収</t>
    </r>
  </si>
  <si>
    <r>
      <t>アイススケート（一般滑走、大人）</t>
    </r>
    <r>
      <rPr>
        <sz val="11"/>
        <rFont val="游ゴシック"/>
        <family val="3"/>
      </rPr>
      <t>１回１，５００円</t>
    </r>
    <r>
      <rPr>
        <sz val="11"/>
        <rFont val="游ゴシック"/>
        <family val="3"/>
      </rPr>
      <t xml:space="preserve">
第１体育室（アマチュア、生徒）</t>
    </r>
    <r>
      <rPr>
        <sz val="11"/>
        <rFont val="游ゴシック"/>
        <family val="3"/>
      </rPr>
      <t>午前１０，０００円、午後１２，０００円、
　　　　　　　　　　　　　　　全日３５，７００円</t>
    </r>
    <r>
      <rPr>
        <sz val="11"/>
        <rFont val="游ゴシック"/>
        <family val="3"/>
      </rPr>
      <t xml:space="preserve">
第２体育室（アマチュア、生徒）</t>
    </r>
    <r>
      <rPr>
        <sz val="11"/>
        <rFont val="游ゴシック"/>
        <family val="3"/>
      </rPr>
      <t>午前４，０００円、午後６，０００円、
　　　　　　　　　　　　　　　全日１８，２００円</t>
    </r>
    <r>
      <rPr>
        <sz val="11"/>
        <rFont val="游ゴシック"/>
        <family val="3"/>
      </rPr>
      <t xml:space="preserve">
大会議室　</t>
    </r>
    <r>
      <rPr>
        <sz val="11"/>
        <rFont val="游ゴシック"/>
        <family val="3"/>
      </rPr>
      <t>午前４，５００円、午後６，０００円、全日１６，９００円</t>
    </r>
    <r>
      <rPr>
        <sz val="11"/>
        <rFont val="游ゴシック"/>
        <family val="3"/>
      </rPr>
      <t xml:space="preserve">
駐車場（</t>
    </r>
    <r>
      <rPr>
        <sz val="11"/>
        <rFont val="游ゴシック"/>
        <family val="3"/>
      </rPr>
      <t>普通車２００円/時間）
 ※令和5年4月1日～　利用料金改定。</t>
    </r>
  </si>
  <si>
    <t>令和5年度</t>
  </si>
  <si>
    <t>令和4年度</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</si>
  <si>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</si>
  <si>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</si>
  <si>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</si>
  <si>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</si>
  <si>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調整後収支 　</t>
    </r>
    <r>
      <rPr>
        <b/>
        <sz val="11"/>
        <color indexed="8"/>
        <rFont val="HG丸ｺﾞｼｯｸM-PRO"/>
        <family val="3"/>
      </rPr>
      <t>Ｅ（Ｃ+Ｄ）</t>
    </r>
  </si>
  <si>
    <t>令和4年度</t>
  </si>
  <si>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</si>
  <si>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</si>
  <si>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</si>
  <si>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</si>
  <si>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２．料金体系（令和5年4月1日時点）</t>
  </si>
  <si>
    <t>35名</t>
  </si>
  <si>
    <t>令和４年度結果
総合満足度：大変満足５５％、満足３９％、不満３％、大変不満３％</t>
  </si>
  <si>
    <r>
      <t>開館日：</t>
    </r>
    <r>
      <rPr>
        <sz val="11"/>
        <rFont val="游ゴシック"/>
        <family val="3"/>
      </rPr>
      <t>１月４日から１２月２８</t>
    </r>
    <r>
      <rPr>
        <sz val="11"/>
        <rFont val="游ゴシック"/>
        <family val="3"/>
      </rPr>
      <t>日まで（毎木曜日（祝日の場合は翌日）を除く）
開館時間：午前９時から午後９時まで</t>
    </r>
  </si>
  <si>
    <t>R4.11～R5.2</t>
  </si>
  <si>
    <t>令和2年度~令和4年度</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</si>
</sst>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quot;▲ &quot;#,###&quot;円&quot;"/>
    <numFmt numFmtId="202" formatCode="#,##0&quot;円&quot;;&quot;▲ &quot;#,###&quot;円&quot;"/>
  </numFmts>
  <fonts count="79">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sz val="11"/>
      <name val="游ゴシック"/>
      <family val="3"/>
    </font>
    <font>
      <b/>
      <sz val="1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sz val="10"/>
      <name val="游ゴシック"/>
      <family val="3"/>
    </font>
    <font>
      <sz val="9"/>
      <name val="游ゴシック"/>
      <family val="3"/>
    </font>
    <font>
      <b/>
      <sz val="11"/>
      <name val="游ゴシック"/>
      <family val="3"/>
    </font>
    <font>
      <u val="single"/>
      <sz val="11"/>
      <color indexed="12"/>
      <name val="游ゴシック"/>
      <family val="3"/>
    </font>
    <font>
      <u val="single"/>
      <sz val="11"/>
      <color indexed="8"/>
      <name val="游ゴシック"/>
      <family val="3"/>
    </font>
    <font>
      <b/>
      <i/>
      <sz val="10"/>
      <name val="游ゴシック"/>
      <family val="3"/>
    </font>
    <font>
      <b/>
      <sz val="10"/>
      <color indexed="8"/>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0"/>
      <name val="Calibri"/>
      <family val="3"/>
    </font>
    <font>
      <sz val="9"/>
      <name val="Calibri"/>
      <family val="3"/>
    </font>
    <font>
      <sz val="11"/>
      <name val="Calibri"/>
      <family val="3"/>
    </font>
    <font>
      <b/>
      <sz val="11"/>
      <name val="Calibri"/>
      <family val="3"/>
    </font>
    <font>
      <u val="single"/>
      <sz val="11"/>
      <color theme="1"/>
      <name val="Calibri"/>
      <family val="3"/>
    </font>
    <font>
      <u val="single"/>
      <sz val="11"/>
      <color indexed="12"/>
      <name val="Calibri"/>
      <family val="3"/>
    </font>
    <font>
      <b/>
      <sz val="10"/>
      <color theme="1"/>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right style="thin"/>
      <top style="thin"/>
      <bottom/>
    </border>
    <border>
      <left/>
      <right style="thin"/>
      <top/>
      <bottom/>
    </border>
    <border>
      <left/>
      <right style="thin"/>
      <top/>
      <bottom style="thin"/>
    </border>
    <border>
      <left style="thin"/>
      <right style="medium"/>
      <top style="medium"/>
      <bottom style="medium"/>
    </border>
    <border>
      <left style="thin"/>
      <right style="medium"/>
      <top style="medium"/>
      <bottom>
        <color indexed="63"/>
      </bottom>
    </border>
    <border>
      <left style="thin"/>
      <right>
        <color indexed="63"/>
      </right>
      <top style="medium"/>
      <bottom>
        <color indexed="63"/>
      </bottom>
    </border>
    <border>
      <left style="thin"/>
      <right>
        <color indexed="63"/>
      </right>
      <top style="medium"/>
      <bottom style="medium"/>
    </border>
    <border>
      <left style="thin"/>
      <right style="thin"/>
      <top style="thin"/>
      <bottom style="medium"/>
    </border>
    <border>
      <left style="medium"/>
      <right style="thin"/>
      <top style="medium"/>
      <bottom style="medium"/>
    </border>
    <border>
      <left style="medium"/>
      <right/>
      <top style="medium"/>
      <bottom style="medium"/>
    </border>
    <border>
      <left/>
      <right/>
      <top style="medium"/>
      <bottom style="medium"/>
    </border>
    <border>
      <left style="medium"/>
      <right style="thin"/>
      <top style="medium"/>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404">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4"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8" fillId="33" borderId="13" xfId="49" applyNumberFormat="1" applyFont="1" applyFill="1" applyBorder="1" applyAlignment="1">
      <alignment horizontal="center" vertical="center"/>
    </xf>
    <xf numFmtId="196" fontId="58" fillId="33" borderId="13" xfId="49" applyNumberFormat="1" applyFont="1" applyFill="1" applyBorder="1" applyAlignment="1">
      <alignment horizontal="center" vertical="center"/>
    </xf>
    <xf numFmtId="0" fontId="58" fillId="33" borderId="10" xfId="0" applyFont="1" applyFill="1" applyBorder="1" applyAlignment="1">
      <alignment horizontal="center" vertical="center" shrinkToFit="1"/>
    </xf>
    <xf numFmtId="0" fontId="58" fillId="33" borderId="14" xfId="0" applyFont="1" applyFill="1" applyBorder="1" applyAlignment="1">
      <alignment shrinkToFit="1"/>
    </xf>
    <xf numFmtId="0" fontId="58" fillId="33" borderId="15" xfId="0" applyFont="1" applyFill="1" applyBorder="1" applyAlignment="1">
      <alignment shrinkToFit="1"/>
    </xf>
    <xf numFmtId="0" fontId="58" fillId="33" borderId="0" xfId="0" applyFont="1" applyFill="1" applyAlignment="1">
      <alignment shrinkToFit="1"/>
    </xf>
    <xf numFmtId="0" fontId="58" fillId="33" borderId="13" xfId="0" applyFont="1" applyFill="1" applyBorder="1" applyAlignment="1">
      <alignment horizontal="center" vertical="center" shrinkToFit="1"/>
    </xf>
    <xf numFmtId="0" fontId="58" fillId="33" borderId="0" xfId="0" applyFont="1" applyFill="1" applyAlignment="1">
      <alignment/>
    </xf>
    <xf numFmtId="0" fontId="58" fillId="33" borderId="14" xfId="0" applyFont="1" applyFill="1" applyBorder="1" applyAlignment="1">
      <alignment/>
    </xf>
    <xf numFmtId="0" fontId="58" fillId="33" borderId="11" xfId="0" applyFont="1" applyFill="1" applyBorder="1" applyAlignment="1">
      <alignment/>
    </xf>
    <xf numFmtId="0" fontId="58" fillId="33" borderId="10" xfId="0" applyFont="1" applyFill="1" applyBorder="1" applyAlignment="1">
      <alignment/>
    </xf>
    <xf numFmtId="0" fontId="58" fillId="33" borderId="12" xfId="0" applyFont="1" applyFill="1" applyBorder="1" applyAlignment="1">
      <alignment/>
    </xf>
    <xf numFmtId="194" fontId="58" fillId="33" borderId="13" xfId="49" applyNumberFormat="1" applyFont="1" applyFill="1" applyBorder="1" applyAlignment="1">
      <alignment horizontal="center"/>
    </xf>
    <xf numFmtId="196" fontId="58" fillId="33" borderId="13" xfId="49" applyNumberFormat="1" applyFont="1" applyFill="1" applyBorder="1" applyAlignment="1">
      <alignment horizontal="center"/>
    </xf>
    <xf numFmtId="176" fontId="58" fillId="34" borderId="16" xfId="51" applyNumberFormat="1" applyFont="1" applyFill="1" applyBorder="1" applyAlignment="1">
      <alignment vertical="center"/>
    </xf>
    <xf numFmtId="176" fontId="58" fillId="34" borderId="13" xfId="51" applyNumberFormat="1" applyFont="1" applyFill="1" applyBorder="1" applyAlignment="1">
      <alignment vertical="center"/>
    </xf>
    <xf numFmtId="176" fontId="58" fillId="34" borderId="17" xfId="51" applyNumberFormat="1" applyFont="1" applyFill="1" applyBorder="1" applyAlignment="1">
      <alignment vertical="center" textRotation="255" wrapText="1"/>
    </xf>
    <xf numFmtId="194" fontId="0" fillId="0" borderId="13"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3"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5" fillId="0" borderId="0" xfId="0" applyFont="1" applyAlignment="1">
      <alignment/>
    </xf>
    <xf numFmtId="0" fontId="58" fillId="34" borderId="10" xfId="0" applyFont="1" applyFill="1" applyBorder="1" applyAlignment="1">
      <alignment vertical="center"/>
    </xf>
    <xf numFmtId="0" fontId="58" fillId="34" borderId="11" xfId="0" applyFont="1" applyFill="1" applyBorder="1" applyAlignment="1">
      <alignment vertical="center"/>
    </xf>
    <xf numFmtId="0" fontId="58" fillId="33" borderId="19" xfId="0" applyFont="1" applyFill="1" applyBorder="1" applyAlignment="1">
      <alignment vertical="center" shrinkToFit="1"/>
    </xf>
    <xf numFmtId="0" fontId="58" fillId="33" borderId="17" xfId="0" applyFont="1" applyFill="1" applyBorder="1" applyAlignment="1">
      <alignment vertical="center" shrinkToFit="1"/>
    </xf>
    <xf numFmtId="0" fontId="58" fillId="33" borderId="20" xfId="0" applyFont="1" applyFill="1" applyBorder="1" applyAlignment="1">
      <alignment vertical="center" shrinkToFit="1"/>
    </xf>
    <xf numFmtId="0" fontId="58" fillId="33" borderId="10" xfId="0" applyFont="1" applyFill="1" applyBorder="1" applyAlignment="1">
      <alignment vertical="center" shrinkToFit="1"/>
    </xf>
    <xf numFmtId="0" fontId="58" fillId="33" borderId="11" xfId="0" applyFont="1" applyFill="1" applyBorder="1" applyAlignment="1">
      <alignment vertical="center" shrinkToFit="1"/>
    </xf>
    <xf numFmtId="0" fontId="58" fillId="33" borderId="16" xfId="0" applyFont="1" applyFill="1" applyBorder="1" applyAlignment="1">
      <alignment vertical="center" shrinkToFit="1"/>
    </xf>
    <xf numFmtId="181" fontId="66" fillId="35" borderId="10" xfId="0" applyNumberFormat="1" applyFont="1" applyFill="1" applyBorder="1" applyAlignment="1">
      <alignment vertical="center"/>
    </xf>
    <xf numFmtId="0" fontId="58" fillId="33" borderId="10" xfId="0" applyFont="1" applyFill="1" applyBorder="1" applyAlignment="1">
      <alignment vertical="center"/>
    </xf>
    <xf numFmtId="194" fontId="58" fillId="8" borderId="13" xfId="49" applyNumberFormat="1" applyFont="1" applyFill="1" applyBorder="1" applyAlignment="1">
      <alignment vertical="center"/>
    </xf>
    <xf numFmtId="194" fontId="58" fillId="8" borderId="16" xfId="49" applyNumberFormat="1" applyFont="1" applyFill="1" applyBorder="1" applyAlignment="1">
      <alignment vertical="center"/>
    </xf>
    <xf numFmtId="196" fontId="58" fillId="8" borderId="13" xfId="49" applyNumberFormat="1" applyFont="1" applyFill="1" applyBorder="1" applyAlignment="1">
      <alignment vertical="center"/>
    </xf>
    <xf numFmtId="196" fontId="58" fillId="8" borderId="16" xfId="49" applyNumberFormat="1" applyFont="1" applyFill="1" applyBorder="1" applyAlignment="1">
      <alignment vertical="center"/>
    </xf>
    <xf numFmtId="194" fontId="58" fillId="8" borderId="18" xfId="49" applyNumberFormat="1" applyFont="1" applyFill="1" applyBorder="1" applyAlignment="1">
      <alignment vertical="center"/>
    </xf>
    <xf numFmtId="194" fontId="0" fillId="0" borderId="0" xfId="49" applyNumberFormat="1" applyFont="1" applyAlignment="1">
      <alignment horizontal="right" vertical="center"/>
    </xf>
    <xf numFmtId="9" fontId="58" fillId="0" borderId="0" xfId="42" applyFont="1" applyAlignment="1">
      <alignment/>
    </xf>
    <xf numFmtId="9" fontId="0" fillId="0" borderId="0" xfId="42" applyFont="1" applyAlignment="1">
      <alignment/>
    </xf>
    <xf numFmtId="196" fontId="67" fillId="0" borderId="21" xfId="49" applyNumberFormat="1" applyFont="1" applyBorder="1" applyAlignment="1">
      <alignment horizontal="center"/>
    </xf>
    <xf numFmtId="196" fontId="67" fillId="0" borderId="0" xfId="49" applyNumberFormat="1" applyFont="1" applyFill="1" applyBorder="1" applyAlignment="1">
      <alignment/>
    </xf>
    <xf numFmtId="196" fontId="58" fillId="0" borderId="0" xfId="49" applyNumberFormat="1" applyFont="1" applyFill="1" applyBorder="1" applyAlignment="1">
      <alignment/>
    </xf>
    <xf numFmtId="0" fontId="68" fillId="0" borderId="0" xfId="0" applyFont="1" applyAlignment="1">
      <alignment vertical="center"/>
    </xf>
    <xf numFmtId="194" fontId="68" fillId="0" borderId="0" xfId="49" applyNumberFormat="1" applyFont="1" applyAlignment="1">
      <alignment horizontal="left" vertical="center"/>
    </xf>
    <xf numFmtId="194" fontId="68" fillId="0" borderId="0" xfId="49" applyNumberFormat="1" applyFont="1" applyAlignment="1">
      <alignment horizontal="right" vertical="center"/>
    </xf>
    <xf numFmtId="196" fontId="68" fillId="0" borderId="0" xfId="49" applyNumberFormat="1" applyFont="1" applyAlignment="1">
      <alignment horizontal="left" vertical="center"/>
    </xf>
    <xf numFmtId="196" fontId="68" fillId="0" borderId="0" xfId="49" applyNumberFormat="1" applyFont="1" applyAlignment="1">
      <alignment vertical="center"/>
    </xf>
    <xf numFmtId="0" fontId="68" fillId="0" borderId="0" xfId="0" applyFont="1" applyAlignment="1">
      <alignment horizontal="left" vertical="center"/>
    </xf>
    <xf numFmtId="0" fontId="69" fillId="0" borderId="0" xfId="0" applyFont="1" applyAlignment="1">
      <alignment vertical="center"/>
    </xf>
    <xf numFmtId="0" fontId="64" fillId="0" borderId="0" xfId="0" applyFont="1" applyAlignment="1">
      <alignment/>
    </xf>
    <xf numFmtId="194" fontId="58" fillId="8" borderId="22" xfId="49" applyNumberFormat="1" applyFont="1" applyFill="1" applyBorder="1" applyAlignment="1">
      <alignment vertical="center"/>
    </xf>
    <xf numFmtId="194" fontId="58" fillId="8" borderId="23" xfId="49" applyNumberFormat="1" applyFont="1" applyFill="1" applyBorder="1" applyAlignment="1">
      <alignment vertical="center"/>
    </xf>
    <xf numFmtId="196" fontId="58" fillId="8" borderId="22" xfId="49" applyNumberFormat="1" applyFont="1" applyFill="1" applyBorder="1" applyAlignment="1">
      <alignment vertical="center"/>
    </xf>
    <xf numFmtId="194" fontId="58" fillId="8" borderId="24" xfId="49" applyNumberFormat="1" applyFont="1" applyFill="1" applyBorder="1" applyAlignment="1">
      <alignment vertical="center"/>
    </xf>
    <xf numFmtId="196" fontId="58" fillId="8" borderId="24" xfId="49" applyNumberFormat="1" applyFont="1" applyFill="1" applyBorder="1" applyAlignment="1">
      <alignment vertical="center"/>
    </xf>
    <xf numFmtId="176" fontId="58" fillId="33" borderId="25" xfId="0" applyNumberFormat="1" applyFont="1" applyFill="1" applyBorder="1" applyAlignment="1">
      <alignment vertical="center"/>
    </xf>
    <xf numFmtId="0" fontId="58" fillId="33" borderId="26" xfId="0" applyFont="1" applyFill="1" applyBorder="1" applyAlignment="1">
      <alignment/>
    </xf>
    <xf numFmtId="0" fontId="58" fillId="33" borderId="27" xfId="0" applyFont="1" applyFill="1" applyBorder="1" applyAlignment="1">
      <alignment/>
    </xf>
    <xf numFmtId="196" fontId="58"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6" fontId="0" fillId="0" borderId="21" xfId="49" applyNumberFormat="1" applyFont="1" applyBorder="1" applyAlignment="1">
      <alignment/>
    </xf>
    <xf numFmtId="0" fontId="70" fillId="0" borderId="0" xfId="0" applyFont="1" applyAlignment="1">
      <alignment vertical="center"/>
    </xf>
    <xf numFmtId="0" fontId="0" fillId="0" borderId="0" xfId="0" applyAlignment="1">
      <alignment vertical="center" wrapText="1"/>
    </xf>
    <xf numFmtId="0" fontId="71" fillId="0" borderId="17" xfId="0" applyFont="1" applyBorder="1" applyAlignment="1">
      <alignment vertical="center" wrapText="1"/>
    </xf>
    <xf numFmtId="0" fontId="71" fillId="0" borderId="28" xfId="0" applyFont="1" applyBorder="1" applyAlignment="1">
      <alignment vertical="center" wrapText="1"/>
    </xf>
    <xf numFmtId="0" fontId="71" fillId="0" borderId="0" xfId="0" applyFont="1" applyAlignment="1">
      <alignment vertical="center" wrapText="1"/>
    </xf>
    <xf numFmtId="0" fontId="71" fillId="0" borderId="29" xfId="0" applyFont="1" applyBorder="1" applyAlignment="1">
      <alignment vertical="center" wrapText="1"/>
    </xf>
    <xf numFmtId="0" fontId="71" fillId="0" borderId="21" xfId="0" applyFont="1" applyBorder="1" applyAlignment="1">
      <alignment vertical="center" wrapText="1"/>
    </xf>
    <xf numFmtId="0" fontId="71" fillId="0" borderId="30" xfId="0" applyFont="1" applyBorder="1" applyAlignment="1">
      <alignment vertical="center" wrapText="1"/>
    </xf>
    <xf numFmtId="0" fontId="0" fillId="0" borderId="12" xfId="0" applyFont="1" applyBorder="1" applyAlignment="1">
      <alignment vertical="center"/>
    </xf>
    <xf numFmtId="176" fontId="72" fillId="0" borderId="10" xfId="0" applyNumberFormat="1" applyFont="1" applyBorder="1" applyAlignment="1">
      <alignment horizontal="left" vertical="center"/>
    </xf>
    <xf numFmtId="180" fontId="0" fillId="0" borderId="11" xfId="0" applyNumberFormat="1" applyFont="1" applyBorder="1" applyAlignment="1">
      <alignment vertical="center"/>
    </xf>
    <xf numFmtId="196" fontId="0" fillId="0" borderId="0" xfId="49" applyNumberFormat="1" applyFont="1" applyAlignment="1">
      <alignment horizontal="right"/>
    </xf>
    <xf numFmtId="197" fontId="58" fillId="8" borderId="13" xfId="49" applyNumberFormat="1" applyFont="1" applyFill="1" applyBorder="1" applyAlignment="1">
      <alignment vertical="center"/>
    </xf>
    <xf numFmtId="181" fontId="68" fillId="0" borderId="0" xfId="49" applyNumberFormat="1" applyFont="1" applyAlignment="1">
      <alignment horizontal="left" vertical="center"/>
    </xf>
    <xf numFmtId="197" fontId="58" fillId="8" borderId="13" xfId="49" applyNumberFormat="1" applyFont="1" applyFill="1" applyBorder="1" applyAlignment="1">
      <alignment horizontal="right" vertical="center"/>
    </xf>
    <xf numFmtId="0" fontId="73" fillId="0" borderId="12" xfId="0" applyFont="1" applyBorder="1" applyAlignment="1">
      <alignment vertical="center"/>
    </xf>
    <xf numFmtId="194" fontId="73" fillId="0" borderId="13" xfId="49" applyNumberFormat="1" applyFont="1" applyBorder="1" applyAlignment="1">
      <alignment vertical="center"/>
    </xf>
    <xf numFmtId="194" fontId="73" fillId="0" borderId="18" xfId="49" applyNumberFormat="1" applyFont="1" applyBorder="1" applyAlignment="1">
      <alignment vertical="center"/>
    </xf>
    <xf numFmtId="194" fontId="74" fillId="8" borderId="31" xfId="49" applyNumberFormat="1" applyFont="1" applyFill="1" applyBorder="1" applyAlignment="1">
      <alignment vertical="center"/>
    </xf>
    <xf numFmtId="194" fontId="73" fillId="0" borderId="16" xfId="49" applyNumberFormat="1" applyFont="1" applyBorder="1" applyAlignment="1">
      <alignment vertical="center"/>
    </xf>
    <xf numFmtId="194" fontId="74" fillId="8" borderId="13" xfId="49" applyNumberFormat="1" applyFont="1" applyFill="1" applyBorder="1" applyAlignment="1">
      <alignment vertical="center"/>
    </xf>
    <xf numFmtId="194" fontId="74" fillId="8" borderId="32" xfId="49" applyNumberFormat="1" applyFont="1" applyFill="1" applyBorder="1" applyAlignment="1">
      <alignment vertical="center"/>
    </xf>
    <xf numFmtId="194" fontId="73" fillId="0" borderId="0" xfId="49" applyNumberFormat="1" applyFont="1" applyBorder="1" applyAlignment="1">
      <alignment vertical="center"/>
    </xf>
    <xf numFmtId="196" fontId="73" fillId="0" borderId="13" xfId="49" applyNumberFormat="1" applyFont="1" applyBorder="1" applyAlignment="1">
      <alignment vertical="center"/>
    </xf>
    <xf numFmtId="196" fontId="74" fillId="8" borderId="13" xfId="49" applyNumberFormat="1" applyFont="1" applyFill="1" applyBorder="1" applyAlignment="1">
      <alignment vertical="center"/>
    </xf>
    <xf numFmtId="196" fontId="74" fillId="8" borderId="18" xfId="49" applyNumberFormat="1" applyFont="1" applyFill="1" applyBorder="1" applyAlignment="1">
      <alignment vertical="center"/>
    </xf>
    <xf numFmtId="196" fontId="74" fillId="8" borderId="22" xfId="49" applyNumberFormat="1" applyFont="1" applyFill="1" applyBorder="1" applyAlignment="1">
      <alignment vertical="center"/>
    </xf>
    <xf numFmtId="196" fontId="73" fillId="0" borderId="16" xfId="49" applyNumberFormat="1" applyFont="1" applyBorder="1" applyAlignment="1">
      <alignment vertical="center"/>
    </xf>
    <xf numFmtId="196" fontId="73" fillId="0" borderId="18" xfId="49" applyNumberFormat="1" applyFont="1" applyBorder="1" applyAlignment="1">
      <alignment vertical="center"/>
    </xf>
    <xf numFmtId="196" fontId="74" fillId="8" borderId="31" xfId="49" applyNumberFormat="1" applyFont="1" applyFill="1" applyBorder="1" applyAlignment="1">
      <alignment vertical="center"/>
    </xf>
    <xf numFmtId="181" fontId="66" fillId="35" borderId="13" xfId="0" applyNumberFormat="1" applyFont="1" applyFill="1" applyBorder="1" applyAlignment="1">
      <alignment vertical="center"/>
    </xf>
    <xf numFmtId="181" fontId="73" fillId="0" borderId="13" xfId="0" applyNumberFormat="1" applyFont="1" applyFill="1" applyBorder="1" applyAlignment="1">
      <alignment vertical="center"/>
    </xf>
    <xf numFmtId="196" fontId="74" fillId="8" borderId="16" xfId="49" applyNumberFormat="1" applyFont="1" applyFill="1" applyBorder="1" applyAlignment="1">
      <alignment vertical="center"/>
    </xf>
    <xf numFmtId="196" fontId="73" fillId="0" borderId="0" xfId="49" applyNumberFormat="1" applyFont="1" applyBorder="1" applyAlignment="1">
      <alignment vertical="center"/>
    </xf>
    <xf numFmtId="197" fontId="74" fillId="8" borderId="13" xfId="49" applyNumberFormat="1" applyFont="1" applyFill="1" applyBorder="1" applyAlignment="1">
      <alignment vertical="center"/>
    </xf>
    <xf numFmtId="196" fontId="73" fillId="0" borderId="20" xfId="49" applyNumberFormat="1" applyFont="1" applyBorder="1" applyAlignment="1">
      <alignment vertical="center"/>
    </xf>
    <xf numFmtId="196" fontId="73" fillId="0" borderId="0" xfId="49" applyNumberFormat="1" applyFont="1" applyBorder="1" applyAlignment="1">
      <alignment/>
    </xf>
    <xf numFmtId="196" fontId="74" fillId="33" borderId="13" xfId="49" applyNumberFormat="1" applyFont="1" applyFill="1" applyBorder="1" applyAlignment="1">
      <alignment horizontal="center" vertical="center"/>
    </xf>
    <xf numFmtId="9" fontId="73" fillId="0" borderId="0" xfId="42" applyFont="1" applyBorder="1" applyAlignment="1">
      <alignment/>
    </xf>
    <xf numFmtId="196" fontId="74" fillId="33" borderId="13" xfId="49" applyNumberFormat="1" applyFont="1" applyFill="1" applyBorder="1" applyAlignment="1">
      <alignment horizontal="center"/>
    </xf>
    <xf numFmtId="196" fontId="73" fillId="0" borderId="13" xfId="49" applyNumberFormat="1" applyFont="1" applyFill="1" applyBorder="1" applyAlignment="1">
      <alignment vertical="center"/>
    </xf>
    <xf numFmtId="202" fontId="58" fillId="8" borderId="13" xfId="49" applyNumberFormat="1" applyFont="1" applyFill="1" applyBorder="1" applyAlignment="1">
      <alignment horizontal="right" vertical="center"/>
    </xf>
    <xf numFmtId="0" fontId="0" fillId="0" borderId="11" xfId="0" applyFont="1" applyBorder="1" applyAlignment="1">
      <alignment vertical="center"/>
    </xf>
    <xf numFmtId="0" fontId="72" fillId="0" borderId="11" xfId="0" applyFont="1" applyBorder="1" applyAlignment="1">
      <alignment horizontal="center" vertical="center"/>
    </xf>
    <xf numFmtId="0" fontId="0" fillId="0" borderId="0" xfId="0" applyFont="1" applyAlignment="1">
      <alignment horizontal="center" vertical="center" wrapText="1"/>
    </xf>
    <xf numFmtId="0" fontId="0" fillId="0" borderId="29" xfId="0" applyFont="1" applyBorder="1" applyAlignment="1">
      <alignment horizontal="center" vertical="center" wrapText="1"/>
    </xf>
    <xf numFmtId="176" fontId="58" fillId="34" borderId="16" xfId="0" applyNumberFormat="1" applyFont="1" applyFill="1" applyBorder="1" applyAlignment="1">
      <alignment horizontal="left" vertical="center" shrinkToFit="1"/>
    </xf>
    <xf numFmtId="176" fontId="58" fillId="34" borderId="13" xfId="0" applyNumberFormat="1" applyFont="1" applyFill="1" applyBorder="1" applyAlignment="1">
      <alignment horizontal="left" vertical="center" shrinkToFit="1"/>
    </xf>
    <xf numFmtId="176" fontId="58" fillId="34" borderId="18" xfId="0" applyNumberFormat="1" applyFont="1" applyFill="1" applyBorder="1" applyAlignment="1">
      <alignment horizontal="left" vertical="center" shrinkToFit="1"/>
    </xf>
    <xf numFmtId="0" fontId="73" fillId="0" borderId="10" xfId="0" applyFont="1" applyFill="1" applyBorder="1" applyAlignment="1">
      <alignment vertical="center"/>
    </xf>
    <xf numFmtId="0" fontId="74" fillId="0" borderId="10" xfId="0" applyFont="1" applyFill="1" applyBorder="1" applyAlignment="1">
      <alignment vertical="center"/>
    </xf>
    <xf numFmtId="0" fontId="73" fillId="0" borderId="13" xfId="0" applyFont="1" applyFill="1" applyBorder="1" applyAlignment="1">
      <alignment vertical="center" wrapText="1"/>
    </xf>
    <xf numFmtId="194" fontId="74" fillId="8" borderId="33" xfId="49" applyNumberFormat="1" applyFont="1" applyFill="1" applyBorder="1" applyAlignment="1">
      <alignment vertical="center"/>
    </xf>
    <xf numFmtId="194" fontId="74" fillId="8" borderId="34" xfId="49" applyNumberFormat="1" applyFont="1" applyFill="1" applyBorder="1" applyAlignment="1">
      <alignment vertical="center"/>
    </xf>
    <xf numFmtId="196" fontId="74" fillId="8" borderId="34" xfId="49" applyNumberFormat="1" applyFont="1" applyFill="1" applyBorder="1" applyAlignment="1">
      <alignment vertical="center"/>
    </xf>
    <xf numFmtId="196" fontId="74" fillId="8" borderId="33" xfId="49" applyNumberFormat="1" applyFont="1" applyFill="1" applyBorder="1" applyAlignment="1">
      <alignment vertical="center"/>
    </xf>
    <xf numFmtId="196" fontId="73" fillId="0" borderId="35" xfId="49" applyNumberFormat="1" applyFont="1" applyBorder="1" applyAlignment="1">
      <alignment vertical="center"/>
    </xf>
    <xf numFmtId="196" fontId="0" fillId="0" borderId="0" xfId="49" applyNumberFormat="1" applyFont="1" applyBorder="1" applyAlignment="1">
      <alignment vertical="center"/>
    </xf>
    <xf numFmtId="196" fontId="68" fillId="0" borderId="0" xfId="49" applyNumberFormat="1" applyFont="1" applyBorder="1" applyAlignment="1">
      <alignment vertical="center"/>
    </xf>
    <xf numFmtId="196" fontId="0" fillId="0" borderId="0" xfId="49" applyNumberFormat="1" applyFont="1" applyBorder="1" applyAlignment="1">
      <alignment/>
    </xf>
    <xf numFmtId="196" fontId="0" fillId="0" borderId="0" xfId="49" applyNumberFormat="1" applyFont="1" applyBorder="1" applyAlignment="1">
      <alignment horizontal="right"/>
    </xf>
    <xf numFmtId="196" fontId="74" fillId="8" borderId="32" xfId="49" applyNumberFormat="1" applyFont="1" applyFill="1" applyBorder="1" applyAlignment="1">
      <alignment vertical="center"/>
    </xf>
    <xf numFmtId="196" fontId="73" fillId="0" borderId="22" xfId="49" applyNumberFormat="1" applyFont="1" applyBorder="1" applyAlignment="1">
      <alignment vertical="center"/>
    </xf>
    <xf numFmtId="197" fontId="74" fillId="8" borderId="13" xfId="49" applyNumberFormat="1" applyFont="1" applyFill="1" applyBorder="1" applyAlignment="1">
      <alignment horizontal="right" vertical="center"/>
    </xf>
    <xf numFmtId="202" fontId="74" fillId="8" borderId="13" xfId="49" applyNumberFormat="1" applyFont="1" applyFill="1" applyBorder="1" applyAlignment="1">
      <alignment horizontal="right" vertical="center"/>
    </xf>
    <xf numFmtId="0" fontId="58" fillId="34" borderId="13" xfId="0" applyFont="1" applyFill="1" applyBorder="1" applyAlignment="1">
      <alignment vertical="center" wrapText="1"/>
    </xf>
    <xf numFmtId="0" fontId="8" fillId="0" borderId="10" xfId="43" applyBorder="1" applyAlignment="1" applyProtection="1">
      <alignment vertical="center" wrapText="1"/>
      <protection/>
    </xf>
    <xf numFmtId="0" fontId="8" fillId="0" borderId="11" xfId="43" applyBorder="1" applyAlignment="1" applyProtection="1">
      <alignment vertical="center" wrapText="1"/>
      <protection/>
    </xf>
    <xf numFmtId="0" fontId="8" fillId="0" borderId="12" xfId="43" applyBorder="1" applyAlignment="1" applyProtection="1">
      <alignment vertical="center" wrapText="1"/>
      <protection/>
    </xf>
    <xf numFmtId="0" fontId="9" fillId="0" borderId="21" xfId="0" applyFont="1" applyBorder="1" applyAlignment="1">
      <alignment horizontal="left" vertical="center"/>
    </xf>
    <xf numFmtId="0" fontId="0" fillId="0" borderId="21" xfId="0" applyBorder="1" applyAlignment="1">
      <alignment vertical="center"/>
    </xf>
    <xf numFmtId="0" fontId="58" fillId="33" borderId="13" xfId="0" applyFont="1" applyFill="1" applyBorder="1" applyAlignment="1">
      <alignment horizontal="left" vertical="center" wrapText="1"/>
    </xf>
    <xf numFmtId="0" fontId="73" fillId="0" borderId="10" xfId="0" applyFont="1" applyBorder="1" applyAlignment="1">
      <alignment horizontal="left" vertical="center" wrapText="1"/>
    </xf>
    <xf numFmtId="0" fontId="73" fillId="0" borderId="11" xfId="0" applyFont="1" applyBorder="1" applyAlignment="1">
      <alignment horizontal="left" vertical="center" wrapText="1"/>
    </xf>
    <xf numFmtId="0" fontId="73" fillId="0" borderId="11" xfId="0" applyFont="1" applyBorder="1" applyAlignment="1">
      <alignment vertical="center" wrapText="1"/>
    </xf>
    <xf numFmtId="0" fontId="73" fillId="0" borderId="12" xfId="0" applyFont="1" applyBorder="1" applyAlignment="1">
      <alignment vertical="center" wrapText="1"/>
    </xf>
    <xf numFmtId="0" fontId="58" fillId="34" borderId="19" xfId="0" applyFont="1" applyFill="1" applyBorder="1" applyAlignment="1">
      <alignment horizontal="left" vertical="center" wrapText="1"/>
    </xf>
    <xf numFmtId="0" fontId="58" fillId="34" borderId="17" xfId="0" applyFont="1" applyFill="1" applyBorder="1" applyAlignment="1">
      <alignment horizontal="left" vertical="center" wrapText="1"/>
    </xf>
    <xf numFmtId="0" fontId="58" fillId="34" borderId="28" xfId="0" applyFont="1" applyFill="1" applyBorder="1" applyAlignment="1">
      <alignment horizontal="left" vertical="center" wrapText="1"/>
    </xf>
    <xf numFmtId="0" fontId="73" fillId="0" borderId="10" xfId="0" applyFont="1" applyBorder="1" applyAlignment="1">
      <alignment vertical="center" wrapText="1"/>
    </xf>
    <xf numFmtId="9" fontId="73" fillId="0" borderId="10" xfId="0" applyNumberFormat="1" applyFont="1" applyBorder="1" applyAlignment="1">
      <alignment horizontal="right" vertical="center"/>
    </xf>
    <xf numFmtId="9" fontId="73" fillId="0" borderId="11" xfId="0" applyNumberFormat="1" applyFont="1" applyBorder="1" applyAlignment="1">
      <alignment horizontal="right" vertical="center"/>
    </xf>
    <xf numFmtId="9" fontId="73" fillId="0" borderId="12" xfId="0" applyNumberFormat="1" applyFont="1" applyBorder="1" applyAlignment="1">
      <alignment horizontal="right" vertical="center"/>
    </xf>
    <xf numFmtId="0" fontId="0" fillId="0" borderId="17" xfId="0" applyBorder="1" applyAlignment="1">
      <alignment vertical="center" wrapText="1"/>
    </xf>
    <xf numFmtId="0" fontId="58" fillId="34" borderId="14" xfId="0" applyFont="1" applyFill="1" applyBorder="1" applyAlignment="1">
      <alignment horizontal="left" vertical="center" wrapText="1"/>
    </xf>
    <xf numFmtId="0" fontId="58" fillId="34" borderId="0" xfId="0" applyFont="1" applyFill="1" applyAlignment="1">
      <alignment horizontal="left" vertical="center" wrapText="1"/>
    </xf>
    <xf numFmtId="0" fontId="58" fillId="34" borderId="29" xfId="0" applyFont="1" applyFill="1" applyBorder="1" applyAlignment="1">
      <alignment horizontal="left" vertical="center" wrapText="1"/>
    </xf>
    <xf numFmtId="0" fontId="58" fillId="34" borderId="15" xfId="0" applyFont="1" applyFill="1" applyBorder="1" applyAlignment="1">
      <alignment horizontal="left" vertical="center" wrapText="1"/>
    </xf>
    <xf numFmtId="0" fontId="58" fillId="34" borderId="21" xfId="0" applyFont="1" applyFill="1" applyBorder="1" applyAlignment="1">
      <alignment horizontal="left" vertical="center" wrapText="1"/>
    </xf>
    <xf numFmtId="0" fontId="58" fillId="34" borderId="30" xfId="0" applyFont="1" applyFill="1" applyBorder="1" applyAlignment="1">
      <alignment horizontal="left" vertical="center" wrapText="1"/>
    </xf>
    <xf numFmtId="0" fontId="0" fillId="36" borderId="10"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3" xfId="0" applyFont="1" applyFill="1" applyBorder="1" applyAlignment="1">
      <alignment horizontal="center" vertical="center"/>
    </xf>
    <xf numFmtId="176" fontId="72" fillId="0" borderId="10" xfId="0" applyNumberFormat="1" applyFont="1" applyBorder="1" applyAlignment="1">
      <alignment horizontal="center"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9" fontId="0" fillId="0" borderId="10" xfId="0" applyNumberFormat="1" applyFont="1" applyBorder="1" applyAlignment="1">
      <alignment horizontal="right" vertical="center"/>
    </xf>
    <xf numFmtId="9" fontId="0" fillId="0" borderId="11" xfId="0" applyNumberFormat="1" applyFont="1" applyBorder="1" applyAlignment="1">
      <alignment horizontal="right" vertical="center"/>
    </xf>
    <xf numFmtId="9" fontId="0" fillId="0" borderId="12" xfId="0" applyNumberFormat="1" applyFont="1" applyBorder="1" applyAlignment="1">
      <alignment horizontal="right" vertical="center"/>
    </xf>
    <xf numFmtId="0" fontId="73" fillId="36" borderId="10" xfId="0" applyFont="1" applyFill="1" applyBorder="1" applyAlignment="1">
      <alignment horizontal="center" vertical="center"/>
    </xf>
    <xf numFmtId="0" fontId="73" fillId="36" borderId="11" xfId="0" applyFont="1" applyFill="1" applyBorder="1" applyAlignment="1">
      <alignment horizontal="center" vertical="center"/>
    </xf>
    <xf numFmtId="0" fontId="73" fillId="36" borderId="12"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29" xfId="0" applyFont="1" applyBorder="1" applyAlignment="1">
      <alignment horizontal="center" vertical="center" wrapText="1"/>
    </xf>
    <xf numFmtId="176" fontId="72" fillId="0" borderId="10" xfId="0" applyNumberFormat="1" applyFont="1" applyBorder="1" applyAlignment="1">
      <alignment horizontal="center" vertical="center" wrapText="1"/>
    </xf>
    <xf numFmtId="176" fontId="0" fillId="0" borderId="10" xfId="0" applyNumberFormat="1"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73" fillId="0" borderId="10" xfId="0" applyNumberFormat="1" applyFont="1" applyBorder="1" applyAlignment="1">
      <alignment horizontal="right" vertical="center"/>
    </xf>
    <xf numFmtId="176" fontId="73" fillId="0" borderId="11" xfId="0" applyNumberFormat="1" applyFont="1" applyBorder="1" applyAlignment="1">
      <alignment horizontal="right" vertical="center"/>
    </xf>
    <xf numFmtId="0" fontId="58" fillId="0" borderId="17" xfId="0" applyFont="1" applyBorder="1" applyAlignment="1">
      <alignment horizontal="left" vertical="center" wrapText="1"/>
    </xf>
    <xf numFmtId="0" fontId="58" fillId="0" borderId="28" xfId="0" applyFont="1" applyBorder="1" applyAlignment="1">
      <alignment horizontal="left" vertical="center" wrapText="1"/>
    </xf>
    <xf numFmtId="0" fontId="58" fillId="0" borderId="15" xfId="0" applyFont="1" applyBorder="1" applyAlignment="1">
      <alignment horizontal="left" vertical="center" wrapText="1"/>
    </xf>
    <xf numFmtId="0" fontId="58" fillId="0" borderId="21" xfId="0" applyFont="1" applyBorder="1" applyAlignment="1">
      <alignment horizontal="left" vertical="center" wrapText="1"/>
    </xf>
    <xf numFmtId="0" fontId="58" fillId="0" borderId="30" xfId="0" applyFont="1" applyBorder="1" applyAlignment="1">
      <alignment horizontal="lef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0" fillId="0" borderId="28" xfId="0" applyFont="1" applyBorder="1" applyAlignment="1">
      <alignment vertical="center" wrapText="1"/>
    </xf>
    <xf numFmtId="0" fontId="0" fillId="0" borderId="15" xfId="0" applyFont="1" applyBorder="1" applyAlignment="1">
      <alignment vertical="center" wrapText="1"/>
    </xf>
    <xf numFmtId="0" fontId="0" fillId="0" borderId="21" xfId="0" applyFont="1" applyBorder="1" applyAlignment="1">
      <alignment vertical="center" wrapText="1"/>
    </xf>
    <xf numFmtId="0" fontId="0" fillId="0" borderId="30" xfId="0" applyFont="1" applyBorder="1" applyAlignment="1">
      <alignment vertical="center" wrapText="1"/>
    </xf>
    <xf numFmtId="0" fontId="72" fillId="0" borderId="14" xfId="0" applyFont="1" applyBorder="1" applyAlignment="1">
      <alignment horizontal="center" vertical="center" wrapText="1"/>
    </xf>
    <xf numFmtId="0" fontId="72" fillId="0" borderId="0" xfId="0" applyFont="1" applyAlignment="1">
      <alignment horizontal="center" vertical="center" wrapText="1"/>
    </xf>
    <xf numFmtId="0" fontId="72" fillId="0" borderId="29" xfId="0" applyFont="1" applyBorder="1" applyAlignment="1">
      <alignment horizontal="center" vertical="center" wrapText="1"/>
    </xf>
    <xf numFmtId="178" fontId="0" fillId="0" borderId="10" xfId="0" applyNumberFormat="1" applyFont="1" applyBorder="1" applyAlignment="1">
      <alignment vertical="center"/>
    </xf>
    <xf numFmtId="178" fontId="0" fillId="0" borderId="11" xfId="0" applyNumberFormat="1" applyFont="1" applyBorder="1" applyAlignment="1">
      <alignment vertical="center"/>
    </xf>
    <xf numFmtId="0" fontId="0" fillId="0" borderId="11" xfId="0" applyFont="1" applyBorder="1" applyAlignment="1">
      <alignment vertical="center"/>
    </xf>
    <xf numFmtId="0" fontId="0" fillId="37" borderId="19" xfId="0" applyFont="1" applyFill="1" applyBorder="1" applyAlignment="1">
      <alignment horizontal="left" vertical="center" wrapText="1"/>
    </xf>
    <xf numFmtId="0" fontId="0" fillId="37" borderId="17" xfId="0" applyFont="1" applyFill="1" applyBorder="1" applyAlignment="1">
      <alignment horizontal="left" vertical="center" wrapText="1"/>
    </xf>
    <xf numFmtId="0" fontId="0" fillId="37" borderId="28"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176"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0" xfId="0" applyNumberFormat="1" applyFont="1" applyFill="1" applyBorder="1" applyAlignment="1">
      <alignment vertical="center" wrapText="1"/>
    </xf>
    <xf numFmtId="179" fontId="0" fillId="0" borderId="11"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178" fontId="0" fillId="0" borderId="10" xfId="0" applyNumberFormat="1" applyFont="1" applyFill="1" applyBorder="1" applyAlignment="1">
      <alignment vertical="center"/>
    </xf>
    <xf numFmtId="178" fontId="0" fillId="0" borderId="11" xfId="0" applyNumberFormat="1" applyFont="1" applyFill="1" applyBorder="1" applyAlignment="1">
      <alignment vertical="center"/>
    </xf>
    <xf numFmtId="4" fontId="0" fillId="0" borderId="10"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49" fontId="75" fillId="0" borderId="11" xfId="0" applyNumberFormat="1" applyFont="1" applyBorder="1" applyAlignment="1">
      <alignment horizontal="left" vertical="center" wrapText="1"/>
    </xf>
    <xf numFmtId="0" fontId="75" fillId="0" borderId="11" xfId="0" applyFont="1" applyBorder="1" applyAlignment="1">
      <alignment vertical="center" wrapText="1"/>
    </xf>
    <xf numFmtId="0" fontId="75" fillId="0" borderId="12" xfId="0" applyFont="1" applyBorder="1" applyAlignment="1">
      <alignment vertical="center" wrapText="1"/>
    </xf>
    <xf numFmtId="0" fontId="76" fillId="0" borderId="10" xfId="43" applyFont="1" applyBorder="1" applyAlignment="1" applyProtection="1">
      <alignment horizontal="left" vertical="center" wrapText="1"/>
      <protection/>
    </xf>
    <xf numFmtId="0" fontId="76" fillId="0" borderId="11" xfId="43" applyFont="1" applyBorder="1" applyAlignment="1" applyProtection="1">
      <alignment horizontal="left" vertical="center" wrapText="1"/>
      <protection/>
    </xf>
    <xf numFmtId="0" fontId="76" fillId="0" borderId="12" xfId="43" applyFont="1" applyBorder="1" applyAlignment="1" applyProtection="1">
      <alignment horizontal="left" vertical="center" wrapText="1"/>
      <protection/>
    </xf>
    <xf numFmtId="0" fontId="0" fillId="0" borderId="10" xfId="0" applyFont="1" applyBorder="1" applyAlignment="1">
      <alignment vertical="center" wrapText="1"/>
    </xf>
    <xf numFmtId="0" fontId="7" fillId="0" borderId="0" xfId="0" applyFont="1" applyAlignment="1">
      <alignment horizontal="center" vertical="center" wrapText="1"/>
    </xf>
    <xf numFmtId="0" fontId="14" fillId="0" borderId="0" xfId="0" applyFont="1" applyAlignment="1">
      <alignment vertical="center" wrapText="1"/>
    </xf>
    <xf numFmtId="0" fontId="5" fillId="0" borderId="21" xfId="0" applyFont="1" applyBorder="1" applyAlignment="1">
      <alignment horizontal="right" vertical="center" wrapText="1"/>
    </xf>
    <xf numFmtId="0" fontId="58" fillId="34" borderId="13" xfId="0" applyFont="1" applyFill="1" applyBorder="1" applyAlignment="1">
      <alignment horizontal="left" vertical="center"/>
    </xf>
    <xf numFmtId="0" fontId="76" fillId="0" borderId="13" xfId="43" applyFont="1" applyFill="1" applyBorder="1" applyAlignment="1" applyProtection="1">
      <alignment horizontal="left" vertical="center" wrapText="1"/>
      <protection/>
    </xf>
    <xf numFmtId="0" fontId="76" fillId="37" borderId="13" xfId="43" applyFont="1" applyFill="1" applyBorder="1" applyAlignment="1" applyProtection="1">
      <alignment horizontal="left" vertical="center" wrapText="1"/>
      <protection/>
    </xf>
    <xf numFmtId="0" fontId="76" fillId="37" borderId="13" xfId="43" applyFont="1" applyFill="1" applyBorder="1" applyAlignment="1" applyProtection="1">
      <alignment vertical="center" wrapText="1"/>
      <protection/>
    </xf>
    <xf numFmtId="176" fontId="58" fillId="34" borderId="10" xfId="0" applyNumberFormat="1" applyFont="1" applyFill="1" applyBorder="1" applyAlignment="1">
      <alignment vertical="center" shrinkToFit="1"/>
    </xf>
    <xf numFmtId="176" fontId="58" fillId="34" borderId="12" xfId="0" applyNumberFormat="1" applyFont="1" applyFill="1" applyBorder="1" applyAlignment="1">
      <alignment vertical="center" shrinkToFit="1"/>
    </xf>
    <xf numFmtId="176" fontId="58" fillId="34" borderId="19" xfId="51" applyNumberFormat="1" applyFont="1" applyFill="1" applyBorder="1" applyAlignment="1">
      <alignment vertical="center"/>
    </xf>
    <xf numFmtId="176" fontId="58" fillId="34" borderId="28" xfId="51" applyNumberFormat="1" applyFont="1" applyFill="1" applyBorder="1" applyAlignment="1">
      <alignment vertical="center"/>
    </xf>
    <xf numFmtId="176" fontId="58" fillId="33" borderId="36" xfId="51" applyNumberFormat="1" applyFont="1" applyFill="1" applyBorder="1" applyAlignment="1">
      <alignment horizontal="left" vertical="center" wrapText="1"/>
    </xf>
    <xf numFmtId="176" fontId="58" fillId="33" borderId="22" xfId="51" applyNumberFormat="1" applyFont="1" applyFill="1" applyBorder="1" applyAlignment="1">
      <alignment horizontal="left" vertical="center" wrapText="1"/>
    </xf>
    <xf numFmtId="0" fontId="58" fillId="33" borderId="10" xfId="0" applyFont="1" applyFill="1" applyBorder="1" applyAlignment="1">
      <alignment horizontal="left" wrapText="1"/>
    </xf>
    <xf numFmtId="0" fontId="58" fillId="33" borderId="11" xfId="0" applyFont="1" applyFill="1" applyBorder="1" applyAlignment="1">
      <alignment horizontal="left" wrapText="1"/>
    </xf>
    <xf numFmtId="0" fontId="58" fillId="33" borderId="12" xfId="0" applyFont="1" applyFill="1" applyBorder="1" applyAlignment="1">
      <alignment horizontal="left" wrapText="1"/>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176" fontId="58" fillId="34" borderId="13" xfId="0" applyNumberFormat="1" applyFont="1" applyFill="1" applyBorder="1" applyAlignment="1">
      <alignment horizontal="center" vertical="center" textRotation="255" wrapText="1"/>
    </xf>
    <xf numFmtId="176" fontId="58" fillId="34" borderId="18" xfId="0" applyNumberFormat="1" applyFont="1" applyFill="1" applyBorder="1" applyAlignment="1">
      <alignment horizontal="center" vertical="center" textRotation="255" wrapText="1"/>
    </xf>
    <xf numFmtId="176" fontId="58" fillId="34" borderId="10" xfId="0" applyNumberFormat="1" applyFont="1" applyFill="1" applyBorder="1" applyAlignment="1">
      <alignment vertical="center"/>
    </xf>
    <xf numFmtId="176" fontId="58" fillId="34" borderId="12" xfId="0" applyNumberFormat="1" applyFont="1" applyFill="1" applyBorder="1" applyAlignment="1">
      <alignment vertical="center"/>
    </xf>
    <xf numFmtId="176" fontId="58" fillId="34" borderId="19" xfId="0" applyNumberFormat="1" applyFont="1" applyFill="1" applyBorder="1" applyAlignment="1">
      <alignment vertical="center"/>
    </xf>
    <xf numFmtId="176" fontId="58" fillId="34" borderId="28" xfId="0" applyNumberFormat="1" applyFont="1" applyFill="1" applyBorder="1" applyAlignment="1">
      <alignment vertical="center"/>
    </xf>
    <xf numFmtId="176" fontId="58" fillId="34" borderId="36" xfId="0" applyNumberFormat="1" applyFont="1" applyFill="1" applyBorder="1" applyAlignment="1">
      <alignment horizontal="left" vertical="center"/>
    </xf>
    <xf numFmtId="176" fontId="58" fillId="34" borderId="22" xfId="0" applyNumberFormat="1" applyFont="1" applyFill="1" applyBorder="1" applyAlignment="1">
      <alignment horizontal="left" vertical="center"/>
    </xf>
    <xf numFmtId="176" fontId="58" fillId="34" borderId="18" xfId="51" applyNumberFormat="1" applyFont="1" applyFill="1" applyBorder="1" applyAlignment="1">
      <alignment horizontal="center" vertical="center" textRotation="255"/>
    </xf>
    <xf numFmtId="176" fontId="58" fillId="34" borderId="20" xfId="51" applyNumberFormat="1" applyFont="1" applyFill="1" applyBorder="1" applyAlignment="1">
      <alignment horizontal="center" vertical="center" textRotation="255"/>
    </xf>
    <xf numFmtId="176" fontId="58" fillId="34" borderId="15" xfId="51" applyNumberFormat="1" applyFont="1" applyFill="1" applyBorder="1" applyAlignment="1">
      <alignment horizontal="center" vertical="center" textRotation="255"/>
    </xf>
    <xf numFmtId="176" fontId="58" fillId="34" borderId="20" xfId="51" applyNumberFormat="1" applyFont="1" applyFill="1" applyBorder="1" applyAlignment="1">
      <alignment horizontal="center" vertical="center" textRotation="255" wrapText="1"/>
    </xf>
    <xf numFmtId="176" fontId="58" fillId="34" borderId="16" xfId="51" applyNumberFormat="1" applyFont="1" applyFill="1" applyBorder="1" applyAlignment="1">
      <alignment horizontal="center" vertical="center" textRotation="255" wrapText="1"/>
    </xf>
    <xf numFmtId="176" fontId="77" fillId="34" borderId="20" xfId="51" applyNumberFormat="1" applyFont="1" applyFill="1" applyBorder="1" applyAlignment="1">
      <alignment horizontal="center" vertical="center" textRotation="255" shrinkToFit="1"/>
    </xf>
    <xf numFmtId="176" fontId="77" fillId="34" borderId="16" xfId="51" applyNumberFormat="1" applyFont="1" applyFill="1" applyBorder="1" applyAlignment="1">
      <alignment horizontal="center" vertical="center" textRotation="255" shrinkToFit="1"/>
    </xf>
    <xf numFmtId="176" fontId="58" fillId="34" borderId="10" xfId="51" applyNumberFormat="1" applyFont="1" applyFill="1" applyBorder="1" applyAlignment="1">
      <alignment vertical="center"/>
    </xf>
    <xf numFmtId="176" fontId="58" fillId="34" borderId="12" xfId="51" applyNumberFormat="1" applyFont="1" applyFill="1" applyBorder="1" applyAlignment="1">
      <alignment vertical="center"/>
    </xf>
    <xf numFmtId="0" fontId="58" fillId="34" borderId="10" xfId="0" applyFont="1" applyFill="1" applyBorder="1" applyAlignment="1">
      <alignment horizontal="center" vertical="center"/>
    </xf>
    <xf numFmtId="0" fontId="58" fillId="34" borderId="11" xfId="0" applyFont="1" applyFill="1" applyBorder="1" applyAlignment="1">
      <alignment horizontal="center" vertical="center"/>
    </xf>
    <xf numFmtId="0" fontId="58" fillId="34" borderId="12" xfId="0" applyFont="1" applyFill="1" applyBorder="1" applyAlignment="1">
      <alignment horizontal="center" vertical="center"/>
    </xf>
    <xf numFmtId="176" fontId="58" fillId="33" borderId="36" xfId="0" applyNumberFormat="1" applyFont="1" applyFill="1" applyBorder="1" applyAlignment="1">
      <alignment horizontal="left" vertical="center" shrinkToFit="1"/>
    </xf>
    <xf numFmtId="176" fontId="58" fillId="33" borderId="22" xfId="0" applyNumberFormat="1" applyFont="1" applyFill="1" applyBorder="1" applyAlignment="1">
      <alignment horizontal="left" vertical="center" shrinkToFit="1"/>
    </xf>
    <xf numFmtId="176" fontId="58" fillId="33" borderId="14" xfId="0" applyNumberFormat="1" applyFont="1" applyFill="1" applyBorder="1" applyAlignment="1">
      <alignment horizontal="left" vertical="center" shrinkToFit="1"/>
    </xf>
    <xf numFmtId="176" fontId="58" fillId="33" borderId="0" xfId="0" applyNumberFormat="1" applyFont="1" applyFill="1" applyBorder="1" applyAlignment="1">
      <alignment horizontal="left" vertical="center" shrinkToFit="1"/>
    </xf>
    <xf numFmtId="176" fontId="58" fillId="33" borderId="29" xfId="0" applyNumberFormat="1" applyFont="1" applyFill="1" applyBorder="1" applyAlignment="1">
      <alignment horizontal="left" vertical="center" shrinkToFit="1"/>
    </xf>
    <xf numFmtId="0" fontId="66" fillId="33" borderId="10" xfId="0" applyFont="1" applyFill="1" applyBorder="1" applyAlignment="1">
      <alignment horizontal="center" vertical="center" wrapText="1" shrinkToFit="1"/>
    </xf>
    <xf numFmtId="0" fontId="66" fillId="33" borderId="11" xfId="0" applyFont="1" applyFill="1" applyBorder="1" applyAlignment="1">
      <alignment horizontal="center" vertical="center" wrapText="1" shrinkToFit="1"/>
    </xf>
    <xf numFmtId="0" fontId="66" fillId="33" borderId="12" xfId="0" applyFont="1" applyFill="1" applyBorder="1" applyAlignment="1">
      <alignment horizontal="center" vertical="center" wrapText="1" shrinkToFit="1"/>
    </xf>
    <xf numFmtId="0" fontId="58" fillId="33" borderId="10" xfId="0" applyFont="1" applyFill="1" applyBorder="1" applyAlignment="1">
      <alignment horizontal="left"/>
    </xf>
    <xf numFmtId="0" fontId="58" fillId="33" borderId="11" xfId="0" applyFont="1" applyFill="1" applyBorder="1" applyAlignment="1">
      <alignment horizontal="left"/>
    </xf>
    <xf numFmtId="0" fontId="58" fillId="33" borderId="12" xfId="0" applyFont="1" applyFill="1" applyBorder="1" applyAlignment="1">
      <alignment horizontal="left"/>
    </xf>
    <xf numFmtId="176" fontId="78" fillId="33" borderId="10" xfId="0" applyNumberFormat="1" applyFont="1" applyFill="1" applyBorder="1" applyAlignment="1">
      <alignment horizontal="left" vertical="center" wrapText="1"/>
    </xf>
    <xf numFmtId="176" fontId="78" fillId="33" borderId="12" xfId="0" applyNumberFormat="1" applyFont="1" applyFill="1" applyBorder="1" applyAlignment="1">
      <alignment horizontal="left" vertical="center" wrapText="1"/>
    </xf>
    <xf numFmtId="176" fontId="58" fillId="33" borderId="19" xfId="0" applyNumberFormat="1" applyFont="1" applyFill="1" applyBorder="1" applyAlignment="1">
      <alignment horizontal="left" vertical="center" wrapText="1"/>
    </xf>
    <xf numFmtId="176" fontId="58" fillId="33" borderId="17" xfId="0" applyNumberFormat="1" applyFont="1" applyFill="1" applyBorder="1" applyAlignment="1">
      <alignment horizontal="left" vertical="center" wrapText="1"/>
    </xf>
    <xf numFmtId="176" fontId="58" fillId="33" borderId="28" xfId="0" applyNumberFormat="1" applyFont="1" applyFill="1" applyBorder="1" applyAlignment="1">
      <alignment horizontal="left" vertical="center" wrapText="1"/>
    </xf>
    <xf numFmtId="176" fontId="78" fillId="33" borderId="10" xfId="0" applyNumberFormat="1" applyFont="1" applyFill="1" applyBorder="1" applyAlignment="1">
      <alignment vertical="center" wrapText="1"/>
    </xf>
    <xf numFmtId="176" fontId="78" fillId="33" borderId="12" xfId="0" applyNumberFormat="1" applyFont="1" applyFill="1" applyBorder="1" applyAlignment="1">
      <alignment vertical="center" wrapText="1"/>
    </xf>
    <xf numFmtId="176" fontId="78" fillId="33" borderId="14" xfId="0" applyNumberFormat="1" applyFont="1" applyFill="1" applyBorder="1" applyAlignment="1">
      <alignment vertical="center" wrapText="1"/>
    </xf>
    <xf numFmtId="176" fontId="78" fillId="33" borderId="29" xfId="0" applyNumberFormat="1" applyFont="1" applyFill="1" applyBorder="1" applyAlignment="1">
      <alignment vertical="center" wrapText="1"/>
    </xf>
    <xf numFmtId="176" fontId="78" fillId="33" borderId="10" xfId="0" applyNumberFormat="1" applyFont="1" applyFill="1" applyBorder="1" applyAlignment="1">
      <alignment horizontal="left" vertical="center"/>
    </xf>
    <xf numFmtId="176" fontId="78" fillId="33" borderId="12" xfId="0" applyNumberFormat="1" applyFont="1" applyFill="1" applyBorder="1" applyAlignment="1">
      <alignment horizontal="left" vertical="center"/>
    </xf>
    <xf numFmtId="176" fontId="78" fillId="33" borderId="10" xfId="0" applyNumberFormat="1" applyFont="1" applyFill="1" applyBorder="1" applyAlignment="1">
      <alignment horizontal="left" vertical="center" shrinkToFit="1"/>
    </xf>
    <xf numFmtId="176" fontId="78" fillId="33" borderId="12" xfId="0" applyNumberFormat="1" applyFont="1" applyFill="1" applyBorder="1" applyAlignment="1">
      <alignment horizontal="left" vertical="center" shrinkToFit="1"/>
    </xf>
    <xf numFmtId="176" fontId="78" fillId="33" borderId="10" xfId="0" applyNumberFormat="1" applyFont="1" applyFill="1" applyBorder="1" applyAlignment="1">
      <alignment vertical="center"/>
    </xf>
    <xf numFmtId="176" fontId="78" fillId="33" borderId="12" xfId="0" applyNumberFormat="1" applyFont="1" applyFill="1" applyBorder="1" applyAlignment="1">
      <alignment vertical="center"/>
    </xf>
    <xf numFmtId="176" fontId="78" fillId="33" borderId="19" xfId="0" applyNumberFormat="1" applyFont="1" applyFill="1" applyBorder="1" applyAlignment="1">
      <alignment vertical="center"/>
    </xf>
    <xf numFmtId="176" fontId="78" fillId="33" borderId="28" xfId="0" applyNumberFormat="1" applyFont="1" applyFill="1" applyBorder="1" applyAlignment="1">
      <alignment vertical="center"/>
    </xf>
    <xf numFmtId="176" fontId="58" fillId="33" borderId="37" xfId="0" applyNumberFormat="1" applyFont="1" applyFill="1" applyBorder="1" applyAlignment="1">
      <alignment horizontal="left" vertical="center"/>
    </xf>
    <xf numFmtId="176" fontId="58" fillId="33" borderId="38" xfId="0" applyNumberFormat="1" applyFont="1" applyFill="1" applyBorder="1" applyAlignment="1">
      <alignment horizontal="left" vertical="center"/>
    </xf>
    <xf numFmtId="176" fontId="58" fillId="33" borderId="24" xfId="0" applyNumberFormat="1" applyFont="1" applyFill="1" applyBorder="1" applyAlignment="1">
      <alignment horizontal="left" vertical="center"/>
    </xf>
    <xf numFmtId="176" fontId="58" fillId="34" borderId="18" xfId="0" applyNumberFormat="1" applyFont="1" applyFill="1" applyBorder="1" applyAlignment="1">
      <alignment horizontal="center" vertical="center" textRotation="255"/>
    </xf>
    <xf numFmtId="176" fontId="58" fillId="34" borderId="20" xfId="0" applyNumberFormat="1" applyFont="1" applyFill="1" applyBorder="1" applyAlignment="1">
      <alignment horizontal="center" vertical="center" textRotation="255"/>
    </xf>
    <xf numFmtId="176" fontId="58" fillId="34" borderId="14" xfId="0" applyNumberFormat="1" applyFont="1" applyFill="1" applyBorder="1" applyAlignment="1">
      <alignment horizontal="center" vertical="center" textRotation="255"/>
    </xf>
    <xf numFmtId="176" fontId="58" fillId="33" borderId="14" xfId="0" applyNumberFormat="1" applyFont="1" applyFill="1" applyBorder="1" applyAlignment="1">
      <alignment horizontal="left" vertical="center" wrapText="1"/>
    </xf>
    <xf numFmtId="176" fontId="58" fillId="33" borderId="0" xfId="0" applyNumberFormat="1" applyFont="1" applyFill="1" applyBorder="1" applyAlignment="1">
      <alignment horizontal="left" vertical="center" wrapText="1"/>
    </xf>
    <xf numFmtId="176" fontId="58" fillId="33" borderId="29" xfId="0" applyNumberFormat="1" applyFont="1" applyFill="1" applyBorder="1" applyAlignment="1">
      <alignment horizontal="left" vertical="center" wrapText="1"/>
    </xf>
    <xf numFmtId="176" fontId="78" fillId="33" borderId="10" xfId="0" applyNumberFormat="1" applyFont="1" applyFill="1" applyBorder="1" applyAlignment="1">
      <alignment vertical="center" shrinkToFit="1"/>
    </xf>
    <xf numFmtId="176" fontId="78" fillId="33" borderId="12" xfId="0" applyNumberFormat="1" applyFont="1" applyFill="1" applyBorder="1" applyAlignment="1">
      <alignment vertical="center" shrinkToFit="1"/>
    </xf>
    <xf numFmtId="176" fontId="58" fillId="33" borderId="19" xfId="0" applyNumberFormat="1" applyFont="1" applyFill="1" applyBorder="1" applyAlignment="1">
      <alignment horizontal="left" vertical="center"/>
    </xf>
    <xf numFmtId="176" fontId="58" fillId="33" borderId="17" xfId="0" applyNumberFormat="1" applyFont="1" applyFill="1" applyBorder="1" applyAlignment="1">
      <alignment horizontal="left" vertical="center"/>
    </xf>
    <xf numFmtId="176" fontId="58" fillId="33" borderId="28" xfId="0" applyNumberFormat="1" applyFont="1" applyFill="1" applyBorder="1" applyAlignment="1">
      <alignment horizontal="left" vertical="center"/>
    </xf>
    <xf numFmtId="176" fontId="78" fillId="33" borderId="10" xfId="0" applyNumberFormat="1" applyFont="1" applyFill="1" applyBorder="1" applyAlignment="1">
      <alignment horizontal="left" vertical="top"/>
    </xf>
    <xf numFmtId="176" fontId="78" fillId="33" borderId="12" xfId="0" applyNumberFormat="1" applyFont="1" applyFill="1" applyBorder="1" applyAlignment="1">
      <alignment horizontal="left" vertical="top"/>
    </xf>
    <xf numFmtId="0" fontId="58" fillId="33" borderId="10" xfId="0" applyFont="1" applyFill="1" applyBorder="1" applyAlignment="1">
      <alignment horizontal="left" vertical="center" shrinkToFit="1"/>
    </xf>
    <xf numFmtId="0" fontId="58" fillId="33" borderId="11" xfId="0" applyFont="1" applyFill="1" applyBorder="1" applyAlignment="1">
      <alignment horizontal="left" vertical="center" shrinkToFit="1"/>
    </xf>
    <xf numFmtId="0" fontId="58" fillId="33" borderId="12" xfId="0" applyFont="1" applyFill="1" applyBorder="1" applyAlignment="1">
      <alignment horizontal="left" vertical="center" shrinkToFit="1"/>
    </xf>
    <xf numFmtId="0" fontId="58" fillId="0" borderId="21" xfId="0" applyFont="1" applyBorder="1" applyAlignment="1">
      <alignment horizontal="left"/>
    </xf>
    <xf numFmtId="0" fontId="58" fillId="34" borderId="10" xfId="0" applyFont="1" applyFill="1" applyBorder="1" applyAlignment="1">
      <alignment horizontal="left" vertical="center"/>
    </xf>
    <xf numFmtId="0" fontId="58" fillId="34" borderId="11" xfId="0" applyFont="1" applyFill="1" applyBorder="1" applyAlignment="1">
      <alignment horizontal="left" vertical="center"/>
    </xf>
    <xf numFmtId="0" fontId="58" fillId="34" borderId="12" xfId="0" applyFont="1" applyFill="1" applyBorder="1" applyAlignment="1">
      <alignment horizontal="left" vertical="center"/>
    </xf>
    <xf numFmtId="176" fontId="58" fillId="34" borderId="20" xfId="0" applyNumberFormat="1" applyFont="1" applyFill="1" applyBorder="1" applyAlignment="1">
      <alignment horizontal="center" vertical="center" textRotation="255" wrapText="1"/>
    </xf>
    <xf numFmtId="176" fontId="58" fillId="34" borderId="15" xfId="0" applyNumberFormat="1" applyFont="1" applyFill="1" applyBorder="1" applyAlignment="1">
      <alignment horizontal="center" vertical="center" textRotation="255" wrapText="1"/>
    </xf>
    <xf numFmtId="0" fontId="78" fillId="33" borderId="10" xfId="0" applyFont="1" applyFill="1" applyBorder="1" applyAlignment="1">
      <alignment vertical="center" shrinkToFit="1"/>
    </xf>
    <xf numFmtId="0" fontId="78" fillId="33" borderId="12" xfId="0" applyFont="1" applyFill="1" applyBorder="1" applyAlignment="1">
      <alignment vertical="center" shrinkToFit="1"/>
    </xf>
    <xf numFmtId="0" fontId="78" fillId="33" borderId="19" xfId="0" applyFont="1" applyFill="1" applyBorder="1" applyAlignment="1">
      <alignment vertical="center" shrinkToFit="1"/>
    </xf>
    <xf numFmtId="0" fontId="78" fillId="33" borderId="28" xfId="0" applyFont="1" applyFill="1" applyBorder="1" applyAlignment="1">
      <alignment vertical="center" shrinkToFit="1"/>
    </xf>
    <xf numFmtId="0" fontId="58" fillId="33" borderId="36"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33" borderId="36" xfId="0" applyFont="1" applyFill="1" applyBorder="1" applyAlignment="1">
      <alignment vertical="center" shrinkToFit="1"/>
    </xf>
    <xf numFmtId="0" fontId="58" fillId="33" borderId="22" xfId="0" applyFont="1" applyFill="1" applyBorder="1" applyAlignment="1">
      <alignment vertical="center" shrinkToFit="1"/>
    </xf>
    <xf numFmtId="0" fontId="58" fillId="33" borderId="18"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4" xfId="0" applyFont="1" applyFill="1" applyBorder="1" applyAlignment="1">
      <alignment horizontal="left" vertical="center" shrinkToFit="1"/>
    </xf>
    <xf numFmtId="0" fontId="58" fillId="33" borderId="0" xfId="0" applyFont="1" applyFill="1" applyBorder="1" applyAlignment="1">
      <alignment horizontal="left" vertical="center" shrinkToFit="1"/>
    </xf>
    <xf numFmtId="0" fontId="58" fillId="33" borderId="29" xfId="0" applyFont="1" applyFill="1" applyBorder="1" applyAlignment="1">
      <alignment horizontal="left" vertical="center" shrinkToFit="1"/>
    </xf>
    <xf numFmtId="0" fontId="58" fillId="33" borderId="19" xfId="0" applyFont="1" applyFill="1" applyBorder="1" applyAlignment="1">
      <alignment horizontal="left" vertical="center" shrinkToFit="1"/>
    </xf>
    <xf numFmtId="0" fontId="58" fillId="33" borderId="17" xfId="0" applyFont="1" applyFill="1" applyBorder="1" applyAlignment="1">
      <alignment horizontal="left" vertical="center" shrinkToFit="1"/>
    </xf>
    <xf numFmtId="0" fontId="58" fillId="33" borderId="28" xfId="0" applyFont="1" applyFill="1" applyBorder="1" applyAlignment="1">
      <alignment horizontal="left" vertical="center" shrinkToFit="1"/>
    </xf>
    <xf numFmtId="176" fontId="58" fillId="34" borderId="10" xfId="0" applyNumberFormat="1" applyFont="1" applyFill="1" applyBorder="1" applyAlignment="1">
      <alignment horizontal="left" vertical="center"/>
    </xf>
    <xf numFmtId="176" fontId="58" fillId="34" borderId="11" xfId="0" applyNumberFormat="1" applyFont="1" applyFill="1" applyBorder="1" applyAlignment="1">
      <alignment horizontal="left" vertical="center"/>
    </xf>
    <xf numFmtId="176" fontId="58" fillId="34" borderId="12" xfId="0" applyNumberFormat="1" applyFont="1" applyFill="1" applyBorder="1" applyAlignment="1">
      <alignment horizontal="left" vertical="center"/>
    </xf>
    <xf numFmtId="0" fontId="0" fillId="0" borderId="10" xfId="0" applyFont="1" applyBorder="1" applyAlignment="1">
      <alignment horizontal="left" vertical="top" wrapText="1"/>
    </xf>
    <xf numFmtId="0" fontId="58" fillId="0" borderId="0" xfId="0" applyFont="1" applyBorder="1" applyAlignment="1">
      <alignment horizontal="left"/>
    </xf>
    <xf numFmtId="0" fontId="8" fillId="6" borderId="10" xfId="43" applyFill="1" applyBorder="1" applyAlignment="1" applyProtection="1">
      <alignment/>
      <protection/>
    </xf>
    <xf numFmtId="0" fontId="8" fillId="6" borderId="11" xfId="43" applyFill="1" applyBorder="1" applyAlignment="1" applyProtection="1">
      <alignment/>
      <protection/>
    </xf>
    <xf numFmtId="0" fontId="8" fillId="6" borderId="12" xfId="43" applyFill="1" applyBorder="1" applyAlignment="1" applyProtection="1">
      <alignment/>
      <protection/>
    </xf>
    <xf numFmtId="0" fontId="58" fillId="33" borderId="10" xfId="0" applyFont="1" applyFill="1" applyBorder="1" applyAlignment="1">
      <alignment horizontal="left" vertical="center"/>
    </xf>
    <xf numFmtId="0" fontId="58" fillId="33" borderId="11" xfId="0" applyFont="1" applyFill="1" applyBorder="1" applyAlignment="1">
      <alignment horizontal="left" vertical="center"/>
    </xf>
    <xf numFmtId="0" fontId="58" fillId="33" borderId="12" xfId="0" applyFont="1" applyFill="1" applyBorder="1" applyAlignment="1">
      <alignment horizontal="left" vertical="center"/>
    </xf>
    <xf numFmtId="176" fontId="58" fillId="34" borderId="18" xfId="0" applyNumberFormat="1" applyFont="1" applyFill="1" applyBorder="1" applyAlignment="1">
      <alignment horizontal="center" vertical="center" textRotation="255" shrinkToFit="1"/>
    </xf>
    <xf numFmtId="176" fontId="58" fillId="34" borderId="20" xfId="0" applyNumberFormat="1" applyFont="1" applyFill="1" applyBorder="1" applyAlignment="1">
      <alignment horizontal="center" vertical="center" textRotation="255" shrinkToFit="1"/>
    </xf>
    <xf numFmtId="176" fontId="58" fillId="34" borderId="14" xfId="0" applyNumberFormat="1" applyFont="1" applyFill="1" applyBorder="1" applyAlignment="1">
      <alignment horizontal="center" vertical="center" textRotation="255" shrinkToFit="1"/>
    </xf>
    <xf numFmtId="176" fontId="58" fillId="34" borderId="16" xfId="0" applyNumberFormat="1" applyFont="1" applyFill="1" applyBorder="1" applyAlignment="1">
      <alignment horizontal="left" vertical="center" shrinkToFit="1"/>
    </xf>
    <xf numFmtId="176" fontId="58" fillId="34" borderId="13" xfId="0" applyNumberFormat="1" applyFont="1" applyFill="1" applyBorder="1" applyAlignment="1">
      <alignment horizontal="left" vertical="center" shrinkToFit="1"/>
    </xf>
    <xf numFmtId="176" fontId="58" fillId="34" borderId="13" xfId="0" applyNumberFormat="1" applyFont="1" applyFill="1" applyBorder="1" applyAlignment="1">
      <alignment horizontal="left" vertical="center" wrapText="1" shrinkToFit="1"/>
    </xf>
    <xf numFmtId="176" fontId="58" fillId="34" borderId="18" xfId="0" applyNumberFormat="1" applyFont="1" applyFill="1" applyBorder="1" applyAlignment="1">
      <alignment horizontal="left" vertical="center" shrinkToFit="1"/>
    </xf>
    <xf numFmtId="176" fontId="58" fillId="33" borderId="39" xfId="0" applyNumberFormat="1" applyFont="1" applyFill="1" applyBorder="1" applyAlignment="1">
      <alignment horizontal="left" vertical="center" shrinkToFit="1"/>
    </xf>
    <xf numFmtId="176" fontId="58" fillId="33" borderId="23" xfId="0" applyNumberFormat="1" applyFont="1" applyFill="1" applyBorder="1" applyAlignment="1">
      <alignment horizontal="left" vertical="center" shrinkToFit="1"/>
    </xf>
    <xf numFmtId="176" fontId="58" fillId="34" borderId="36" xfId="0" applyNumberFormat="1" applyFont="1" applyFill="1" applyBorder="1" applyAlignment="1">
      <alignment horizontal="left" vertical="center" shrinkToFit="1"/>
    </xf>
    <xf numFmtId="176" fontId="58" fillId="34" borderId="22" xfId="0" applyNumberFormat="1" applyFont="1" applyFill="1" applyBorder="1" applyAlignment="1">
      <alignment horizontal="left" vertical="center" shrinkToFit="1"/>
    </xf>
    <xf numFmtId="0" fontId="65" fillId="0" borderId="21" xfId="0" applyFont="1" applyBorder="1" applyAlignment="1">
      <alignment horizontal="left"/>
    </xf>
    <xf numFmtId="176" fontId="58" fillId="34" borderId="19" xfId="0" applyNumberFormat="1" applyFont="1" applyFill="1" applyBorder="1" applyAlignment="1">
      <alignment horizontal="center" vertical="center" textRotation="255" shrinkToFit="1"/>
    </xf>
    <xf numFmtId="176" fontId="58" fillId="34" borderId="15" xfId="0" applyNumberFormat="1" applyFont="1" applyFill="1" applyBorder="1" applyAlignment="1">
      <alignment horizontal="center" vertical="center" textRotation="255" shrinkToFit="1"/>
    </xf>
    <xf numFmtId="176" fontId="58" fillId="34" borderId="11" xfId="0" applyNumberFormat="1" applyFont="1" applyFill="1" applyBorder="1" applyAlignment="1">
      <alignment vertical="center" shrinkToFit="1"/>
    </xf>
    <xf numFmtId="176" fontId="58" fillId="34" borderId="19" xfId="0" applyNumberFormat="1" applyFont="1" applyFill="1" applyBorder="1" applyAlignment="1">
      <alignment vertical="center" shrinkToFit="1"/>
    </xf>
    <xf numFmtId="176" fontId="58" fillId="34" borderId="17" xfId="0" applyNumberFormat="1" applyFont="1" applyFill="1" applyBorder="1" applyAlignment="1">
      <alignment vertical="center" shrinkToFit="1"/>
    </xf>
    <xf numFmtId="176" fontId="58" fillId="34" borderId="28" xfId="0" applyNumberFormat="1" applyFont="1" applyFill="1" applyBorder="1" applyAlignment="1">
      <alignment vertical="center" shrinkToFit="1"/>
    </xf>
    <xf numFmtId="176" fontId="58" fillId="33" borderId="36" xfId="0" applyNumberFormat="1" applyFont="1" applyFill="1" applyBorder="1" applyAlignment="1">
      <alignment vertical="center" shrinkToFit="1"/>
    </xf>
    <xf numFmtId="176" fontId="58" fillId="33" borderId="22" xfId="0" applyNumberFormat="1" applyFont="1" applyFill="1" applyBorder="1" applyAlignment="1">
      <alignment vertical="center" shrinkToFi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73" fillId="0" borderId="10" xfId="0" applyFont="1" applyFill="1" applyBorder="1" applyAlignment="1">
      <alignment horizontal="left" vertical="center" wrapText="1"/>
    </xf>
    <xf numFmtId="0" fontId="73" fillId="0" borderId="11"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73" fillId="0" borderId="10" xfId="0" applyFont="1" applyFill="1" applyBorder="1" applyAlignment="1">
      <alignment vertical="center"/>
    </xf>
    <xf numFmtId="0" fontId="73" fillId="0" borderId="11" xfId="0" applyFont="1" applyFill="1" applyBorder="1" applyAlignment="1">
      <alignment vertical="center"/>
    </xf>
    <xf numFmtId="0" fontId="73" fillId="0" borderId="12" xfId="0" applyFont="1" applyFill="1" applyBorder="1" applyAlignment="1">
      <alignment vertical="center"/>
    </xf>
    <xf numFmtId="0" fontId="73" fillId="0" borderId="10" xfId="0" applyFont="1" applyFill="1" applyBorder="1" applyAlignment="1">
      <alignment horizontal="left" vertical="top" wrapText="1"/>
    </xf>
    <xf numFmtId="0" fontId="73" fillId="0" borderId="11" xfId="0" applyFont="1" applyFill="1" applyBorder="1" applyAlignment="1">
      <alignment horizontal="left" vertical="top" wrapText="1"/>
    </xf>
    <xf numFmtId="0" fontId="73" fillId="0" borderId="12"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12</xdr:col>
      <xdr:colOff>152400</xdr:colOff>
      <xdr:row>0</xdr:row>
      <xdr:rowOff>476250</xdr:rowOff>
    </xdr:to>
    <xdr:sp>
      <xdr:nvSpPr>
        <xdr:cNvPr id="1" name="テキスト ボックス 1"/>
        <xdr:cNvSpPr txBox="1">
          <a:spLocks noChangeArrowheads="1"/>
        </xdr:cNvSpPr>
      </xdr:nvSpPr>
      <xdr:spPr>
        <a:xfrm>
          <a:off x="9525" y="9525"/>
          <a:ext cx="2381250"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in-spo.com/" TargetMode="External" /><Relationship Id="rId2" Type="http://schemas.openxmlformats.org/officeDocument/2006/relationships/hyperlink" Target="http://www.pref.osaka.lg.jp/houbun/reiki/reiki_honbun/k201RG00001015.html" TargetMode="External" /><Relationship Id="rId3" Type="http://schemas.openxmlformats.org/officeDocument/2006/relationships/hyperlink" Target="http://www.pref.osaka.lg.jp/hokentaiku/" TargetMode="External" /><Relationship Id="rId4" Type="http://schemas.openxmlformats.org/officeDocument/2006/relationships/hyperlink" Target="https://www.pref.osaka.lg.jp/houbun/reiki/reiki_honbun/k201RG00001016.html" TargetMode="External" /><Relationship Id="rId5" Type="http://schemas.openxmlformats.org/officeDocument/2006/relationships/hyperlink" Target="https://www.pref.osaka.lg.jp/houbun/reiki/reiki_honbun/k201RG00002228.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4/R04_z15-25rinn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4"/>
  <sheetViews>
    <sheetView tabSelected="1" view="pageBreakPreview" zoomScaleSheetLayoutView="100" zoomScalePageLayoutView="0" workbookViewId="0" topLeftCell="A1">
      <selection activeCell="K33" sqref="K33:AR33"/>
    </sheetView>
  </sheetViews>
  <sheetFormatPr defaultColWidth="2.421875" defaultRowHeight="15"/>
  <cols>
    <col min="1" max="1" width="3.140625" style="90" customWidth="1"/>
    <col min="2" max="4" width="2.421875" style="90" customWidth="1"/>
    <col min="5" max="5" width="3.140625" style="90" customWidth="1"/>
    <col min="6" max="9" width="2.421875" style="90" customWidth="1"/>
    <col min="10" max="10" width="5.421875" style="90" customWidth="1"/>
    <col min="11" max="16384" width="2.421875" style="90" customWidth="1"/>
  </cols>
  <sheetData>
    <row r="1" spans="1:44" ht="39.75" customHeight="1">
      <c r="A1" s="252" t="s">
        <v>90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4" ht="17.2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row>
    <row r="3" spans="1:44" ht="46.5" customHeight="1">
      <c r="A3" s="255" t="s">
        <v>91</v>
      </c>
      <c r="B3" s="255"/>
      <c r="C3" s="255"/>
      <c r="D3" s="255"/>
      <c r="E3" s="255"/>
      <c r="F3" s="256" t="s">
        <v>153</v>
      </c>
      <c r="G3" s="256"/>
      <c r="H3" s="256"/>
      <c r="I3" s="256"/>
      <c r="J3" s="256"/>
      <c r="K3" s="256"/>
      <c r="L3" s="256"/>
      <c r="M3" s="256"/>
      <c r="N3" s="256"/>
      <c r="O3" s="256"/>
      <c r="P3" s="256"/>
      <c r="Q3" s="256"/>
      <c r="R3" s="256"/>
      <c r="S3" s="160" t="s">
        <v>185</v>
      </c>
      <c r="T3" s="160"/>
      <c r="U3" s="160"/>
      <c r="V3" s="160"/>
      <c r="W3" s="160"/>
      <c r="X3" s="257" t="s">
        <v>154</v>
      </c>
      <c r="Y3" s="257"/>
      <c r="Z3" s="257"/>
      <c r="AA3" s="257"/>
      <c r="AB3" s="257"/>
      <c r="AC3" s="257"/>
      <c r="AD3" s="257"/>
      <c r="AE3" s="257"/>
      <c r="AF3" s="257"/>
      <c r="AG3" s="257"/>
      <c r="AH3" s="257"/>
      <c r="AI3" s="257"/>
      <c r="AJ3" s="257"/>
      <c r="AK3" s="258"/>
      <c r="AL3" s="258"/>
      <c r="AM3" s="258"/>
      <c r="AN3" s="258"/>
      <c r="AO3" s="258"/>
      <c r="AP3" s="258"/>
      <c r="AQ3" s="258"/>
      <c r="AR3" s="258"/>
    </row>
    <row r="4" spans="1:44" ht="13.5"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row>
    <row r="5" spans="1:44" ht="18">
      <c r="A5" s="158" t="s">
        <v>193</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row>
    <row r="6" spans="1:44" ht="34.5" customHeight="1">
      <c r="A6" s="154" t="s">
        <v>92</v>
      </c>
      <c r="B6" s="154"/>
      <c r="C6" s="154"/>
      <c r="D6" s="154"/>
      <c r="E6" s="154"/>
      <c r="F6" s="154"/>
      <c r="G6" s="154"/>
      <c r="H6" s="154"/>
      <c r="I6" s="154"/>
      <c r="J6" s="154"/>
      <c r="K6" s="248" t="s">
        <v>155</v>
      </c>
      <c r="L6" s="249"/>
      <c r="M6" s="249"/>
      <c r="N6" s="249"/>
      <c r="O6" s="249"/>
      <c r="P6" s="249"/>
      <c r="Q6" s="249"/>
      <c r="R6" s="249"/>
      <c r="S6" s="249"/>
      <c r="T6" s="249"/>
      <c r="U6" s="249"/>
      <c r="V6" s="249"/>
      <c r="W6" s="249"/>
      <c r="X6" s="249"/>
      <c r="Y6" s="249"/>
      <c r="Z6" s="249"/>
      <c r="AA6" s="249" t="s">
        <v>156</v>
      </c>
      <c r="AB6" s="249"/>
      <c r="AC6" s="249"/>
      <c r="AD6" s="249"/>
      <c r="AE6" s="249"/>
      <c r="AF6" s="249"/>
      <c r="AG6" s="249"/>
      <c r="AH6" s="249"/>
      <c r="AI6" s="249"/>
      <c r="AJ6" s="249"/>
      <c r="AK6" s="249"/>
      <c r="AL6" s="249"/>
      <c r="AM6" s="249"/>
      <c r="AN6" s="249"/>
      <c r="AO6" s="249"/>
      <c r="AP6" s="249"/>
      <c r="AQ6" s="249"/>
      <c r="AR6" s="250"/>
    </row>
    <row r="7" spans="1:44" ht="40.5" customHeight="1">
      <c r="A7" s="154" t="s">
        <v>157</v>
      </c>
      <c r="B7" s="154"/>
      <c r="C7" s="154"/>
      <c r="D7" s="154"/>
      <c r="E7" s="154"/>
      <c r="F7" s="154"/>
      <c r="G7" s="154"/>
      <c r="H7" s="154"/>
      <c r="I7" s="154"/>
      <c r="J7" s="154"/>
      <c r="K7" s="251" t="s">
        <v>158</v>
      </c>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6"/>
    </row>
    <row r="8" spans="1:44" ht="66" customHeight="1">
      <c r="A8" s="160" t="s">
        <v>182</v>
      </c>
      <c r="B8" s="160"/>
      <c r="C8" s="160"/>
      <c r="D8" s="160"/>
      <c r="E8" s="160"/>
      <c r="F8" s="160"/>
      <c r="G8" s="160"/>
      <c r="H8" s="160"/>
      <c r="I8" s="160"/>
      <c r="J8" s="160"/>
      <c r="K8" s="244" t="s">
        <v>194</v>
      </c>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6"/>
      <c r="AP8" s="246"/>
      <c r="AQ8" s="246"/>
      <c r="AR8" s="247"/>
    </row>
    <row r="9" spans="1:44" ht="37.5" customHeight="1">
      <c r="A9" s="160" t="s">
        <v>93</v>
      </c>
      <c r="B9" s="160"/>
      <c r="C9" s="160"/>
      <c r="D9" s="160"/>
      <c r="E9" s="160"/>
      <c r="F9" s="160"/>
      <c r="G9" s="160"/>
      <c r="H9" s="160"/>
      <c r="I9" s="160"/>
      <c r="J9" s="160"/>
      <c r="K9" s="223" t="s">
        <v>159</v>
      </c>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5"/>
      <c r="AP9" s="225"/>
      <c r="AQ9" s="225"/>
      <c r="AR9" s="226"/>
    </row>
    <row r="10" spans="1:44" ht="37.5" customHeight="1">
      <c r="A10" s="160" t="s">
        <v>94</v>
      </c>
      <c r="B10" s="160"/>
      <c r="C10" s="160"/>
      <c r="D10" s="160"/>
      <c r="E10" s="160"/>
      <c r="F10" s="160"/>
      <c r="G10" s="160"/>
      <c r="H10" s="160"/>
      <c r="I10" s="160"/>
      <c r="J10" s="160"/>
      <c r="K10" s="243" t="s">
        <v>160</v>
      </c>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5"/>
      <c r="AP10" s="225"/>
      <c r="AQ10" s="225"/>
      <c r="AR10" s="226"/>
    </row>
    <row r="11" spans="1:44" ht="37.5" customHeight="1">
      <c r="A11" s="160" t="s">
        <v>95</v>
      </c>
      <c r="B11" s="160"/>
      <c r="C11" s="160"/>
      <c r="D11" s="160"/>
      <c r="E11" s="160"/>
      <c r="F11" s="160"/>
      <c r="G11" s="160"/>
      <c r="H11" s="160"/>
      <c r="I11" s="160"/>
      <c r="J11" s="160"/>
      <c r="K11" s="223" t="s">
        <v>161</v>
      </c>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5"/>
      <c r="AP11" s="225"/>
      <c r="AQ11" s="225"/>
      <c r="AR11" s="226"/>
    </row>
    <row r="12" spans="1:44" ht="37.5" customHeight="1">
      <c r="A12" s="160" t="s">
        <v>96</v>
      </c>
      <c r="B12" s="160"/>
      <c r="C12" s="160"/>
      <c r="D12" s="160"/>
      <c r="E12" s="160"/>
      <c r="F12" s="160"/>
      <c r="G12" s="160"/>
      <c r="H12" s="160"/>
      <c r="I12" s="160"/>
      <c r="J12" s="160"/>
      <c r="K12" s="243" t="s">
        <v>162</v>
      </c>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5"/>
      <c r="AP12" s="225"/>
      <c r="AQ12" s="225"/>
      <c r="AR12" s="226"/>
    </row>
    <row r="13" spans="1:44" ht="96.75" customHeight="1">
      <c r="A13" s="160" t="s">
        <v>97</v>
      </c>
      <c r="B13" s="160"/>
      <c r="C13" s="160"/>
      <c r="D13" s="160"/>
      <c r="E13" s="160"/>
      <c r="F13" s="160"/>
      <c r="G13" s="160"/>
      <c r="H13" s="160"/>
      <c r="I13" s="160"/>
      <c r="J13" s="160"/>
      <c r="K13" s="223" t="s">
        <v>163</v>
      </c>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5"/>
      <c r="AP13" s="225"/>
      <c r="AQ13" s="225"/>
      <c r="AR13" s="226"/>
    </row>
    <row r="14" spans="1:44" ht="15" customHeight="1">
      <c r="A14" s="165" t="s">
        <v>98</v>
      </c>
      <c r="B14" s="166"/>
      <c r="C14" s="166"/>
      <c r="D14" s="166"/>
      <c r="E14" s="166"/>
      <c r="F14" s="166"/>
      <c r="G14" s="166"/>
      <c r="H14" s="166"/>
      <c r="I14" s="166"/>
      <c r="J14" s="167"/>
      <c r="K14" s="233" t="s">
        <v>99</v>
      </c>
      <c r="L14" s="234"/>
      <c r="M14" s="234"/>
      <c r="N14" s="234"/>
      <c r="O14" s="234"/>
      <c r="P14" s="234"/>
      <c r="Q14" s="235"/>
      <c r="R14" s="239" t="s">
        <v>100</v>
      </c>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91"/>
      <c r="AQ14" s="91"/>
      <c r="AR14" s="92"/>
    </row>
    <row r="15" spans="1:44" ht="15" customHeight="1">
      <c r="A15" s="173"/>
      <c r="B15" s="174"/>
      <c r="C15" s="174"/>
      <c r="D15" s="174"/>
      <c r="E15" s="174"/>
      <c r="F15" s="174"/>
      <c r="G15" s="174"/>
      <c r="H15" s="174"/>
      <c r="I15" s="174"/>
      <c r="J15" s="175"/>
      <c r="K15" s="236"/>
      <c r="L15" s="237"/>
      <c r="M15" s="237"/>
      <c r="N15" s="237"/>
      <c r="O15" s="237"/>
      <c r="P15" s="237"/>
      <c r="Q15" s="238"/>
      <c r="R15" s="239" t="s">
        <v>101</v>
      </c>
      <c r="S15" s="239"/>
      <c r="T15" s="239"/>
      <c r="U15" s="239"/>
      <c r="V15" s="239"/>
      <c r="W15" s="239"/>
      <c r="X15" s="239" t="s">
        <v>102</v>
      </c>
      <c r="Y15" s="239"/>
      <c r="Z15" s="239"/>
      <c r="AA15" s="239"/>
      <c r="AB15" s="239"/>
      <c r="AC15" s="239"/>
      <c r="AD15" s="239" t="s">
        <v>13</v>
      </c>
      <c r="AE15" s="239"/>
      <c r="AF15" s="239"/>
      <c r="AG15" s="239"/>
      <c r="AH15" s="239"/>
      <c r="AI15" s="239"/>
      <c r="AJ15" s="239" t="s">
        <v>103</v>
      </c>
      <c r="AK15" s="239"/>
      <c r="AL15" s="239"/>
      <c r="AM15" s="239"/>
      <c r="AN15" s="239"/>
      <c r="AO15" s="239"/>
      <c r="AP15" s="93"/>
      <c r="AQ15" s="93"/>
      <c r="AR15" s="94"/>
    </row>
    <row r="16" spans="1:44" ht="18">
      <c r="A16" s="173"/>
      <c r="B16" s="174"/>
      <c r="C16" s="174"/>
      <c r="D16" s="174"/>
      <c r="E16" s="174"/>
      <c r="F16" s="174"/>
      <c r="G16" s="174"/>
      <c r="H16" s="174"/>
      <c r="I16" s="174"/>
      <c r="J16" s="175"/>
      <c r="K16" s="241">
        <v>12.87</v>
      </c>
      <c r="L16" s="242"/>
      <c r="M16" s="242"/>
      <c r="N16" s="242"/>
      <c r="O16" s="242"/>
      <c r="P16" s="227" t="s">
        <v>164</v>
      </c>
      <c r="Q16" s="228"/>
      <c r="R16" s="229" t="s">
        <v>165</v>
      </c>
      <c r="S16" s="230"/>
      <c r="T16" s="230"/>
      <c r="U16" s="230"/>
      <c r="V16" s="227" t="s">
        <v>164</v>
      </c>
      <c r="W16" s="228"/>
      <c r="X16" s="229" t="s">
        <v>165</v>
      </c>
      <c r="Y16" s="230"/>
      <c r="Z16" s="230"/>
      <c r="AA16" s="230"/>
      <c r="AB16" s="227" t="s">
        <v>164</v>
      </c>
      <c r="AC16" s="228"/>
      <c r="AD16" s="229" t="s">
        <v>165</v>
      </c>
      <c r="AE16" s="230"/>
      <c r="AF16" s="230"/>
      <c r="AG16" s="230"/>
      <c r="AH16" s="227" t="s">
        <v>164</v>
      </c>
      <c r="AI16" s="228"/>
      <c r="AJ16" s="231">
        <v>12.87</v>
      </c>
      <c r="AK16" s="232"/>
      <c r="AL16" s="232"/>
      <c r="AM16" s="232"/>
      <c r="AN16" s="227" t="s">
        <v>164</v>
      </c>
      <c r="AO16" s="228"/>
      <c r="AP16" s="214"/>
      <c r="AQ16" s="215"/>
      <c r="AR16" s="216"/>
    </row>
    <row r="17" spans="1:44" ht="15" customHeight="1">
      <c r="A17" s="205"/>
      <c r="B17" s="206"/>
      <c r="C17" s="206"/>
      <c r="D17" s="206"/>
      <c r="E17" s="206"/>
      <c r="F17" s="206"/>
      <c r="G17" s="206"/>
      <c r="H17" s="206"/>
      <c r="I17" s="206"/>
      <c r="J17" s="207"/>
      <c r="K17" s="217"/>
      <c r="L17" s="218"/>
      <c r="M17" s="218"/>
      <c r="N17" s="218"/>
      <c r="O17" s="218"/>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95"/>
      <c r="AQ17" s="95"/>
      <c r="AR17" s="96"/>
    </row>
    <row r="18" spans="1:44" ht="37.5" customHeight="1">
      <c r="A18" s="165" t="s">
        <v>104</v>
      </c>
      <c r="B18" s="166"/>
      <c r="C18" s="166"/>
      <c r="D18" s="166"/>
      <c r="E18" s="166"/>
      <c r="F18" s="166"/>
      <c r="G18" s="166"/>
      <c r="H18" s="166"/>
      <c r="I18" s="166"/>
      <c r="J18" s="167"/>
      <c r="K18" s="220" t="s">
        <v>195</v>
      </c>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2"/>
    </row>
    <row r="19" spans="1:44" ht="37.5" customHeight="1">
      <c r="A19" s="165" t="s">
        <v>105</v>
      </c>
      <c r="B19" s="166"/>
      <c r="C19" s="166"/>
      <c r="D19" s="166"/>
      <c r="E19" s="166"/>
      <c r="F19" s="166"/>
      <c r="G19" s="166"/>
      <c r="H19" s="166"/>
      <c r="I19" s="166"/>
      <c r="J19" s="167"/>
      <c r="K19" s="223" t="s">
        <v>166</v>
      </c>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5"/>
      <c r="AP19" s="225"/>
      <c r="AQ19" s="225"/>
      <c r="AR19" s="226"/>
    </row>
    <row r="20" spans="1:44" ht="37.5" customHeight="1">
      <c r="A20" s="160" t="s">
        <v>106</v>
      </c>
      <c r="B20" s="160"/>
      <c r="C20" s="160"/>
      <c r="D20" s="160"/>
      <c r="E20" s="160"/>
      <c r="F20" s="160"/>
      <c r="G20" s="160"/>
      <c r="H20" s="160"/>
      <c r="I20" s="160"/>
      <c r="J20" s="160"/>
      <c r="K20" s="161" t="s">
        <v>214</v>
      </c>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3"/>
      <c r="AP20" s="163"/>
      <c r="AQ20" s="163"/>
      <c r="AR20" s="164"/>
    </row>
    <row r="21" spans="1:44" ht="18">
      <c r="A21" s="165" t="s">
        <v>167</v>
      </c>
      <c r="B21" s="203"/>
      <c r="C21" s="203"/>
      <c r="D21" s="203"/>
      <c r="E21" s="203"/>
      <c r="F21" s="203"/>
      <c r="G21" s="203"/>
      <c r="H21" s="203"/>
      <c r="I21" s="203"/>
      <c r="J21" s="204"/>
      <c r="K21" s="179" t="s">
        <v>107</v>
      </c>
      <c r="L21" s="180"/>
      <c r="M21" s="180"/>
      <c r="N21" s="181"/>
      <c r="O21" s="182" t="s">
        <v>179</v>
      </c>
      <c r="P21" s="182"/>
      <c r="Q21" s="182"/>
      <c r="R21" s="182"/>
      <c r="S21" s="182"/>
      <c r="T21" s="182" t="s">
        <v>122</v>
      </c>
      <c r="U21" s="182"/>
      <c r="V21" s="182"/>
      <c r="W21" s="182"/>
      <c r="X21" s="182"/>
      <c r="Y21" s="182" t="s">
        <v>180</v>
      </c>
      <c r="Z21" s="182"/>
      <c r="AA21" s="182"/>
      <c r="AB21" s="182"/>
      <c r="AC21" s="182"/>
      <c r="AD21" s="182" t="s">
        <v>181</v>
      </c>
      <c r="AE21" s="182"/>
      <c r="AF21" s="182"/>
      <c r="AG21" s="182"/>
      <c r="AH21" s="182"/>
      <c r="AI21" s="182" t="s">
        <v>196</v>
      </c>
      <c r="AJ21" s="182"/>
      <c r="AK21" s="182"/>
      <c r="AL21" s="182"/>
      <c r="AM21" s="182"/>
      <c r="AN21" s="208"/>
      <c r="AO21" s="209"/>
      <c r="AP21" s="209"/>
      <c r="AQ21" s="209"/>
      <c r="AR21" s="210"/>
    </row>
    <row r="22" spans="1:44" ht="18">
      <c r="A22" s="205"/>
      <c r="B22" s="206"/>
      <c r="C22" s="206"/>
      <c r="D22" s="206"/>
      <c r="E22" s="206"/>
      <c r="F22" s="206"/>
      <c r="G22" s="206"/>
      <c r="H22" s="206"/>
      <c r="I22" s="206"/>
      <c r="J22" s="207"/>
      <c r="K22" s="196" t="s">
        <v>168</v>
      </c>
      <c r="L22" s="197"/>
      <c r="M22" s="197"/>
      <c r="N22" s="198"/>
      <c r="O22" s="199">
        <v>142538</v>
      </c>
      <c r="P22" s="200"/>
      <c r="Q22" s="200"/>
      <c r="R22" s="200"/>
      <c r="S22" s="97" t="s">
        <v>169</v>
      </c>
      <c r="T22" s="199">
        <v>166379</v>
      </c>
      <c r="U22" s="200"/>
      <c r="V22" s="200"/>
      <c r="W22" s="200"/>
      <c r="X22" s="97" t="s">
        <v>169</v>
      </c>
      <c r="Y22" s="199">
        <v>117035</v>
      </c>
      <c r="Z22" s="200"/>
      <c r="AA22" s="200"/>
      <c r="AB22" s="200"/>
      <c r="AC22" s="97" t="s">
        <v>170</v>
      </c>
      <c r="AD22" s="201">
        <v>102533</v>
      </c>
      <c r="AE22" s="202"/>
      <c r="AF22" s="202"/>
      <c r="AG22" s="202"/>
      <c r="AH22" s="104" t="s">
        <v>170</v>
      </c>
      <c r="AI22" s="201">
        <v>108830</v>
      </c>
      <c r="AJ22" s="202"/>
      <c r="AK22" s="202"/>
      <c r="AL22" s="202"/>
      <c r="AM22" s="104" t="s">
        <v>170</v>
      </c>
      <c r="AN22" s="211"/>
      <c r="AO22" s="212"/>
      <c r="AP22" s="212"/>
      <c r="AQ22" s="212"/>
      <c r="AR22" s="213"/>
    </row>
    <row r="23" spans="1:44" ht="18">
      <c r="A23" s="165" t="s">
        <v>108</v>
      </c>
      <c r="B23" s="166"/>
      <c r="C23" s="166"/>
      <c r="D23" s="166"/>
      <c r="E23" s="166"/>
      <c r="F23" s="166"/>
      <c r="G23" s="166"/>
      <c r="H23" s="166"/>
      <c r="I23" s="166"/>
      <c r="J23" s="167"/>
      <c r="K23" s="179" t="s">
        <v>107</v>
      </c>
      <c r="L23" s="180"/>
      <c r="M23" s="180"/>
      <c r="N23" s="181"/>
      <c r="O23" s="182" t="str">
        <f>O21</f>
        <v>平成30年度</v>
      </c>
      <c r="P23" s="182"/>
      <c r="Q23" s="182"/>
      <c r="R23" s="182"/>
      <c r="S23" s="182"/>
      <c r="T23" s="179" t="str">
        <f>T21</f>
        <v>令和元年度</v>
      </c>
      <c r="U23" s="180"/>
      <c r="V23" s="180"/>
      <c r="W23" s="180"/>
      <c r="X23" s="181"/>
      <c r="Y23" s="179" t="str">
        <f>Y21</f>
        <v>令和2年度</v>
      </c>
      <c r="Z23" s="180"/>
      <c r="AA23" s="180"/>
      <c r="AB23" s="180"/>
      <c r="AC23" s="181"/>
      <c r="AD23" s="179" t="str">
        <f>AD21</f>
        <v>令和3年度</v>
      </c>
      <c r="AE23" s="180"/>
      <c r="AF23" s="180"/>
      <c r="AG23" s="180"/>
      <c r="AH23" s="181"/>
      <c r="AI23" s="189" t="str">
        <f>AI21</f>
        <v>令和4年度</v>
      </c>
      <c r="AJ23" s="190"/>
      <c r="AK23" s="190"/>
      <c r="AL23" s="190"/>
      <c r="AM23" s="191"/>
      <c r="AN23" s="192"/>
      <c r="AO23" s="193"/>
      <c r="AP23" s="193"/>
      <c r="AQ23" s="193"/>
      <c r="AR23" s="194"/>
    </row>
    <row r="24" spans="1:44" ht="18">
      <c r="A24" s="173"/>
      <c r="B24" s="174"/>
      <c r="C24" s="174"/>
      <c r="D24" s="174"/>
      <c r="E24" s="174"/>
      <c r="F24" s="174"/>
      <c r="G24" s="174"/>
      <c r="H24" s="174"/>
      <c r="I24" s="174"/>
      <c r="J24" s="175"/>
      <c r="K24" s="183" t="s">
        <v>171</v>
      </c>
      <c r="L24" s="184"/>
      <c r="M24" s="184"/>
      <c r="N24" s="185"/>
      <c r="O24" s="186">
        <v>0.81</v>
      </c>
      <c r="P24" s="187"/>
      <c r="Q24" s="187"/>
      <c r="R24" s="187"/>
      <c r="S24" s="188"/>
      <c r="T24" s="186">
        <v>0.86</v>
      </c>
      <c r="U24" s="187"/>
      <c r="V24" s="187"/>
      <c r="W24" s="187"/>
      <c r="X24" s="188"/>
      <c r="Y24" s="186">
        <v>0.62</v>
      </c>
      <c r="Z24" s="187"/>
      <c r="AA24" s="187"/>
      <c r="AB24" s="187"/>
      <c r="AC24" s="188"/>
      <c r="AD24" s="169">
        <v>0.71</v>
      </c>
      <c r="AE24" s="170"/>
      <c r="AF24" s="170"/>
      <c r="AG24" s="170"/>
      <c r="AH24" s="171"/>
      <c r="AI24" s="169">
        <v>0.76</v>
      </c>
      <c r="AJ24" s="170"/>
      <c r="AK24" s="170"/>
      <c r="AL24" s="170"/>
      <c r="AM24" s="171"/>
      <c r="AN24" s="192"/>
      <c r="AO24" s="193"/>
      <c r="AP24" s="193"/>
      <c r="AQ24" s="193"/>
      <c r="AR24" s="194"/>
    </row>
    <row r="25" spans="1:44" ht="18">
      <c r="A25" s="173"/>
      <c r="B25" s="174"/>
      <c r="C25" s="174"/>
      <c r="D25" s="174"/>
      <c r="E25" s="174"/>
      <c r="F25" s="174"/>
      <c r="G25" s="174"/>
      <c r="H25" s="174"/>
      <c r="I25" s="174"/>
      <c r="J25" s="175"/>
      <c r="K25" s="183" t="s">
        <v>172</v>
      </c>
      <c r="L25" s="184"/>
      <c r="M25" s="184"/>
      <c r="N25" s="185"/>
      <c r="O25" s="186">
        <v>0.73</v>
      </c>
      <c r="P25" s="187"/>
      <c r="Q25" s="187"/>
      <c r="R25" s="187"/>
      <c r="S25" s="188"/>
      <c r="T25" s="186">
        <v>0.79</v>
      </c>
      <c r="U25" s="187"/>
      <c r="V25" s="187"/>
      <c r="W25" s="187"/>
      <c r="X25" s="188"/>
      <c r="Y25" s="186">
        <v>0.44</v>
      </c>
      <c r="Z25" s="187"/>
      <c r="AA25" s="187"/>
      <c r="AB25" s="187"/>
      <c r="AC25" s="188"/>
      <c r="AD25" s="169">
        <v>0.547</v>
      </c>
      <c r="AE25" s="170"/>
      <c r="AF25" s="170"/>
      <c r="AG25" s="170"/>
      <c r="AH25" s="171"/>
      <c r="AI25" s="169">
        <v>0.6</v>
      </c>
      <c r="AJ25" s="170"/>
      <c r="AK25" s="170"/>
      <c r="AL25" s="170"/>
      <c r="AM25" s="171"/>
      <c r="AN25" s="192"/>
      <c r="AO25" s="193"/>
      <c r="AP25" s="193"/>
      <c r="AQ25" s="193"/>
      <c r="AR25" s="194"/>
    </row>
    <row r="26" spans="1:44" ht="18">
      <c r="A26" s="173"/>
      <c r="B26" s="174"/>
      <c r="C26" s="174"/>
      <c r="D26" s="174"/>
      <c r="E26" s="174"/>
      <c r="F26" s="174"/>
      <c r="G26" s="174"/>
      <c r="H26" s="174"/>
      <c r="I26" s="174"/>
      <c r="J26" s="175"/>
      <c r="K26" s="183" t="s">
        <v>173</v>
      </c>
      <c r="L26" s="184"/>
      <c r="M26" s="184"/>
      <c r="N26" s="185"/>
      <c r="O26" s="186">
        <v>0.3</v>
      </c>
      <c r="P26" s="187"/>
      <c r="Q26" s="187"/>
      <c r="R26" s="187"/>
      <c r="S26" s="188"/>
      <c r="T26" s="186">
        <v>0.85</v>
      </c>
      <c r="U26" s="187"/>
      <c r="V26" s="187"/>
      <c r="W26" s="187"/>
      <c r="X26" s="188"/>
      <c r="Y26" s="186">
        <v>0.21</v>
      </c>
      <c r="Z26" s="187"/>
      <c r="AA26" s="187"/>
      <c r="AB26" s="187"/>
      <c r="AC26" s="188"/>
      <c r="AD26" s="169">
        <v>0.26</v>
      </c>
      <c r="AE26" s="170"/>
      <c r="AF26" s="170"/>
      <c r="AG26" s="170"/>
      <c r="AH26" s="171"/>
      <c r="AI26" s="169">
        <v>0.3</v>
      </c>
      <c r="AJ26" s="170"/>
      <c r="AK26" s="170"/>
      <c r="AL26" s="170"/>
      <c r="AM26" s="171"/>
      <c r="AN26" s="192"/>
      <c r="AO26" s="193"/>
      <c r="AP26" s="193"/>
      <c r="AQ26" s="193"/>
      <c r="AR26" s="194"/>
    </row>
    <row r="27" spans="1:44" ht="18">
      <c r="A27" s="173"/>
      <c r="B27" s="174"/>
      <c r="C27" s="174"/>
      <c r="D27" s="174"/>
      <c r="E27" s="174"/>
      <c r="F27" s="174"/>
      <c r="G27" s="174"/>
      <c r="H27" s="174"/>
      <c r="I27" s="174"/>
      <c r="J27" s="175"/>
      <c r="K27" s="195" t="s">
        <v>174</v>
      </c>
      <c r="L27" s="184"/>
      <c r="M27" s="184"/>
      <c r="N27" s="185"/>
      <c r="O27" s="186">
        <v>0.26</v>
      </c>
      <c r="P27" s="187"/>
      <c r="Q27" s="187"/>
      <c r="R27" s="187"/>
      <c r="S27" s="188"/>
      <c r="T27" s="186">
        <v>0.79</v>
      </c>
      <c r="U27" s="187"/>
      <c r="V27" s="187"/>
      <c r="W27" s="187"/>
      <c r="X27" s="188"/>
      <c r="Y27" s="186">
        <v>0.2</v>
      </c>
      <c r="Z27" s="187"/>
      <c r="AA27" s="187"/>
      <c r="AB27" s="187"/>
      <c r="AC27" s="188"/>
      <c r="AD27" s="169">
        <v>0.19</v>
      </c>
      <c r="AE27" s="170"/>
      <c r="AF27" s="170"/>
      <c r="AG27" s="170"/>
      <c r="AH27" s="171"/>
      <c r="AI27" s="169">
        <v>0.15</v>
      </c>
      <c r="AJ27" s="170"/>
      <c r="AK27" s="170"/>
      <c r="AL27" s="170"/>
      <c r="AM27" s="171"/>
      <c r="AN27" s="192"/>
      <c r="AO27" s="193"/>
      <c r="AP27" s="193"/>
      <c r="AQ27" s="193"/>
      <c r="AR27" s="194"/>
    </row>
    <row r="28" spans="1:44" ht="18">
      <c r="A28" s="176"/>
      <c r="B28" s="177"/>
      <c r="C28" s="177"/>
      <c r="D28" s="177"/>
      <c r="E28" s="177"/>
      <c r="F28" s="177"/>
      <c r="G28" s="177"/>
      <c r="H28" s="177"/>
      <c r="I28" s="177"/>
      <c r="J28" s="178"/>
      <c r="K28" s="98" t="s">
        <v>175</v>
      </c>
      <c r="L28" s="132"/>
      <c r="M28" s="132"/>
      <c r="N28" s="132"/>
      <c r="O28" s="99"/>
      <c r="P28" s="99"/>
      <c r="Q28" s="99"/>
      <c r="R28" s="99"/>
      <c r="S28" s="131"/>
      <c r="T28" s="99"/>
      <c r="U28" s="99"/>
      <c r="V28" s="99"/>
      <c r="W28" s="99"/>
      <c r="X28" s="131"/>
      <c r="Y28" s="99"/>
      <c r="Z28" s="99"/>
      <c r="AA28" s="99"/>
      <c r="AB28" s="99"/>
      <c r="AC28" s="131"/>
      <c r="AD28" s="99"/>
      <c r="AE28" s="99"/>
      <c r="AF28" s="99"/>
      <c r="AG28" s="99"/>
      <c r="AH28" s="131"/>
      <c r="AI28" s="99"/>
      <c r="AJ28" s="99"/>
      <c r="AK28" s="99"/>
      <c r="AL28" s="99"/>
      <c r="AM28" s="131"/>
      <c r="AN28" s="133"/>
      <c r="AO28" s="133"/>
      <c r="AP28" s="133"/>
      <c r="AQ28" s="133"/>
      <c r="AR28" s="134"/>
    </row>
    <row r="29" spans="1:44" ht="7.5" customHeight="1">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row>
    <row r="30" spans="1:44" ht="18">
      <c r="A30" s="158" t="s">
        <v>211</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row>
    <row r="31" spans="1:44" ht="75.75" customHeight="1">
      <c r="A31" s="160" t="s">
        <v>109</v>
      </c>
      <c r="B31" s="160"/>
      <c r="C31" s="160"/>
      <c r="D31" s="160"/>
      <c r="E31" s="160"/>
      <c r="F31" s="160"/>
      <c r="G31" s="160"/>
      <c r="H31" s="160"/>
      <c r="I31" s="160"/>
      <c r="J31" s="160"/>
      <c r="K31" s="161" t="s">
        <v>197</v>
      </c>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3"/>
      <c r="AP31" s="163"/>
      <c r="AQ31" s="163"/>
      <c r="AR31" s="164"/>
    </row>
    <row r="32" spans="1:44" ht="45.75" customHeight="1">
      <c r="A32" s="165" t="s">
        <v>110</v>
      </c>
      <c r="B32" s="166"/>
      <c r="C32" s="166"/>
      <c r="D32" s="166"/>
      <c r="E32" s="166"/>
      <c r="F32" s="166"/>
      <c r="G32" s="166"/>
      <c r="H32" s="166"/>
      <c r="I32" s="166"/>
      <c r="J32" s="167"/>
      <c r="K32" s="161" t="s">
        <v>176</v>
      </c>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3"/>
      <c r="AP32" s="163"/>
      <c r="AQ32" s="163"/>
      <c r="AR32" s="164"/>
    </row>
    <row r="33" spans="1:44" ht="164.25" customHeight="1">
      <c r="A33" s="154" t="s">
        <v>111</v>
      </c>
      <c r="B33" s="154"/>
      <c r="C33" s="154"/>
      <c r="D33" s="154"/>
      <c r="E33" s="154"/>
      <c r="F33" s="154"/>
      <c r="G33" s="154"/>
      <c r="H33" s="154"/>
      <c r="I33" s="154"/>
      <c r="J33" s="154"/>
      <c r="K33" s="168" t="s">
        <v>198</v>
      </c>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4"/>
    </row>
    <row r="34" spans="1:44" ht="35.25" customHeight="1">
      <c r="A34" s="154" t="s">
        <v>112</v>
      </c>
      <c r="B34" s="154"/>
      <c r="C34" s="154"/>
      <c r="D34" s="154"/>
      <c r="E34" s="154"/>
      <c r="F34" s="154"/>
      <c r="G34" s="154"/>
      <c r="H34" s="154"/>
      <c r="I34" s="154"/>
      <c r="J34" s="154"/>
      <c r="K34" s="155" t="s">
        <v>192</v>
      </c>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7"/>
    </row>
  </sheetData>
  <sheetProtection/>
  <mergeCells count="106">
    <mergeCell ref="A1:AR1"/>
    <mergeCell ref="A2:AR2"/>
    <mergeCell ref="A3:E3"/>
    <mergeCell ref="F3:R3"/>
    <mergeCell ref="S3:W3"/>
    <mergeCell ref="X3:AR3"/>
    <mergeCell ref="A4:AR4"/>
    <mergeCell ref="A5:AR5"/>
    <mergeCell ref="A6:J6"/>
    <mergeCell ref="K6:Z6"/>
    <mergeCell ref="AA6:AR6"/>
    <mergeCell ref="A7:J7"/>
    <mergeCell ref="K7:AR7"/>
    <mergeCell ref="A8:J8"/>
    <mergeCell ref="K8:AR8"/>
    <mergeCell ref="A9:J9"/>
    <mergeCell ref="K9:AR9"/>
    <mergeCell ref="A10:J10"/>
    <mergeCell ref="K10:AR10"/>
    <mergeCell ref="K16:O16"/>
    <mergeCell ref="P16:Q16"/>
    <mergeCell ref="R16:U16"/>
    <mergeCell ref="A11:J11"/>
    <mergeCell ref="K11:AR11"/>
    <mergeCell ref="A12:J12"/>
    <mergeCell ref="K12:AR12"/>
    <mergeCell ref="A13:J13"/>
    <mergeCell ref="K13:AR13"/>
    <mergeCell ref="AD16:AG16"/>
    <mergeCell ref="AH16:AI16"/>
    <mergeCell ref="AJ16:AM16"/>
    <mergeCell ref="A14:J17"/>
    <mergeCell ref="K14:Q15"/>
    <mergeCell ref="R14:AO14"/>
    <mergeCell ref="R15:W15"/>
    <mergeCell ref="X15:AC15"/>
    <mergeCell ref="AD15:AI15"/>
    <mergeCell ref="AJ15:AO15"/>
    <mergeCell ref="AN16:AO16"/>
    <mergeCell ref="AN21:AR22"/>
    <mergeCell ref="AP16:AR16"/>
    <mergeCell ref="K17:AO17"/>
    <mergeCell ref="A18:J18"/>
    <mergeCell ref="K18:AR18"/>
    <mergeCell ref="A19:J19"/>
    <mergeCell ref="K19:AR19"/>
    <mergeCell ref="V16:W16"/>
    <mergeCell ref="X16:AA16"/>
    <mergeCell ref="AB16:AC16"/>
    <mergeCell ref="AI22:AL22"/>
    <mergeCell ref="A20:J20"/>
    <mergeCell ref="K20:AR20"/>
    <mergeCell ref="A21:J22"/>
    <mergeCell ref="K21:N21"/>
    <mergeCell ref="O21:S21"/>
    <mergeCell ref="T21:X21"/>
    <mergeCell ref="Y21:AC21"/>
    <mergeCell ref="AD21:AH21"/>
    <mergeCell ref="AI21:AM21"/>
    <mergeCell ref="K27:N27"/>
    <mergeCell ref="O27:S27"/>
    <mergeCell ref="T27:X27"/>
    <mergeCell ref="Y27:AC27"/>
    <mergeCell ref="AD27:AH27"/>
    <mergeCell ref="K22:N22"/>
    <mergeCell ref="O22:R22"/>
    <mergeCell ref="T22:W22"/>
    <mergeCell ref="Y22:AB22"/>
    <mergeCell ref="AD22:AG22"/>
    <mergeCell ref="AI24:AM24"/>
    <mergeCell ref="K25:N25"/>
    <mergeCell ref="O25:S25"/>
    <mergeCell ref="Y23:AC23"/>
    <mergeCell ref="AD23:AH23"/>
    <mergeCell ref="T25:X25"/>
    <mergeCell ref="Y25:AC25"/>
    <mergeCell ref="AD25:AH25"/>
    <mergeCell ref="Y26:AC26"/>
    <mergeCell ref="AD26:AH26"/>
    <mergeCell ref="AI26:AM26"/>
    <mergeCell ref="AI23:AM23"/>
    <mergeCell ref="AN23:AR27"/>
    <mergeCell ref="K24:N24"/>
    <mergeCell ref="O24:S24"/>
    <mergeCell ref="T24:X24"/>
    <mergeCell ref="Y24:AC24"/>
    <mergeCell ref="AD24:AH24"/>
    <mergeCell ref="AI27:AM27"/>
    <mergeCell ref="A29:AR29"/>
    <mergeCell ref="A23:J28"/>
    <mergeCell ref="K23:N23"/>
    <mergeCell ref="O23:S23"/>
    <mergeCell ref="T23:X23"/>
    <mergeCell ref="AI25:AM25"/>
    <mergeCell ref="K26:N26"/>
    <mergeCell ref="O26:S26"/>
    <mergeCell ref="T26:X26"/>
    <mergeCell ref="A34:J34"/>
    <mergeCell ref="K34:AR34"/>
    <mergeCell ref="A30:AR30"/>
    <mergeCell ref="A31:J31"/>
    <mergeCell ref="K31:AR31"/>
    <mergeCell ref="A32:J32"/>
    <mergeCell ref="K32:AR32"/>
    <mergeCell ref="A33:J33"/>
    <mergeCell ref="K33:AR33"/>
  </mergeCells>
  <hyperlinks>
    <hyperlink ref="F3:R3" r:id="rId1" display="臨海スポーツセンター"/>
    <hyperlink ref="K6:V6" r:id="rId2" display="大阪府立臨海スポーツセンター条例"/>
    <hyperlink ref="X3:AR3" r:id="rId3" display="http://www.pref.osaka.lg.jp/hokentaiku/"/>
    <hyperlink ref="AA6:AR6" r:id="rId4" display="大阪府立臨海スポーツセンター条例施行規則"/>
    <hyperlink ref="K34:AR34" r:id="rId5" display="導入済み：平成12年12月25日より　　（利用料金の詳細はこちら）"/>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3" r:id="rId7"/>
  <headerFooter>
    <oddHeader>&amp;R臨海スポーツセンター</oddHeader>
  </headerFooter>
  <rowBreaks count="1" manualBreakCount="1">
    <brk id="29" max="255" man="1"/>
  </rowBreaks>
  <drawing r:id="rId6"/>
</worksheet>
</file>

<file path=xl/worksheets/sheet2.xml><?xml version="1.0" encoding="utf-8"?>
<worksheet xmlns="http://schemas.openxmlformats.org/spreadsheetml/2006/main" xmlns:r="http://schemas.openxmlformats.org/officeDocument/2006/relationships">
  <sheetPr>
    <pageSetUpPr fitToPage="1"/>
  </sheetPr>
  <dimension ref="A1:I137"/>
  <sheetViews>
    <sheetView view="pageBreakPreview" zoomScaleSheetLayoutView="100" workbookViewId="0" topLeftCell="A1">
      <selection activeCell="I128" sqref="I128"/>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6" width="17.140625" style="15" customWidth="1"/>
    <col min="7" max="9" width="17.140625" style="16" customWidth="1"/>
  </cols>
  <sheetData>
    <row r="1" ht="18.75">
      <c r="A1" s="12" t="s">
        <v>134</v>
      </c>
    </row>
    <row r="2" spans="1:7" ht="11.25" customHeight="1">
      <c r="A2" s="89" t="s">
        <v>150</v>
      </c>
      <c r="B2" s="76"/>
      <c r="C2" s="76"/>
      <c r="D2" s="76"/>
      <c r="E2" s="76"/>
      <c r="F2" s="76"/>
      <c r="G2" s="76"/>
    </row>
    <row r="3" spans="1:9" ht="18" customHeight="1">
      <c r="A3" s="384" t="s">
        <v>127</v>
      </c>
      <c r="B3" s="384"/>
      <c r="C3" s="384"/>
      <c r="D3" s="384"/>
      <c r="H3" s="100"/>
      <c r="I3" s="100" t="s">
        <v>183</v>
      </c>
    </row>
    <row r="4" spans="1:9" ht="16.5" customHeight="1">
      <c r="A4" s="335" t="s">
        <v>0</v>
      </c>
      <c r="B4" s="336"/>
      <c r="C4" s="336"/>
      <c r="D4" s="337"/>
      <c r="E4" s="24" t="s">
        <v>142</v>
      </c>
      <c r="F4" s="24" t="s">
        <v>143</v>
      </c>
      <c r="G4" s="25" t="s">
        <v>144</v>
      </c>
      <c r="H4" s="25" t="s">
        <v>145</v>
      </c>
      <c r="I4" s="25" t="s">
        <v>199</v>
      </c>
    </row>
    <row r="5" spans="1:9" ht="16.5" customHeight="1">
      <c r="A5" s="385" t="s">
        <v>1</v>
      </c>
      <c r="B5" s="259" t="s">
        <v>2</v>
      </c>
      <c r="C5" s="387"/>
      <c r="D5" s="260"/>
      <c r="E5" s="41">
        <v>0</v>
      </c>
      <c r="F5" s="41">
        <v>0</v>
      </c>
      <c r="G5" s="41">
        <v>0</v>
      </c>
      <c r="H5" s="105">
        <v>0</v>
      </c>
      <c r="I5" s="105">
        <v>0</v>
      </c>
    </row>
    <row r="6" spans="1:9" ht="16.5" customHeight="1">
      <c r="A6" s="375"/>
      <c r="B6" s="259" t="s">
        <v>3</v>
      </c>
      <c r="C6" s="387"/>
      <c r="D6" s="260"/>
      <c r="E6" s="41">
        <v>13000</v>
      </c>
      <c r="F6" s="41">
        <v>13000</v>
      </c>
      <c r="G6" s="41">
        <v>13000</v>
      </c>
      <c r="H6" s="105">
        <v>11220</v>
      </c>
      <c r="I6" s="105">
        <v>16170</v>
      </c>
    </row>
    <row r="7" spans="1:9" ht="16.5" customHeight="1">
      <c r="A7" s="375"/>
      <c r="B7" s="259" t="s">
        <v>4</v>
      </c>
      <c r="C7" s="387"/>
      <c r="D7" s="260"/>
      <c r="E7" s="41">
        <v>4953</v>
      </c>
      <c r="F7" s="41">
        <v>4959</v>
      </c>
      <c r="G7" s="41">
        <v>4453</v>
      </c>
      <c r="H7" s="105">
        <v>3886</v>
      </c>
      <c r="I7" s="105">
        <v>3831</v>
      </c>
    </row>
    <row r="8" spans="1:9" ht="16.5" customHeight="1" thickBot="1">
      <c r="A8" s="375"/>
      <c r="B8" s="388" t="s">
        <v>5</v>
      </c>
      <c r="C8" s="389"/>
      <c r="D8" s="390"/>
      <c r="E8" s="42">
        <v>0</v>
      </c>
      <c r="F8" s="42">
        <v>0</v>
      </c>
      <c r="G8" s="42">
        <v>0</v>
      </c>
      <c r="H8" s="106">
        <v>0</v>
      </c>
      <c r="I8" s="106">
        <v>0</v>
      </c>
    </row>
    <row r="9" spans="1:9" ht="16.5" customHeight="1" thickBot="1">
      <c r="A9" s="386"/>
      <c r="B9" s="391" t="s">
        <v>6</v>
      </c>
      <c r="C9" s="392"/>
      <c r="D9" s="392"/>
      <c r="E9" s="77">
        <f>SUM(E5:E8)</f>
        <v>17953</v>
      </c>
      <c r="F9" s="77">
        <f>SUM(F5:F8)</f>
        <v>17959</v>
      </c>
      <c r="G9" s="77">
        <f>SUM(G5:G8)</f>
        <v>17453</v>
      </c>
      <c r="H9" s="142">
        <f>SUM(H5:H8)</f>
        <v>15106</v>
      </c>
      <c r="I9" s="107">
        <f>SUM(I5:I8)</f>
        <v>20001</v>
      </c>
    </row>
    <row r="10" spans="1:9" ht="16.5" customHeight="1">
      <c r="A10" s="373" t="s">
        <v>7</v>
      </c>
      <c r="B10" s="376" t="s">
        <v>79</v>
      </c>
      <c r="C10" s="376"/>
      <c r="D10" s="135" t="s">
        <v>8</v>
      </c>
      <c r="E10" s="46">
        <v>0</v>
      </c>
      <c r="F10" s="46">
        <v>0</v>
      </c>
      <c r="G10" s="46">
        <v>0</v>
      </c>
      <c r="H10" s="108">
        <v>0</v>
      </c>
      <c r="I10" s="108">
        <v>0</v>
      </c>
    </row>
    <row r="11" spans="1:9" ht="16.5" customHeight="1">
      <c r="A11" s="374"/>
      <c r="B11" s="377"/>
      <c r="C11" s="377"/>
      <c r="D11" s="136" t="s">
        <v>9</v>
      </c>
      <c r="E11" s="41">
        <v>0</v>
      </c>
      <c r="F11" s="41">
        <v>0</v>
      </c>
      <c r="G11" s="41">
        <v>0</v>
      </c>
      <c r="H11" s="105">
        <v>0</v>
      </c>
      <c r="I11" s="105">
        <v>0</v>
      </c>
    </row>
    <row r="12" spans="1:9" ht="16.5" customHeight="1">
      <c r="A12" s="374"/>
      <c r="B12" s="377"/>
      <c r="C12" s="377"/>
      <c r="D12" s="136" t="s">
        <v>10</v>
      </c>
      <c r="E12" s="58">
        <f>SUM(E10:E11)</f>
        <v>0</v>
      </c>
      <c r="F12" s="58">
        <f>SUM(F10:F11)</f>
        <v>0</v>
      </c>
      <c r="G12" s="58">
        <f>SUM(G10:G11)</f>
        <v>0</v>
      </c>
      <c r="H12" s="109">
        <f>SUM(H10:H11)</f>
        <v>0</v>
      </c>
      <c r="I12" s="109">
        <f>SUM(I10:I11)</f>
        <v>0</v>
      </c>
    </row>
    <row r="13" spans="1:9" ht="16.5" customHeight="1">
      <c r="A13" s="374"/>
      <c r="B13" s="378" t="s">
        <v>184</v>
      </c>
      <c r="C13" s="378"/>
      <c r="D13" s="136" t="s">
        <v>9</v>
      </c>
      <c r="E13" s="41">
        <v>38</v>
      </c>
      <c r="F13" s="105">
        <v>38</v>
      </c>
      <c r="G13" s="105">
        <v>38</v>
      </c>
      <c r="H13" s="105">
        <v>38</v>
      </c>
      <c r="I13" s="105">
        <v>38</v>
      </c>
    </row>
    <row r="14" spans="1:9" ht="16.5" customHeight="1" thickBot="1">
      <c r="A14" s="374"/>
      <c r="B14" s="379" t="s">
        <v>12</v>
      </c>
      <c r="C14" s="379"/>
      <c r="D14" s="137" t="s">
        <v>13</v>
      </c>
      <c r="E14" s="42">
        <v>51</v>
      </c>
      <c r="F14" s="106">
        <f>53+8351</f>
        <v>8404</v>
      </c>
      <c r="G14" s="106">
        <f>50+20317</f>
        <v>20367</v>
      </c>
      <c r="H14" s="106">
        <f>50+23698</f>
        <v>23748</v>
      </c>
      <c r="I14" s="106">
        <v>50</v>
      </c>
    </row>
    <row r="15" spans="1:9" ht="16.5" customHeight="1" thickBot="1">
      <c r="A15" s="375"/>
      <c r="B15" s="380" t="s">
        <v>6</v>
      </c>
      <c r="C15" s="381"/>
      <c r="D15" s="381"/>
      <c r="E15" s="78">
        <f>E12+E13+E14</f>
        <v>89</v>
      </c>
      <c r="F15" s="78">
        <f>F12+F13+F14</f>
        <v>8442</v>
      </c>
      <c r="G15" s="78">
        <f>G12+G13+G14</f>
        <v>20405</v>
      </c>
      <c r="H15" s="141">
        <f>H12+H13+H14</f>
        <v>23786</v>
      </c>
      <c r="I15" s="110">
        <f>I12+I13+I14</f>
        <v>88</v>
      </c>
    </row>
    <row r="16" spans="1:9" ht="16.5" customHeight="1" thickBot="1">
      <c r="A16" s="382" t="s">
        <v>14</v>
      </c>
      <c r="B16" s="383"/>
      <c r="C16" s="383"/>
      <c r="D16" s="383"/>
      <c r="E16" s="77">
        <f>E15-E9</f>
        <v>-17864</v>
      </c>
      <c r="F16" s="77">
        <f>F15-F9</f>
        <v>-9517</v>
      </c>
      <c r="G16" s="77">
        <f>G15-G9</f>
        <v>2952</v>
      </c>
      <c r="H16" s="142">
        <f>H15-H9</f>
        <v>8680</v>
      </c>
      <c r="I16" s="107">
        <f>I15-I9</f>
        <v>-19913</v>
      </c>
    </row>
    <row r="17" spans="1:9" ht="8.25" customHeight="1">
      <c r="A17" s="6"/>
      <c r="B17" s="6"/>
      <c r="C17" s="6"/>
      <c r="D17" s="6"/>
      <c r="E17" s="43"/>
      <c r="F17" s="43"/>
      <c r="G17" s="43"/>
      <c r="H17" s="111"/>
      <c r="I17" s="111"/>
    </row>
    <row r="18" spans="1:9" ht="16.5" customHeight="1">
      <c r="A18" s="362" t="s">
        <v>15</v>
      </c>
      <c r="B18" s="363"/>
      <c r="C18" s="363"/>
      <c r="D18" s="364"/>
      <c r="E18" s="41">
        <v>507</v>
      </c>
      <c r="F18" s="41">
        <v>3017</v>
      </c>
      <c r="G18" s="41">
        <v>2866</v>
      </c>
      <c r="H18" s="105">
        <v>2866</v>
      </c>
      <c r="I18" s="105">
        <v>2866</v>
      </c>
    </row>
    <row r="19" spans="1:9" ht="8.25" customHeight="1">
      <c r="A19" s="6"/>
      <c r="B19" s="6"/>
      <c r="C19" s="6"/>
      <c r="D19" s="6"/>
      <c r="H19" s="88"/>
      <c r="I19" s="88"/>
    </row>
    <row r="20" spans="1:9" ht="18" customHeight="1">
      <c r="A20" s="299" t="s">
        <v>16</v>
      </c>
      <c r="B20" s="300"/>
      <c r="C20" s="300"/>
      <c r="D20" s="300"/>
      <c r="E20" s="300"/>
      <c r="F20" s="300"/>
      <c r="G20" s="300"/>
      <c r="H20" s="300"/>
      <c r="I20" s="301"/>
    </row>
    <row r="21" spans="1:9" ht="51" customHeight="1">
      <c r="A21" s="365"/>
      <c r="B21" s="269"/>
      <c r="C21" s="269"/>
      <c r="D21" s="269"/>
      <c r="E21" s="269"/>
      <c r="F21" s="269"/>
      <c r="G21" s="269"/>
      <c r="H21" s="269"/>
      <c r="I21" s="270"/>
    </row>
    <row r="22" ht="6" customHeight="1"/>
    <row r="23" ht="18">
      <c r="A23" s="1" t="s">
        <v>17</v>
      </c>
    </row>
    <row r="24" spans="1:9" ht="18" customHeight="1">
      <c r="A24" s="366" t="s">
        <v>18</v>
      </c>
      <c r="B24" s="366"/>
      <c r="C24" s="366"/>
      <c r="G24" s="67"/>
      <c r="H24" s="68"/>
      <c r="I24" s="68"/>
    </row>
    <row r="25" spans="1:9" ht="18" customHeight="1">
      <c r="A25" s="367" t="s">
        <v>128</v>
      </c>
      <c r="B25" s="368"/>
      <c r="C25" s="368"/>
      <c r="D25" s="369"/>
      <c r="G25" s="66"/>
      <c r="H25" s="100"/>
      <c r="I25" s="100" t="s">
        <v>183</v>
      </c>
    </row>
    <row r="26" spans="1:9" ht="16.5" customHeight="1">
      <c r="A26" s="370" t="s">
        <v>0</v>
      </c>
      <c r="B26" s="371"/>
      <c r="C26" s="371"/>
      <c r="D26" s="372"/>
      <c r="E26" s="24" t="s">
        <v>186</v>
      </c>
      <c r="F26" s="24" t="s">
        <v>187</v>
      </c>
      <c r="G26" s="25" t="s">
        <v>188</v>
      </c>
      <c r="H26" s="25" t="s">
        <v>189</v>
      </c>
      <c r="I26" s="25" t="s">
        <v>200</v>
      </c>
    </row>
    <row r="27" spans="1:9" ht="16.5" customHeight="1">
      <c r="A27" s="352" t="s">
        <v>125</v>
      </c>
      <c r="B27" s="359" t="s">
        <v>19</v>
      </c>
      <c r="C27" s="360"/>
      <c r="D27" s="361"/>
      <c r="E27" s="58">
        <f>SUM(E28:E32)</f>
        <v>0</v>
      </c>
      <c r="F27" s="60">
        <f>SUM(F28:F32)</f>
        <v>0</v>
      </c>
      <c r="G27" s="60">
        <f>SUM(G28:G32)</f>
        <v>0</v>
      </c>
      <c r="H27" s="113">
        <f>SUM(H28:H32)</f>
        <v>0</v>
      </c>
      <c r="I27" s="113">
        <f>SUM(I28:I32)</f>
        <v>0</v>
      </c>
    </row>
    <row r="28" spans="1:9" ht="16.5" customHeight="1">
      <c r="A28" s="353"/>
      <c r="B28" s="27"/>
      <c r="C28" s="344" t="s">
        <v>20</v>
      </c>
      <c r="D28" s="345"/>
      <c r="E28" s="41">
        <v>0</v>
      </c>
      <c r="F28" s="44">
        <v>0</v>
      </c>
      <c r="G28" s="44">
        <v>0</v>
      </c>
      <c r="H28" s="112">
        <v>0</v>
      </c>
      <c r="I28" s="112">
        <v>0</v>
      </c>
    </row>
    <row r="29" spans="1:9" ht="16.5" customHeight="1">
      <c r="A29" s="353"/>
      <c r="B29" s="27"/>
      <c r="C29" s="344" t="s">
        <v>21</v>
      </c>
      <c r="D29" s="345"/>
      <c r="E29" s="41">
        <v>0</v>
      </c>
      <c r="F29" s="44">
        <v>0</v>
      </c>
      <c r="G29" s="44">
        <v>0</v>
      </c>
      <c r="H29" s="112">
        <v>0</v>
      </c>
      <c r="I29" s="112">
        <v>0</v>
      </c>
    </row>
    <row r="30" spans="1:9" ht="16.5" customHeight="1">
      <c r="A30" s="353"/>
      <c r="B30" s="27"/>
      <c r="C30" s="344" t="s">
        <v>22</v>
      </c>
      <c r="D30" s="345"/>
      <c r="E30" s="41">
        <v>0</v>
      </c>
      <c r="F30" s="44">
        <v>0</v>
      </c>
      <c r="G30" s="44">
        <v>0</v>
      </c>
      <c r="H30" s="112">
        <v>0</v>
      </c>
      <c r="I30" s="112">
        <v>0</v>
      </c>
    </row>
    <row r="31" spans="1:9" ht="16.5" customHeight="1">
      <c r="A31" s="353"/>
      <c r="B31" s="27"/>
      <c r="C31" s="344" t="s">
        <v>23</v>
      </c>
      <c r="D31" s="345"/>
      <c r="E31" s="41">
        <v>0</v>
      </c>
      <c r="F31" s="44">
        <v>0</v>
      </c>
      <c r="G31" s="44">
        <v>0</v>
      </c>
      <c r="H31" s="112">
        <v>0</v>
      </c>
      <c r="I31" s="112">
        <v>0</v>
      </c>
    </row>
    <row r="32" spans="1:9" ht="16.5" customHeight="1">
      <c r="A32" s="353"/>
      <c r="B32" s="28"/>
      <c r="C32" s="344" t="s">
        <v>24</v>
      </c>
      <c r="D32" s="345"/>
      <c r="E32" s="41">
        <v>0</v>
      </c>
      <c r="F32" s="44">
        <v>0</v>
      </c>
      <c r="G32" s="44">
        <v>0</v>
      </c>
      <c r="H32" s="112">
        <v>0</v>
      </c>
      <c r="I32" s="112">
        <v>0</v>
      </c>
    </row>
    <row r="33" spans="1:9" ht="16.5" customHeight="1">
      <c r="A33" s="353"/>
      <c r="B33" s="359" t="s">
        <v>25</v>
      </c>
      <c r="C33" s="360"/>
      <c r="D33" s="361"/>
      <c r="E33" s="58">
        <f>SUM(E34:E43)</f>
        <v>1546371.481</v>
      </c>
      <c r="F33" s="60">
        <f>SUM(F34:F43)</f>
        <v>1499797417</v>
      </c>
      <c r="G33" s="60">
        <f>SUM(G34:G43)</f>
        <v>1453223353</v>
      </c>
      <c r="H33" s="113">
        <f>SUM(H34:H43)</f>
        <v>1410528147</v>
      </c>
      <c r="I33" s="113">
        <f>SUM(I34:I43)</f>
        <v>1393501810</v>
      </c>
    </row>
    <row r="34" spans="1:9" ht="16.5" customHeight="1">
      <c r="A34" s="353"/>
      <c r="B34" s="29"/>
      <c r="C34" s="344" t="s">
        <v>27</v>
      </c>
      <c r="D34" s="345"/>
      <c r="E34" s="41">
        <v>1136028</v>
      </c>
      <c r="F34" s="44">
        <v>1136028000</v>
      </c>
      <c r="G34" s="44">
        <v>1136028000</v>
      </c>
      <c r="H34" s="112">
        <v>1136028000</v>
      </c>
      <c r="I34" s="112">
        <v>1136028000</v>
      </c>
    </row>
    <row r="35" spans="1:9" ht="16.5" customHeight="1">
      <c r="A35" s="353"/>
      <c r="B35" s="29"/>
      <c r="C35" s="344" t="s">
        <v>28</v>
      </c>
      <c r="D35" s="345"/>
      <c r="E35" s="41">
        <v>373789.413</v>
      </c>
      <c r="F35" s="44">
        <v>328909953</v>
      </c>
      <c r="G35" s="44">
        <v>284030493</v>
      </c>
      <c r="H35" s="112">
        <v>241511511</v>
      </c>
      <c r="I35" s="112">
        <v>226339618</v>
      </c>
    </row>
    <row r="36" spans="1:9" ht="16.5" customHeight="1">
      <c r="A36" s="353"/>
      <c r="B36" s="29"/>
      <c r="C36" s="344" t="s">
        <v>29</v>
      </c>
      <c r="D36" s="345"/>
      <c r="E36" s="41">
        <v>3892.466</v>
      </c>
      <c r="F36" s="44">
        <v>3292850</v>
      </c>
      <c r="G36" s="44">
        <v>2693234</v>
      </c>
      <c r="H36" s="112">
        <v>2093618</v>
      </c>
      <c r="I36" s="112">
        <v>1494002</v>
      </c>
    </row>
    <row r="37" spans="1:9" ht="16.5" customHeight="1">
      <c r="A37" s="353"/>
      <c r="B37" s="29"/>
      <c r="C37" s="344" t="s">
        <v>30</v>
      </c>
      <c r="D37" s="345"/>
      <c r="E37" s="41">
        <v>0</v>
      </c>
      <c r="F37" s="44">
        <v>0</v>
      </c>
      <c r="G37" s="44">
        <v>0</v>
      </c>
      <c r="H37" s="112">
        <v>0</v>
      </c>
      <c r="I37" s="112">
        <v>0</v>
      </c>
    </row>
    <row r="38" spans="1:9" ht="16.5" customHeight="1">
      <c r="A38" s="353"/>
      <c r="B38" s="29"/>
      <c r="C38" s="344" t="s">
        <v>31</v>
      </c>
      <c r="D38" s="345"/>
      <c r="E38" s="41">
        <v>6310.413</v>
      </c>
      <c r="F38" s="44">
        <v>5215425</v>
      </c>
      <c r="G38" s="44">
        <v>4120437</v>
      </c>
      <c r="H38" s="112">
        <v>4543829</v>
      </c>
      <c r="I38" s="112">
        <v>3289001</v>
      </c>
    </row>
    <row r="39" spans="1:9" ht="16.5" customHeight="1">
      <c r="A39" s="353"/>
      <c r="B39" s="29"/>
      <c r="C39" s="344" t="s">
        <v>32</v>
      </c>
      <c r="D39" s="345"/>
      <c r="E39" s="41">
        <v>0</v>
      </c>
      <c r="F39" s="44">
        <v>0</v>
      </c>
      <c r="G39" s="44">
        <v>0</v>
      </c>
      <c r="H39" s="112">
        <v>0</v>
      </c>
      <c r="I39" s="112">
        <v>0</v>
      </c>
    </row>
    <row r="40" spans="1:9" ht="16.5" customHeight="1">
      <c r="A40" s="353"/>
      <c r="B40" s="29"/>
      <c r="C40" s="344" t="s">
        <v>33</v>
      </c>
      <c r="D40" s="345"/>
      <c r="E40" s="41">
        <v>26351.189</v>
      </c>
      <c r="F40" s="44">
        <v>26351189</v>
      </c>
      <c r="G40" s="44">
        <v>26351189</v>
      </c>
      <c r="H40" s="112">
        <v>26351189</v>
      </c>
      <c r="I40" s="112">
        <v>26351189</v>
      </c>
    </row>
    <row r="41" spans="1:9" ht="16.5" customHeight="1">
      <c r="A41" s="353"/>
      <c r="B41" s="29"/>
      <c r="C41" s="344" t="s">
        <v>34</v>
      </c>
      <c r="D41" s="345"/>
      <c r="E41" s="41">
        <v>0</v>
      </c>
      <c r="F41" s="44">
        <v>0</v>
      </c>
      <c r="G41" s="44">
        <v>0</v>
      </c>
      <c r="H41" s="112">
        <v>0</v>
      </c>
      <c r="I41" s="112">
        <v>0</v>
      </c>
    </row>
    <row r="42" spans="1:9" ht="16.5" customHeight="1">
      <c r="A42" s="353"/>
      <c r="B42" s="29"/>
      <c r="C42" s="344" t="s">
        <v>35</v>
      </c>
      <c r="D42" s="345"/>
      <c r="E42" s="41">
        <v>0</v>
      </c>
      <c r="F42" s="44">
        <v>0</v>
      </c>
      <c r="G42" s="44">
        <v>0</v>
      </c>
      <c r="H42" s="112">
        <v>0</v>
      </c>
      <c r="I42" s="112">
        <v>0</v>
      </c>
    </row>
    <row r="43" spans="1:9" ht="16.5" customHeight="1" thickBot="1">
      <c r="A43" s="353"/>
      <c r="B43" s="29"/>
      <c r="C43" s="346" t="s">
        <v>36</v>
      </c>
      <c r="D43" s="347"/>
      <c r="E43" s="42">
        <v>0</v>
      </c>
      <c r="F43" s="45">
        <v>0</v>
      </c>
      <c r="G43" s="45">
        <v>0</v>
      </c>
      <c r="H43" s="112">
        <v>0</v>
      </c>
      <c r="I43" s="112">
        <v>0</v>
      </c>
    </row>
    <row r="44" spans="1:9" ht="16.5" customHeight="1" thickBot="1">
      <c r="A44" s="355"/>
      <c r="B44" s="348" t="s">
        <v>37</v>
      </c>
      <c r="C44" s="349"/>
      <c r="D44" s="349"/>
      <c r="E44" s="77">
        <f>E27+E33</f>
        <v>1546371.481</v>
      </c>
      <c r="F44" s="79">
        <f>F27+F33</f>
        <v>1499797417</v>
      </c>
      <c r="G44" s="79">
        <f>G27+G33</f>
        <v>1453223353</v>
      </c>
      <c r="H44" s="143">
        <f>H27+H33</f>
        <v>1410528147</v>
      </c>
      <c r="I44" s="118">
        <f>I27+I33</f>
        <v>1393501810</v>
      </c>
    </row>
    <row r="45" spans="1:9" ht="16.5" customHeight="1">
      <c r="A45" s="352" t="s">
        <v>126</v>
      </c>
      <c r="B45" s="356" t="s">
        <v>38</v>
      </c>
      <c r="C45" s="357"/>
      <c r="D45" s="358"/>
      <c r="E45" s="59">
        <f>SUM(E46:E49)</f>
        <v>18924.473</v>
      </c>
      <c r="F45" s="61">
        <f>SUM(F46:F49)</f>
        <v>131124527</v>
      </c>
      <c r="G45" s="61">
        <f>SUM(G46:G49)</f>
        <v>55632735</v>
      </c>
      <c r="H45" s="121">
        <f>SUM(H46:H49)</f>
        <v>1336465</v>
      </c>
      <c r="I45" s="121">
        <f>SUM(I46:I49)</f>
        <v>5057632</v>
      </c>
    </row>
    <row r="46" spans="1:9" ht="16.5" customHeight="1">
      <c r="A46" s="353"/>
      <c r="B46" s="29"/>
      <c r="C46" s="344" t="s">
        <v>39</v>
      </c>
      <c r="D46" s="345"/>
      <c r="E46" s="41">
        <v>18801</v>
      </c>
      <c r="F46" s="44">
        <v>131001000</v>
      </c>
      <c r="G46" s="44">
        <v>55511000</v>
      </c>
      <c r="H46" s="112">
        <v>1221000</v>
      </c>
      <c r="I46" s="112">
        <v>4941000</v>
      </c>
    </row>
    <row r="47" spans="1:9" ht="16.5" customHeight="1">
      <c r="A47" s="353"/>
      <c r="B47" s="29"/>
      <c r="C47" s="344" t="s">
        <v>40</v>
      </c>
      <c r="D47" s="345"/>
      <c r="E47" s="41">
        <v>123.473</v>
      </c>
      <c r="F47" s="44">
        <v>123527</v>
      </c>
      <c r="G47" s="44">
        <v>121735</v>
      </c>
      <c r="H47" s="112">
        <v>115465</v>
      </c>
      <c r="I47" s="112">
        <v>116632</v>
      </c>
    </row>
    <row r="48" spans="1:9" ht="16.5" customHeight="1">
      <c r="A48" s="353"/>
      <c r="B48" s="29"/>
      <c r="C48" s="344" t="s">
        <v>41</v>
      </c>
      <c r="D48" s="345"/>
      <c r="E48" s="41">
        <v>0</v>
      </c>
      <c r="F48" s="44">
        <v>0</v>
      </c>
      <c r="G48" s="44">
        <v>0</v>
      </c>
      <c r="H48" s="112">
        <v>0</v>
      </c>
      <c r="I48" s="112">
        <v>0</v>
      </c>
    </row>
    <row r="49" spans="1:9" ht="16.5" customHeight="1">
      <c r="A49" s="353"/>
      <c r="B49" s="29"/>
      <c r="C49" s="344" t="s">
        <v>42</v>
      </c>
      <c r="D49" s="345"/>
      <c r="E49" s="41">
        <v>0</v>
      </c>
      <c r="F49" s="44">
        <v>0</v>
      </c>
      <c r="G49" s="44">
        <v>0</v>
      </c>
      <c r="H49" s="112">
        <v>0</v>
      </c>
      <c r="I49" s="112">
        <v>0</v>
      </c>
    </row>
    <row r="50" spans="1:9" ht="16.5" customHeight="1">
      <c r="A50" s="353"/>
      <c r="B50" s="359" t="s">
        <v>43</v>
      </c>
      <c r="C50" s="360"/>
      <c r="D50" s="361"/>
      <c r="E50" s="58">
        <f>SUM(E51:E53)</f>
        <v>218475.709</v>
      </c>
      <c r="F50" s="60">
        <f>SUM(F51:F53)</f>
        <v>87421426</v>
      </c>
      <c r="G50" s="60">
        <f>SUM(G51:G53)</f>
        <v>155860936</v>
      </c>
      <c r="H50" s="113">
        <f>SUM(H51:H53)</f>
        <v>208541636</v>
      </c>
      <c r="I50" s="113">
        <f>SUM(I51:I53)</f>
        <v>203521996</v>
      </c>
    </row>
    <row r="51" spans="1:9" ht="16.5" customHeight="1">
      <c r="A51" s="353"/>
      <c r="B51" s="29"/>
      <c r="C51" s="344" t="s">
        <v>39</v>
      </c>
      <c r="D51" s="345"/>
      <c r="E51" s="41">
        <v>216796.5</v>
      </c>
      <c r="F51" s="44">
        <v>85795500</v>
      </c>
      <c r="G51" s="44">
        <v>154284500</v>
      </c>
      <c r="H51" s="112">
        <v>207063500</v>
      </c>
      <c r="I51" s="112">
        <v>202122500</v>
      </c>
    </row>
    <row r="52" spans="1:9" ht="16.5" customHeight="1">
      <c r="A52" s="353"/>
      <c r="B52" s="29"/>
      <c r="C52" s="344" t="s">
        <v>44</v>
      </c>
      <c r="D52" s="345"/>
      <c r="E52" s="41">
        <v>1679.209</v>
      </c>
      <c r="F52" s="44">
        <v>1625926</v>
      </c>
      <c r="G52" s="44">
        <v>1576436</v>
      </c>
      <c r="H52" s="112">
        <v>1478136</v>
      </c>
      <c r="I52" s="112">
        <v>1399496</v>
      </c>
    </row>
    <row r="53" spans="1:9" ht="16.5" customHeight="1" thickBot="1">
      <c r="A53" s="353"/>
      <c r="B53" s="29"/>
      <c r="C53" s="346" t="s">
        <v>41</v>
      </c>
      <c r="D53" s="347"/>
      <c r="E53" s="42">
        <v>0</v>
      </c>
      <c r="F53" s="45">
        <v>0</v>
      </c>
      <c r="G53" s="45">
        <v>0</v>
      </c>
      <c r="H53" s="117">
        <v>0</v>
      </c>
      <c r="I53" s="145">
        <v>0</v>
      </c>
    </row>
    <row r="54" spans="1:9" ht="16.5" customHeight="1" thickBot="1">
      <c r="A54" s="354"/>
      <c r="B54" s="348" t="s">
        <v>138</v>
      </c>
      <c r="C54" s="349"/>
      <c r="D54" s="349"/>
      <c r="E54" s="77">
        <f>E45+E50</f>
        <v>237400.182</v>
      </c>
      <c r="F54" s="79">
        <f>F45+F50</f>
        <v>218545953</v>
      </c>
      <c r="G54" s="79">
        <f>G45+G50</f>
        <v>211493671</v>
      </c>
      <c r="H54" s="143">
        <f>H45+H50</f>
        <v>209878101</v>
      </c>
      <c r="I54" s="118">
        <f>I45+I50</f>
        <v>208579628</v>
      </c>
    </row>
    <row r="55" spans="1:9" ht="16.5" customHeight="1" thickBot="1">
      <c r="A55" s="354"/>
      <c r="B55" s="350" t="s">
        <v>45</v>
      </c>
      <c r="C55" s="351"/>
      <c r="D55" s="351"/>
      <c r="E55" s="77">
        <f>E44-E54</f>
        <v>1308971.2989999999</v>
      </c>
      <c r="F55" s="79">
        <f>F44-F54</f>
        <v>1281251464</v>
      </c>
      <c r="G55" s="79">
        <f>G44-G54</f>
        <v>1241729682</v>
      </c>
      <c r="H55" s="143">
        <f>H44-H54</f>
        <v>1200650046</v>
      </c>
      <c r="I55" s="118">
        <f>I44-I54</f>
        <v>1184922182</v>
      </c>
    </row>
    <row r="56" spans="1:9" ht="16.5" customHeight="1" thickBot="1">
      <c r="A56" s="355"/>
      <c r="B56" s="350" t="s">
        <v>46</v>
      </c>
      <c r="C56" s="351"/>
      <c r="D56" s="351"/>
      <c r="E56" s="77">
        <f>SUM(E54:E55)</f>
        <v>1546371.481</v>
      </c>
      <c r="F56" s="79">
        <f>SUM(F54:F55)</f>
        <v>1499797417</v>
      </c>
      <c r="G56" s="79">
        <f>SUM(G54:G55)</f>
        <v>1453223353</v>
      </c>
      <c r="H56" s="143">
        <f>SUM(H54:H55)</f>
        <v>1410528147</v>
      </c>
      <c r="I56" s="118">
        <f>SUM(I54:I55)</f>
        <v>1393501810</v>
      </c>
    </row>
    <row r="57" spans="1:9" ht="8.25" customHeight="1">
      <c r="A57" s="11"/>
      <c r="B57" s="6"/>
      <c r="C57" s="6"/>
      <c r="D57" s="6"/>
      <c r="E57" s="43"/>
      <c r="F57" s="43"/>
      <c r="G57" s="20"/>
      <c r="H57" s="122"/>
      <c r="I57" s="122"/>
    </row>
    <row r="58" spans="1:9" ht="16.5" customHeight="1">
      <c r="A58" s="335" t="s">
        <v>141</v>
      </c>
      <c r="B58" s="336"/>
      <c r="C58" s="336"/>
      <c r="D58" s="337"/>
      <c r="E58" s="101">
        <f>E54*1000/D61</f>
        <v>26.856837441253543</v>
      </c>
      <c r="F58" s="101">
        <f>F54/D61</f>
        <v>24.72387798407348</v>
      </c>
      <c r="G58" s="101">
        <f>G54/D63</f>
        <v>23.930890385887256</v>
      </c>
      <c r="H58" s="123">
        <f>H54/D63</f>
        <v>23.748085726069668</v>
      </c>
      <c r="I58" s="123">
        <f>I54/D63</f>
        <v>23.601161163811565</v>
      </c>
    </row>
    <row r="59" spans="1:9" s="21" customFormat="1" ht="12" customHeight="1">
      <c r="A59" s="75" t="s">
        <v>47</v>
      </c>
      <c r="B59" s="4"/>
      <c r="C59" s="4"/>
      <c r="D59" s="4"/>
      <c r="E59" s="63"/>
      <c r="F59" s="22"/>
      <c r="G59" s="23"/>
      <c r="H59" s="20"/>
      <c r="I59" s="146"/>
    </row>
    <row r="60" spans="1:9" s="21" customFormat="1" ht="13.5" customHeight="1">
      <c r="A60" s="69" t="s">
        <v>149</v>
      </c>
      <c r="B60" s="69"/>
      <c r="C60" s="69"/>
      <c r="D60" s="69"/>
      <c r="E60" s="71"/>
      <c r="F60" s="70"/>
      <c r="G60" s="72"/>
      <c r="H60" s="73"/>
      <c r="I60" s="147"/>
    </row>
    <row r="61" spans="1:9" s="21" customFormat="1" ht="13.5" customHeight="1">
      <c r="A61" s="74" t="s">
        <v>151</v>
      </c>
      <c r="B61" s="69"/>
      <c r="C61" s="69"/>
      <c r="D61" s="102">
        <v>8839469</v>
      </c>
      <c r="E61" s="71"/>
      <c r="F61" s="70"/>
      <c r="G61" s="72"/>
      <c r="H61" s="73"/>
      <c r="I61" s="147"/>
    </row>
    <row r="62" spans="1:9" s="21" customFormat="1" ht="13.5" customHeight="1">
      <c r="A62" s="69" t="s">
        <v>216</v>
      </c>
      <c r="B62" s="69"/>
      <c r="C62" s="69"/>
      <c r="D62" s="69"/>
      <c r="E62" s="71"/>
      <c r="F62" s="70"/>
      <c r="G62" s="72"/>
      <c r="H62" s="73"/>
      <c r="I62" s="147"/>
    </row>
    <row r="63" spans="1:9" s="21" customFormat="1" ht="13.5" customHeight="1">
      <c r="A63" s="74" t="s">
        <v>152</v>
      </c>
      <c r="B63" s="69"/>
      <c r="C63" s="69"/>
      <c r="D63" s="102">
        <v>8837685</v>
      </c>
      <c r="E63" s="71"/>
      <c r="F63" s="70"/>
      <c r="G63" s="72"/>
      <c r="H63" s="73"/>
      <c r="I63" s="147"/>
    </row>
    <row r="64" spans="1:9" ht="18">
      <c r="A64" s="47" t="s">
        <v>48</v>
      </c>
      <c r="B64" s="6"/>
      <c r="C64" s="6"/>
      <c r="D64" s="6"/>
      <c r="I64" s="148"/>
    </row>
    <row r="65" spans="1:9" ht="18" customHeight="1">
      <c r="A65" s="338" t="s">
        <v>129</v>
      </c>
      <c r="B65" s="338"/>
      <c r="C65" s="338"/>
      <c r="D65" s="338"/>
      <c r="H65" s="100"/>
      <c r="I65" s="149" t="s">
        <v>183</v>
      </c>
    </row>
    <row r="66" spans="1:9" ht="16.5" customHeight="1">
      <c r="A66" s="339" t="s">
        <v>0</v>
      </c>
      <c r="B66" s="340"/>
      <c r="C66" s="340"/>
      <c r="D66" s="341"/>
      <c r="E66" s="24" t="s">
        <v>186</v>
      </c>
      <c r="F66" s="24" t="s">
        <v>187</v>
      </c>
      <c r="G66" s="25" t="s">
        <v>188</v>
      </c>
      <c r="H66" s="25" t="s">
        <v>189</v>
      </c>
      <c r="I66" s="25" t="s">
        <v>200</v>
      </c>
    </row>
    <row r="67" spans="1:9" ht="16.5" customHeight="1">
      <c r="A67" s="272" t="s">
        <v>49</v>
      </c>
      <c r="B67" s="330" t="s">
        <v>50</v>
      </c>
      <c r="C67" s="331"/>
      <c r="D67" s="332"/>
      <c r="E67" s="58">
        <f>SUM(E68:E73)</f>
        <v>89466.49100000001</v>
      </c>
      <c r="F67" s="60">
        <f>SUM(F68:F73)</f>
        <v>11058739</v>
      </c>
      <c r="G67" s="60">
        <f>SUM(G68:G73)</f>
        <v>16887330</v>
      </c>
      <c r="H67" s="113">
        <f>SUM(H68:H73)</f>
        <v>7021410</v>
      </c>
      <c r="I67" s="113">
        <f>SUM(I68:I73)</f>
        <v>16034150</v>
      </c>
    </row>
    <row r="68" spans="1:9" ht="16.5" customHeight="1">
      <c r="A68" s="342"/>
      <c r="B68" s="31"/>
      <c r="C68" s="315" t="s">
        <v>51</v>
      </c>
      <c r="D68" s="316"/>
      <c r="E68" s="41">
        <v>0</v>
      </c>
      <c r="F68" s="44">
        <v>0</v>
      </c>
      <c r="G68" s="44">
        <v>0</v>
      </c>
      <c r="H68" s="112">
        <v>0</v>
      </c>
      <c r="I68" s="112">
        <v>0</v>
      </c>
    </row>
    <row r="69" spans="1:9" ht="16.5" customHeight="1">
      <c r="A69" s="342"/>
      <c r="B69" s="31"/>
      <c r="C69" s="315" t="s">
        <v>52</v>
      </c>
      <c r="D69" s="316"/>
      <c r="E69" s="41">
        <v>4872.52</v>
      </c>
      <c r="F69" s="44">
        <v>3823400</v>
      </c>
      <c r="G69" s="44">
        <v>3886520</v>
      </c>
      <c r="H69" s="112">
        <v>3831410</v>
      </c>
      <c r="I69" s="112">
        <v>4814150</v>
      </c>
    </row>
    <row r="70" spans="1:9" ht="16.5" customHeight="1">
      <c r="A70" s="342"/>
      <c r="B70" s="31"/>
      <c r="C70" s="315" t="s">
        <v>53</v>
      </c>
      <c r="D70" s="316"/>
      <c r="E70" s="41">
        <v>0</v>
      </c>
      <c r="F70" s="44">
        <v>0</v>
      </c>
      <c r="G70" s="44">
        <v>0</v>
      </c>
      <c r="H70" s="112">
        <v>0</v>
      </c>
      <c r="I70" s="112">
        <v>0</v>
      </c>
    </row>
    <row r="71" spans="1:9" ht="16.5" customHeight="1">
      <c r="A71" s="342"/>
      <c r="B71" s="31"/>
      <c r="C71" s="315" t="s">
        <v>54</v>
      </c>
      <c r="D71" s="316"/>
      <c r="E71" s="41">
        <v>0</v>
      </c>
      <c r="F71" s="44">
        <v>0</v>
      </c>
      <c r="G71" s="44">
        <v>0</v>
      </c>
      <c r="H71" s="112">
        <v>0</v>
      </c>
      <c r="I71" s="112">
        <v>0</v>
      </c>
    </row>
    <row r="72" spans="1:9" ht="16.5" customHeight="1">
      <c r="A72" s="342"/>
      <c r="B72" s="31"/>
      <c r="C72" s="315" t="s">
        <v>55</v>
      </c>
      <c r="D72" s="316"/>
      <c r="E72" s="41">
        <v>0</v>
      </c>
      <c r="F72" s="44">
        <v>0</v>
      </c>
      <c r="G72" s="44">
        <v>0</v>
      </c>
      <c r="H72" s="112">
        <v>0</v>
      </c>
      <c r="I72" s="112">
        <v>0</v>
      </c>
    </row>
    <row r="73" spans="1:9" ht="16.5" customHeight="1">
      <c r="A73" s="342"/>
      <c r="B73" s="31"/>
      <c r="C73" s="315" t="s">
        <v>56</v>
      </c>
      <c r="D73" s="316"/>
      <c r="E73" s="41">
        <v>84593.971</v>
      </c>
      <c r="F73" s="44">
        <v>7235339</v>
      </c>
      <c r="G73" s="44">
        <v>13000810</v>
      </c>
      <c r="H73" s="112">
        <v>3190000</v>
      </c>
      <c r="I73" s="112">
        <v>11220000</v>
      </c>
    </row>
    <row r="74" spans="1:9" ht="16.5" customHeight="1">
      <c r="A74" s="342"/>
      <c r="B74" s="31"/>
      <c r="C74" s="328" t="s">
        <v>57</v>
      </c>
      <c r="D74" s="329"/>
      <c r="E74" s="41">
        <v>4594</v>
      </c>
      <c r="F74" s="44">
        <v>7235</v>
      </c>
      <c r="G74" s="44">
        <v>13000</v>
      </c>
      <c r="H74" s="129">
        <v>3190000</v>
      </c>
      <c r="I74" s="129">
        <v>11220000</v>
      </c>
    </row>
    <row r="75" spans="1:9" ht="16.5" customHeight="1">
      <c r="A75" s="342"/>
      <c r="B75" s="330" t="s">
        <v>58</v>
      </c>
      <c r="C75" s="331"/>
      <c r="D75" s="332"/>
      <c r="E75" s="58">
        <f>E76</f>
        <v>0</v>
      </c>
      <c r="F75" s="60">
        <f>F76</f>
        <v>0</v>
      </c>
      <c r="G75" s="60">
        <f>G76</f>
        <v>0</v>
      </c>
      <c r="H75" s="113">
        <f>H76</f>
        <v>0</v>
      </c>
      <c r="I75" s="113">
        <f>I76</f>
        <v>0</v>
      </c>
    </row>
    <row r="76" spans="1:9" ht="16.5" customHeight="1">
      <c r="A76" s="342"/>
      <c r="B76" s="32"/>
      <c r="C76" s="333" t="s">
        <v>59</v>
      </c>
      <c r="D76" s="334"/>
      <c r="E76" s="41">
        <v>0</v>
      </c>
      <c r="F76" s="44">
        <v>0</v>
      </c>
      <c r="G76" s="44">
        <v>0</v>
      </c>
      <c r="H76" s="112">
        <v>0</v>
      </c>
      <c r="I76" s="112">
        <v>0</v>
      </c>
    </row>
    <row r="77" spans="1:9" ht="16.5" customHeight="1">
      <c r="A77" s="342"/>
      <c r="B77" s="330" t="s">
        <v>60</v>
      </c>
      <c r="C77" s="331"/>
      <c r="D77" s="332"/>
      <c r="E77" s="58">
        <f>SUM(E78:E81)</f>
        <v>6569.9</v>
      </c>
      <c r="F77" s="60">
        <f>SUM(F78:F81)</f>
        <v>0</v>
      </c>
      <c r="G77" s="60">
        <f>SUM(G78:G81)</f>
        <v>0</v>
      </c>
      <c r="H77" s="113">
        <f>SUM(H78:H81)</f>
        <v>0</v>
      </c>
      <c r="I77" s="113">
        <f>SUM(I78:I81)</f>
        <v>0</v>
      </c>
    </row>
    <row r="78" spans="1:9" ht="16.5" customHeight="1">
      <c r="A78" s="342"/>
      <c r="B78" s="31"/>
      <c r="C78" s="315" t="s">
        <v>51</v>
      </c>
      <c r="D78" s="316"/>
      <c r="E78" s="41">
        <v>0</v>
      </c>
      <c r="F78" s="44">
        <v>0</v>
      </c>
      <c r="G78" s="44">
        <v>0</v>
      </c>
      <c r="H78" s="112">
        <v>0</v>
      </c>
      <c r="I78" s="112">
        <v>0</v>
      </c>
    </row>
    <row r="79" spans="1:9" ht="16.5" customHeight="1">
      <c r="A79" s="342"/>
      <c r="B79" s="31"/>
      <c r="C79" s="315" t="s">
        <v>53</v>
      </c>
      <c r="D79" s="316"/>
      <c r="E79" s="41">
        <v>0</v>
      </c>
      <c r="F79" s="44">
        <v>0</v>
      </c>
      <c r="G79" s="44">
        <v>0</v>
      </c>
      <c r="H79" s="112">
        <v>0</v>
      </c>
      <c r="I79" s="112">
        <v>0</v>
      </c>
    </row>
    <row r="80" spans="1:9" ht="16.5" customHeight="1">
      <c r="A80" s="342"/>
      <c r="B80" s="31"/>
      <c r="C80" s="315" t="s">
        <v>61</v>
      </c>
      <c r="D80" s="316"/>
      <c r="E80" s="41">
        <v>0</v>
      </c>
      <c r="F80" s="44">
        <v>0</v>
      </c>
      <c r="G80" s="44">
        <v>0</v>
      </c>
      <c r="H80" s="112">
        <v>0</v>
      </c>
      <c r="I80" s="112">
        <v>0</v>
      </c>
    </row>
    <row r="81" spans="1:9" ht="16.5" customHeight="1" thickBot="1">
      <c r="A81" s="342"/>
      <c r="B81" s="31"/>
      <c r="C81" s="317" t="s">
        <v>62</v>
      </c>
      <c r="D81" s="318"/>
      <c r="E81" s="42">
        <v>6569.9</v>
      </c>
      <c r="F81" s="45">
        <v>0</v>
      </c>
      <c r="G81" s="45">
        <v>0</v>
      </c>
      <c r="H81" s="117">
        <v>0</v>
      </c>
      <c r="I81" s="117">
        <v>0</v>
      </c>
    </row>
    <row r="82" spans="1:9" ht="16.5" customHeight="1" thickBot="1">
      <c r="A82" s="343"/>
      <c r="B82" s="319" t="s">
        <v>201</v>
      </c>
      <c r="C82" s="320"/>
      <c r="D82" s="321"/>
      <c r="E82" s="80">
        <f>SUM(E67,E75,E77)</f>
        <v>96036.391</v>
      </c>
      <c r="F82" s="81">
        <f>SUM(F67,F75,F77)</f>
        <v>11058739</v>
      </c>
      <c r="G82" s="81">
        <f>SUM(G67,G75,G77)</f>
        <v>16887330</v>
      </c>
      <c r="H82" s="143">
        <f>SUM(H67,H75,H77)</f>
        <v>7021410</v>
      </c>
      <c r="I82" s="118">
        <f>SUM(I67,I75,I77)</f>
        <v>16034150</v>
      </c>
    </row>
    <row r="83" spans="1:9" ht="16.5" customHeight="1">
      <c r="A83" s="322" t="s">
        <v>7</v>
      </c>
      <c r="B83" s="325" t="s">
        <v>140</v>
      </c>
      <c r="C83" s="326"/>
      <c r="D83" s="327"/>
      <c r="E83" s="59">
        <f>SUM(E84:E94)-E86</f>
        <v>44647.528999999995</v>
      </c>
      <c r="F83" s="61">
        <f>SUM(F84:F94)-F86</f>
        <v>48879585</v>
      </c>
      <c r="G83" s="61">
        <f>SUM(G84:G94)-G86</f>
        <v>59697457</v>
      </c>
      <c r="H83" s="121">
        <f>SUM(H84:H94)-H86</f>
        <v>71576766</v>
      </c>
      <c r="I83" s="121">
        <f>SUM(I84:I94)-I86</f>
        <v>40132439</v>
      </c>
    </row>
    <row r="84" spans="1:9" ht="16.5" customHeight="1">
      <c r="A84" s="323"/>
      <c r="B84" s="31"/>
      <c r="C84" s="302" t="s">
        <v>63</v>
      </c>
      <c r="D84" s="303"/>
      <c r="E84" s="41">
        <v>1382.888</v>
      </c>
      <c r="F84" s="44">
        <v>1495704</v>
      </c>
      <c r="G84" s="44">
        <v>1454860</v>
      </c>
      <c r="H84" s="112">
        <v>1461099</v>
      </c>
      <c r="I84" s="112">
        <v>1410281</v>
      </c>
    </row>
    <row r="85" spans="1:9" ht="16.5" customHeight="1">
      <c r="A85" s="323"/>
      <c r="B85" s="31"/>
      <c r="C85" s="302" t="s">
        <v>64</v>
      </c>
      <c r="D85" s="303"/>
      <c r="E85" s="41">
        <v>75.58</v>
      </c>
      <c r="F85" s="44">
        <v>101120</v>
      </c>
      <c r="G85" s="44">
        <v>92002</v>
      </c>
      <c r="H85" s="112">
        <v>91044</v>
      </c>
      <c r="I85" s="112">
        <v>71400</v>
      </c>
    </row>
    <row r="86" spans="1:9" ht="16.5" customHeight="1">
      <c r="A86" s="323"/>
      <c r="B86" s="31"/>
      <c r="C86" s="313" t="s">
        <v>65</v>
      </c>
      <c r="D86" s="314"/>
      <c r="E86" s="41">
        <v>0</v>
      </c>
      <c r="F86" s="44">
        <v>0</v>
      </c>
      <c r="G86" s="44">
        <v>0</v>
      </c>
      <c r="H86" s="129">
        <v>0</v>
      </c>
      <c r="I86" s="129">
        <v>0</v>
      </c>
    </row>
    <row r="87" spans="1:9" ht="16.5" customHeight="1">
      <c r="A87" s="323"/>
      <c r="B87" s="31"/>
      <c r="C87" s="302" t="s">
        <v>66</v>
      </c>
      <c r="D87" s="303"/>
      <c r="E87" s="41">
        <v>507</v>
      </c>
      <c r="F87" s="44">
        <v>507000</v>
      </c>
      <c r="G87" s="44">
        <v>3012466</v>
      </c>
      <c r="H87" s="112">
        <v>2791390</v>
      </c>
      <c r="I87" s="112">
        <v>2866000</v>
      </c>
    </row>
    <row r="88" spans="1:9" ht="16.5" customHeight="1">
      <c r="A88" s="323"/>
      <c r="B88" s="31"/>
      <c r="C88" s="311" t="s">
        <v>67</v>
      </c>
      <c r="D88" s="312"/>
      <c r="E88" s="41">
        <v>0</v>
      </c>
      <c r="F88" s="44">
        <v>0</v>
      </c>
      <c r="G88" s="44">
        <v>0</v>
      </c>
      <c r="H88" s="112">
        <v>0</v>
      </c>
      <c r="I88" s="112">
        <v>0</v>
      </c>
    </row>
    <row r="89" spans="1:9" ht="16.5" customHeight="1">
      <c r="A89" s="323"/>
      <c r="B89" s="31"/>
      <c r="C89" s="302" t="s">
        <v>68</v>
      </c>
      <c r="D89" s="303"/>
      <c r="E89" s="41">
        <v>0</v>
      </c>
      <c r="F89" s="44">
        <v>0</v>
      </c>
      <c r="G89" s="44">
        <v>8350639</v>
      </c>
      <c r="H89" s="112">
        <v>20316264</v>
      </c>
      <c r="I89" s="112">
        <v>18558729</v>
      </c>
    </row>
    <row r="90" spans="1:9" ht="16.5" customHeight="1">
      <c r="A90" s="323"/>
      <c r="B90" s="31"/>
      <c r="C90" s="311" t="s">
        <v>69</v>
      </c>
      <c r="D90" s="312"/>
      <c r="E90" s="41">
        <v>0</v>
      </c>
      <c r="F90" s="44">
        <v>0</v>
      </c>
      <c r="G90" s="44">
        <v>0</v>
      </c>
      <c r="H90" s="112">
        <v>0</v>
      </c>
      <c r="I90" s="112">
        <v>0</v>
      </c>
    </row>
    <row r="91" spans="1:9" ht="16.5" customHeight="1">
      <c r="A91" s="323"/>
      <c r="B91" s="31"/>
      <c r="C91" s="311" t="s">
        <v>70</v>
      </c>
      <c r="D91" s="312"/>
      <c r="E91" s="41">
        <v>0</v>
      </c>
      <c r="F91" s="44">
        <v>0</v>
      </c>
      <c r="G91" s="44">
        <v>0</v>
      </c>
      <c r="H91" s="112">
        <v>0</v>
      </c>
      <c r="I91" s="112">
        <v>0</v>
      </c>
    </row>
    <row r="92" spans="1:9" ht="16.5" customHeight="1">
      <c r="A92" s="323"/>
      <c r="B92" s="31"/>
      <c r="C92" s="311" t="s">
        <v>71</v>
      </c>
      <c r="D92" s="312"/>
      <c r="E92" s="41">
        <v>44176.251</v>
      </c>
      <c r="F92" s="44">
        <v>46574064</v>
      </c>
      <c r="G92" s="44">
        <v>46574064</v>
      </c>
      <c r="H92" s="112">
        <v>46749506</v>
      </c>
      <c r="I92" s="112">
        <v>17026337</v>
      </c>
    </row>
    <row r="93" spans="1:9" ht="16.5" customHeight="1">
      <c r="A93" s="323"/>
      <c r="B93" s="31"/>
      <c r="C93" s="313" t="s">
        <v>72</v>
      </c>
      <c r="D93" s="314"/>
      <c r="E93" s="41">
        <v>-1494.19</v>
      </c>
      <c r="F93" s="44">
        <v>201697</v>
      </c>
      <c r="G93" s="44">
        <v>213426</v>
      </c>
      <c r="H93" s="112">
        <v>167463</v>
      </c>
      <c r="I93" s="112">
        <v>199692</v>
      </c>
    </row>
    <row r="94" spans="1:9" ht="16.5" customHeight="1">
      <c r="A94" s="323"/>
      <c r="B94" s="31"/>
      <c r="C94" s="302" t="s">
        <v>73</v>
      </c>
      <c r="D94" s="303"/>
      <c r="E94" s="41">
        <v>0</v>
      </c>
      <c r="F94" s="44">
        <v>0</v>
      </c>
      <c r="G94" s="44">
        <v>0</v>
      </c>
      <c r="H94" s="112">
        <v>0</v>
      </c>
      <c r="I94" s="112">
        <v>0</v>
      </c>
    </row>
    <row r="95" spans="1:9" ht="16.5" customHeight="1">
      <c r="A95" s="323"/>
      <c r="B95" s="304" t="s">
        <v>139</v>
      </c>
      <c r="C95" s="305"/>
      <c r="D95" s="306"/>
      <c r="E95" s="58">
        <f>E96</f>
        <v>2940.455</v>
      </c>
      <c r="F95" s="60">
        <f>F96</f>
        <v>2724868</v>
      </c>
      <c r="G95" s="60">
        <f>G96</f>
        <v>1536378</v>
      </c>
      <c r="H95" s="113">
        <f>H96</f>
        <v>484028</v>
      </c>
      <c r="I95" s="113">
        <f>I96</f>
        <v>213826</v>
      </c>
    </row>
    <row r="96" spans="1:9" ht="16.5" customHeight="1">
      <c r="A96" s="323"/>
      <c r="B96" s="32"/>
      <c r="C96" s="302" t="s">
        <v>74</v>
      </c>
      <c r="D96" s="303"/>
      <c r="E96" s="41">
        <v>2940.455</v>
      </c>
      <c r="F96" s="44">
        <v>2724868</v>
      </c>
      <c r="G96" s="44">
        <v>1536378</v>
      </c>
      <c r="H96" s="112">
        <v>484028</v>
      </c>
      <c r="I96" s="112">
        <v>213826</v>
      </c>
    </row>
    <row r="97" spans="1:9" ht="16.5" customHeight="1">
      <c r="A97" s="323"/>
      <c r="B97" s="304" t="s">
        <v>75</v>
      </c>
      <c r="C97" s="305"/>
      <c r="D97" s="306"/>
      <c r="E97" s="58">
        <f>SUM(E98:E99)</f>
        <v>0</v>
      </c>
      <c r="F97" s="60">
        <f>SUM(F98:F99)</f>
        <v>0</v>
      </c>
      <c r="G97" s="60">
        <f>SUM(G98:G99)</f>
        <v>0</v>
      </c>
      <c r="H97" s="113">
        <f>SUM(H98:H99)</f>
        <v>0</v>
      </c>
      <c r="I97" s="113">
        <f>SUM(I98:I99)</f>
        <v>0</v>
      </c>
    </row>
    <row r="98" spans="1:9" ht="16.5" customHeight="1">
      <c r="A98" s="323"/>
      <c r="B98" s="31"/>
      <c r="C98" s="307" t="s">
        <v>76</v>
      </c>
      <c r="D98" s="308"/>
      <c r="E98" s="41">
        <v>0</v>
      </c>
      <c r="F98" s="44">
        <v>0</v>
      </c>
      <c r="G98" s="44">
        <v>0</v>
      </c>
      <c r="H98" s="112">
        <v>0</v>
      </c>
      <c r="I98" s="112">
        <v>0</v>
      </c>
    </row>
    <row r="99" spans="1:9" ht="16.5" customHeight="1" thickBot="1">
      <c r="A99" s="323"/>
      <c r="B99" s="31"/>
      <c r="C99" s="309" t="s">
        <v>77</v>
      </c>
      <c r="D99" s="310"/>
      <c r="E99" s="42">
        <v>0</v>
      </c>
      <c r="F99" s="45">
        <v>0</v>
      </c>
      <c r="G99" s="45">
        <v>0</v>
      </c>
      <c r="H99" s="117">
        <v>0</v>
      </c>
      <c r="I99" s="117">
        <v>0</v>
      </c>
    </row>
    <row r="100" spans="1:9" ht="16.5" customHeight="1" thickBot="1">
      <c r="A100" s="324"/>
      <c r="B100" s="82" t="s">
        <v>202</v>
      </c>
      <c r="C100" s="83"/>
      <c r="D100" s="84"/>
      <c r="E100" s="78">
        <f>SUM(E83,E95,E97)</f>
        <v>47587.984</v>
      </c>
      <c r="F100" s="85">
        <f>SUM(F83,F95,F97)</f>
        <v>51604453</v>
      </c>
      <c r="G100" s="85">
        <f>SUM(G83,G95,G97)</f>
        <v>61233835</v>
      </c>
      <c r="H100" s="144">
        <f>SUM(H83,H95,H97)</f>
        <v>72060794</v>
      </c>
      <c r="I100" s="150">
        <f>SUM(I83,I95,I97)</f>
        <v>40346265</v>
      </c>
    </row>
    <row r="101" spans="1:9" ht="16.5" customHeight="1" thickBot="1">
      <c r="A101" s="291" t="s">
        <v>203</v>
      </c>
      <c r="B101" s="292"/>
      <c r="C101" s="292"/>
      <c r="D101" s="292"/>
      <c r="E101" s="77">
        <f>E82-E100</f>
        <v>48448.40700000001</v>
      </c>
      <c r="F101" s="79">
        <f>F82-F100</f>
        <v>-40545714</v>
      </c>
      <c r="G101" s="79">
        <f>G82-G100</f>
        <v>-44346505</v>
      </c>
      <c r="H101" s="143">
        <f>H82-H100</f>
        <v>-65039384</v>
      </c>
      <c r="I101" s="118">
        <f>I82-I100</f>
        <v>-24312115</v>
      </c>
    </row>
    <row r="102" spans="1:9" ht="16.5" customHeight="1" thickBot="1">
      <c r="A102" s="293" t="s">
        <v>204</v>
      </c>
      <c r="B102" s="294"/>
      <c r="C102" s="294"/>
      <c r="D102" s="295"/>
      <c r="E102" s="86">
        <v>43161.174</v>
      </c>
      <c r="F102" s="87">
        <v>-5975121</v>
      </c>
      <c r="G102" s="87">
        <v>-2176277</v>
      </c>
      <c r="H102" s="124">
        <v>22448748</v>
      </c>
      <c r="I102" s="151">
        <v>7363251</v>
      </c>
    </row>
    <row r="103" spans="1:9" ht="16.5" customHeight="1" thickBot="1">
      <c r="A103" s="291" t="s">
        <v>205</v>
      </c>
      <c r="B103" s="292"/>
      <c r="C103" s="292"/>
      <c r="D103" s="292"/>
      <c r="E103" s="77">
        <f>SUM(E101:E102)</f>
        <v>91609.581</v>
      </c>
      <c r="F103" s="79">
        <f>SUM(F101:F102)</f>
        <v>-46520835</v>
      </c>
      <c r="G103" s="79">
        <f>SUM(G101:G102)</f>
        <v>-46522782</v>
      </c>
      <c r="H103" s="143">
        <f>SUM(H101:H102)</f>
        <v>-42590636</v>
      </c>
      <c r="I103" s="118">
        <f>SUM(I101:I102)</f>
        <v>-16948864</v>
      </c>
    </row>
    <row r="104" spans="8:9" ht="18" customHeight="1">
      <c r="H104" s="125"/>
      <c r="I104" s="125"/>
    </row>
    <row r="105" spans="1:9" ht="16.5" customHeight="1">
      <c r="A105" s="17"/>
      <c r="B105" s="18"/>
      <c r="C105" s="18"/>
      <c r="D105" s="19"/>
      <c r="E105" s="24" t="s">
        <v>132</v>
      </c>
      <c r="F105" s="24" t="s">
        <v>124</v>
      </c>
      <c r="G105" s="25" t="s">
        <v>131</v>
      </c>
      <c r="H105" s="126" t="s">
        <v>133</v>
      </c>
      <c r="I105" s="126" t="s">
        <v>206</v>
      </c>
    </row>
    <row r="106" spans="1:9" ht="40.5" customHeight="1">
      <c r="A106" s="296" t="s">
        <v>147</v>
      </c>
      <c r="B106" s="297"/>
      <c r="C106" s="297"/>
      <c r="D106" s="298"/>
      <c r="E106" s="103">
        <f>(E83+E95)*1000/'基本情報 '!$O$22</f>
        <v>333.8617351162497</v>
      </c>
      <c r="F106" s="103">
        <f>(F83+F95)/'基本情報 '!$T$22</f>
        <v>310.16205771161026</v>
      </c>
      <c r="G106" s="103">
        <f>(G83+G95)/'基本情報 '!$Y$22</f>
        <v>523.2095954201734</v>
      </c>
      <c r="H106" s="103">
        <f>(H83+H95)/'基本情報 '!$AD$22</f>
        <v>702.8058673792827</v>
      </c>
      <c r="I106" s="152">
        <f>(I83+I95)/'基本情報 '!AI$22</f>
        <v>370.72741891022696</v>
      </c>
    </row>
    <row r="107" spans="1:9" s="65" customFormat="1" ht="18" customHeight="1">
      <c r="A107" s="64"/>
      <c r="B107" s="64"/>
      <c r="C107" s="64"/>
      <c r="D107" s="64"/>
      <c r="H107" s="127"/>
      <c r="I107" s="127"/>
    </row>
    <row r="108" spans="1:9" ht="16.5" customHeight="1">
      <c r="A108" s="34"/>
      <c r="B108" s="33"/>
      <c r="C108" s="33"/>
      <c r="D108" s="35"/>
      <c r="E108" s="36" t="s">
        <v>132</v>
      </c>
      <c r="F108" s="36" t="s">
        <v>124</v>
      </c>
      <c r="G108" s="37" t="s">
        <v>131</v>
      </c>
      <c r="H108" s="128" t="s">
        <v>133</v>
      </c>
      <c r="I108" s="128" t="s">
        <v>206</v>
      </c>
    </row>
    <row r="109" spans="1:9" ht="40.5" customHeight="1">
      <c r="A109" s="296" t="s">
        <v>148</v>
      </c>
      <c r="B109" s="297"/>
      <c r="C109" s="297"/>
      <c r="D109" s="298"/>
      <c r="E109" s="130">
        <f>E102*1000/'基本情報 '!$O$22</f>
        <v>302.8046836633038</v>
      </c>
      <c r="F109" s="130">
        <f>F102/'基本情報 '!$T$22</f>
        <v>-35.91271133977245</v>
      </c>
      <c r="G109" s="130">
        <f>G102/'基本情報 '!$Y$22</f>
        <v>-18.595095484256845</v>
      </c>
      <c r="H109" s="130">
        <f>H102/'基本情報 '!$AD$22</f>
        <v>218.94168706660295</v>
      </c>
      <c r="I109" s="153">
        <f>I102/'基本情報 '!$AI$22</f>
        <v>67.65828356151796</v>
      </c>
    </row>
    <row r="110" spans="1:4" ht="18">
      <c r="A110" s="6"/>
      <c r="B110" s="6"/>
      <c r="C110" s="6"/>
      <c r="D110" s="6"/>
    </row>
    <row r="111" spans="1:9" ht="18">
      <c r="A111" s="299" t="s">
        <v>16</v>
      </c>
      <c r="B111" s="300"/>
      <c r="C111" s="300"/>
      <c r="D111" s="300"/>
      <c r="E111" s="300"/>
      <c r="F111" s="300"/>
      <c r="G111" s="300"/>
      <c r="H111" s="300"/>
      <c r="I111" s="301"/>
    </row>
    <row r="112" spans="1:9" ht="68.25" customHeight="1">
      <c r="A112" s="268" t="s">
        <v>177</v>
      </c>
      <c r="B112" s="269"/>
      <c r="C112" s="269"/>
      <c r="D112" s="269"/>
      <c r="E112" s="269"/>
      <c r="F112" s="269"/>
      <c r="G112" s="269"/>
      <c r="H112" s="269"/>
      <c r="I112" s="270"/>
    </row>
    <row r="114" spans="1:9" ht="18">
      <c r="A114" s="3" t="s">
        <v>146</v>
      </c>
      <c r="H114" s="100"/>
      <c r="I114" s="100" t="s">
        <v>183</v>
      </c>
    </row>
    <row r="115" spans="1:9" ht="19.5" customHeight="1">
      <c r="A115" s="288" t="s">
        <v>0</v>
      </c>
      <c r="B115" s="289"/>
      <c r="C115" s="289"/>
      <c r="D115" s="290"/>
      <c r="E115" s="24" t="s">
        <v>132</v>
      </c>
      <c r="F115" s="24" t="s">
        <v>124</v>
      </c>
      <c r="G115" s="25" t="s">
        <v>131</v>
      </c>
      <c r="H115" s="25" t="s">
        <v>133</v>
      </c>
      <c r="I115" s="25" t="s">
        <v>206</v>
      </c>
    </row>
    <row r="116" spans="1:9" ht="19.5" customHeight="1">
      <c r="A116" s="279" t="s">
        <v>78</v>
      </c>
      <c r="B116" s="271" t="s">
        <v>79</v>
      </c>
      <c r="C116" s="273" t="s">
        <v>80</v>
      </c>
      <c r="D116" s="274"/>
      <c r="E116" s="41">
        <v>101487</v>
      </c>
      <c r="F116" s="41">
        <v>128581</v>
      </c>
      <c r="G116" s="41">
        <v>103045</v>
      </c>
      <c r="H116" s="112">
        <v>104704606</v>
      </c>
      <c r="I116" s="112">
        <v>106519735</v>
      </c>
    </row>
    <row r="117" spans="1:9" ht="19.5" customHeight="1">
      <c r="A117" s="280"/>
      <c r="B117" s="271"/>
      <c r="C117" s="273" t="s">
        <v>81</v>
      </c>
      <c r="D117" s="274"/>
      <c r="E117" s="41">
        <v>42779</v>
      </c>
      <c r="F117" s="41">
        <v>45857</v>
      </c>
      <c r="G117" s="41">
        <v>37675</v>
      </c>
      <c r="H117" s="112">
        <v>29643677</v>
      </c>
      <c r="I117" s="112">
        <v>28917434</v>
      </c>
    </row>
    <row r="118" spans="1:9" ht="19.5" customHeight="1">
      <c r="A118" s="280"/>
      <c r="B118" s="271"/>
      <c r="C118" s="273" t="s">
        <v>82</v>
      </c>
      <c r="D118" s="274"/>
      <c r="E118" s="41">
        <v>0</v>
      </c>
      <c r="F118" s="41">
        <v>0</v>
      </c>
      <c r="G118" s="41">
        <v>0</v>
      </c>
      <c r="H118" s="112">
        <v>0</v>
      </c>
      <c r="I118" s="112">
        <v>0</v>
      </c>
    </row>
    <row r="119" spans="1:9" ht="19.5" customHeight="1">
      <c r="A119" s="280"/>
      <c r="B119" s="271"/>
      <c r="C119" s="273" t="s">
        <v>83</v>
      </c>
      <c r="D119" s="274"/>
      <c r="E119" s="41">
        <v>0</v>
      </c>
      <c r="F119" s="41">
        <v>0</v>
      </c>
      <c r="G119" s="41">
        <v>0</v>
      </c>
      <c r="H119" s="112">
        <v>0</v>
      </c>
      <c r="I119" s="112">
        <v>0</v>
      </c>
    </row>
    <row r="120" spans="1:9" ht="19.5" customHeight="1">
      <c r="A120" s="280"/>
      <c r="B120" s="271"/>
      <c r="C120" s="273" t="s">
        <v>84</v>
      </c>
      <c r="D120" s="274"/>
      <c r="E120" s="41">
        <v>141</v>
      </c>
      <c r="F120" s="41">
        <v>73</v>
      </c>
      <c r="G120" s="41">
        <v>11220</v>
      </c>
      <c r="H120" s="112">
        <v>785962</v>
      </c>
      <c r="I120" s="112">
        <v>1484620</v>
      </c>
    </row>
    <row r="121" spans="1:9" ht="19.5" customHeight="1">
      <c r="A121" s="280"/>
      <c r="B121" s="271"/>
      <c r="C121" s="273" t="s">
        <v>10</v>
      </c>
      <c r="D121" s="274"/>
      <c r="E121" s="58">
        <f>SUM(E116:E120)</f>
        <v>144407</v>
      </c>
      <c r="F121" s="58">
        <f>SUM(F116:F120)</f>
        <v>174511</v>
      </c>
      <c r="G121" s="58">
        <f>SUM(G116:G120)</f>
        <v>151940</v>
      </c>
      <c r="H121" s="113">
        <f>SUM(H116:H120)</f>
        <v>135134245</v>
      </c>
      <c r="I121" s="113">
        <f>SUM(I116:I120)</f>
        <v>136921789</v>
      </c>
    </row>
    <row r="122" spans="1:9" ht="19.5" customHeight="1">
      <c r="A122" s="280"/>
      <c r="B122" s="271" t="s">
        <v>123</v>
      </c>
      <c r="C122" s="273" t="s">
        <v>83</v>
      </c>
      <c r="D122" s="274"/>
      <c r="E122" s="41">
        <v>0</v>
      </c>
      <c r="F122" s="41">
        <v>0</v>
      </c>
      <c r="G122" s="41">
        <v>0</v>
      </c>
      <c r="H122" s="112">
        <v>0</v>
      </c>
      <c r="I122" s="112">
        <v>0</v>
      </c>
    </row>
    <row r="123" spans="1:9" ht="19.5" customHeight="1">
      <c r="A123" s="280"/>
      <c r="B123" s="271"/>
      <c r="C123" s="273" t="s">
        <v>84</v>
      </c>
      <c r="D123" s="274"/>
      <c r="E123" s="41">
        <v>0</v>
      </c>
      <c r="F123" s="41">
        <v>0</v>
      </c>
      <c r="G123" s="41">
        <v>0</v>
      </c>
      <c r="H123" s="112">
        <v>0</v>
      </c>
      <c r="I123" s="112">
        <v>0</v>
      </c>
    </row>
    <row r="124" spans="1:9" ht="19.5" customHeight="1" thickBot="1">
      <c r="A124" s="280"/>
      <c r="B124" s="272"/>
      <c r="C124" s="275" t="s">
        <v>10</v>
      </c>
      <c r="D124" s="276"/>
      <c r="E124" s="62">
        <f>SUM(E122:E123)</f>
        <v>0</v>
      </c>
      <c r="F124" s="62">
        <f>SUM(F122:F123)</f>
        <v>0</v>
      </c>
      <c r="G124" s="62">
        <f>SUM(G122:G123)</f>
        <v>0</v>
      </c>
      <c r="H124" s="114">
        <f>SUM(H122:H123)</f>
        <v>0</v>
      </c>
      <c r="I124" s="114">
        <f>SUM(I122:I123)</f>
        <v>0</v>
      </c>
    </row>
    <row r="125" spans="1:9" ht="19.5" customHeight="1" thickBot="1">
      <c r="A125" s="281"/>
      <c r="B125" s="277" t="s">
        <v>6</v>
      </c>
      <c r="C125" s="278"/>
      <c r="D125" s="278"/>
      <c r="E125" s="77">
        <f>SUM(E121:E124)</f>
        <v>144407</v>
      </c>
      <c r="F125" s="77">
        <f>SUM(F121:F124)</f>
        <v>174511</v>
      </c>
      <c r="G125" s="77">
        <f>SUM(G121:G124)</f>
        <v>151940</v>
      </c>
      <c r="H125" s="115">
        <f>SUM(H121:H124)</f>
        <v>135134245</v>
      </c>
      <c r="I125" s="118">
        <f>SUM(I121:I124)</f>
        <v>136921789</v>
      </c>
    </row>
    <row r="126" spans="1:9" ht="19.5" customHeight="1">
      <c r="A126" s="279" t="s">
        <v>85</v>
      </c>
      <c r="B126" s="282" t="s">
        <v>79</v>
      </c>
      <c r="C126" s="284" t="s">
        <v>86</v>
      </c>
      <c r="D126" s="38" t="s">
        <v>87</v>
      </c>
      <c r="E126" s="46">
        <v>78131</v>
      </c>
      <c r="F126" s="46">
        <v>97769</v>
      </c>
      <c r="G126" s="46">
        <v>89017</v>
      </c>
      <c r="H126" s="116">
        <v>75791061</v>
      </c>
      <c r="I126" s="116">
        <v>85320894</v>
      </c>
    </row>
    <row r="127" spans="1:9" ht="19.5" customHeight="1">
      <c r="A127" s="280"/>
      <c r="B127" s="282"/>
      <c r="C127" s="284"/>
      <c r="D127" s="39" t="s">
        <v>88</v>
      </c>
      <c r="E127" s="41">
        <v>56665</v>
      </c>
      <c r="F127" s="41">
        <v>66916</v>
      </c>
      <c r="G127" s="41">
        <v>68644</v>
      </c>
      <c r="H127" s="112">
        <v>54691156</v>
      </c>
      <c r="I127" s="112">
        <v>50514395</v>
      </c>
    </row>
    <row r="128" spans="1:9" ht="19.5" customHeight="1">
      <c r="A128" s="280"/>
      <c r="B128" s="282"/>
      <c r="C128" s="284"/>
      <c r="D128" s="39" t="s">
        <v>13</v>
      </c>
      <c r="E128" s="41">
        <v>23370</v>
      </c>
      <c r="F128" s="41">
        <v>25932</v>
      </c>
      <c r="G128" s="41">
        <v>20776</v>
      </c>
      <c r="H128" s="112">
        <v>3327285</v>
      </c>
      <c r="I128" s="112">
        <v>2580658</v>
      </c>
    </row>
    <row r="129" spans="1:9" ht="19.5" customHeight="1">
      <c r="A129" s="280"/>
      <c r="B129" s="282"/>
      <c r="C129" s="285"/>
      <c r="D129" s="39" t="s">
        <v>207</v>
      </c>
      <c r="E129" s="58">
        <f>SUM(E126:E128)</f>
        <v>158166</v>
      </c>
      <c r="F129" s="58">
        <f>SUM(F126:F128)</f>
        <v>190617</v>
      </c>
      <c r="G129" s="58">
        <f>SUM(G126:G128)</f>
        <v>178437</v>
      </c>
      <c r="H129" s="113">
        <f>SUM(H126:H128)</f>
        <v>133809502</v>
      </c>
      <c r="I129" s="113">
        <f>SUM(I126:I128)</f>
        <v>138415947</v>
      </c>
    </row>
    <row r="130" spans="1:9" ht="19.5" customHeight="1">
      <c r="A130" s="280"/>
      <c r="B130" s="282"/>
      <c r="C130" s="286" t="s">
        <v>208</v>
      </c>
      <c r="D130" s="287"/>
      <c r="E130" s="41">
        <v>23013</v>
      </c>
      <c r="F130" s="41">
        <v>34429</v>
      </c>
      <c r="G130" s="41">
        <v>29037</v>
      </c>
      <c r="H130" s="112">
        <v>22902649</v>
      </c>
      <c r="I130" s="112">
        <v>23605774</v>
      </c>
    </row>
    <row r="131" spans="1:9" ht="19.5" customHeight="1">
      <c r="A131" s="280"/>
      <c r="B131" s="282"/>
      <c r="C131" s="286" t="s">
        <v>209</v>
      </c>
      <c r="D131" s="287"/>
      <c r="E131" s="41">
        <v>13</v>
      </c>
      <c r="F131" s="41">
        <v>40</v>
      </c>
      <c r="G131" s="41">
        <v>35</v>
      </c>
      <c r="H131" s="112">
        <v>3250400</v>
      </c>
      <c r="I131" s="112">
        <v>11242000</v>
      </c>
    </row>
    <row r="132" spans="1:9" ht="19.5" customHeight="1">
      <c r="A132" s="280"/>
      <c r="B132" s="283"/>
      <c r="C132" s="259" t="s">
        <v>210</v>
      </c>
      <c r="D132" s="260"/>
      <c r="E132" s="58">
        <f>SUM(E129:E131)</f>
        <v>181192</v>
      </c>
      <c r="F132" s="58">
        <f>SUM(F129:F131)</f>
        <v>225086</v>
      </c>
      <c r="G132" s="58">
        <f>SUM(G129:G131)</f>
        <v>207509</v>
      </c>
      <c r="H132" s="113">
        <f>SUM(H129:H131)</f>
        <v>159962551</v>
      </c>
      <c r="I132" s="113">
        <f>SUM(I129:I131)</f>
        <v>173263721</v>
      </c>
    </row>
    <row r="133" spans="1:9" ht="57.75" customHeight="1" thickBot="1">
      <c r="A133" s="280"/>
      <c r="B133" s="40" t="s">
        <v>11</v>
      </c>
      <c r="C133" s="261" t="s">
        <v>89</v>
      </c>
      <c r="D133" s="262"/>
      <c r="E133" s="42">
        <v>0</v>
      </c>
      <c r="F133" s="42">
        <v>0</v>
      </c>
      <c r="G133" s="42">
        <v>0</v>
      </c>
      <c r="H133" s="117">
        <v>0</v>
      </c>
      <c r="I133" s="117">
        <v>0</v>
      </c>
    </row>
    <row r="134" spans="1:9" ht="19.5" customHeight="1" thickBot="1">
      <c r="A134" s="281"/>
      <c r="B134" s="263" t="s">
        <v>6</v>
      </c>
      <c r="C134" s="264"/>
      <c r="D134" s="264"/>
      <c r="E134" s="77">
        <f>SUM(E132:E133)</f>
        <v>181192</v>
      </c>
      <c r="F134" s="77">
        <f>SUM(F132:F133)</f>
        <v>225086</v>
      </c>
      <c r="G134" s="77">
        <f>SUM(G132:G133)</f>
        <v>207509</v>
      </c>
      <c r="H134" s="143">
        <f>SUM(H132:H133)</f>
        <v>159962551</v>
      </c>
      <c r="I134" s="118">
        <f>SUM(I132:I133)</f>
        <v>173263721</v>
      </c>
    </row>
    <row r="135" spans="1:4" ht="18">
      <c r="A135" s="6"/>
      <c r="B135" s="6"/>
      <c r="C135" s="6"/>
      <c r="D135" s="6"/>
    </row>
    <row r="136" spans="1:9" ht="18.75" customHeight="1">
      <c r="A136" s="265" t="s">
        <v>16</v>
      </c>
      <c r="B136" s="266"/>
      <c r="C136" s="266"/>
      <c r="D136" s="266"/>
      <c r="E136" s="266"/>
      <c r="F136" s="266"/>
      <c r="G136" s="266"/>
      <c r="H136" s="266"/>
      <c r="I136" s="267"/>
    </row>
    <row r="137" spans="1:9" ht="105.75" customHeight="1">
      <c r="A137" s="268" t="s">
        <v>177</v>
      </c>
      <c r="B137" s="269"/>
      <c r="C137" s="269"/>
      <c r="D137" s="269"/>
      <c r="E137" s="269"/>
      <c r="F137" s="269"/>
      <c r="G137" s="269"/>
      <c r="H137" s="269"/>
      <c r="I137" s="270"/>
    </row>
  </sheetData>
  <sheetProtection/>
  <mergeCells count="121">
    <mergeCell ref="A3:D3"/>
    <mergeCell ref="A4:D4"/>
    <mergeCell ref="A5:A9"/>
    <mergeCell ref="B5:D5"/>
    <mergeCell ref="B6:D6"/>
    <mergeCell ref="B7:D7"/>
    <mergeCell ref="B8:D8"/>
    <mergeCell ref="B9:D9"/>
    <mergeCell ref="A10:A15"/>
    <mergeCell ref="B10:C12"/>
    <mergeCell ref="B13:C13"/>
    <mergeCell ref="B14:C14"/>
    <mergeCell ref="B15:D15"/>
    <mergeCell ref="A16:D16"/>
    <mergeCell ref="A18:D18"/>
    <mergeCell ref="A20:I20"/>
    <mergeCell ref="A21:I21"/>
    <mergeCell ref="A24:C24"/>
    <mergeCell ref="A25:D25"/>
    <mergeCell ref="A26:D26"/>
    <mergeCell ref="A27:A44"/>
    <mergeCell ref="B27:D27"/>
    <mergeCell ref="C28:D28"/>
    <mergeCell ref="C29:D29"/>
    <mergeCell ref="C30:D30"/>
    <mergeCell ref="C31:D31"/>
    <mergeCell ref="C32:D32"/>
    <mergeCell ref="B33:D33"/>
    <mergeCell ref="C34:D34"/>
    <mergeCell ref="C35:D35"/>
    <mergeCell ref="C36:D36"/>
    <mergeCell ref="C37:D37"/>
    <mergeCell ref="C38:D38"/>
    <mergeCell ref="C39:D39"/>
    <mergeCell ref="C40:D40"/>
    <mergeCell ref="C41:D41"/>
    <mergeCell ref="C42:D42"/>
    <mergeCell ref="C43:D43"/>
    <mergeCell ref="B44:D44"/>
    <mergeCell ref="A45:A56"/>
    <mergeCell ref="B45:D45"/>
    <mergeCell ref="C46:D46"/>
    <mergeCell ref="C47:D47"/>
    <mergeCell ref="C48:D48"/>
    <mergeCell ref="C49:D49"/>
    <mergeCell ref="B50:D50"/>
    <mergeCell ref="C51:D51"/>
    <mergeCell ref="C52:D52"/>
    <mergeCell ref="C53:D53"/>
    <mergeCell ref="B54:D54"/>
    <mergeCell ref="B55:D55"/>
    <mergeCell ref="B56:D56"/>
    <mergeCell ref="A58:D58"/>
    <mergeCell ref="A65:D65"/>
    <mergeCell ref="A66:D66"/>
    <mergeCell ref="A67:A82"/>
    <mergeCell ref="B67:D67"/>
    <mergeCell ref="C68:D68"/>
    <mergeCell ref="C69:D69"/>
    <mergeCell ref="C70:D70"/>
    <mergeCell ref="C71:D71"/>
    <mergeCell ref="C72:D72"/>
    <mergeCell ref="C73:D73"/>
    <mergeCell ref="C74:D74"/>
    <mergeCell ref="B75:D75"/>
    <mergeCell ref="C76:D76"/>
    <mergeCell ref="B77:D77"/>
    <mergeCell ref="C78:D78"/>
    <mergeCell ref="C79:D79"/>
    <mergeCell ref="C80:D80"/>
    <mergeCell ref="C81:D81"/>
    <mergeCell ref="B82:D82"/>
    <mergeCell ref="A83:A100"/>
    <mergeCell ref="B83:D83"/>
    <mergeCell ref="C84:D84"/>
    <mergeCell ref="C85:D85"/>
    <mergeCell ref="C86:D86"/>
    <mergeCell ref="C87:D87"/>
    <mergeCell ref="C88:D88"/>
    <mergeCell ref="C89:D89"/>
    <mergeCell ref="C90:D90"/>
    <mergeCell ref="C91:D91"/>
    <mergeCell ref="C92:D92"/>
    <mergeCell ref="C93:D93"/>
    <mergeCell ref="A111:I111"/>
    <mergeCell ref="C94:D94"/>
    <mergeCell ref="B95:D95"/>
    <mergeCell ref="C96:D96"/>
    <mergeCell ref="B97:D97"/>
    <mergeCell ref="C98:D98"/>
    <mergeCell ref="C99:D99"/>
    <mergeCell ref="C117:D117"/>
    <mergeCell ref="C118:D118"/>
    <mergeCell ref="C119:D119"/>
    <mergeCell ref="C120:D120"/>
    <mergeCell ref="C121:D121"/>
    <mergeCell ref="A101:D101"/>
    <mergeCell ref="A102:D102"/>
    <mergeCell ref="A103:D103"/>
    <mergeCell ref="A106:D106"/>
    <mergeCell ref="A109:D109"/>
    <mergeCell ref="A126:A134"/>
    <mergeCell ref="B126:B132"/>
    <mergeCell ref="C126:C129"/>
    <mergeCell ref="C130:D130"/>
    <mergeCell ref="C131:D131"/>
    <mergeCell ref="A112:I112"/>
    <mergeCell ref="A115:D115"/>
    <mergeCell ref="A116:A125"/>
    <mergeCell ref="B116:B121"/>
    <mergeCell ref="C116:D116"/>
    <mergeCell ref="C132:D132"/>
    <mergeCell ref="C133:D133"/>
    <mergeCell ref="B134:D134"/>
    <mergeCell ref="A136:I136"/>
    <mergeCell ref="A137:I137"/>
    <mergeCell ref="B122:B124"/>
    <mergeCell ref="C122:D122"/>
    <mergeCell ref="C123:D123"/>
    <mergeCell ref="C124:D124"/>
    <mergeCell ref="B125:D125"/>
  </mergeCells>
  <hyperlinks>
    <hyperlink ref="A25:D25" r:id="rId1" display="府の決算（財務諸表等）はこちら"/>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r:id="rId2"/>
  <headerFooter>
    <oddHeader>&amp;R臨海スポーツセンター</oddHeader>
  </headerFooter>
  <rowBreaks count="2" manualBreakCount="2">
    <brk id="63" max="8" man="1"/>
    <brk id="112" max="4"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5" t="s">
        <v>135</v>
      </c>
      <c r="B1" s="9"/>
      <c r="C1" s="9"/>
      <c r="D1" s="9"/>
      <c r="E1" s="9"/>
      <c r="F1" s="9"/>
      <c r="G1" s="9"/>
      <c r="H1" s="9"/>
    </row>
    <row r="2" spans="1:8" ht="18">
      <c r="A2" s="48" t="s">
        <v>130</v>
      </c>
      <c r="B2" s="49"/>
      <c r="C2" s="49"/>
      <c r="D2" s="26" t="s">
        <v>191</v>
      </c>
      <c r="E2" s="26" t="s">
        <v>143</v>
      </c>
      <c r="F2" s="26" t="s">
        <v>144</v>
      </c>
      <c r="G2" s="30" t="s">
        <v>145</v>
      </c>
      <c r="H2" s="30" t="s">
        <v>199</v>
      </c>
    </row>
    <row r="3" spans="1:8" ht="19.5">
      <c r="A3" s="50" t="s">
        <v>113</v>
      </c>
      <c r="B3" s="51"/>
      <c r="C3" s="51"/>
      <c r="D3" s="56">
        <f>SUM(D4:D5)</f>
        <v>19</v>
      </c>
      <c r="E3" s="56">
        <f>SUM(E4:E5)</f>
        <v>19</v>
      </c>
      <c r="F3" s="56">
        <f>SUM(F4:F5)</f>
        <v>22</v>
      </c>
      <c r="G3" s="119">
        <f>SUM(G4:G5)</f>
        <v>22</v>
      </c>
      <c r="H3" s="119">
        <f>SUM(H4:H5)</f>
        <v>19</v>
      </c>
    </row>
    <row r="4" spans="1:8" ht="18">
      <c r="A4" s="52" t="s">
        <v>26</v>
      </c>
      <c r="B4" s="53" t="s">
        <v>114</v>
      </c>
      <c r="C4" s="54"/>
      <c r="D4" s="13">
        <v>10</v>
      </c>
      <c r="E4" s="13">
        <v>12</v>
      </c>
      <c r="F4" s="14">
        <v>10</v>
      </c>
      <c r="G4" s="120">
        <v>9</v>
      </c>
      <c r="H4" s="120">
        <v>9</v>
      </c>
    </row>
    <row r="5" spans="1:8" ht="18">
      <c r="A5" s="55"/>
      <c r="B5" s="53" t="s">
        <v>115</v>
      </c>
      <c r="C5" s="54"/>
      <c r="D5" s="13">
        <v>9</v>
      </c>
      <c r="E5" s="14">
        <v>7</v>
      </c>
      <c r="F5" s="14">
        <v>12</v>
      </c>
      <c r="G5" s="120">
        <v>13</v>
      </c>
      <c r="H5" s="120">
        <v>10</v>
      </c>
    </row>
    <row r="6" spans="1:8" ht="18">
      <c r="A6" s="2"/>
      <c r="B6" s="2"/>
      <c r="C6" s="2"/>
      <c r="D6" s="2"/>
      <c r="E6" s="2"/>
      <c r="F6" s="2"/>
      <c r="G6" s="2"/>
      <c r="H6" s="2"/>
    </row>
    <row r="7" spans="1:8" ht="18">
      <c r="A7" s="2"/>
      <c r="B7" s="7"/>
      <c r="C7" s="7"/>
      <c r="D7" s="8"/>
      <c r="E7" s="8"/>
      <c r="F7" s="8"/>
      <c r="G7" s="8"/>
      <c r="H7" s="8"/>
    </row>
    <row r="8" spans="1:8" ht="18">
      <c r="A8" s="5" t="s">
        <v>136</v>
      </c>
      <c r="B8" s="9"/>
      <c r="C8" s="9"/>
      <c r="D8" s="9"/>
      <c r="E8" s="9"/>
      <c r="F8" s="9"/>
      <c r="G8" s="9"/>
      <c r="H8" s="9"/>
    </row>
    <row r="9" spans="1:8" ht="108.75" customHeight="1">
      <c r="A9" s="365" t="s">
        <v>190</v>
      </c>
      <c r="B9" s="393"/>
      <c r="C9" s="393"/>
      <c r="D9" s="393"/>
      <c r="E9" s="393"/>
      <c r="F9" s="393"/>
      <c r="G9" s="393"/>
      <c r="H9" s="394"/>
    </row>
    <row r="10" spans="1:8" ht="18">
      <c r="A10" s="9"/>
      <c r="B10" s="9"/>
      <c r="C10" s="9"/>
      <c r="D10" s="10"/>
      <c r="E10" s="10"/>
      <c r="F10" s="10"/>
      <c r="G10" s="10"/>
      <c r="H10" s="10"/>
    </row>
    <row r="11" spans="1:8" ht="18">
      <c r="A11" s="9"/>
      <c r="B11" s="9"/>
      <c r="C11" s="9"/>
      <c r="D11" s="10"/>
      <c r="E11" s="10"/>
      <c r="F11" s="10"/>
      <c r="G11" s="10"/>
      <c r="H11" s="10"/>
    </row>
    <row r="12" spans="1:8" ht="18">
      <c r="A12" s="5" t="s">
        <v>137</v>
      </c>
      <c r="B12" s="9"/>
      <c r="C12" s="9"/>
      <c r="D12" s="10"/>
      <c r="E12" s="10"/>
      <c r="F12" s="10"/>
      <c r="G12" s="10"/>
      <c r="H12" s="10"/>
    </row>
    <row r="13" spans="1:8" ht="19.5" customHeight="1">
      <c r="A13" s="57" t="s">
        <v>116</v>
      </c>
      <c r="B13" s="138" t="s">
        <v>117</v>
      </c>
      <c r="C13" s="139" t="s">
        <v>118</v>
      </c>
      <c r="D13" s="395" t="s">
        <v>215</v>
      </c>
      <c r="E13" s="396"/>
      <c r="F13" s="397"/>
      <c r="G13" s="139" t="s">
        <v>119</v>
      </c>
      <c r="H13" s="140" t="s">
        <v>212</v>
      </c>
    </row>
    <row r="14" spans="1:8" ht="19.5" customHeight="1">
      <c r="A14" s="57" t="s">
        <v>120</v>
      </c>
      <c r="B14" s="398" t="s">
        <v>178</v>
      </c>
      <c r="C14" s="399"/>
      <c r="D14" s="399"/>
      <c r="E14" s="399"/>
      <c r="F14" s="399"/>
      <c r="G14" s="399"/>
      <c r="H14" s="400"/>
    </row>
    <row r="15" spans="1:8" ht="44.25" customHeight="1">
      <c r="A15" s="57" t="s">
        <v>121</v>
      </c>
      <c r="B15" s="401" t="s">
        <v>213</v>
      </c>
      <c r="C15" s="402"/>
      <c r="D15" s="402"/>
      <c r="E15" s="402"/>
      <c r="F15" s="402"/>
      <c r="G15" s="402"/>
      <c r="H15" s="403"/>
    </row>
  </sheetData>
  <sheetProtection/>
  <mergeCells count="4">
    <mergeCell ref="A9:H9"/>
    <mergeCell ref="D13:F13"/>
    <mergeCell ref="B14:H14"/>
    <mergeCell ref="B15:H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oddHeader>&amp;R臨海スポーツセンター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2023-11-02T01:00:25Z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