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60" windowHeight="12648" activeTab="0"/>
  </bookViews>
  <sheets>
    <sheet name="基本情報" sheetId="1" r:id="rId1"/>
    <sheet name="収支情報" sheetId="2" r:id="rId2"/>
    <sheet name="その他" sheetId="3" r:id="rId3"/>
  </sheets>
  <definedNames>
    <definedName name="_xlnm.Print_Area" localSheetId="2">'その他'!$A$1:$H$15</definedName>
    <definedName name="_xlnm.Print_Area" localSheetId="0">'基本情報'!$A$1:$AR$37</definedName>
    <definedName name="_xlnm.Print_Area" localSheetId="1">'収支情報'!$A$1:$I$140</definedName>
  </definedNames>
  <calcPr fullCalcOnLoad="1"/>
</workbook>
</file>

<file path=xl/sharedStrings.xml><?xml version="1.0" encoding="utf-8"?>
<sst xmlns="http://schemas.openxmlformats.org/spreadsheetml/2006/main" count="296" uniqueCount="215">
  <si>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</si>
  <si>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</si>
  <si>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</si>
  <si>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</si>
  <si>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</si>
  <si>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</si>
  <si>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</si>
  <si>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</si>
  <si>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</si>
  <si>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</si>
  <si>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</si>
  <si>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</si>
  <si>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</si>
  <si>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</si>
  <si>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</si>
  <si>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</si>
  <si>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</si>
  <si>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</si>
  <si>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</si>
  <si>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</si>
  <si>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</si>
  <si>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</si>
  <si>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</si>
  <si>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</si>
  <si>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</si>
  <si>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</si>
  <si>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</si>
  <si>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</si>
  <si>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</si>
  <si>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</si>
  <si>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</si>
  <si>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</si>
  <si>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</si>
  <si>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</si>
  <si>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</si>
  <si>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</si>
  <si>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</si>
  <si>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</si>
  <si>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</si>
  <si>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</si>
  <si>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</si>
  <si>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</si>
  <si>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</si>
  <si>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</si>
  <si>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</si>
  <si>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</si>
  <si>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</si>
  <si>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</si>
  <si>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</si>
  <si>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</si>
  <si>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</si>
  <si>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</si>
  <si>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</si>
  <si>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</si>
  <si>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</si>
  <si>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</si>
  <si>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</si>
  <si>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</si>
  <si>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</si>
  <si>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</si>
  <si>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</si>
  <si>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</si>
  <si>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</si>
  <si>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</si>
  <si>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</si>
  <si>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</si>
  <si>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</si>
  <si>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</si>
  <si>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</si>
  <si>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</si>
  <si>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</si>
  <si>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</si>
  <si>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</si>
  <si>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</si>
  <si>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</si>
  <si>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</si>
  <si>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</si>
  <si>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</si>
  <si>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</si>
  <si>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</si>
  <si>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</si>
  <si>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</si>
  <si>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</si>
  <si>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</si>
  <si>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</si>
  <si>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</si>
  <si>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</si>
  <si>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</si>
  <si>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公の施設基本情報</t>
  </si>
  <si>
    <t>根拠条例・規則名</t>
  </si>
  <si>
    <t>敷地面積（敷地所有者）</t>
  </si>
  <si>
    <t>建物規模（施設構造）</t>
  </si>
  <si>
    <t>延床面積（建物所有者）</t>
  </si>
  <si>
    <t>主な施設内容</t>
  </si>
  <si>
    <t>管理運営形態</t>
  </si>
  <si>
    <t>施設で実施している主な事業</t>
  </si>
  <si>
    <t>開館日・開館時間</t>
  </si>
  <si>
    <t>年度</t>
  </si>
  <si>
    <t>料金区分</t>
  </si>
  <si>
    <t>料金水準の考え方</t>
  </si>
  <si>
    <t>主な料金</t>
  </si>
  <si>
    <t>利用料金制</t>
  </si>
  <si>
    <t>総数</t>
  </si>
  <si>
    <t>常勤</t>
  </si>
  <si>
    <t>非常勤</t>
  </si>
  <si>
    <t>調査実施</t>
  </si>
  <si>
    <t>あり</t>
  </si>
  <si>
    <t>実施時期</t>
  </si>
  <si>
    <t>対象者数</t>
  </si>
  <si>
    <t>調査手法</t>
  </si>
  <si>
    <t>調査結果</t>
  </si>
  <si>
    <t>その他法人</t>
  </si>
  <si>
    <t>令和元年度</t>
  </si>
  <si>
    <t>資
産
の
部</t>
  </si>
  <si>
    <t>負
債
及
び
純
資
産
の
部</t>
  </si>
  <si>
    <t>行政コスト計算書</t>
  </si>
  <si>
    <t>令和元年度</t>
  </si>
  <si>
    <t>令和2年度</t>
  </si>
  <si>
    <t>令和3年度</t>
  </si>
  <si>
    <t>令和4年度</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</si>
  <si>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</si>
  <si>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</si>
  <si>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</si>
  <si>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</si>
  <si>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</si>
  <si>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</si>
  <si>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</si>
  <si>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</si>
  <si>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</si>
  <si>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</si>
  <si>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</si>
  <si>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</si>
  <si>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</si>
  <si>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</si>
  <si>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</si>
  <si>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</si>
  <si>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</si>
  <si>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</si>
  <si>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t>※単位未満は四捨五入としたため、内訳の計と合計が一致しない場合がある。(以下すべての表も同様）</t>
  </si>
  <si>
    <t>　       平成27年度調査：</t>
  </si>
  <si>
    <t>　       令和2年度調査  ：</t>
  </si>
  <si>
    <t>施設名</t>
  </si>
  <si>
    <t>府営住宅（H23から指定管理）
※枚方市（村野住宅除く）、大東市（大東朋来・ペア大東朋来住宅除く）、四條畷市、交野市</t>
  </si>
  <si>
    <t>担当部・課
　・グループ</t>
  </si>
  <si>
    <t>大阪府営住宅条例</t>
  </si>
  <si>
    <t>大阪府営住宅条例施行規則</t>
  </si>
  <si>
    <t>条例等に規定された設置目的</t>
  </si>
  <si>
    <t>公営住宅法に基づき住宅に困窮する低所得者の居住の安定の確保や居住水準の向上を図ることを目的とする。</t>
  </si>
  <si>
    <t>所在地等（団地数）</t>
  </si>
  <si>
    <t>－</t>
  </si>
  <si>
    <t>ー</t>
  </si>
  <si>
    <t>施設建設時の財源内訳</t>
  </si>
  <si>
    <t>大阪府営住宅の管理運営</t>
  </si>
  <si>
    <t>利用者数（過去５年間）
施設運営に関する指標
（稼働率、利用率等）</t>
  </si>
  <si>
    <t>※当該住宅分</t>
  </si>
  <si>
    <t>令和元年度</t>
  </si>
  <si>
    <t>入居戸数</t>
  </si>
  <si>
    <t>戸</t>
  </si>
  <si>
    <t>戸</t>
  </si>
  <si>
    <t>管理戸数</t>
  </si>
  <si>
    <t>入居率</t>
  </si>
  <si>
    <t>％</t>
  </si>
  <si>
    <t>※全府営住宅</t>
  </si>
  <si>
    <t>管理戸数①</t>
  </si>
  <si>
    <t>入居率：入居戸数／管理戸数</t>
  </si>
  <si>
    <t>入居者の収入と住宅の質に応じて家賃算定</t>
  </si>
  <si>
    <t>毎年度、入居者の収入により、「家賃算定基礎額」を決定し、その額に「住宅の質等」を表す4種類の係数を乗じて算出する。ただし、近傍同種の住宅の家賃が上限</t>
  </si>
  <si>
    <t>収入分位１：所得階層（～10%）　月収104千円以下           →家賃算定基礎額   34,400円
収入分位２：所得階層（～15%）　月収104千円超～123千円以下→家賃算定基礎額   39,700円
収入分位３：所得階層（～20%）　月収123千円超～139千円以下→家賃算定基礎額   45,400円
収入分位４：所得階層（～25%）　月収139千円超～158千円以下→家賃算定基礎額   51,200円
収入分位５：所得階層（～32.5%）月収158千円超～186千円以下→家賃算定基礎額   58,500円
収入分位６：所得階層（～40%）　月収186千円超～214千円以下→家賃算定基礎額   67,500円
収入分位７：所得階層（～50%）　月収214千円超～259千円以下→家賃算定基礎額   79,000円
収入分位８：所得階層（50%超）　月収259千円超             →家賃算定基礎額   91,100円</t>
  </si>
  <si>
    <t>導入していない</t>
  </si>
  <si>
    <t>府の決算（財務諸表等）はこちら</t>
  </si>
  <si>
    <t>入居者に対するアンケート</t>
  </si>
  <si>
    <t>住宅管理サービス全体の満足度は積極的評価(大変満足・満足)が消極的評価(不満・大変不満)を上回った。個別のサービス内容については、接遇の態度等の個別項目についても同様の結果となっている。</t>
  </si>
  <si>
    <t>(千円)</t>
  </si>
  <si>
    <r>
      <t>合　　計　</t>
    </r>
    <r>
      <rPr>
        <b/>
        <sz val="11"/>
        <color indexed="8"/>
        <rFont val="HG丸ｺﾞｼｯｸM-PRO"/>
        <family val="3"/>
      </rPr>
      <t>Ａ</t>
    </r>
  </si>
  <si>
    <r>
      <t>合　　計　</t>
    </r>
    <r>
      <rPr>
        <b/>
        <sz val="11"/>
        <color indexed="8"/>
        <rFont val="HG丸ｺﾞｼｯｸM-PRO"/>
        <family val="3"/>
      </rPr>
      <t>Ｂ</t>
    </r>
  </si>
  <si>
    <r>
      <t>収支　</t>
    </r>
    <r>
      <rPr>
        <b/>
        <sz val="11"/>
        <color indexed="8"/>
        <rFont val="HG丸ｺﾞｼｯｸM-PRO"/>
        <family val="3"/>
      </rPr>
      <t>Ｃ（Ａ－Ｂ）</t>
    </r>
    <r>
      <rPr>
        <b/>
        <sz val="11"/>
        <color indexed="8"/>
        <rFont val="游ゴシック"/>
        <family val="3"/>
      </rPr>
      <t>　</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</si>
  <si>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</si>
  <si>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一般会計への繰出金　</t>
    </r>
    <r>
      <rPr>
        <b/>
        <sz val="11"/>
        <color indexed="8"/>
        <rFont val="HG丸ｺﾞｼｯｸM-PRO"/>
        <family val="3"/>
      </rPr>
      <t>E　⑥</t>
    </r>
  </si>
  <si>
    <r>
      <t>調整後収支 　</t>
    </r>
    <r>
      <rPr>
        <b/>
        <sz val="11"/>
        <color indexed="8"/>
        <rFont val="HG丸ｺﾞｼｯｸM-PRO"/>
        <family val="3"/>
      </rPr>
      <t>Ｅ（Ｃ+Ｄ）</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</si>
  <si>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</si>
  <si>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</si>
  <si>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</si>
  <si>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r>
      <t>小計　</t>
    </r>
    <r>
      <rPr>
        <b/>
        <sz val="11"/>
        <color indexed="8"/>
        <rFont val="HG丸ｺﾞｼｯｸM-PRO"/>
        <family val="3"/>
      </rPr>
      <t>（Ａ＋Ｂ＋Ｃ）</t>
    </r>
  </si>
  <si>
    <t>その他債権</t>
  </si>
  <si>
    <t>平成30年度</t>
  </si>
  <si>
    <t>令和2年度</t>
  </si>
  <si>
    <t>令和3年度</t>
  </si>
  <si>
    <t>特になし</t>
  </si>
  <si>
    <t>市町による公営住宅</t>
  </si>
  <si>
    <t>その他法人</t>
  </si>
  <si>
    <r>
      <t xml:space="preserve">■大阪府の予算 </t>
    </r>
    <r>
      <rPr>
        <sz val="9"/>
        <color indexed="8"/>
        <rFont val="ＭＳ Ｐゴシック"/>
        <family val="3"/>
      </rPr>
      <t>（府営住宅ごとの収支を算定していないため、府営住宅総額を記載）</t>
    </r>
  </si>
  <si>
    <r>
      <t xml:space="preserve">開設年月日（経過年数）
</t>
    </r>
    <r>
      <rPr>
        <b/>
        <sz val="10"/>
        <rFont val="游ゴシック"/>
        <family val="3"/>
      </rPr>
      <t>[改築・大規模改修等の実施年度］</t>
    </r>
  </si>
  <si>
    <r>
      <t>■大阪府の決算　</t>
    </r>
    <r>
      <rPr>
        <sz val="9"/>
        <rFont val="ＭＳ Ｐゴシック"/>
        <family val="3"/>
      </rPr>
      <t>（府営住宅ごとの収支を算定していないため、府営住宅総額を記載）</t>
    </r>
  </si>
  <si>
    <r>
      <t>■大阪府の決算　</t>
    </r>
    <r>
      <rPr>
        <sz val="9"/>
        <color indexed="8"/>
        <rFont val="ＭＳ Ｐゴシック"/>
        <family val="3"/>
      </rPr>
      <t>（府営住宅ごとの収支を算定していないため、府営住宅総額を記載）</t>
    </r>
  </si>
  <si>
    <t>施設職員数（枚方市ほか３市分）（4月1日時点）</t>
  </si>
  <si>
    <t>都市整備部　住宅建築局　住宅経営室　
経営管理課　推進グループ</t>
  </si>
  <si>
    <t>枚方市（19）、大東市（1）、四條畷市（1）、交野市（5）に所在する大阪府営住宅（大東朋来・ペア大東朋来・村野住宅除く・共同施設含む）　　計26団地　管理戸数9,526戸
                                                                                                   ※村野住宅（1,100戸）を含まず</t>
  </si>
  <si>
    <t>木造住宅（0戸）、簡易耐火住宅（0戸）、中層耐火住宅（6,016戸）、高層耐火住宅（3,510戸）
　　　　　　　　　　　　　　　　　                                                    　※村野住宅（1,100戸）を含まず</t>
  </si>
  <si>
    <t>特になし</t>
  </si>
  <si>
    <t>（一般財源）　　　　   　億円　 　   （起債）　　   　 億円　
（国庫補助金）　　　　　億円　　  （その他）　 　　億円　　　　〔合計〕   　億円　　内訳不明</t>
  </si>
  <si>
    <t>（うち、その他法人への委託料）</t>
  </si>
  <si>
    <t>％</t>
  </si>
  <si>
    <t>令和5年度</t>
  </si>
  <si>
    <t>1,543戸</t>
  </si>
  <si>
    <t>１．施設の概要（令和5年4月1日時点）</t>
  </si>
  <si>
    <r>
      <t>昭和43年8月27日(R</t>
    </r>
    <r>
      <rPr>
        <sz val="11"/>
        <rFont val="游ゴシック"/>
        <family val="3"/>
      </rPr>
      <t>5.4.1現在経過年数 54年)</t>
    </r>
  </si>
  <si>
    <r>
      <t>【R</t>
    </r>
    <r>
      <rPr>
        <sz val="11"/>
        <rFont val="游ゴシック"/>
        <family val="3"/>
      </rPr>
      <t>5】 指定管理者：近鉄住宅管理㈱(指定期間：R2.4.1～R7.3.31)</t>
    </r>
  </si>
  <si>
    <r>
      <t>（【R</t>
    </r>
    <r>
      <rPr>
        <sz val="11"/>
        <rFont val="游ゴシック"/>
        <family val="3"/>
      </rPr>
      <t>4】同上）</t>
    </r>
  </si>
  <si>
    <t>２．料金体系（令和5年4月1日時点）</t>
  </si>
  <si>
    <r>
      <t>令和</t>
    </r>
    <r>
      <rPr>
        <sz val="11"/>
        <rFont val="游ゴシック"/>
        <family val="3"/>
      </rPr>
      <t>4年度</t>
    </r>
  </si>
  <si>
    <r>
      <t>令和</t>
    </r>
    <r>
      <rPr>
        <b/>
        <sz val="11"/>
        <rFont val="游ゴシック"/>
        <family val="3"/>
      </rPr>
      <t>5年度</t>
    </r>
  </si>
  <si>
    <r>
      <t>令和</t>
    </r>
    <r>
      <rPr>
        <b/>
        <sz val="11"/>
        <rFont val="游ゴシック"/>
        <family val="3"/>
      </rPr>
      <t>4年度</t>
    </r>
  </si>
  <si>
    <r>
      <t>令和</t>
    </r>
    <r>
      <rPr>
        <sz val="11"/>
        <rFont val="游ゴシック"/>
        <family val="3"/>
      </rPr>
      <t>4</t>
    </r>
    <r>
      <rPr>
        <sz val="11"/>
        <rFont val="游ゴシック"/>
        <family val="3"/>
      </rPr>
      <t>年10月</t>
    </r>
  </si>
  <si>
    <t>令和2年度~令和4年度</t>
  </si>
  <si>
    <t xml:space="preserve">■施設の管理運営を受託等している法人の決算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</si>
</sst>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0.0_ "/>
    <numFmt numFmtId="199" formatCode="0.0_ "/>
    <numFmt numFmtId="200" formatCode="#,##0&quot;円&quot;;\▲#,##0&quot;円&quot;"/>
    <numFmt numFmtId="201" formatCode="#,##0,&quot;円&quot;;\▲#,##0,&quot;円&quot;"/>
    <numFmt numFmtId="202" formatCode="[$]ggge&quot;年&quot;m&quot;月&quot;d&quot;日&quot;;@"/>
    <numFmt numFmtId="203" formatCode="[$-411]gge&quot;年&quot;m&quot;月&quot;d&quot;日&quot;;@"/>
    <numFmt numFmtId="204" formatCode="[$]gge&quot;年&quot;m&quot;月&quot;d&quot;日&quot;;@"/>
    <numFmt numFmtId="205" formatCode="#,##0,&quot;円&quot;"/>
    <numFmt numFmtId="206" formatCode="[$]ggge&quot;年&quot;m&quot;月&quot;d&quot;日&quot;;@"/>
    <numFmt numFmtId="207" formatCode="[$]gge&quot;年&quot;m&quot;月&quot;d&quot;日&quot;;@"/>
  </numFmts>
  <fonts count="78">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2"/>
      <name val="ＭＳ Ｐゴシック"/>
      <family val="3"/>
    </font>
    <font>
      <sz val="11"/>
      <name val="ＭＳ Ｐゴシック"/>
      <family val="3"/>
    </font>
    <font>
      <b/>
      <sz val="24"/>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sz val="24"/>
      <name val="ＭＳ Ｐゴシック"/>
      <family val="3"/>
    </font>
    <font>
      <sz val="9"/>
      <color indexed="8"/>
      <name val="ＭＳ Ｐゴシック"/>
      <family val="3"/>
    </font>
    <font>
      <sz val="9"/>
      <name val="ＭＳ Ｐゴシック"/>
      <family val="3"/>
    </font>
    <font>
      <b/>
      <sz val="10"/>
      <name val="游ゴシック"/>
      <family val="3"/>
    </font>
    <font>
      <sz val="11"/>
      <name val="游ゴシック"/>
      <family val="3"/>
    </font>
    <font>
      <b/>
      <sz val="11"/>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Ｐゴシック"/>
      <family val="3"/>
    </font>
    <font>
      <b/>
      <u val="single"/>
      <sz val="11"/>
      <color indexed="8"/>
      <name val="游ゴシック"/>
      <family val="3"/>
    </font>
    <font>
      <sz val="9"/>
      <color indexed="8"/>
      <name val="游ゴシック"/>
      <family val="3"/>
    </font>
    <font>
      <b/>
      <sz val="9"/>
      <color indexed="8"/>
      <name val="游ゴシック"/>
      <family val="3"/>
    </font>
    <font>
      <sz val="8"/>
      <color indexed="8"/>
      <name val="游ゴシック"/>
      <family val="3"/>
    </font>
    <font>
      <b/>
      <sz val="12"/>
      <color indexed="8"/>
      <name val="ＭＳ Ｐゴシック"/>
      <family val="3"/>
    </font>
    <font>
      <u val="single"/>
      <sz val="11"/>
      <color indexed="12"/>
      <name val="游ゴシック"/>
      <family val="3"/>
    </font>
    <font>
      <sz val="10"/>
      <name val="游ゴシック"/>
      <family val="3"/>
    </font>
    <font>
      <b/>
      <sz val="10"/>
      <color indexed="8"/>
      <name val="游ゴシック"/>
      <family val="3"/>
    </font>
    <font>
      <b/>
      <i/>
      <sz val="10"/>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11"/>
      <name val="Calibri"/>
      <family val="3"/>
    </font>
    <font>
      <sz val="8"/>
      <color theme="1"/>
      <name val="Calibri"/>
      <family val="3"/>
    </font>
    <font>
      <b/>
      <sz val="11"/>
      <name val="Calibri"/>
      <family val="3"/>
    </font>
    <font>
      <b/>
      <sz val="12"/>
      <color theme="1"/>
      <name val="ＭＳ Ｐゴシック"/>
      <family val="3"/>
    </font>
    <font>
      <sz val="10"/>
      <name val="Calibri"/>
      <family val="3"/>
    </font>
    <font>
      <u val="single"/>
      <sz val="11"/>
      <color rgb="FF0000FF"/>
      <name val="Calibri"/>
      <family val="3"/>
    </font>
    <font>
      <b/>
      <i/>
      <sz val="10"/>
      <name val="Calibri"/>
      <family val="3"/>
    </font>
    <font>
      <b/>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tint="-0.2499700039625167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top/>
      <bottom/>
    </border>
    <border>
      <left style="thin"/>
      <right/>
      <top/>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style="thin"/>
      <top style="thin"/>
      <bottom/>
    </border>
    <border>
      <left style="thin"/>
      <right/>
      <top style="thin"/>
      <bottom/>
    </border>
    <border>
      <left style="thin"/>
      <right style="thin"/>
      <top/>
      <bottom/>
    </border>
    <border>
      <left/>
      <right/>
      <top/>
      <bottom style="thin"/>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style="thin"/>
      <right style="thin"/>
      <top style="thin"/>
      <bottom style="medium"/>
    </border>
    <border>
      <left style="thin"/>
      <right style="thin"/>
      <top>
        <color indexed="63"/>
      </top>
      <bottom style="medium"/>
    </border>
    <border>
      <left/>
      <right style="thin"/>
      <top style="thin"/>
      <bottom/>
    </border>
    <border>
      <left/>
      <right style="thin"/>
      <top/>
      <bottom/>
    </border>
    <border>
      <left style="thin"/>
      <right style="medium"/>
      <top style="medium"/>
      <bottom style="medium"/>
    </border>
    <border>
      <left style="thin"/>
      <right style="medium"/>
      <top style="medium"/>
      <bottom>
        <color indexed="63"/>
      </bottom>
    </border>
    <border>
      <left style="thin"/>
      <right>
        <color indexed="63"/>
      </right>
      <top style="medium"/>
      <bottom style="medium"/>
    </border>
    <border>
      <left style="thin"/>
      <right>
        <color indexed="63"/>
      </right>
      <top style="medium"/>
      <bottom>
        <color indexed="63"/>
      </bottom>
    </border>
    <border>
      <left/>
      <right style="thin"/>
      <top/>
      <bottom style="thin"/>
    </border>
    <border>
      <left style="medium"/>
      <right style="thin"/>
      <top style="medium"/>
      <bottom style="medium"/>
    </border>
    <border>
      <left style="medium"/>
      <right style="thin"/>
      <top style="medium"/>
      <bottom>
        <color indexed="63"/>
      </bottom>
    </border>
    <border>
      <left style="medium"/>
      <right/>
      <top style="medium"/>
      <bottom style="medium"/>
    </border>
    <border>
      <left/>
      <right/>
      <top style="medium"/>
      <bottom style="medium"/>
    </border>
    <border>
      <left style="thin"/>
      <right/>
      <top style="thin"/>
      <bottom style="medium"/>
    </border>
    <border>
      <left/>
      <right/>
      <top style="thin"/>
      <bottom style="medium"/>
    </border>
    <border>
      <left/>
      <right style="thin"/>
      <top style="thin"/>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380">
    <xf numFmtId="0" fontId="0" fillId="0" borderId="0" xfId="0" applyFont="1" applyAlignment="1">
      <alignment/>
    </xf>
    <xf numFmtId="0" fontId="0" fillId="0" borderId="0" xfId="0" applyFont="1" applyFill="1" applyBorder="1" applyAlignment="1">
      <alignment vertical="center" shrinkToFit="1"/>
    </xf>
    <xf numFmtId="0" fontId="9" fillId="0" borderId="0" xfId="0" applyFont="1" applyFill="1" applyBorder="1" applyAlignment="1">
      <alignment vertical="center"/>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Border="1" applyAlignment="1">
      <alignment vertical="center"/>
    </xf>
    <xf numFmtId="0" fontId="0" fillId="0" borderId="11" xfId="0" applyFont="1" applyFill="1" applyBorder="1" applyAlignment="1">
      <alignment vertical="center" wrapText="1"/>
    </xf>
    <xf numFmtId="0" fontId="64" fillId="0" borderId="0" xfId="0" applyFont="1" applyAlignment="1">
      <alignment/>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94" fontId="0" fillId="0" borderId="0" xfId="49" applyNumberFormat="1" applyFont="1" applyAlignment="1">
      <alignment/>
    </xf>
    <xf numFmtId="196" fontId="0" fillId="0" borderId="0" xfId="49" applyNumberFormat="1" applyFont="1" applyAlignment="1">
      <alignment/>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194" fontId="58" fillId="33" borderId="11" xfId="49" applyNumberFormat="1" applyFont="1" applyFill="1" applyBorder="1" applyAlignment="1">
      <alignment horizontal="center" vertical="center"/>
    </xf>
    <xf numFmtId="196" fontId="58" fillId="33" borderId="11" xfId="49" applyNumberFormat="1" applyFont="1" applyFill="1" applyBorder="1" applyAlignment="1">
      <alignment horizontal="center" vertical="center"/>
    </xf>
    <xf numFmtId="0" fontId="58" fillId="33" borderId="10" xfId="0" applyFont="1" applyFill="1" applyBorder="1" applyAlignment="1">
      <alignment horizontal="center" vertical="center" shrinkToFit="1"/>
    </xf>
    <xf numFmtId="0" fontId="58" fillId="33" borderId="12" xfId="0" applyFont="1" applyFill="1" applyBorder="1" applyAlignment="1">
      <alignment shrinkToFit="1"/>
    </xf>
    <xf numFmtId="0" fontId="58" fillId="33" borderId="13" xfId="0" applyFont="1" applyFill="1" applyBorder="1" applyAlignment="1">
      <alignment shrinkToFit="1"/>
    </xf>
    <xf numFmtId="0" fontId="58" fillId="33" borderId="0" xfId="0" applyFont="1" applyFill="1" applyAlignment="1">
      <alignment shrinkToFit="1"/>
    </xf>
    <xf numFmtId="0" fontId="58" fillId="33" borderId="11" xfId="0" applyFont="1" applyFill="1" applyBorder="1" applyAlignment="1">
      <alignment horizontal="center" vertical="center" shrinkToFit="1"/>
    </xf>
    <xf numFmtId="0" fontId="58" fillId="33" borderId="0" xfId="0" applyFont="1" applyFill="1" applyAlignment="1">
      <alignment/>
    </xf>
    <xf numFmtId="0" fontId="58" fillId="33" borderId="12" xfId="0" applyFont="1" applyFill="1" applyBorder="1" applyAlignment="1">
      <alignment/>
    </xf>
    <xf numFmtId="0" fontId="58" fillId="33" borderId="14" xfId="0" applyFont="1" applyFill="1" applyBorder="1" applyAlignment="1">
      <alignment/>
    </xf>
    <xf numFmtId="0" fontId="58" fillId="33" borderId="10" xfId="0" applyFont="1" applyFill="1" applyBorder="1" applyAlignment="1">
      <alignment/>
    </xf>
    <xf numFmtId="0" fontId="58" fillId="33" borderId="15" xfId="0" applyFont="1" applyFill="1" applyBorder="1" applyAlignment="1">
      <alignment/>
    </xf>
    <xf numFmtId="176" fontId="58" fillId="34" borderId="16" xfId="52" applyNumberFormat="1" applyFont="1" applyFill="1" applyBorder="1" applyAlignment="1">
      <alignment vertical="center"/>
    </xf>
    <xf numFmtId="176" fontId="58" fillId="34" borderId="11" xfId="52" applyNumberFormat="1" applyFont="1" applyFill="1" applyBorder="1" applyAlignment="1">
      <alignment vertical="center"/>
    </xf>
    <xf numFmtId="176" fontId="58" fillId="34" borderId="17" xfId="52" applyNumberFormat="1" applyFont="1" applyFill="1" applyBorder="1" applyAlignment="1">
      <alignment vertical="center" textRotation="255" wrapText="1"/>
    </xf>
    <xf numFmtId="194" fontId="0" fillId="0" borderId="11" xfId="49" applyNumberFormat="1" applyFont="1" applyBorder="1" applyAlignment="1">
      <alignment vertical="center"/>
    </xf>
    <xf numFmtId="194" fontId="0" fillId="0" borderId="18" xfId="49" applyNumberFormat="1" applyFont="1" applyBorder="1" applyAlignment="1">
      <alignment vertical="center"/>
    </xf>
    <xf numFmtId="194" fontId="0" fillId="0" borderId="0" xfId="49" applyNumberFormat="1" applyFont="1" applyAlignment="1">
      <alignment vertical="center"/>
    </xf>
    <xf numFmtId="196" fontId="0" fillId="0" borderId="11" xfId="49" applyNumberFormat="1" applyFont="1" applyBorder="1" applyAlignment="1">
      <alignment vertical="center"/>
    </xf>
    <xf numFmtId="196" fontId="0" fillId="0" borderId="18" xfId="49" applyNumberFormat="1" applyFont="1" applyBorder="1" applyAlignment="1">
      <alignment vertical="center"/>
    </xf>
    <xf numFmtId="194" fontId="0" fillId="0" borderId="16" xfId="49" applyNumberFormat="1" applyFont="1" applyBorder="1" applyAlignment="1">
      <alignment vertical="center"/>
    </xf>
    <xf numFmtId="0" fontId="58" fillId="34" borderId="10" xfId="0" applyFont="1" applyFill="1" applyBorder="1" applyAlignment="1">
      <alignment vertical="center"/>
    </xf>
    <xf numFmtId="0" fontId="58" fillId="34" borderId="14" xfId="0" applyFont="1" applyFill="1" applyBorder="1" applyAlignment="1">
      <alignment vertical="center"/>
    </xf>
    <xf numFmtId="0" fontId="58" fillId="33" borderId="19" xfId="0" applyFont="1" applyFill="1" applyBorder="1" applyAlignment="1">
      <alignment vertical="center" shrinkToFit="1"/>
    </xf>
    <xf numFmtId="0" fontId="58" fillId="33" borderId="17" xfId="0" applyFont="1" applyFill="1" applyBorder="1" applyAlignment="1">
      <alignment vertical="center" shrinkToFit="1"/>
    </xf>
    <xf numFmtId="0" fontId="58" fillId="33" borderId="20" xfId="0" applyFont="1" applyFill="1" applyBorder="1" applyAlignment="1">
      <alignment vertical="center" shrinkToFit="1"/>
    </xf>
    <xf numFmtId="0" fontId="58" fillId="33" borderId="10" xfId="0" applyFont="1" applyFill="1" applyBorder="1" applyAlignment="1">
      <alignment vertical="center" shrinkToFit="1"/>
    </xf>
    <xf numFmtId="0" fontId="58" fillId="33" borderId="14" xfId="0" applyFont="1" applyFill="1" applyBorder="1" applyAlignment="1">
      <alignment vertical="center" shrinkToFit="1"/>
    </xf>
    <xf numFmtId="0" fontId="58" fillId="33" borderId="16" xfId="0" applyFont="1" applyFill="1" applyBorder="1" applyAlignment="1">
      <alignment vertical="center" shrinkToFit="1"/>
    </xf>
    <xf numFmtId="181" fontId="65" fillId="35" borderId="10" xfId="0" applyNumberFormat="1" applyFont="1" applyFill="1" applyBorder="1" applyAlignment="1">
      <alignment vertical="center"/>
    </xf>
    <xf numFmtId="181" fontId="65" fillId="35" borderId="11" xfId="0" applyNumberFormat="1" applyFont="1" applyFill="1" applyBorder="1" applyAlignment="1">
      <alignment vertical="center"/>
    </xf>
    <xf numFmtId="0" fontId="58" fillId="33" borderId="10" xfId="0" applyFont="1" applyFill="1" applyBorder="1" applyAlignment="1">
      <alignment vertical="center"/>
    </xf>
    <xf numFmtId="194" fontId="58" fillId="8" borderId="11" xfId="49" applyNumberFormat="1" applyFont="1" applyFill="1" applyBorder="1" applyAlignment="1">
      <alignment vertical="center"/>
    </xf>
    <xf numFmtId="194" fontId="58" fillId="8" borderId="16" xfId="49" applyNumberFormat="1" applyFont="1" applyFill="1" applyBorder="1" applyAlignment="1">
      <alignment vertical="center"/>
    </xf>
    <xf numFmtId="196" fontId="58" fillId="8" borderId="11" xfId="49" applyNumberFormat="1" applyFont="1" applyFill="1" applyBorder="1" applyAlignment="1">
      <alignment vertical="center"/>
    </xf>
    <xf numFmtId="196" fontId="58" fillId="8" borderId="16" xfId="49" applyNumberFormat="1" applyFont="1" applyFill="1" applyBorder="1" applyAlignment="1">
      <alignment vertical="center"/>
    </xf>
    <xf numFmtId="194" fontId="58" fillId="8" borderId="18" xfId="49" applyNumberFormat="1" applyFont="1" applyFill="1" applyBorder="1" applyAlignment="1">
      <alignment vertical="center"/>
    </xf>
    <xf numFmtId="194" fontId="0" fillId="0" borderId="0" xfId="49" applyNumberFormat="1" applyFont="1" applyAlignment="1">
      <alignment horizontal="right" vertical="center"/>
    </xf>
    <xf numFmtId="9" fontId="58" fillId="0" borderId="0" xfId="42" applyFont="1" applyAlignment="1">
      <alignment/>
    </xf>
    <xf numFmtId="9" fontId="0" fillId="0" borderId="0" xfId="42" applyFont="1" applyAlignment="1">
      <alignment/>
    </xf>
    <xf numFmtId="196" fontId="66" fillId="0" borderId="21" xfId="49" applyNumberFormat="1" applyFont="1" applyBorder="1" applyAlignment="1">
      <alignment horizontal="center"/>
    </xf>
    <xf numFmtId="196" fontId="66" fillId="0" borderId="0" xfId="49" applyNumberFormat="1" applyFont="1" applyFill="1" applyBorder="1" applyAlignment="1">
      <alignment/>
    </xf>
    <xf numFmtId="196" fontId="58" fillId="0" borderId="0" xfId="49" applyNumberFormat="1" applyFont="1" applyFill="1" applyBorder="1" applyAlignment="1">
      <alignment/>
    </xf>
    <xf numFmtId="0" fontId="67" fillId="0" borderId="0" xfId="0" applyFont="1" applyAlignment="1">
      <alignment vertical="center"/>
    </xf>
    <xf numFmtId="194" fontId="67" fillId="0" borderId="0" xfId="49" applyNumberFormat="1" applyFont="1" applyAlignment="1">
      <alignment horizontal="left" vertical="center"/>
    </xf>
    <xf numFmtId="194" fontId="67" fillId="0" borderId="0" xfId="49" applyNumberFormat="1" applyFont="1" applyAlignment="1">
      <alignment horizontal="right" vertical="center"/>
    </xf>
    <xf numFmtId="196" fontId="67" fillId="0" borderId="0" xfId="49" applyNumberFormat="1" applyFont="1" applyAlignment="1">
      <alignment horizontal="left" vertical="center"/>
    </xf>
    <xf numFmtId="196" fontId="67" fillId="0" borderId="0" xfId="49" applyNumberFormat="1" applyFont="1" applyAlignment="1">
      <alignment vertical="center"/>
    </xf>
    <xf numFmtId="0" fontId="67" fillId="0" borderId="0" xfId="0" applyFont="1" applyAlignment="1">
      <alignment horizontal="left" vertical="center"/>
    </xf>
    <xf numFmtId="0" fontId="68" fillId="0" borderId="0" xfId="0" applyFont="1" applyAlignment="1">
      <alignment vertical="center"/>
    </xf>
    <xf numFmtId="194" fontId="58" fillId="8" borderId="22" xfId="49" applyNumberFormat="1" applyFont="1" applyFill="1" applyBorder="1" applyAlignment="1">
      <alignment vertical="center"/>
    </xf>
    <xf numFmtId="194" fontId="58" fillId="8" borderId="23" xfId="49" applyNumberFormat="1" applyFont="1" applyFill="1" applyBorder="1" applyAlignment="1">
      <alignment vertical="center"/>
    </xf>
    <xf numFmtId="196" fontId="58" fillId="8" borderId="22" xfId="49" applyNumberFormat="1" applyFont="1" applyFill="1" applyBorder="1" applyAlignment="1">
      <alignment vertical="center"/>
    </xf>
    <xf numFmtId="194" fontId="58" fillId="8" borderId="24" xfId="49" applyNumberFormat="1" applyFont="1" applyFill="1" applyBorder="1" applyAlignment="1">
      <alignment vertical="center"/>
    </xf>
    <xf numFmtId="196" fontId="58" fillId="8" borderId="24" xfId="49" applyNumberFormat="1" applyFont="1" applyFill="1" applyBorder="1" applyAlignment="1">
      <alignment vertical="center"/>
    </xf>
    <xf numFmtId="176" fontId="58" fillId="33" borderId="25" xfId="0" applyNumberFormat="1" applyFont="1" applyFill="1" applyBorder="1" applyAlignment="1">
      <alignment vertical="center"/>
    </xf>
    <xf numFmtId="0" fontId="58" fillId="33" borderId="26" xfId="0" applyFont="1" applyFill="1" applyBorder="1" applyAlignment="1">
      <alignment/>
    </xf>
    <xf numFmtId="0" fontId="58" fillId="33" borderId="27" xfId="0" applyFont="1" applyFill="1" applyBorder="1" applyAlignment="1">
      <alignment/>
    </xf>
    <xf numFmtId="196" fontId="58" fillId="8" borderId="23" xfId="49" applyNumberFormat="1" applyFont="1" applyFill="1" applyBorder="1" applyAlignment="1">
      <alignment vertical="center"/>
    </xf>
    <xf numFmtId="194" fontId="0" fillId="0" borderId="20" xfId="49" applyNumberFormat="1" applyFont="1" applyBorder="1" applyAlignment="1">
      <alignment vertical="center"/>
    </xf>
    <xf numFmtId="196" fontId="0" fillId="0" borderId="20" xfId="49" applyNumberFormat="1" applyFont="1" applyBorder="1" applyAlignment="1">
      <alignment vertical="center"/>
    </xf>
    <xf numFmtId="194" fontId="0" fillId="0" borderId="0" xfId="49" applyNumberFormat="1" applyFont="1" applyBorder="1" applyAlignment="1">
      <alignment vertical="center"/>
    </xf>
    <xf numFmtId="196" fontId="0" fillId="0" borderId="21" xfId="49" applyNumberFormat="1" applyFont="1" applyBorder="1" applyAlignment="1">
      <alignment/>
    </xf>
    <xf numFmtId="0" fontId="69" fillId="0" borderId="0" xfId="0" applyFont="1" applyAlignment="1">
      <alignment vertical="center"/>
    </xf>
    <xf numFmtId="176" fontId="58" fillId="34" borderId="16" xfId="0" applyNumberFormat="1" applyFont="1" applyFill="1" applyBorder="1" applyAlignment="1">
      <alignment horizontal="left" vertical="center" shrinkToFit="1"/>
    </xf>
    <xf numFmtId="176" fontId="58" fillId="34" borderId="11" xfId="0" applyNumberFormat="1" applyFont="1" applyFill="1" applyBorder="1" applyAlignment="1">
      <alignment horizontal="left" vertical="center" shrinkToFit="1"/>
    </xf>
    <xf numFmtId="176" fontId="58" fillId="34" borderId="18" xfId="0" applyNumberFormat="1" applyFont="1" applyFill="1" applyBorder="1" applyAlignment="1">
      <alignment horizontal="left" vertical="center" shrinkToFit="1"/>
    </xf>
    <xf numFmtId="0" fontId="6" fillId="0" borderId="0" xfId="63" applyAlignment="1">
      <alignment vertical="center" wrapText="1"/>
      <protection/>
    </xf>
    <xf numFmtId="0" fontId="6" fillId="0" borderId="0" xfId="63" applyAlignment="1">
      <alignment vertical="center"/>
      <protection/>
    </xf>
    <xf numFmtId="0" fontId="4" fillId="0" borderId="0" xfId="0" applyFont="1" applyAlignment="1">
      <alignment vertical="center"/>
    </xf>
    <xf numFmtId="0" fontId="0" fillId="0" borderId="0" xfId="0" applyAlignment="1">
      <alignment vertical="center" wrapText="1"/>
    </xf>
    <xf numFmtId="200" fontId="58" fillId="8" borderId="11" xfId="49" applyNumberFormat="1" applyFont="1" applyFill="1" applyBorder="1" applyAlignment="1">
      <alignment vertical="center"/>
    </xf>
    <xf numFmtId="201" fontId="58" fillId="8" borderId="11" xfId="49" applyNumberFormat="1" applyFont="1" applyFill="1" applyBorder="1" applyAlignment="1">
      <alignment vertical="center"/>
    </xf>
    <xf numFmtId="181" fontId="67" fillId="0" borderId="0" xfId="49" applyNumberFormat="1" applyFont="1" applyAlignment="1">
      <alignment horizontal="left" vertical="center"/>
    </xf>
    <xf numFmtId="194" fontId="0" fillId="0" borderId="28" xfId="49" applyNumberFormat="1" applyFont="1" applyBorder="1" applyAlignment="1">
      <alignment vertical="center"/>
    </xf>
    <xf numFmtId="196" fontId="0" fillId="0" borderId="28" xfId="49" applyNumberFormat="1" applyFont="1" applyBorder="1" applyAlignment="1">
      <alignment vertical="center"/>
    </xf>
    <xf numFmtId="0" fontId="0" fillId="33" borderId="1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58" fillId="33" borderId="29" xfId="0" applyFont="1" applyFill="1" applyBorder="1" applyAlignment="1">
      <alignment shrinkToFit="1"/>
    </xf>
    <xf numFmtId="0" fontId="70" fillId="0" borderId="0" xfId="63" applyFont="1" applyAlignment="1">
      <alignment vertical="center" wrapText="1"/>
      <protection/>
    </xf>
    <xf numFmtId="0" fontId="70" fillId="0" borderId="30" xfId="63" applyFont="1" applyBorder="1" applyAlignment="1">
      <alignment horizontal="left" vertical="center" wrapText="1"/>
      <protection/>
    </xf>
    <xf numFmtId="0" fontId="70" fillId="0" borderId="12" xfId="63" applyFont="1" applyBorder="1" applyAlignment="1">
      <alignment vertical="center" wrapText="1"/>
      <protection/>
    </xf>
    <xf numFmtId="0" fontId="70" fillId="0" borderId="31" xfId="63" applyFont="1" applyBorder="1">
      <alignment/>
      <protection/>
    </xf>
    <xf numFmtId="0" fontId="70" fillId="0" borderId="15" xfId="63" applyFont="1" applyBorder="1" applyAlignment="1">
      <alignment vertical="center"/>
      <protection/>
    </xf>
    <xf numFmtId="176" fontId="70" fillId="0" borderId="0" xfId="63" applyNumberFormat="1" applyFont="1" applyAlignment="1">
      <alignment vertical="center"/>
      <protection/>
    </xf>
    <xf numFmtId="0" fontId="70" fillId="0" borderId="31" xfId="63" applyFont="1" applyBorder="1" applyAlignment="1">
      <alignment vertical="center"/>
      <protection/>
    </xf>
    <xf numFmtId="196" fontId="71" fillId="0" borderId="0" xfId="49" applyNumberFormat="1" applyFont="1" applyAlignment="1">
      <alignment horizontal="right"/>
    </xf>
    <xf numFmtId="197" fontId="58" fillId="8" borderId="11" xfId="49" applyNumberFormat="1" applyFont="1" applyFill="1" applyBorder="1" applyAlignment="1">
      <alignment horizontal="right" vertical="center"/>
    </xf>
    <xf numFmtId="200" fontId="58" fillId="8" borderId="11" xfId="49" applyNumberFormat="1" applyFont="1" applyFill="1" applyBorder="1" applyAlignment="1">
      <alignment horizontal="right" vertical="center"/>
    </xf>
    <xf numFmtId="38" fontId="0" fillId="0" borderId="11" xfId="49" applyFont="1" applyBorder="1" applyAlignment="1">
      <alignment vertical="center"/>
    </xf>
    <xf numFmtId="38" fontId="58" fillId="8" borderId="11" xfId="49" applyFont="1" applyFill="1" applyBorder="1" applyAlignment="1">
      <alignment vertical="center"/>
    </xf>
    <xf numFmtId="38" fontId="58" fillId="8" borderId="18" xfId="49" applyFont="1" applyFill="1" applyBorder="1" applyAlignment="1">
      <alignment vertical="center"/>
    </xf>
    <xf numFmtId="194" fontId="0" fillId="0" borderId="11" xfId="49" applyNumberFormat="1" applyFont="1" applyFill="1" applyBorder="1" applyAlignment="1">
      <alignment vertical="center"/>
    </xf>
    <xf numFmtId="194" fontId="0" fillId="0" borderId="16" xfId="49" applyNumberFormat="1" applyFont="1" applyFill="1" applyBorder="1" applyAlignment="1">
      <alignment vertical="center"/>
    </xf>
    <xf numFmtId="196" fontId="72" fillId="8" borderId="11" xfId="49" applyNumberFormat="1" applyFont="1" applyFill="1" applyBorder="1" applyAlignment="1">
      <alignment vertical="center"/>
    </xf>
    <xf numFmtId="196" fontId="70" fillId="0" borderId="11" xfId="49" applyNumberFormat="1" applyFont="1" applyBorder="1" applyAlignment="1">
      <alignment vertical="center"/>
    </xf>
    <xf numFmtId="196" fontId="70" fillId="0" borderId="18" xfId="49" applyNumberFormat="1" applyFont="1" applyBorder="1" applyAlignment="1">
      <alignment vertical="center"/>
    </xf>
    <xf numFmtId="196" fontId="72" fillId="8" borderId="16" xfId="49" applyNumberFormat="1" applyFont="1" applyFill="1" applyBorder="1" applyAlignment="1">
      <alignment vertical="center"/>
    </xf>
    <xf numFmtId="196" fontId="70" fillId="0" borderId="0" xfId="49" applyNumberFormat="1" applyFont="1" applyBorder="1" applyAlignment="1">
      <alignment vertical="center"/>
    </xf>
    <xf numFmtId="201" fontId="72" fillId="8" borderId="11" xfId="49" applyNumberFormat="1" applyFont="1" applyFill="1" applyBorder="1" applyAlignment="1">
      <alignment vertical="center"/>
    </xf>
    <xf numFmtId="196" fontId="70" fillId="0" borderId="20" xfId="49" applyNumberFormat="1" applyFont="1" applyBorder="1" applyAlignment="1">
      <alignment vertical="center"/>
    </xf>
    <xf numFmtId="196" fontId="70" fillId="0" borderId="28" xfId="49" applyNumberFormat="1" applyFont="1" applyBorder="1" applyAlignment="1">
      <alignment vertical="center"/>
    </xf>
    <xf numFmtId="196" fontId="70" fillId="0" borderId="0" xfId="49" applyNumberFormat="1" applyFont="1" applyBorder="1" applyAlignment="1">
      <alignment/>
    </xf>
    <xf numFmtId="196" fontId="72" fillId="33" borderId="11" xfId="49" applyNumberFormat="1" applyFont="1" applyFill="1" applyBorder="1" applyAlignment="1">
      <alignment horizontal="center" vertical="center"/>
    </xf>
    <xf numFmtId="9" fontId="70" fillId="0" borderId="0" xfId="42" applyFont="1" applyBorder="1" applyAlignment="1">
      <alignment/>
    </xf>
    <xf numFmtId="3" fontId="70" fillId="0" borderId="11" xfId="49" applyNumberFormat="1" applyFont="1" applyFill="1" applyBorder="1" applyAlignment="1">
      <alignment vertical="center"/>
    </xf>
    <xf numFmtId="196" fontId="72" fillId="8" borderId="23" xfId="49" applyNumberFormat="1" applyFont="1" applyFill="1" applyBorder="1" applyAlignment="1">
      <alignment vertical="center"/>
    </xf>
    <xf numFmtId="196" fontId="72" fillId="8" borderId="22" xfId="49" applyNumberFormat="1" applyFont="1" applyFill="1" applyBorder="1" applyAlignment="1">
      <alignment vertical="center"/>
    </xf>
    <xf numFmtId="38" fontId="70" fillId="0" borderId="16" xfId="49" applyFont="1" applyBorder="1" applyAlignment="1">
      <alignment vertical="center"/>
    </xf>
    <xf numFmtId="38" fontId="70" fillId="0" borderId="11" xfId="49" applyFont="1" applyBorder="1" applyAlignment="1">
      <alignment vertical="center"/>
    </xf>
    <xf numFmtId="38" fontId="72" fillId="8" borderId="11" xfId="49" applyFont="1" applyFill="1" applyBorder="1" applyAlignment="1">
      <alignment vertical="center"/>
    </xf>
    <xf numFmtId="38" fontId="70" fillId="0" borderId="18" xfId="49" applyFont="1" applyBorder="1" applyAlignment="1">
      <alignment vertical="center"/>
    </xf>
    <xf numFmtId="38" fontId="72" fillId="8" borderId="32" xfId="49" applyFont="1" applyFill="1" applyBorder="1" applyAlignment="1">
      <alignment vertical="center"/>
    </xf>
    <xf numFmtId="194" fontId="70" fillId="0" borderId="11" xfId="49" applyNumberFormat="1" applyFont="1" applyFill="1" applyBorder="1" applyAlignment="1">
      <alignment vertical="center"/>
    </xf>
    <xf numFmtId="194" fontId="70" fillId="0" borderId="11" xfId="49" applyNumberFormat="1" applyFont="1" applyBorder="1" applyAlignment="1">
      <alignment vertical="center"/>
    </xf>
    <xf numFmtId="194" fontId="70" fillId="0" borderId="18" xfId="49" applyNumberFormat="1" applyFont="1" applyBorder="1" applyAlignment="1">
      <alignment vertical="center"/>
    </xf>
    <xf numFmtId="194" fontId="72" fillId="8" borderId="32" xfId="49" applyNumberFormat="1" applyFont="1" applyFill="1" applyBorder="1" applyAlignment="1">
      <alignment vertical="center"/>
    </xf>
    <xf numFmtId="194" fontId="70" fillId="0" borderId="16" xfId="49" applyNumberFormat="1" applyFont="1" applyFill="1" applyBorder="1" applyAlignment="1">
      <alignment vertical="center"/>
    </xf>
    <xf numFmtId="194" fontId="72" fillId="8" borderId="11" xfId="49" applyNumberFormat="1" applyFont="1" applyFill="1" applyBorder="1" applyAlignment="1">
      <alignment vertical="center"/>
    </xf>
    <xf numFmtId="194" fontId="72" fillId="8" borderId="33" xfId="49" applyNumberFormat="1" applyFont="1" applyFill="1" applyBorder="1" applyAlignment="1">
      <alignment vertical="center"/>
    </xf>
    <xf numFmtId="194" fontId="70" fillId="0" borderId="0" xfId="49" applyNumberFormat="1" applyFont="1" applyBorder="1" applyAlignment="1">
      <alignment vertical="center"/>
    </xf>
    <xf numFmtId="194" fontId="58" fillId="8" borderId="34" xfId="49" applyNumberFormat="1" applyFont="1" applyFill="1" applyBorder="1" applyAlignment="1">
      <alignment vertical="center"/>
    </xf>
    <xf numFmtId="194" fontId="58" fillId="8" borderId="35" xfId="49" applyNumberFormat="1" applyFont="1" applyFill="1" applyBorder="1" applyAlignment="1">
      <alignment vertical="center"/>
    </xf>
    <xf numFmtId="196" fontId="72" fillId="8" borderId="34" xfId="49" applyNumberFormat="1" applyFont="1" applyFill="1" applyBorder="1" applyAlignment="1">
      <alignment vertical="center"/>
    </xf>
    <xf numFmtId="38" fontId="72" fillId="8" borderId="18" xfId="49" applyFont="1" applyFill="1" applyBorder="1" applyAlignment="1">
      <alignment vertical="center"/>
    </xf>
    <xf numFmtId="38" fontId="58" fillId="8" borderId="34" xfId="49" applyFont="1" applyFill="1" applyBorder="1" applyAlignment="1">
      <alignment vertical="center"/>
    </xf>
    <xf numFmtId="38" fontId="72" fillId="8" borderId="34" xfId="49" applyFont="1" applyFill="1" applyBorder="1" applyAlignment="1">
      <alignment vertical="center"/>
    </xf>
    <xf numFmtId="0" fontId="73" fillId="0" borderId="0" xfId="0" applyFont="1" applyAlignment="1">
      <alignment vertical="center"/>
    </xf>
    <xf numFmtId="196" fontId="72" fillId="8" borderId="35" xfId="49" applyNumberFormat="1" applyFont="1" applyFill="1" applyBorder="1" applyAlignment="1">
      <alignment vertical="center"/>
    </xf>
    <xf numFmtId="0" fontId="72" fillId="33" borderId="11" xfId="0" applyFont="1" applyFill="1" applyBorder="1" applyAlignment="1">
      <alignment horizontal="center" vertical="center" shrinkToFit="1"/>
    </xf>
    <xf numFmtId="181" fontId="70" fillId="0" borderId="11" xfId="0" applyNumberFormat="1" applyFont="1" applyFill="1" applyBorder="1" applyAlignment="1">
      <alignment vertical="center"/>
    </xf>
    <xf numFmtId="196" fontId="72" fillId="8" borderId="32" xfId="49" applyNumberFormat="1" applyFont="1" applyFill="1" applyBorder="1" applyAlignment="1">
      <alignment vertical="center"/>
    </xf>
    <xf numFmtId="196" fontId="0" fillId="0" borderId="0" xfId="49" applyNumberFormat="1" applyFont="1" applyBorder="1" applyAlignment="1">
      <alignment vertical="center"/>
    </xf>
    <xf numFmtId="196" fontId="67" fillId="0" borderId="0" xfId="49" applyNumberFormat="1" applyFont="1" applyBorder="1" applyAlignment="1">
      <alignment vertical="center"/>
    </xf>
    <xf numFmtId="196" fontId="0" fillId="0" borderId="0" xfId="49" applyNumberFormat="1" applyFont="1" applyBorder="1" applyAlignment="1">
      <alignment/>
    </xf>
    <xf numFmtId="196" fontId="72" fillId="8" borderId="33" xfId="49" applyNumberFormat="1" applyFont="1" applyFill="1" applyBorder="1" applyAlignment="1">
      <alignment vertical="center"/>
    </xf>
    <xf numFmtId="197" fontId="72" fillId="8" borderId="11" xfId="49" applyNumberFormat="1" applyFont="1" applyFill="1" applyBorder="1" applyAlignment="1">
      <alignment horizontal="right" vertical="center"/>
    </xf>
    <xf numFmtId="200" fontId="72" fillId="8" borderId="11" xfId="49" applyNumberFormat="1" applyFont="1" applyFill="1" applyBorder="1" applyAlignment="1">
      <alignment horizontal="right" vertical="center"/>
    </xf>
    <xf numFmtId="205" fontId="72" fillId="8" borderId="11" xfId="49" applyNumberFormat="1" applyFont="1" applyFill="1" applyBorder="1" applyAlignment="1">
      <alignment vertical="center"/>
    </xf>
    <xf numFmtId="196" fontId="67" fillId="0" borderId="0" xfId="49" applyNumberFormat="1" applyFont="1" applyBorder="1" applyAlignment="1">
      <alignment horizontal="right"/>
    </xf>
    <xf numFmtId="0" fontId="72" fillId="34" borderId="11" xfId="63" applyFont="1" applyFill="1" applyBorder="1" applyAlignment="1">
      <alignment horizontal="left" vertical="center" wrapText="1"/>
      <protection/>
    </xf>
    <xf numFmtId="0" fontId="70" fillId="0" borderId="11" xfId="63" applyFont="1" applyBorder="1" applyAlignment="1">
      <alignment vertical="center" wrapText="1"/>
      <protection/>
    </xf>
    <xf numFmtId="0" fontId="72" fillId="34" borderId="11" xfId="63" applyFont="1" applyFill="1" applyBorder="1" applyAlignment="1">
      <alignment vertical="center" wrapText="1"/>
      <protection/>
    </xf>
    <xf numFmtId="0" fontId="74" fillId="0" borderId="11" xfId="63" applyFont="1" applyBorder="1" applyAlignment="1">
      <alignment vertical="center" wrapText="1"/>
      <protection/>
    </xf>
    <xf numFmtId="176" fontId="70" fillId="0" borderId="12" xfId="63" applyNumberFormat="1" applyFont="1" applyBorder="1" applyAlignment="1">
      <alignment horizontal="left" vertical="center" shrinkToFit="1"/>
      <protection/>
    </xf>
    <xf numFmtId="176" fontId="70" fillId="0" borderId="0" xfId="63" applyNumberFormat="1" applyFont="1" applyAlignment="1">
      <alignment horizontal="left" vertical="center" shrinkToFit="1"/>
      <protection/>
    </xf>
    <xf numFmtId="176" fontId="70" fillId="0" borderId="13" xfId="63" applyNumberFormat="1" applyFont="1" applyBorder="1" applyAlignment="1">
      <alignment horizontal="left" vertical="center" shrinkToFit="1"/>
      <protection/>
    </xf>
    <xf numFmtId="176" fontId="70" fillId="0" borderId="21" xfId="63" applyNumberFormat="1" applyFont="1" applyBorder="1" applyAlignment="1">
      <alignment horizontal="left" vertical="center" shrinkToFit="1"/>
      <protection/>
    </xf>
    <xf numFmtId="176" fontId="70" fillId="0" borderId="36" xfId="63" applyNumberFormat="1" applyFont="1" applyBorder="1" applyAlignment="1">
      <alignment horizontal="left" vertical="center" shrinkToFit="1"/>
      <protection/>
    </xf>
    <xf numFmtId="0" fontId="6" fillId="0" borderId="17" xfId="63" applyBorder="1" applyAlignment="1">
      <alignment vertical="center" wrapText="1"/>
      <protection/>
    </xf>
    <xf numFmtId="0" fontId="9" fillId="0" borderId="21" xfId="63" applyFont="1" applyBorder="1" applyAlignment="1">
      <alignment horizontal="left" vertical="center"/>
      <protection/>
    </xf>
    <xf numFmtId="0" fontId="70" fillId="0" borderId="11" xfId="63" applyFont="1" applyBorder="1" applyAlignment="1">
      <alignment horizontal="left" vertical="center" wrapText="1"/>
      <protection/>
    </xf>
    <xf numFmtId="0" fontId="70" fillId="0" borderId="12" xfId="63" applyFont="1" applyBorder="1" applyAlignment="1">
      <alignment horizontal="center" vertical="center"/>
      <protection/>
    </xf>
    <xf numFmtId="0" fontId="70" fillId="0" borderId="0" xfId="63" applyFont="1" applyAlignment="1">
      <alignment horizontal="center" vertical="center"/>
      <protection/>
    </xf>
    <xf numFmtId="176" fontId="70" fillId="0" borderId="10" xfId="63" applyNumberFormat="1" applyFont="1" applyBorder="1" applyAlignment="1">
      <alignment horizontal="center" vertical="center" shrinkToFit="1"/>
      <protection/>
    </xf>
    <xf numFmtId="176" fontId="70" fillId="0" borderId="14" xfId="63" applyNumberFormat="1" applyFont="1" applyBorder="1" applyAlignment="1">
      <alignment horizontal="center" vertical="center" shrinkToFit="1"/>
      <protection/>
    </xf>
    <xf numFmtId="176" fontId="70" fillId="0" borderId="15" xfId="63" applyNumberFormat="1" applyFont="1" applyBorder="1" applyAlignment="1">
      <alignment horizontal="center" vertical="center" shrinkToFit="1"/>
      <protection/>
    </xf>
    <xf numFmtId="199" fontId="70" fillId="0" borderId="10" xfId="63" applyNumberFormat="1" applyFont="1" applyBorder="1" applyAlignment="1">
      <alignment vertical="center"/>
      <protection/>
    </xf>
    <xf numFmtId="199" fontId="70" fillId="0" borderId="14" xfId="63" applyNumberFormat="1" applyFont="1" applyBorder="1" applyAlignment="1">
      <alignment vertical="center"/>
      <protection/>
    </xf>
    <xf numFmtId="199" fontId="70" fillId="0" borderId="10" xfId="63" applyNumberFormat="1" applyFont="1" applyFill="1" applyBorder="1" applyAlignment="1">
      <alignment vertical="center"/>
      <protection/>
    </xf>
    <xf numFmtId="199" fontId="70" fillId="0" borderId="14" xfId="63" applyNumberFormat="1" applyFont="1" applyFill="1" applyBorder="1" applyAlignment="1">
      <alignment vertical="center"/>
      <protection/>
    </xf>
    <xf numFmtId="176" fontId="70" fillId="0" borderId="10" xfId="63" applyNumberFormat="1" applyFont="1" applyBorder="1" applyAlignment="1">
      <alignment vertical="center"/>
      <protection/>
    </xf>
    <xf numFmtId="176" fontId="70" fillId="0" borderId="14" xfId="63" applyNumberFormat="1" applyFont="1" applyBorder="1" applyAlignment="1">
      <alignment vertical="center"/>
      <protection/>
    </xf>
    <xf numFmtId="176" fontId="70" fillId="0" borderId="10" xfId="63" applyNumberFormat="1" applyFont="1" applyFill="1" applyBorder="1" applyAlignment="1">
      <alignment vertical="center"/>
      <protection/>
    </xf>
    <xf numFmtId="176" fontId="70" fillId="0" borderId="14" xfId="63" applyNumberFormat="1" applyFont="1" applyFill="1" applyBorder="1" applyAlignment="1">
      <alignment vertical="center"/>
      <protection/>
    </xf>
    <xf numFmtId="0" fontId="70" fillId="36" borderId="10" xfId="63" applyFont="1" applyFill="1" applyBorder="1" applyAlignment="1">
      <alignment horizontal="center" vertical="center"/>
      <protection/>
    </xf>
    <xf numFmtId="0" fontId="70" fillId="36" borderId="14" xfId="63" applyFont="1" applyFill="1" applyBorder="1" applyAlignment="1">
      <alignment horizontal="center" vertical="center"/>
      <protection/>
    </xf>
    <xf numFmtId="0" fontId="70" fillId="36" borderId="15" xfId="63" applyFont="1" applyFill="1" applyBorder="1" applyAlignment="1">
      <alignment horizontal="center" vertical="center"/>
      <protection/>
    </xf>
    <xf numFmtId="0" fontId="70" fillId="0" borderId="14" xfId="63" applyFont="1" applyBorder="1" applyAlignment="1">
      <alignment horizontal="center" vertical="center" shrinkToFit="1"/>
      <protection/>
    </xf>
    <xf numFmtId="0" fontId="70" fillId="0" borderId="15" xfId="63" applyFont="1" applyBorder="1" applyAlignment="1">
      <alignment horizontal="center" vertical="center" shrinkToFit="1"/>
      <protection/>
    </xf>
    <xf numFmtId="198" fontId="70" fillId="0" borderId="10" xfId="63" applyNumberFormat="1" applyFont="1" applyBorder="1" applyAlignment="1">
      <alignment vertical="center"/>
      <protection/>
    </xf>
    <xf numFmtId="198" fontId="70" fillId="0" borderId="14" xfId="63" applyNumberFormat="1" applyFont="1" applyBorder="1" applyAlignment="1">
      <alignment vertical="center"/>
      <protection/>
    </xf>
    <xf numFmtId="176" fontId="70" fillId="0" borderId="10" xfId="63" applyNumberFormat="1" applyFont="1" applyBorder="1" applyAlignment="1">
      <alignment horizontal="center" vertical="center"/>
      <protection/>
    </xf>
    <xf numFmtId="0" fontId="70" fillId="0" borderId="14" xfId="63" applyFont="1" applyBorder="1" applyAlignment="1">
      <alignment horizontal="center" vertical="center"/>
      <protection/>
    </xf>
    <xf numFmtId="0" fontId="70" fillId="0" borderId="15" xfId="63" applyFont="1" applyBorder="1" applyAlignment="1">
      <alignment horizontal="center" vertical="center"/>
      <protection/>
    </xf>
    <xf numFmtId="0" fontId="72" fillId="34" borderId="19" xfId="63" applyFont="1" applyFill="1" applyBorder="1" applyAlignment="1">
      <alignment horizontal="left" vertical="center" wrapText="1"/>
      <protection/>
    </xf>
    <xf numFmtId="0" fontId="72" fillId="34" borderId="17" xfId="63" applyFont="1" applyFill="1" applyBorder="1" applyAlignment="1">
      <alignment horizontal="left" vertical="center" wrapText="1"/>
      <protection/>
    </xf>
    <xf numFmtId="0" fontId="72" fillId="34" borderId="30" xfId="63" applyFont="1" applyFill="1" applyBorder="1" applyAlignment="1">
      <alignment horizontal="left" vertical="center" wrapText="1"/>
      <protection/>
    </xf>
    <xf numFmtId="0" fontId="70" fillId="0" borderId="19" xfId="63" applyFont="1" applyBorder="1" applyAlignment="1">
      <alignment horizontal="left" vertical="center" wrapText="1"/>
      <protection/>
    </xf>
    <xf numFmtId="0" fontId="70" fillId="0" borderId="17" xfId="63" applyFont="1" applyBorder="1" applyAlignment="1">
      <alignment horizontal="left" vertical="center" wrapText="1"/>
      <protection/>
    </xf>
    <xf numFmtId="0" fontId="70" fillId="0" borderId="30" xfId="63" applyFont="1" applyBorder="1" applyAlignment="1">
      <alignment horizontal="left" vertical="center" wrapText="1"/>
      <protection/>
    </xf>
    <xf numFmtId="0" fontId="72" fillId="0" borderId="17" xfId="63" applyFont="1" applyBorder="1" applyAlignment="1">
      <alignment horizontal="left" vertical="center" wrapText="1"/>
      <protection/>
    </xf>
    <xf numFmtId="0" fontId="72" fillId="0" borderId="30" xfId="63" applyFont="1" applyBorder="1" applyAlignment="1">
      <alignment horizontal="left" vertical="center" wrapText="1"/>
      <protection/>
    </xf>
    <xf numFmtId="0" fontId="72" fillId="0" borderId="12" xfId="63" applyFont="1" applyBorder="1" applyAlignment="1">
      <alignment horizontal="left" vertical="center" wrapText="1"/>
      <protection/>
    </xf>
    <xf numFmtId="0" fontId="72" fillId="0" borderId="0" xfId="63" applyFont="1" applyAlignment="1">
      <alignment horizontal="left" vertical="center" wrapText="1"/>
      <protection/>
    </xf>
    <xf numFmtId="0" fontId="72" fillId="0" borderId="31" xfId="63" applyFont="1" applyBorder="1" applyAlignment="1">
      <alignment horizontal="left" vertical="center" wrapText="1"/>
      <protection/>
    </xf>
    <xf numFmtId="0" fontId="72" fillId="0" borderId="13" xfId="63" applyFont="1" applyBorder="1" applyAlignment="1">
      <alignment horizontal="left" vertical="center" wrapText="1"/>
      <protection/>
    </xf>
    <xf numFmtId="0" fontId="72" fillId="0" borderId="21" xfId="63" applyFont="1" applyBorder="1" applyAlignment="1">
      <alignment horizontal="left" vertical="center" wrapText="1"/>
      <protection/>
    </xf>
    <xf numFmtId="0" fontId="72" fillId="0" borderId="36" xfId="63" applyFont="1" applyBorder="1" applyAlignment="1">
      <alignment horizontal="left" vertical="center" wrapText="1"/>
      <protection/>
    </xf>
    <xf numFmtId="176" fontId="70" fillId="0" borderId="10" xfId="63" applyNumberFormat="1" applyFont="1" applyBorder="1" applyAlignment="1">
      <alignment horizontal="left" vertical="center" shrinkToFit="1"/>
      <protection/>
    </xf>
    <xf numFmtId="176" fontId="70" fillId="0" borderId="14" xfId="63" applyNumberFormat="1" applyFont="1" applyBorder="1" applyAlignment="1">
      <alignment horizontal="left" vertical="center" shrinkToFit="1"/>
      <protection/>
    </xf>
    <xf numFmtId="0" fontId="72" fillId="34" borderId="12" xfId="63" applyFont="1" applyFill="1" applyBorder="1" applyAlignment="1">
      <alignment horizontal="left" vertical="center" wrapText="1"/>
      <protection/>
    </xf>
    <xf numFmtId="0" fontId="72" fillId="34" borderId="0" xfId="63" applyFont="1" applyFill="1" applyAlignment="1">
      <alignment horizontal="left" vertical="center" wrapText="1"/>
      <protection/>
    </xf>
    <xf numFmtId="0" fontId="72" fillId="34" borderId="31" xfId="63" applyFont="1" applyFill="1" applyBorder="1" applyAlignment="1">
      <alignment horizontal="left" vertical="center" wrapText="1"/>
      <protection/>
    </xf>
    <xf numFmtId="0" fontId="70" fillId="0" borderId="13" xfId="63" applyFont="1" applyBorder="1" applyAlignment="1">
      <alignment horizontal="left" vertical="center" wrapText="1"/>
      <protection/>
    </xf>
    <xf numFmtId="0" fontId="70" fillId="0" borderId="21" xfId="63" applyFont="1" applyBorder="1" applyAlignment="1">
      <alignment horizontal="left" vertical="center" wrapText="1"/>
      <protection/>
    </xf>
    <xf numFmtId="0" fontId="70" fillId="0" borderId="36" xfId="63" applyFont="1" applyBorder="1" applyAlignment="1">
      <alignment horizontal="left" vertical="center" wrapText="1"/>
      <protection/>
    </xf>
    <xf numFmtId="58" fontId="70" fillId="0" borderId="11" xfId="63" applyNumberFormat="1" applyFont="1" applyBorder="1" applyAlignment="1">
      <alignment horizontal="left" vertical="center" wrapText="1"/>
      <protection/>
    </xf>
    <xf numFmtId="0" fontId="6" fillId="0" borderId="21" xfId="63" applyFont="1" applyBorder="1" applyAlignment="1">
      <alignment vertical="center"/>
      <protection/>
    </xf>
    <xf numFmtId="0" fontId="75" fillId="0" borderId="10" xfId="43" applyFont="1" applyBorder="1" applyAlignment="1" applyProtection="1">
      <alignment horizontal="left" vertical="center" wrapText="1"/>
      <protection/>
    </xf>
    <xf numFmtId="0" fontId="75" fillId="0" borderId="14" xfId="43" applyFont="1" applyBorder="1" applyAlignment="1" applyProtection="1">
      <alignment horizontal="left" vertical="center" wrapText="1"/>
      <protection/>
    </xf>
    <xf numFmtId="0" fontId="75" fillId="0" borderId="15" xfId="43" applyFont="1" applyBorder="1" applyAlignment="1" applyProtection="1">
      <alignment horizontal="left" vertical="center" wrapText="1"/>
      <protection/>
    </xf>
    <xf numFmtId="0" fontId="7" fillId="0" borderId="0" xfId="63" applyFont="1" applyAlignment="1">
      <alignment horizontal="center" vertical="center" wrapText="1"/>
      <protection/>
    </xf>
    <xf numFmtId="0" fontId="14" fillId="0" borderId="0" xfId="63" applyFont="1" applyAlignment="1">
      <alignment vertical="center" wrapText="1"/>
      <protection/>
    </xf>
    <xf numFmtId="0" fontId="5" fillId="0" borderId="21" xfId="63" applyFont="1" applyBorder="1" applyAlignment="1">
      <alignment horizontal="right" vertical="center" wrapText="1"/>
      <protection/>
    </xf>
    <xf numFmtId="0" fontId="72" fillId="33" borderId="11" xfId="63" applyFont="1" applyFill="1" applyBorder="1" applyAlignment="1">
      <alignment horizontal="left" vertical="center"/>
      <protection/>
    </xf>
    <xf numFmtId="0" fontId="75" fillId="0" borderId="10" xfId="43" applyFont="1" applyBorder="1" applyAlignment="1" applyProtection="1">
      <alignment vertical="center" wrapText="1"/>
      <protection/>
    </xf>
    <xf numFmtId="0" fontId="75" fillId="0" borderId="14" xfId="43" applyFont="1" applyBorder="1" applyAlignment="1" applyProtection="1">
      <alignment vertical="center"/>
      <protection/>
    </xf>
    <xf numFmtId="0" fontId="75" fillId="0" borderId="15" xfId="43" applyFont="1" applyBorder="1" applyAlignment="1" applyProtection="1">
      <alignment vertical="center"/>
      <protection/>
    </xf>
    <xf numFmtId="0" fontId="8" fillId="0" borderId="11" xfId="43" applyFill="1" applyBorder="1" applyAlignment="1" applyProtection="1">
      <alignment horizontal="left" vertical="center" wrapText="1"/>
      <protection/>
    </xf>
    <xf numFmtId="0" fontId="8" fillId="0" borderId="11" xfId="43" applyFill="1" applyBorder="1" applyAlignment="1" applyProtection="1">
      <alignment vertical="center" wrapText="1"/>
      <protection/>
    </xf>
    <xf numFmtId="0" fontId="58" fillId="33" borderId="10" xfId="0" applyFont="1" applyFill="1" applyBorder="1" applyAlignment="1">
      <alignment horizontal="left" vertical="center" shrinkToFit="1"/>
    </xf>
    <xf numFmtId="0" fontId="58" fillId="33" borderId="14" xfId="0" applyFont="1" applyFill="1" applyBorder="1" applyAlignment="1">
      <alignment horizontal="left" vertical="center" shrinkToFit="1"/>
    </xf>
    <xf numFmtId="0" fontId="58" fillId="33" borderId="15" xfId="0" applyFont="1" applyFill="1" applyBorder="1" applyAlignment="1">
      <alignment horizontal="left" vertical="center" shrinkToFit="1"/>
    </xf>
    <xf numFmtId="176" fontId="58" fillId="34" borderId="19" xfId="0" applyNumberFormat="1" applyFont="1" applyFill="1" applyBorder="1" applyAlignment="1">
      <alignment horizontal="center" vertical="center" textRotation="255" shrinkToFit="1"/>
    </xf>
    <xf numFmtId="176" fontId="58" fillId="34" borderId="12" xfId="0" applyNumberFormat="1" applyFont="1" applyFill="1" applyBorder="1" applyAlignment="1">
      <alignment horizontal="center" vertical="center" textRotation="255" shrinkToFit="1"/>
    </xf>
    <xf numFmtId="176" fontId="58" fillId="34" borderId="13" xfId="0" applyNumberFormat="1" applyFont="1" applyFill="1" applyBorder="1" applyAlignment="1">
      <alignment horizontal="center" vertical="center" textRotation="255" shrinkToFit="1"/>
    </xf>
    <xf numFmtId="176" fontId="58" fillId="34" borderId="10" xfId="0" applyNumberFormat="1" applyFont="1" applyFill="1" applyBorder="1" applyAlignment="1">
      <alignment vertical="center" shrinkToFit="1"/>
    </xf>
    <xf numFmtId="176" fontId="58" fillId="34" borderId="14" xfId="0" applyNumberFormat="1" applyFont="1" applyFill="1" applyBorder="1" applyAlignment="1">
      <alignment vertical="center" shrinkToFit="1"/>
    </xf>
    <xf numFmtId="176" fontId="58" fillId="34" borderId="15" xfId="0" applyNumberFormat="1" applyFont="1" applyFill="1" applyBorder="1" applyAlignment="1">
      <alignment vertical="center" shrinkToFit="1"/>
    </xf>
    <xf numFmtId="176" fontId="58" fillId="34" borderId="19" xfId="0" applyNumberFormat="1" applyFont="1" applyFill="1" applyBorder="1" applyAlignment="1">
      <alignment vertical="center" shrinkToFit="1"/>
    </xf>
    <xf numFmtId="176" fontId="58" fillId="34" borderId="17" xfId="0" applyNumberFormat="1" applyFont="1" applyFill="1" applyBorder="1" applyAlignment="1">
      <alignment vertical="center" shrinkToFit="1"/>
    </xf>
    <xf numFmtId="176" fontId="58" fillId="34" borderId="30" xfId="0" applyNumberFormat="1" applyFont="1" applyFill="1" applyBorder="1" applyAlignment="1">
      <alignment vertical="center" shrinkToFit="1"/>
    </xf>
    <xf numFmtId="176" fontId="58" fillId="33" borderId="37" xfId="0" applyNumberFormat="1" applyFont="1" applyFill="1" applyBorder="1" applyAlignment="1">
      <alignment vertical="center" shrinkToFit="1"/>
    </xf>
    <xf numFmtId="176" fontId="58" fillId="33" borderId="22" xfId="0" applyNumberFormat="1" applyFont="1" applyFill="1" applyBorder="1" applyAlignment="1">
      <alignment vertical="center" shrinkToFit="1"/>
    </xf>
    <xf numFmtId="176" fontId="58" fillId="34" borderId="11" xfId="0" applyNumberFormat="1" applyFont="1" applyFill="1" applyBorder="1" applyAlignment="1">
      <alignment horizontal="left" vertical="center" wrapText="1" shrinkToFit="1"/>
    </xf>
    <xf numFmtId="176" fontId="58" fillId="34" borderId="18" xfId="0" applyNumberFormat="1" applyFont="1" applyFill="1" applyBorder="1" applyAlignment="1">
      <alignment horizontal="left" vertical="center" shrinkToFit="1"/>
    </xf>
    <xf numFmtId="176" fontId="58" fillId="33" borderId="38" xfId="0" applyNumberFormat="1" applyFont="1" applyFill="1" applyBorder="1" applyAlignment="1">
      <alignment horizontal="left" vertical="center" shrinkToFit="1"/>
    </xf>
    <xf numFmtId="176" fontId="58" fillId="33" borderId="23" xfId="0" applyNumberFormat="1" applyFont="1" applyFill="1" applyBorder="1" applyAlignment="1">
      <alignment horizontal="left" vertical="center" shrinkToFit="1"/>
    </xf>
    <xf numFmtId="176" fontId="58" fillId="34" borderId="37" xfId="0" applyNumberFormat="1" applyFont="1" applyFill="1" applyBorder="1" applyAlignment="1">
      <alignment horizontal="left" vertical="center" shrinkToFit="1"/>
    </xf>
    <xf numFmtId="176" fontId="58" fillId="34" borderId="22" xfId="0" applyNumberFormat="1" applyFont="1" applyFill="1" applyBorder="1" applyAlignment="1">
      <alignment horizontal="left" vertical="center" shrinkToFit="1"/>
    </xf>
    <xf numFmtId="176" fontId="58" fillId="34" borderId="10" xfId="0" applyNumberFormat="1" applyFont="1" applyFill="1" applyBorder="1" applyAlignment="1">
      <alignment horizontal="left" vertical="center"/>
    </xf>
    <xf numFmtId="176" fontId="58" fillId="34" borderId="14" xfId="0" applyNumberFormat="1" applyFont="1" applyFill="1" applyBorder="1" applyAlignment="1">
      <alignment horizontal="left" vertical="center"/>
    </xf>
    <xf numFmtId="176" fontId="58" fillId="34" borderId="15" xfId="0" applyNumberFormat="1" applyFont="1" applyFill="1" applyBorder="1" applyAlignment="1">
      <alignment horizontal="left" vertical="center"/>
    </xf>
    <xf numFmtId="0" fontId="58" fillId="33" borderId="10" xfId="0" applyFont="1" applyFill="1" applyBorder="1" applyAlignment="1">
      <alignment horizontal="left"/>
    </xf>
    <xf numFmtId="0" fontId="58" fillId="33" borderId="14" xfId="0" applyFont="1" applyFill="1" applyBorder="1" applyAlignment="1">
      <alignment horizontal="left"/>
    </xf>
    <xf numFmtId="0" fontId="58" fillId="33" borderId="15" xfId="0" applyFont="1" applyFill="1" applyBorder="1" applyAlignment="1">
      <alignment horizontal="left"/>
    </xf>
    <xf numFmtId="176" fontId="58" fillId="34" borderId="18" xfId="0" applyNumberFormat="1" applyFont="1" applyFill="1" applyBorder="1" applyAlignment="1">
      <alignment horizontal="center" vertical="center" textRotation="255" shrinkToFit="1"/>
    </xf>
    <xf numFmtId="176" fontId="58" fillId="34" borderId="20" xfId="0" applyNumberFormat="1" applyFont="1" applyFill="1" applyBorder="1" applyAlignment="1">
      <alignment horizontal="center" vertical="center" textRotation="255" shrinkToFit="1"/>
    </xf>
    <xf numFmtId="176" fontId="58" fillId="34" borderId="16" xfId="0" applyNumberFormat="1" applyFont="1" applyFill="1" applyBorder="1" applyAlignment="1">
      <alignment horizontal="left" vertical="center" shrinkToFit="1"/>
    </xf>
    <xf numFmtId="176" fontId="58" fillId="34" borderId="11" xfId="0" applyNumberFormat="1" applyFont="1" applyFill="1" applyBorder="1" applyAlignment="1">
      <alignment horizontal="left" vertical="center" shrinkToFit="1"/>
    </xf>
    <xf numFmtId="0" fontId="0" fillId="0" borderId="10"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58" fillId="0" borderId="0" xfId="0" applyFont="1" applyAlignment="1">
      <alignment horizontal="left"/>
    </xf>
    <xf numFmtId="0" fontId="58" fillId="33" borderId="10" xfId="0" applyFont="1" applyFill="1" applyBorder="1" applyAlignment="1">
      <alignment horizontal="left" vertical="center"/>
    </xf>
    <xf numFmtId="0" fontId="58" fillId="33" borderId="14" xfId="0" applyFont="1" applyFill="1" applyBorder="1" applyAlignment="1">
      <alignment horizontal="left" vertical="center"/>
    </xf>
    <xf numFmtId="0" fontId="58" fillId="33" borderId="15" xfId="0" applyFont="1" applyFill="1" applyBorder="1" applyAlignment="1">
      <alignment horizontal="left" vertical="center"/>
    </xf>
    <xf numFmtId="0" fontId="58" fillId="33" borderId="18"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19" xfId="0" applyFont="1" applyFill="1" applyBorder="1" applyAlignment="1">
      <alignment horizontal="left" vertical="center" shrinkToFit="1"/>
    </xf>
    <xf numFmtId="0" fontId="58" fillId="33" borderId="17" xfId="0" applyFont="1" applyFill="1" applyBorder="1" applyAlignment="1">
      <alignment horizontal="left" vertical="center" shrinkToFit="1"/>
    </xf>
    <xf numFmtId="0" fontId="58" fillId="33" borderId="30" xfId="0" applyFont="1" applyFill="1" applyBorder="1" applyAlignment="1">
      <alignment horizontal="left" vertical="center" shrinkToFit="1"/>
    </xf>
    <xf numFmtId="0" fontId="76" fillId="33" borderId="10" xfId="0" applyFont="1" applyFill="1" applyBorder="1" applyAlignment="1">
      <alignment vertical="center" shrinkToFit="1"/>
    </xf>
    <xf numFmtId="0" fontId="76" fillId="33" borderId="15" xfId="0" applyFont="1" applyFill="1" applyBorder="1" applyAlignment="1">
      <alignment vertical="center" shrinkToFit="1"/>
    </xf>
    <xf numFmtId="0" fontId="76" fillId="33" borderId="19" xfId="0" applyFont="1" applyFill="1" applyBorder="1" applyAlignment="1">
      <alignment vertical="center" shrinkToFit="1"/>
    </xf>
    <xf numFmtId="0" fontId="76" fillId="33" borderId="30" xfId="0" applyFont="1" applyFill="1" applyBorder="1" applyAlignment="1">
      <alignment vertical="center" shrinkToFit="1"/>
    </xf>
    <xf numFmtId="0" fontId="58" fillId="33" borderId="37" xfId="0" applyFont="1" applyFill="1" applyBorder="1" applyAlignment="1">
      <alignment horizontal="center" vertical="center" shrinkToFit="1"/>
    </xf>
    <xf numFmtId="0" fontId="58" fillId="33" borderId="22" xfId="0" applyFont="1" applyFill="1" applyBorder="1" applyAlignment="1">
      <alignment horizontal="center" vertical="center" shrinkToFit="1"/>
    </xf>
    <xf numFmtId="0" fontId="58" fillId="33" borderId="12" xfId="0" applyFont="1" applyFill="1" applyBorder="1" applyAlignment="1">
      <alignment horizontal="left" vertical="center" shrinkToFit="1"/>
    </xf>
    <xf numFmtId="0" fontId="58" fillId="33" borderId="0" xfId="0" applyFont="1" applyFill="1" applyAlignment="1">
      <alignment horizontal="left" vertical="center" shrinkToFit="1"/>
    </xf>
    <xf numFmtId="0" fontId="58" fillId="33" borderId="31" xfId="0" applyFont="1" applyFill="1" applyBorder="1" applyAlignment="1">
      <alignment horizontal="left" vertical="center" shrinkToFit="1"/>
    </xf>
    <xf numFmtId="176" fontId="76" fillId="33" borderId="10" xfId="0" applyNumberFormat="1" applyFont="1" applyFill="1" applyBorder="1" applyAlignment="1">
      <alignment vertical="center"/>
    </xf>
    <xf numFmtId="176" fontId="76" fillId="33" borderId="15" xfId="0" applyNumberFormat="1" applyFont="1" applyFill="1" applyBorder="1" applyAlignment="1">
      <alignment vertical="center"/>
    </xf>
    <xf numFmtId="176" fontId="76" fillId="33" borderId="10" xfId="0" applyNumberFormat="1" applyFont="1" applyFill="1" applyBorder="1" applyAlignment="1">
      <alignment vertical="center" shrinkToFit="1"/>
    </xf>
    <xf numFmtId="176" fontId="76" fillId="33" borderId="15" xfId="0" applyNumberFormat="1" applyFont="1" applyFill="1" applyBorder="1" applyAlignment="1">
      <alignment vertical="center" shrinkToFit="1"/>
    </xf>
    <xf numFmtId="176" fontId="58" fillId="33" borderId="19" xfId="0" applyNumberFormat="1" applyFont="1" applyFill="1" applyBorder="1" applyAlignment="1">
      <alignment horizontal="left" vertical="center"/>
    </xf>
    <xf numFmtId="176" fontId="58" fillId="33" borderId="17" xfId="0" applyNumberFormat="1" applyFont="1" applyFill="1" applyBorder="1" applyAlignment="1">
      <alignment horizontal="left" vertical="center"/>
    </xf>
    <xf numFmtId="176" fontId="58" fillId="33" borderId="30" xfId="0" applyNumberFormat="1" applyFont="1" applyFill="1" applyBorder="1" applyAlignment="1">
      <alignment horizontal="left" vertical="center"/>
    </xf>
    <xf numFmtId="0" fontId="58" fillId="33" borderId="37" xfId="0" applyFont="1" applyFill="1" applyBorder="1" applyAlignment="1">
      <alignment vertical="center" shrinkToFit="1"/>
    </xf>
    <xf numFmtId="0" fontId="58" fillId="33" borderId="22" xfId="0" applyFont="1" applyFill="1" applyBorder="1" applyAlignment="1">
      <alignment vertical="center" shrinkToFit="1"/>
    </xf>
    <xf numFmtId="0" fontId="58" fillId="0" borderId="21" xfId="0" applyFont="1" applyBorder="1" applyAlignment="1">
      <alignment horizontal="left"/>
    </xf>
    <xf numFmtId="0" fontId="58" fillId="34" borderId="10" xfId="0" applyFont="1" applyFill="1" applyBorder="1" applyAlignment="1">
      <alignment horizontal="left" vertical="center"/>
    </xf>
    <xf numFmtId="0" fontId="58" fillId="34" borderId="14" xfId="0" applyFont="1" applyFill="1" applyBorder="1" applyAlignment="1">
      <alignment horizontal="left" vertical="center"/>
    </xf>
    <xf numFmtId="0" fontId="58" fillId="34" borderId="15" xfId="0" applyFont="1" applyFill="1" applyBorder="1" applyAlignment="1">
      <alignment horizontal="left" vertical="center"/>
    </xf>
    <xf numFmtId="176" fontId="76" fillId="33" borderId="10" xfId="0" applyNumberFormat="1" applyFont="1" applyFill="1" applyBorder="1" applyAlignment="1">
      <alignment horizontal="left" vertical="top"/>
    </xf>
    <xf numFmtId="176" fontId="76" fillId="33" borderId="15" xfId="0" applyNumberFormat="1" applyFont="1" applyFill="1" applyBorder="1" applyAlignment="1">
      <alignment horizontal="left" vertical="top"/>
    </xf>
    <xf numFmtId="176" fontId="76" fillId="33" borderId="19" xfId="0" applyNumberFormat="1" applyFont="1" applyFill="1" applyBorder="1" applyAlignment="1">
      <alignment vertical="center"/>
    </xf>
    <xf numFmtId="176" fontId="76" fillId="33" borderId="30" xfId="0" applyNumberFormat="1" applyFont="1" applyFill="1" applyBorder="1" applyAlignment="1">
      <alignment vertical="center"/>
    </xf>
    <xf numFmtId="176" fontId="58" fillId="33" borderId="39" xfId="0" applyNumberFormat="1" applyFont="1" applyFill="1" applyBorder="1" applyAlignment="1">
      <alignment horizontal="left" vertical="center"/>
    </xf>
    <xf numFmtId="176" fontId="58" fillId="33" borderId="40" xfId="0" applyNumberFormat="1" applyFont="1" applyFill="1" applyBorder="1" applyAlignment="1">
      <alignment horizontal="left" vertical="center"/>
    </xf>
    <xf numFmtId="176" fontId="58" fillId="33" borderId="24" xfId="0" applyNumberFormat="1" applyFont="1" applyFill="1" applyBorder="1" applyAlignment="1">
      <alignment horizontal="left" vertical="center"/>
    </xf>
    <xf numFmtId="176" fontId="58" fillId="34" borderId="18" xfId="0" applyNumberFormat="1" applyFont="1" applyFill="1" applyBorder="1" applyAlignment="1">
      <alignment horizontal="center" vertical="center" textRotation="255"/>
    </xf>
    <xf numFmtId="176" fontId="58" fillId="34" borderId="20" xfId="0" applyNumberFormat="1" applyFont="1" applyFill="1" applyBorder="1" applyAlignment="1">
      <alignment horizontal="center" vertical="center" textRotation="255"/>
    </xf>
    <xf numFmtId="176" fontId="58" fillId="34" borderId="12" xfId="0" applyNumberFormat="1" applyFont="1" applyFill="1" applyBorder="1" applyAlignment="1">
      <alignment horizontal="center" vertical="center" textRotation="255"/>
    </xf>
    <xf numFmtId="176" fontId="58" fillId="33" borderId="12" xfId="0" applyNumberFormat="1" applyFont="1" applyFill="1" applyBorder="1" applyAlignment="1">
      <alignment horizontal="left" vertical="center" wrapText="1"/>
    </xf>
    <xf numFmtId="176" fontId="58" fillId="33" borderId="0" xfId="0" applyNumberFormat="1" applyFont="1" applyFill="1" applyAlignment="1">
      <alignment horizontal="left" vertical="center" wrapText="1"/>
    </xf>
    <xf numFmtId="176" fontId="58" fillId="33" borderId="31" xfId="0" applyNumberFormat="1" applyFont="1" applyFill="1" applyBorder="1" applyAlignment="1">
      <alignment horizontal="left" vertical="center" wrapText="1"/>
    </xf>
    <xf numFmtId="176" fontId="76" fillId="33" borderId="10" xfId="0" applyNumberFormat="1" applyFont="1" applyFill="1" applyBorder="1" applyAlignment="1">
      <alignment horizontal="left" vertical="center" wrapText="1"/>
    </xf>
    <xf numFmtId="176" fontId="76" fillId="33" borderId="15" xfId="0" applyNumberFormat="1" applyFont="1" applyFill="1" applyBorder="1" applyAlignment="1">
      <alignment horizontal="left" vertical="center" wrapText="1"/>
    </xf>
    <xf numFmtId="176" fontId="76" fillId="33" borderId="10" xfId="0" applyNumberFormat="1" applyFont="1" applyFill="1" applyBorder="1" applyAlignment="1">
      <alignment horizontal="left" vertical="center" shrinkToFit="1"/>
    </xf>
    <xf numFmtId="176" fontId="76" fillId="33" borderId="15" xfId="0" applyNumberFormat="1" applyFont="1" applyFill="1" applyBorder="1" applyAlignment="1">
      <alignment horizontal="left" vertical="center" shrinkToFit="1"/>
    </xf>
    <xf numFmtId="176" fontId="76" fillId="33" borderId="10" xfId="0" applyNumberFormat="1" applyFont="1" applyFill="1" applyBorder="1" applyAlignment="1">
      <alignment horizontal="left" vertical="center"/>
    </xf>
    <xf numFmtId="176" fontId="76" fillId="33" borderId="15" xfId="0" applyNumberFormat="1" applyFont="1" applyFill="1" applyBorder="1" applyAlignment="1">
      <alignment horizontal="left" vertical="center"/>
    </xf>
    <xf numFmtId="176" fontId="58" fillId="34" borderId="18" xfId="0" applyNumberFormat="1" applyFont="1" applyFill="1" applyBorder="1" applyAlignment="1">
      <alignment horizontal="center" vertical="center" textRotation="255" wrapText="1"/>
    </xf>
    <xf numFmtId="176" fontId="58" fillId="34" borderId="20" xfId="0" applyNumberFormat="1" applyFont="1" applyFill="1" applyBorder="1" applyAlignment="1">
      <alignment horizontal="center" vertical="center" textRotation="255" wrapText="1"/>
    </xf>
    <xf numFmtId="176" fontId="58" fillId="34" borderId="13" xfId="0" applyNumberFormat="1" applyFont="1" applyFill="1" applyBorder="1" applyAlignment="1">
      <alignment horizontal="center" vertical="center" textRotation="255" wrapText="1"/>
    </xf>
    <xf numFmtId="0" fontId="58" fillId="34" borderId="10" xfId="0" applyFont="1" applyFill="1" applyBorder="1" applyAlignment="1">
      <alignment horizontal="center" vertical="center"/>
    </xf>
    <xf numFmtId="0" fontId="58" fillId="34" borderId="14" xfId="0" applyFont="1" applyFill="1" applyBorder="1" applyAlignment="1">
      <alignment horizontal="center" vertical="center"/>
    </xf>
    <xf numFmtId="0" fontId="58" fillId="34" borderId="15" xfId="0" applyFont="1" applyFill="1" applyBorder="1" applyAlignment="1">
      <alignment horizontal="center" vertical="center"/>
    </xf>
    <xf numFmtId="176" fontId="58" fillId="34" borderId="18" xfId="52" applyNumberFormat="1" applyFont="1" applyFill="1" applyBorder="1" applyAlignment="1">
      <alignment horizontal="center" vertical="center" textRotation="255"/>
    </xf>
    <xf numFmtId="176" fontId="58" fillId="34" borderId="20" xfId="52" applyNumberFormat="1" applyFont="1" applyFill="1" applyBorder="1" applyAlignment="1">
      <alignment horizontal="center" vertical="center" textRotation="255"/>
    </xf>
    <xf numFmtId="176" fontId="58" fillId="34" borderId="13" xfId="52" applyNumberFormat="1" applyFont="1" applyFill="1" applyBorder="1" applyAlignment="1">
      <alignment horizontal="center" vertical="center" textRotation="255"/>
    </xf>
    <xf numFmtId="176" fontId="58" fillId="33" borderId="19" xfId="0" applyNumberFormat="1" applyFont="1" applyFill="1" applyBorder="1" applyAlignment="1">
      <alignment horizontal="left" vertical="center" wrapText="1"/>
    </xf>
    <xf numFmtId="176" fontId="58" fillId="33" borderId="17" xfId="0" applyNumberFormat="1" applyFont="1" applyFill="1" applyBorder="1" applyAlignment="1">
      <alignment horizontal="left" vertical="center" wrapText="1"/>
    </xf>
    <xf numFmtId="176" fontId="58" fillId="33" borderId="30" xfId="0" applyNumberFormat="1" applyFont="1" applyFill="1" applyBorder="1" applyAlignment="1">
      <alignment horizontal="left" vertical="center" wrapText="1"/>
    </xf>
    <xf numFmtId="176" fontId="76" fillId="33" borderId="10" xfId="0" applyNumberFormat="1" applyFont="1" applyFill="1" applyBorder="1" applyAlignment="1">
      <alignment vertical="center" wrapText="1"/>
    </xf>
    <xf numFmtId="176" fontId="76" fillId="33" borderId="15" xfId="0" applyNumberFormat="1" applyFont="1" applyFill="1" applyBorder="1" applyAlignment="1">
      <alignment vertical="center" wrapText="1"/>
    </xf>
    <xf numFmtId="176" fontId="76" fillId="33" borderId="12" xfId="0" applyNumberFormat="1" applyFont="1" applyFill="1" applyBorder="1" applyAlignment="1">
      <alignment vertical="center" wrapText="1"/>
    </xf>
    <xf numFmtId="176" fontId="76" fillId="33" borderId="31" xfId="0" applyNumberFormat="1" applyFont="1" applyFill="1" applyBorder="1" applyAlignment="1">
      <alignment vertical="center" wrapText="1"/>
    </xf>
    <xf numFmtId="176" fontId="58" fillId="33" borderId="37" xfId="0" applyNumberFormat="1" applyFont="1" applyFill="1" applyBorder="1" applyAlignment="1">
      <alignment horizontal="left" vertical="center" shrinkToFit="1"/>
    </xf>
    <xf numFmtId="176" fontId="58" fillId="33" borderId="22" xfId="0" applyNumberFormat="1" applyFont="1" applyFill="1" applyBorder="1" applyAlignment="1">
      <alignment horizontal="left" vertical="center" shrinkToFit="1"/>
    </xf>
    <xf numFmtId="176" fontId="58" fillId="34" borderId="10" xfId="0" applyNumberFormat="1" applyFont="1" applyFill="1" applyBorder="1" applyAlignment="1">
      <alignment vertical="center"/>
    </xf>
    <xf numFmtId="176" fontId="58" fillId="34" borderId="15" xfId="0" applyNumberFormat="1" applyFont="1" applyFill="1" applyBorder="1" applyAlignment="1">
      <alignment vertical="center"/>
    </xf>
    <xf numFmtId="176" fontId="58" fillId="34" borderId="10" xfId="52" applyNumberFormat="1" applyFont="1" applyFill="1" applyBorder="1" applyAlignment="1">
      <alignment vertical="center"/>
    </xf>
    <xf numFmtId="176" fontId="58" fillId="34" borderId="15" xfId="52" applyNumberFormat="1" applyFont="1" applyFill="1" applyBorder="1" applyAlignment="1">
      <alignment vertical="center"/>
    </xf>
    <xf numFmtId="176" fontId="58" fillId="33" borderId="12" xfId="0" applyNumberFormat="1" applyFont="1" applyFill="1" applyBorder="1" applyAlignment="1">
      <alignment horizontal="left" vertical="center" shrinkToFit="1"/>
    </xf>
    <xf numFmtId="176" fontId="58" fillId="33" borderId="0" xfId="0" applyNumberFormat="1" applyFont="1" applyFill="1" applyAlignment="1">
      <alignment horizontal="left" vertical="center" shrinkToFit="1"/>
    </xf>
    <xf numFmtId="176" fontId="58" fillId="33" borderId="31" xfId="0" applyNumberFormat="1" applyFont="1" applyFill="1" applyBorder="1" applyAlignment="1">
      <alignment horizontal="left" vertical="center" shrinkToFit="1"/>
    </xf>
    <xf numFmtId="176" fontId="58" fillId="33" borderId="41" xfId="0" applyNumberFormat="1" applyFont="1" applyFill="1" applyBorder="1" applyAlignment="1">
      <alignment horizontal="left" vertical="center" shrinkToFit="1"/>
    </xf>
    <xf numFmtId="176" fontId="58" fillId="33" borderId="42" xfId="0" applyNumberFormat="1" applyFont="1" applyFill="1" applyBorder="1" applyAlignment="1">
      <alignment horizontal="left" vertical="center" shrinkToFit="1"/>
    </xf>
    <xf numFmtId="176" fontId="58" fillId="33" borderId="43" xfId="0" applyNumberFormat="1" applyFont="1" applyFill="1" applyBorder="1" applyAlignment="1">
      <alignment horizontal="left" vertical="center" shrinkToFit="1"/>
    </xf>
    <xf numFmtId="0" fontId="65" fillId="33" borderId="10" xfId="0" applyFont="1" applyFill="1" applyBorder="1" applyAlignment="1">
      <alignment horizontal="center" vertical="center" wrapText="1" shrinkToFit="1"/>
    </xf>
    <xf numFmtId="0" fontId="65" fillId="33" borderId="14" xfId="0" applyFont="1" applyFill="1" applyBorder="1" applyAlignment="1">
      <alignment horizontal="center" vertical="center" wrapText="1" shrinkToFit="1"/>
    </xf>
    <xf numFmtId="0" fontId="65" fillId="33" borderId="15" xfId="0" applyFont="1" applyFill="1" applyBorder="1" applyAlignment="1">
      <alignment horizontal="center" vertical="center" wrapText="1" shrinkToFit="1"/>
    </xf>
    <xf numFmtId="176" fontId="58" fillId="34" borderId="19" xfId="0" applyNumberFormat="1" applyFont="1" applyFill="1" applyBorder="1" applyAlignment="1">
      <alignment vertical="center"/>
    </xf>
    <xf numFmtId="176" fontId="58" fillId="34" borderId="30" xfId="0" applyNumberFormat="1" applyFont="1" applyFill="1" applyBorder="1" applyAlignment="1">
      <alignment vertical="center"/>
    </xf>
    <xf numFmtId="176" fontId="58" fillId="34" borderId="19" xfId="52" applyNumberFormat="1" applyFont="1" applyFill="1" applyBorder="1" applyAlignment="1">
      <alignment vertical="center"/>
    </xf>
    <xf numFmtId="176" fontId="58" fillId="34" borderId="30" xfId="52" applyNumberFormat="1" applyFont="1" applyFill="1" applyBorder="1" applyAlignment="1">
      <alignment vertical="center"/>
    </xf>
    <xf numFmtId="176" fontId="58" fillId="33" borderId="37" xfId="52" applyNumberFormat="1" applyFont="1" applyFill="1" applyBorder="1" applyAlignment="1">
      <alignment horizontal="left" vertical="center" wrapText="1"/>
    </xf>
    <xf numFmtId="176" fontId="58" fillId="33" borderId="22" xfId="52" applyNumberFormat="1" applyFont="1" applyFill="1" applyBorder="1" applyAlignment="1">
      <alignment horizontal="left" vertical="center" wrapText="1"/>
    </xf>
    <xf numFmtId="176" fontId="58" fillId="34" borderId="11" xfId="0" applyNumberFormat="1" applyFont="1" applyFill="1" applyBorder="1" applyAlignment="1">
      <alignment horizontal="center" vertical="center" textRotation="255" wrapText="1"/>
    </xf>
    <xf numFmtId="0" fontId="73" fillId="0" borderId="21" xfId="0" applyFont="1" applyBorder="1" applyAlignment="1">
      <alignment horizontal="left" vertical="center"/>
    </xf>
    <xf numFmtId="0" fontId="4" fillId="0" borderId="0" xfId="0" applyFont="1" applyAlignment="1">
      <alignment horizontal="left" vertical="center"/>
    </xf>
    <xf numFmtId="0" fontId="8" fillId="6" borderId="10" xfId="43" applyFill="1" applyBorder="1" applyAlignment="1" applyProtection="1">
      <alignment/>
      <protection/>
    </xf>
    <xf numFmtId="0" fontId="8" fillId="6" borderId="14" xfId="43" applyFill="1" applyBorder="1" applyAlignment="1" applyProtection="1">
      <alignment/>
      <protection/>
    </xf>
    <xf numFmtId="0" fontId="8" fillId="6" borderId="15" xfId="43" applyFill="1" applyBorder="1" applyAlignment="1" applyProtection="1">
      <alignment/>
      <protection/>
    </xf>
    <xf numFmtId="0" fontId="58" fillId="33" borderId="10" xfId="0" applyFont="1" applyFill="1" applyBorder="1" applyAlignment="1">
      <alignment horizontal="left" wrapText="1"/>
    </xf>
    <xf numFmtId="0" fontId="58" fillId="33" borderId="14" xfId="0" applyFont="1" applyFill="1" applyBorder="1" applyAlignment="1">
      <alignment horizontal="left" wrapText="1"/>
    </xf>
    <xf numFmtId="0" fontId="58" fillId="33" borderId="15" xfId="0" applyFont="1" applyFill="1" applyBorder="1" applyAlignment="1">
      <alignment horizontal="left" wrapText="1"/>
    </xf>
    <xf numFmtId="176" fontId="58" fillId="34" borderId="37" xfId="0" applyNumberFormat="1" applyFont="1" applyFill="1" applyBorder="1" applyAlignment="1">
      <alignment horizontal="left" vertical="center"/>
    </xf>
    <xf numFmtId="176" fontId="58" fillId="34" borderId="22" xfId="0" applyNumberFormat="1" applyFont="1" applyFill="1" applyBorder="1" applyAlignment="1">
      <alignment horizontal="left" vertical="center"/>
    </xf>
    <xf numFmtId="176" fontId="58" fillId="34" borderId="20" xfId="52" applyNumberFormat="1" applyFont="1" applyFill="1" applyBorder="1" applyAlignment="1">
      <alignment horizontal="center" vertical="center" textRotation="255" wrapText="1"/>
    </xf>
    <xf numFmtId="176" fontId="58" fillId="34" borderId="16" xfId="52" applyNumberFormat="1" applyFont="1" applyFill="1" applyBorder="1" applyAlignment="1">
      <alignment horizontal="center" vertical="center" textRotation="255" wrapText="1"/>
    </xf>
    <xf numFmtId="176" fontId="77" fillId="34" borderId="20" xfId="52" applyNumberFormat="1" applyFont="1" applyFill="1" applyBorder="1" applyAlignment="1">
      <alignment horizontal="center" vertical="center" textRotation="255" shrinkToFit="1"/>
    </xf>
    <xf numFmtId="176" fontId="77" fillId="34" borderId="16" xfId="52" applyNumberFormat="1" applyFont="1" applyFill="1" applyBorder="1" applyAlignment="1">
      <alignment horizontal="center" vertical="center" textRotation="255" shrinkToFit="1"/>
    </xf>
    <xf numFmtId="0" fontId="70" fillId="0" borderId="10" xfId="0" applyFont="1" applyFill="1" applyBorder="1" applyAlignment="1">
      <alignment horizontal="left" vertical="center" wrapText="1"/>
    </xf>
    <xf numFmtId="0" fontId="70" fillId="0" borderId="14" xfId="0" applyFont="1" applyFill="1" applyBorder="1" applyAlignment="1">
      <alignment horizontal="left" vertical="center" wrapText="1"/>
    </xf>
    <xf numFmtId="0" fontId="70" fillId="0" borderId="15" xfId="0" applyFont="1" applyFill="1" applyBorder="1" applyAlignment="1">
      <alignment horizontal="left" vertical="center" wrapText="1"/>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桁区切り 5"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13</xdr:col>
      <xdr:colOff>76200</xdr:colOff>
      <xdr:row>1</xdr:row>
      <xdr:rowOff>9525</xdr:rowOff>
    </xdr:to>
    <xdr:sp>
      <xdr:nvSpPr>
        <xdr:cNvPr id="1" name="テキスト ボックス 1"/>
        <xdr:cNvSpPr txBox="1">
          <a:spLocks noChangeArrowheads="1"/>
        </xdr:cNvSpPr>
      </xdr:nvSpPr>
      <xdr:spPr>
        <a:xfrm>
          <a:off x="38100" y="57150"/>
          <a:ext cx="2476500" cy="466725"/>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houbun/reiki/reiki_honbun/k201RG00000853.html" TargetMode="External" /><Relationship Id="rId2" Type="http://schemas.openxmlformats.org/officeDocument/2006/relationships/hyperlink" Target="http://www.pref.osaka.lg.jp/houbun/reiki/reiki_honbun/k201RG00000854.html" TargetMode="External" /><Relationship Id="rId3" Type="http://schemas.openxmlformats.org/officeDocument/2006/relationships/hyperlink" Target="http://www.pref.osaka.lg.jp/jutaku_kikaku/kanrisharisuto/index.html" TargetMode="External" /><Relationship Id="rId4" Type="http://schemas.openxmlformats.org/officeDocument/2006/relationships/hyperlink" Target="https://www.pref.osaka.lg.jp/ju_keikan/"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41/R04_k25juutakutokkai.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37"/>
  <sheetViews>
    <sheetView tabSelected="1" view="pageBreakPreview" zoomScaleSheetLayoutView="100" zoomScalePageLayoutView="0" workbookViewId="0" topLeftCell="A1">
      <selection activeCell="A1" sqref="A1:AR1"/>
    </sheetView>
  </sheetViews>
  <sheetFormatPr defaultColWidth="2.57421875" defaultRowHeight="15"/>
  <cols>
    <col min="1" max="1" width="3.140625" style="87" customWidth="1"/>
    <col min="2" max="4" width="2.57421875" style="87" customWidth="1"/>
    <col min="5" max="5" width="3.57421875" style="87" customWidth="1"/>
    <col min="6" max="8" width="2.57421875" style="87" customWidth="1"/>
    <col min="9" max="9" width="4.140625" style="87" customWidth="1"/>
    <col min="10" max="44" width="2.57421875" style="87" customWidth="1"/>
    <col min="45" max="16384" width="2.57421875" style="87" customWidth="1"/>
  </cols>
  <sheetData>
    <row r="1" spans="1:44" s="86" customFormat="1" ht="40.5" customHeight="1">
      <c r="A1" s="222" t="s">
        <v>88</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row>
    <row r="2" spans="1:44" s="86" customFormat="1" ht="18" customHeight="1">
      <c r="A2" s="224"/>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row>
    <row r="3" spans="1:44" s="86" customFormat="1" ht="79.5" customHeight="1">
      <c r="A3" s="225" t="s">
        <v>141</v>
      </c>
      <c r="B3" s="225"/>
      <c r="C3" s="225"/>
      <c r="D3" s="225"/>
      <c r="E3" s="225"/>
      <c r="F3" s="226" t="s">
        <v>142</v>
      </c>
      <c r="G3" s="227"/>
      <c r="H3" s="227"/>
      <c r="I3" s="227"/>
      <c r="J3" s="227"/>
      <c r="K3" s="227"/>
      <c r="L3" s="227"/>
      <c r="M3" s="227"/>
      <c r="N3" s="227"/>
      <c r="O3" s="227"/>
      <c r="P3" s="227"/>
      <c r="Q3" s="227"/>
      <c r="R3" s="228"/>
      <c r="S3" s="160" t="s">
        <v>143</v>
      </c>
      <c r="T3" s="160"/>
      <c r="U3" s="160"/>
      <c r="V3" s="160"/>
      <c r="W3" s="160"/>
      <c r="X3" s="229" t="s">
        <v>195</v>
      </c>
      <c r="Y3" s="229"/>
      <c r="Z3" s="229"/>
      <c r="AA3" s="229"/>
      <c r="AB3" s="229"/>
      <c r="AC3" s="229"/>
      <c r="AD3" s="229"/>
      <c r="AE3" s="229"/>
      <c r="AF3" s="229"/>
      <c r="AG3" s="229"/>
      <c r="AH3" s="229"/>
      <c r="AI3" s="229"/>
      <c r="AJ3" s="229"/>
      <c r="AK3" s="230"/>
      <c r="AL3" s="230"/>
      <c r="AM3" s="230"/>
      <c r="AN3" s="230"/>
      <c r="AO3" s="230"/>
      <c r="AP3" s="230"/>
      <c r="AQ3" s="230"/>
      <c r="AR3" s="230"/>
    </row>
    <row r="4" spans="1:44" s="86" customFormat="1" ht="12.75">
      <c r="A4" s="169"/>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row>
    <row r="5" spans="1:44" s="86" customFormat="1" ht="22.5" customHeight="1">
      <c r="A5" s="170" t="s">
        <v>204</v>
      </c>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row>
    <row r="6" spans="1:44" s="86" customFormat="1" ht="34.5" customHeight="1">
      <c r="A6" s="162" t="s">
        <v>89</v>
      </c>
      <c r="B6" s="162"/>
      <c r="C6" s="162"/>
      <c r="D6" s="162"/>
      <c r="E6" s="162"/>
      <c r="F6" s="162"/>
      <c r="G6" s="162"/>
      <c r="H6" s="162"/>
      <c r="I6" s="162"/>
      <c r="J6" s="162"/>
      <c r="K6" s="219" t="s">
        <v>144</v>
      </c>
      <c r="L6" s="220"/>
      <c r="M6" s="220"/>
      <c r="N6" s="220"/>
      <c r="O6" s="220"/>
      <c r="P6" s="220"/>
      <c r="Q6" s="220"/>
      <c r="R6" s="220"/>
      <c r="S6" s="220"/>
      <c r="T6" s="220"/>
      <c r="U6" s="220" t="s">
        <v>145</v>
      </c>
      <c r="V6" s="220"/>
      <c r="W6" s="220"/>
      <c r="X6" s="220"/>
      <c r="Y6" s="220"/>
      <c r="Z6" s="220"/>
      <c r="AA6" s="220"/>
      <c r="AB6" s="220"/>
      <c r="AC6" s="220"/>
      <c r="AD6" s="220"/>
      <c r="AE6" s="220"/>
      <c r="AF6" s="220"/>
      <c r="AG6" s="220"/>
      <c r="AH6" s="220"/>
      <c r="AI6" s="220"/>
      <c r="AJ6" s="220"/>
      <c r="AK6" s="220"/>
      <c r="AL6" s="220"/>
      <c r="AM6" s="220"/>
      <c r="AN6" s="220"/>
      <c r="AO6" s="220"/>
      <c r="AP6" s="220"/>
      <c r="AQ6" s="220"/>
      <c r="AR6" s="221"/>
    </row>
    <row r="7" spans="1:44" s="86" customFormat="1" ht="45" customHeight="1">
      <c r="A7" s="162" t="s">
        <v>146</v>
      </c>
      <c r="B7" s="162"/>
      <c r="C7" s="162"/>
      <c r="D7" s="162"/>
      <c r="E7" s="162"/>
      <c r="F7" s="162"/>
      <c r="G7" s="162"/>
      <c r="H7" s="162"/>
      <c r="I7" s="162"/>
      <c r="J7" s="162"/>
      <c r="K7" s="161" t="s">
        <v>147</v>
      </c>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row>
    <row r="8" spans="1:44" s="86" customFormat="1" ht="45" customHeight="1">
      <c r="A8" s="160" t="s">
        <v>191</v>
      </c>
      <c r="B8" s="160"/>
      <c r="C8" s="160"/>
      <c r="D8" s="160"/>
      <c r="E8" s="160"/>
      <c r="F8" s="160"/>
      <c r="G8" s="160"/>
      <c r="H8" s="160"/>
      <c r="I8" s="160"/>
      <c r="J8" s="160"/>
      <c r="K8" s="217" t="s">
        <v>205</v>
      </c>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row>
    <row r="9" spans="1:44" s="86" customFormat="1" ht="70.5" customHeight="1">
      <c r="A9" s="160" t="s">
        <v>148</v>
      </c>
      <c r="B9" s="160"/>
      <c r="C9" s="160"/>
      <c r="D9" s="160"/>
      <c r="E9" s="160"/>
      <c r="F9" s="160"/>
      <c r="G9" s="160"/>
      <c r="H9" s="160"/>
      <c r="I9" s="160"/>
      <c r="J9" s="160"/>
      <c r="K9" s="171" t="s">
        <v>196</v>
      </c>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row>
    <row r="10" spans="1:44" s="86" customFormat="1" ht="34.5" customHeight="1">
      <c r="A10" s="160" t="s">
        <v>90</v>
      </c>
      <c r="B10" s="160"/>
      <c r="C10" s="160"/>
      <c r="D10" s="160"/>
      <c r="E10" s="160"/>
      <c r="F10" s="160"/>
      <c r="G10" s="160"/>
      <c r="H10" s="160"/>
      <c r="I10" s="160"/>
      <c r="J10" s="160"/>
      <c r="K10" s="171" t="s">
        <v>149</v>
      </c>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row>
    <row r="11" spans="1:44" s="86" customFormat="1" ht="34.5" customHeight="1">
      <c r="A11" s="160" t="s">
        <v>91</v>
      </c>
      <c r="B11" s="160"/>
      <c r="C11" s="160"/>
      <c r="D11" s="160"/>
      <c r="E11" s="160"/>
      <c r="F11" s="160"/>
      <c r="G11" s="160"/>
      <c r="H11" s="160"/>
      <c r="I11" s="160"/>
      <c r="J11" s="160"/>
      <c r="K11" s="171" t="s">
        <v>149</v>
      </c>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row>
    <row r="12" spans="1:44" s="86" customFormat="1" ht="34.5" customHeight="1">
      <c r="A12" s="160" t="s">
        <v>92</v>
      </c>
      <c r="B12" s="160"/>
      <c r="C12" s="160"/>
      <c r="D12" s="160"/>
      <c r="E12" s="160"/>
      <c r="F12" s="160"/>
      <c r="G12" s="160"/>
      <c r="H12" s="160"/>
      <c r="I12" s="160"/>
      <c r="J12" s="160"/>
      <c r="K12" s="171" t="s">
        <v>150</v>
      </c>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row>
    <row r="13" spans="1:44" s="86" customFormat="1" ht="34.5" customHeight="1">
      <c r="A13" s="160" t="s">
        <v>93</v>
      </c>
      <c r="B13" s="160"/>
      <c r="C13" s="160"/>
      <c r="D13" s="160"/>
      <c r="E13" s="160"/>
      <c r="F13" s="160"/>
      <c r="G13" s="160"/>
      <c r="H13" s="160"/>
      <c r="I13" s="160"/>
      <c r="J13" s="160"/>
      <c r="K13" s="171" t="s">
        <v>197</v>
      </c>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row>
    <row r="14" spans="1:44" s="86" customFormat="1" ht="42" customHeight="1">
      <c r="A14" s="160" t="s">
        <v>151</v>
      </c>
      <c r="B14" s="160"/>
      <c r="C14" s="160"/>
      <c r="D14" s="160"/>
      <c r="E14" s="160"/>
      <c r="F14" s="160"/>
      <c r="G14" s="160"/>
      <c r="H14" s="160"/>
      <c r="I14" s="160"/>
      <c r="J14" s="160"/>
      <c r="K14" s="171" t="s">
        <v>199</v>
      </c>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row>
    <row r="15" spans="1:44" s="86" customFormat="1" ht="19.5" customHeight="1">
      <c r="A15" s="211" t="s">
        <v>94</v>
      </c>
      <c r="B15" s="212"/>
      <c r="C15" s="212"/>
      <c r="D15" s="212"/>
      <c r="E15" s="212"/>
      <c r="F15" s="212"/>
      <c r="G15" s="212"/>
      <c r="H15" s="212"/>
      <c r="I15" s="212"/>
      <c r="J15" s="213"/>
      <c r="K15" s="198" t="s">
        <v>206</v>
      </c>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200"/>
    </row>
    <row r="16" spans="1:44" s="86" customFormat="1" ht="19.5" customHeight="1">
      <c r="A16" s="211"/>
      <c r="B16" s="212"/>
      <c r="C16" s="212"/>
      <c r="D16" s="212"/>
      <c r="E16" s="212"/>
      <c r="F16" s="212"/>
      <c r="G16" s="212"/>
      <c r="H16" s="212"/>
      <c r="I16" s="212"/>
      <c r="J16" s="213"/>
      <c r="K16" s="214" t="s">
        <v>207</v>
      </c>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6"/>
    </row>
    <row r="17" spans="1:44" s="86" customFormat="1" ht="34.5" customHeight="1">
      <c r="A17" s="195" t="s">
        <v>95</v>
      </c>
      <c r="B17" s="196"/>
      <c r="C17" s="196"/>
      <c r="D17" s="196"/>
      <c r="E17" s="196"/>
      <c r="F17" s="196"/>
      <c r="G17" s="196"/>
      <c r="H17" s="196"/>
      <c r="I17" s="196"/>
      <c r="J17" s="197"/>
      <c r="K17" s="198" t="s">
        <v>152</v>
      </c>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200"/>
    </row>
    <row r="18" spans="1:44" s="86" customFormat="1" ht="34.5" customHeight="1">
      <c r="A18" s="160" t="s">
        <v>96</v>
      </c>
      <c r="B18" s="160"/>
      <c r="C18" s="160"/>
      <c r="D18" s="160"/>
      <c r="E18" s="160"/>
      <c r="F18" s="160"/>
      <c r="G18" s="160"/>
      <c r="H18" s="160"/>
      <c r="I18" s="160"/>
      <c r="J18" s="160"/>
      <c r="K18" s="171" t="s">
        <v>150</v>
      </c>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row>
    <row r="19" spans="1:44" s="86" customFormat="1" ht="24.75" customHeight="1">
      <c r="A19" s="195" t="s">
        <v>153</v>
      </c>
      <c r="B19" s="201"/>
      <c r="C19" s="201"/>
      <c r="D19" s="201"/>
      <c r="E19" s="201"/>
      <c r="F19" s="201"/>
      <c r="G19" s="201"/>
      <c r="H19" s="201"/>
      <c r="I19" s="201"/>
      <c r="J19" s="202"/>
      <c r="K19" s="209" t="s">
        <v>154</v>
      </c>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99"/>
      <c r="AO19" s="99"/>
      <c r="AP19" s="99"/>
      <c r="AQ19" s="99"/>
      <c r="AR19" s="100"/>
    </row>
    <row r="20" spans="1:44" s="86" customFormat="1" ht="24.75" customHeight="1">
      <c r="A20" s="203"/>
      <c r="B20" s="204"/>
      <c r="C20" s="204"/>
      <c r="D20" s="204"/>
      <c r="E20" s="204"/>
      <c r="F20" s="204"/>
      <c r="G20" s="204"/>
      <c r="H20" s="204"/>
      <c r="I20" s="204"/>
      <c r="J20" s="205"/>
      <c r="K20" s="185" t="s">
        <v>97</v>
      </c>
      <c r="L20" s="186"/>
      <c r="M20" s="186"/>
      <c r="N20" s="187"/>
      <c r="O20" s="185" t="s">
        <v>184</v>
      </c>
      <c r="P20" s="186"/>
      <c r="Q20" s="186"/>
      <c r="R20" s="186"/>
      <c r="S20" s="187"/>
      <c r="T20" s="185" t="s">
        <v>155</v>
      </c>
      <c r="U20" s="186"/>
      <c r="V20" s="186"/>
      <c r="W20" s="186"/>
      <c r="X20" s="187"/>
      <c r="Y20" s="185" t="s">
        <v>185</v>
      </c>
      <c r="Z20" s="186"/>
      <c r="AA20" s="186"/>
      <c r="AB20" s="186"/>
      <c r="AC20" s="187"/>
      <c r="AD20" s="185" t="s">
        <v>186</v>
      </c>
      <c r="AE20" s="186"/>
      <c r="AF20" s="186"/>
      <c r="AG20" s="186"/>
      <c r="AH20" s="187"/>
      <c r="AI20" s="185" t="s">
        <v>209</v>
      </c>
      <c r="AJ20" s="186"/>
      <c r="AK20" s="186"/>
      <c r="AL20" s="186"/>
      <c r="AM20" s="187"/>
      <c r="AN20" s="101"/>
      <c r="AO20" s="99"/>
      <c r="AP20" s="99"/>
      <c r="AQ20" s="99"/>
      <c r="AR20" s="102"/>
    </row>
    <row r="21" spans="1:44" s="86" customFormat="1" ht="24.75" customHeight="1">
      <c r="A21" s="203"/>
      <c r="B21" s="204"/>
      <c r="C21" s="204"/>
      <c r="D21" s="204"/>
      <c r="E21" s="204"/>
      <c r="F21" s="204"/>
      <c r="G21" s="204"/>
      <c r="H21" s="204"/>
      <c r="I21" s="204"/>
      <c r="J21" s="205"/>
      <c r="K21" s="192" t="s">
        <v>156</v>
      </c>
      <c r="L21" s="193"/>
      <c r="M21" s="193"/>
      <c r="N21" s="194"/>
      <c r="O21" s="181">
        <v>9477</v>
      </c>
      <c r="P21" s="182"/>
      <c r="Q21" s="182"/>
      <c r="R21" s="182"/>
      <c r="S21" s="103" t="s">
        <v>157</v>
      </c>
      <c r="T21" s="181">
        <v>9303</v>
      </c>
      <c r="U21" s="182"/>
      <c r="V21" s="182"/>
      <c r="W21" s="182"/>
      <c r="X21" s="103" t="s">
        <v>157</v>
      </c>
      <c r="Y21" s="181">
        <v>9164</v>
      </c>
      <c r="Z21" s="182"/>
      <c r="AA21" s="182"/>
      <c r="AB21" s="182"/>
      <c r="AC21" s="103" t="s">
        <v>158</v>
      </c>
      <c r="AD21" s="181">
        <v>9106</v>
      </c>
      <c r="AE21" s="182"/>
      <c r="AF21" s="182"/>
      <c r="AG21" s="182"/>
      <c r="AH21" s="103" t="s">
        <v>158</v>
      </c>
      <c r="AI21" s="181">
        <v>7782</v>
      </c>
      <c r="AJ21" s="182"/>
      <c r="AK21" s="182"/>
      <c r="AL21" s="182"/>
      <c r="AM21" s="103" t="s">
        <v>158</v>
      </c>
      <c r="AN21" s="99"/>
      <c r="AO21" s="99"/>
      <c r="AP21" s="99"/>
      <c r="AQ21" s="99"/>
      <c r="AR21" s="102"/>
    </row>
    <row r="22" spans="1:44" s="86" customFormat="1" ht="24.75" customHeight="1">
      <c r="A22" s="203"/>
      <c r="B22" s="204"/>
      <c r="C22" s="204"/>
      <c r="D22" s="204"/>
      <c r="E22" s="204"/>
      <c r="F22" s="204"/>
      <c r="G22" s="204"/>
      <c r="H22" s="204"/>
      <c r="I22" s="204"/>
      <c r="J22" s="205"/>
      <c r="K22" s="174" t="s">
        <v>159</v>
      </c>
      <c r="L22" s="188"/>
      <c r="M22" s="188"/>
      <c r="N22" s="189"/>
      <c r="O22" s="181">
        <v>10836</v>
      </c>
      <c r="P22" s="182"/>
      <c r="Q22" s="182"/>
      <c r="R22" s="182"/>
      <c r="S22" s="103" t="s">
        <v>157</v>
      </c>
      <c r="T22" s="181">
        <v>10836</v>
      </c>
      <c r="U22" s="182"/>
      <c r="V22" s="182"/>
      <c r="W22" s="182"/>
      <c r="X22" s="103" t="s">
        <v>157</v>
      </c>
      <c r="Y22" s="181">
        <v>10836</v>
      </c>
      <c r="Z22" s="182"/>
      <c r="AA22" s="182"/>
      <c r="AB22" s="182"/>
      <c r="AC22" s="103" t="s">
        <v>158</v>
      </c>
      <c r="AD22" s="181">
        <v>10836</v>
      </c>
      <c r="AE22" s="182"/>
      <c r="AF22" s="182"/>
      <c r="AG22" s="182"/>
      <c r="AH22" s="103" t="s">
        <v>158</v>
      </c>
      <c r="AI22" s="181">
        <v>9526</v>
      </c>
      <c r="AJ22" s="182"/>
      <c r="AK22" s="182"/>
      <c r="AL22" s="182"/>
      <c r="AM22" s="103" t="s">
        <v>158</v>
      </c>
      <c r="AN22" s="101"/>
      <c r="AO22" s="99"/>
      <c r="AP22" s="99"/>
      <c r="AQ22" s="99"/>
      <c r="AR22" s="102"/>
    </row>
    <row r="23" spans="1:44" s="86" customFormat="1" ht="24.75" customHeight="1">
      <c r="A23" s="203"/>
      <c r="B23" s="204"/>
      <c r="C23" s="204"/>
      <c r="D23" s="204"/>
      <c r="E23" s="204"/>
      <c r="F23" s="204"/>
      <c r="G23" s="204"/>
      <c r="H23" s="204"/>
      <c r="I23" s="204"/>
      <c r="J23" s="205"/>
      <c r="K23" s="174" t="s">
        <v>160</v>
      </c>
      <c r="L23" s="188"/>
      <c r="M23" s="188"/>
      <c r="N23" s="189"/>
      <c r="O23" s="190">
        <f>O21/O22*100</f>
        <v>87.45847176079734</v>
      </c>
      <c r="P23" s="191"/>
      <c r="Q23" s="191"/>
      <c r="R23" s="191"/>
      <c r="S23" s="103" t="s">
        <v>161</v>
      </c>
      <c r="T23" s="190">
        <f>T21/T22*100</f>
        <v>85.85271317829456</v>
      </c>
      <c r="U23" s="191"/>
      <c r="V23" s="191"/>
      <c r="W23" s="191"/>
      <c r="X23" s="103" t="s">
        <v>161</v>
      </c>
      <c r="Y23" s="190">
        <f>Y21/Y22*100</f>
        <v>84.56995201181248</v>
      </c>
      <c r="Z23" s="191"/>
      <c r="AA23" s="191"/>
      <c r="AB23" s="191"/>
      <c r="AC23" s="103" t="s">
        <v>161</v>
      </c>
      <c r="AD23" s="190">
        <f>AD21/AD22*100</f>
        <v>84.03469915097823</v>
      </c>
      <c r="AE23" s="191"/>
      <c r="AF23" s="191"/>
      <c r="AG23" s="191"/>
      <c r="AH23" s="103" t="s">
        <v>161</v>
      </c>
      <c r="AI23" s="190">
        <f>AI21/AI22*100</f>
        <v>81.69221079151795</v>
      </c>
      <c r="AJ23" s="191"/>
      <c r="AK23" s="191"/>
      <c r="AL23" s="191"/>
      <c r="AM23" s="103" t="s">
        <v>161</v>
      </c>
      <c r="AN23" s="104"/>
      <c r="AO23" s="104"/>
      <c r="AP23" s="104"/>
      <c r="AQ23" s="104"/>
      <c r="AR23" s="105"/>
    </row>
    <row r="24" spans="1:44" s="86" customFormat="1" ht="24.75" customHeight="1">
      <c r="A24" s="203"/>
      <c r="B24" s="204"/>
      <c r="C24" s="204"/>
      <c r="D24" s="204"/>
      <c r="E24" s="204"/>
      <c r="F24" s="204"/>
      <c r="G24" s="204"/>
      <c r="H24" s="204"/>
      <c r="I24" s="204"/>
      <c r="J24" s="205"/>
      <c r="K24" s="166" t="s">
        <v>162</v>
      </c>
      <c r="L24" s="167"/>
      <c r="M24" s="167"/>
      <c r="N24" s="167"/>
      <c r="O24" s="167"/>
      <c r="P24" s="167"/>
      <c r="Q24" s="167"/>
      <c r="R24" s="167"/>
      <c r="S24" s="167"/>
      <c r="T24" s="167"/>
      <c r="U24" s="167"/>
      <c r="V24" s="167"/>
      <c r="W24" s="167"/>
      <c r="X24" s="167"/>
      <c r="Y24" s="167"/>
      <c r="Z24" s="167"/>
      <c r="AA24" s="167"/>
      <c r="AB24" s="99"/>
      <c r="AC24" s="99"/>
      <c r="AD24" s="99"/>
      <c r="AE24" s="99"/>
      <c r="AF24" s="99"/>
      <c r="AG24" s="99"/>
      <c r="AH24" s="99"/>
      <c r="AI24" s="99"/>
      <c r="AJ24" s="99"/>
      <c r="AK24" s="99"/>
      <c r="AL24" s="99"/>
      <c r="AM24" s="99"/>
      <c r="AN24" s="99"/>
      <c r="AO24" s="99"/>
      <c r="AP24" s="99"/>
      <c r="AQ24" s="99"/>
      <c r="AR24" s="102"/>
    </row>
    <row r="25" spans="1:44" s="86" customFormat="1" ht="24.75" customHeight="1">
      <c r="A25" s="203"/>
      <c r="B25" s="204"/>
      <c r="C25" s="204"/>
      <c r="D25" s="204"/>
      <c r="E25" s="204"/>
      <c r="F25" s="204"/>
      <c r="G25" s="204"/>
      <c r="H25" s="204"/>
      <c r="I25" s="204"/>
      <c r="J25" s="205"/>
      <c r="K25" s="185" t="s">
        <v>97</v>
      </c>
      <c r="L25" s="186"/>
      <c r="M25" s="186"/>
      <c r="N25" s="187"/>
      <c r="O25" s="185" t="s">
        <v>184</v>
      </c>
      <c r="P25" s="186"/>
      <c r="Q25" s="186"/>
      <c r="R25" s="186"/>
      <c r="S25" s="187"/>
      <c r="T25" s="185" t="s">
        <v>155</v>
      </c>
      <c r="U25" s="186"/>
      <c r="V25" s="186"/>
      <c r="W25" s="186"/>
      <c r="X25" s="187"/>
      <c r="Y25" s="185" t="s">
        <v>185</v>
      </c>
      <c r="Z25" s="186"/>
      <c r="AA25" s="186"/>
      <c r="AB25" s="186"/>
      <c r="AC25" s="187"/>
      <c r="AD25" s="185" t="s">
        <v>186</v>
      </c>
      <c r="AE25" s="186"/>
      <c r="AF25" s="186"/>
      <c r="AG25" s="186"/>
      <c r="AH25" s="187"/>
      <c r="AI25" s="185" t="s">
        <v>209</v>
      </c>
      <c r="AJ25" s="186"/>
      <c r="AK25" s="186"/>
      <c r="AL25" s="186"/>
      <c r="AM25" s="187"/>
      <c r="AN25" s="99"/>
      <c r="AO25" s="99"/>
      <c r="AP25" s="99"/>
      <c r="AQ25" s="99"/>
      <c r="AR25" s="102"/>
    </row>
    <row r="26" spans="1:44" s="86" customFormat="1" ht="24.75" customHeight="1">
      <c r="A26" s="203"/>
      <c r="B26" s="204"/>
      <c r="C26" s="204"/>
      <c r="D26" s="204"/>
      <c r="E26" s="204"/>
      <c r="F26" s="204"/>
      <c r="G26" s="204"/>
      <c r="H26" s="204"/>
      <c r="I26" s="204"/>
      <c r="J26" s="205"/>
      <c r="K26" s="174" t="s">
        <v>156</v>
      </c>
      <c r="L26" s="175"/>
      <c r="M26" s="175"/>
      <c r="N26" s="176"/>
      <c r="O26" s="181">
        <v>101171</v>
      </c>
      <c r="P26" s="182"/>
      <c r="Q26" s="182"/>
      <c r="R26" s="182"/>
      <c r="S26" s="103" t="s">
        <v>157</v>
      </c>
      <c r="T26" s="181">
        <v>97759</v>
      </c>
      <c r="U26" s="182"/>
      <c r="V26" s="182"/>
      <c r="W26" s="182"/>
      <c r="X26" s="103" t="s">
        <v>157</v>
      </c>
      <c r="Y26" s="181">
        <v>95811</v>
      </c>
      <c r="Z26" s="182"/>
      <c r="AA26" s="182"/>
      <c r="AB26" s="182"/>
      <c r="AC26" s="103" t="s">
        <v>158</v>
      </c>
      <c r="AD26" s="183">
        <v>94155</v>
      </c>
      <c r="AE26" s="184"/>
      <c r="AF26" s="184"/>
      <c r="AG26" s="184"/>
      <c r="AH26" s="103" t="s">
        <v>158</v>
      </c>
      <c r="AI26" s="183">
        <v>91172</v>
      </c>
      <c r="AJ26" s="184"/>
      <c r="AK26" s="184"/>
      <c r="AL26" s="184"/>
      <c r="AM26" s="103" t="s">
        <v>158</v>
      </c>
      <c r="AN26" s="99"/>
      <c r="AO26" s="99"/>
      <c r="AP26" s="99"/>
      <c r="AQ26" s="99"/>
      <c r="AR26" s="102"/>
    </row>
    <row r="27" spans="1:44" s="86" customFormat="1" ht="24.75" customHeight="1">
      <c r="A27" s="203"/>
      <c r="B27" s="204"/>
      <c r="C27" s="204"/>
      <c r="D27" s="204"/>
      <c r="E27" s="204"/>
      <c r="F27" s="204"/>
      <c r="G27" s="204"/>
      <c r="H27" s="204"/>
      <c r="I27" s="204"/>
      <c r="J27" s="205"/>
      <c r="K27" s="174" t="s">
        <v>163</v>
      </c>
      <c r="L27" s="175"/>
      <c r="M27" s="175"/>
      <c r="N27" s="176"/>
      <c r="O27" s="181">
        <v>121898</v>
      </c>
      <c r="P27" s="182"/>
      <c r="Q27" s="182"/>
      <c r="R27" s="182"/>
      <c r="S27" s="103" t="s">
        <v>157</v>
      </c>
      <c r="T27" s="181">
        <v>118108</v>
      </c>
      <c r="U27" s="182"/>
      <c r="V27" s="182"/>
      <c r="W27" s="182"/>
      <c r="X27" s="103" t="s">
        <v>157</v>
      </c>
      <c r="Y27" s="181">
        <v>117317</v>
      </c>
      <c r="Z27" s="182"/>
      <c r="AA27" s="182"/>
      <c r="AB27" s="182"/>
      <c r="AC27" s="103" t="s">
        <v>158</v>
      </c>
      <c r="AD27" s="183">
        <v>117247</v>
      </c>
      <c r="AE27" s="184"/>
      <c r="AF27" s="184"/>
      <c r="AG27" s="184"/>
      <c r="AH27" s="103" t="s">
        <v>158</v>
      </c>
      <c r="AI27" s="183">
        <v>115795</v>
      </c>
      <c r="AJ27" s="184"/>
      <c r="AK27" s="184"/>
      <c r="AL27" s="184"/>
      <c r="AM27" s="103" t="s">
        <v>158</v>
      </c>
      <c r="AN27" s="99"/>
      <c r="AO27" s="99"/>
      <c r="AP27" s="99"/>
      <c r="AQ27" s="99"/>
      <c r="AR27" s="102"/>
    </row>
    <row r="28" spans="1:44" s="86" customFormat="1" ht="24.75" customHeight="1">
      <c r="A28" s="203"/>
      <c r="B28" s="204"/>
      <c r="C28" s="204"/>
      <c r="D28" s="204"/>
      <c r="E28" s="204"/>
      <c r="F28" s="204"/>
      <c r="G28" s="204"/>
      <c r="H28" s="204"/>
      <c r="I28" s="204"/>
      <c r="J28" s="205"/>
      <c r="K28" s="174" t="s">
        <v>160</v>
      </c>
      <c r="L28" s="175"/>
      <c r="M28" s="175"/>
      <c r="N28" s="176"/>
      <c r="O28" s="177">
        <f>O26/O27*100</f>
        <v>82.99643964626163</v>
      </c>
      <c r="P28" s="178"/>
      <c r="Q28" s="178"/>
      <c r="R28" s="178"/>
      <c r="S28" s="103" t="s">
        <v>201</v>
      </c>
      <c r="T28" s="177">
        <f>T26/T27*100</f>
        <v>82.77085379483185</v>
      </c>
      <c r="U28" s="178"/>
      <c r="V28" s="178"/>
      <c r="W28" s="178"/>
      <c r="X28" s="103" t="s">
        <v>201</v>
      </c>
      <c r="Y28" s="177">
        <f>Y26/Y27*100</f>
        <v>81.66847089509619</v>
      </c>
      <c r="Z28" s="178"/>
      <c r="AA28" s="178"/>
      <c r="AB28" s="178"/>
      <c r="AC28" s="103" t="s">
        <v>161</v>
      </c>
      <c r="AD28" s="179">
        <f>AD26/AD27*100</f>
        <v>80.30482656272655</v>
      </c>
      <c r="AE28" s="180"/>
      <c r="AF28" s="180"/>
      <c r="AG28" s="180"/>
      <c r="AH28" s="103" t="s">
        <v>161</v>
      </c>
      <c r="AI28" s="179">
        <f>AI26/AI27*100</f>
        <v>78.73569670538451</v>
      </c>
      <c r="AJ28" s="180"/>
      <c r="AK28" s="180"/>
      <c r="AL28" s="180"/>
      <c r="AM28" s="103" t="s">
        <v>161</v>
      </c>
      <c r="AN28" s="104"/>
      <c r="AO28" s="104"/>
      <c r="AP28" s="104"/>
      <c r="AQ28" s="104"/>
      <c r="AR28" s="105"/>
    </row>
    <row r="29" spans="1:44" s="86" customFormat="1" ht="24.75" customHeight="1">
      <c r="A29" s="203"/>
      <c r="B29" s="204"/>
      <c r="C29" s="204"/>
      <c r="D29" s="204"/>
      <c r="E29" s="204"/>
      <c r="F29" s="204"/>
      <c r="G29" s="204"/>
      <c r="H29" s="204"/>
      <c r="I29" s="204"/>
      <c r="J29" s="205"/>
      <c r="K29" s="172"/>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99"/>
      <c r="AO29" s="99"/>
      <c r="AP29" s="99"/>
      <c r="AQ29" s="99"/>
      <c r="AR29" s="102"/>
    </row>
    <row r="30" spans="1:44" s="86" customFormat="1" ht="24.75" customHeight="1">
      <c r="A30" s="203"/>
      <c r="B30" s="204"/>
      <c r="C30" s="204"/>
      <c r="D30" s="204"/>
      <c r="E30" s="204"/>
      <c r="F30" s="204"/>
      <c r="G30" s="204"/>
      <c r="H30" s="204"/>
      <c r="I30" s="204"/>
      <c r="J30" s="205"/>
      <c r="K30" s="164" t="s">
        <v>164</v>
      </c>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02"/>
    </row>
    <row r="31" spans="1:44" s="86" customFormat="1" ht="24.75" customHeight="1">
      <c r="A31" s="206"/>
      <c r="B31" s="207"/>
      <c r="C31" s="207"/>
      <c r="D31" s="207"/>
      <c r="E31" s="207"/>
      <c r="F31" s="207"/>
      <c r="G31" s="207"/>
      <c r="H31" s="207"/>
      <c r="I31" s="207"/>
      <c r="J31" s="208"/>
      <c r="K31" s="166"/>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8"/>
    </row>
    <row r="32" spans="1:44" s="86" customFormat="1" ht="12.75">
      <c r="A32" s="169"/>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row>
    <row r="33" spans="1:44" s="86" customFormat="1" ht="22.5" customHeight="1">
      <c r="A33" s="170" t="s">
        <v>208</v>
      </c>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row>
    <row r="34" spans="1:44" s="86" customFormat="1" ht="34.5" customHeight="1">
      <c r="A34" s="160" t="s">
        <v>98</v>
      </c>
      <c r="B34" s="160"/>
      <c r="C34" s="160"/>
      <c r="D34" s="160"/>
      <c r="E34" s="160"/>
      <c r="F34" s="160"/>
      <c r="G34" s="160"/>
      <c r="H34" s="160"/>
      <c r="I34" s="160"/>
      <c r="J34" s="160"/>
      <c r="K34" s="171" t="s">
        <v>165</v>
      </c>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row>
    <row r="35" spans="1:44" s="86" customFormat="1" ht="45" customHeight="1">
      <c r="A35" s="160" t="s">
        <v>99</v>
      </c>
      <c r="B35" s="160"/>
      <c r="C35" s="160"/>
      <c r="D35" s="160"/>
      <c r="E35" s="160"/>
      <c r="F35" s="160"/>
      <c r="G35" s="160"/>
      <c r="H35" s="160"/>
      <c r="I35" s="160"/>
      <c r="J35" s="160"/>
      <c r="K35" s="161" t="s">
        <v>166</v>
      </c>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row>
    <row r="36" spans="1:44" s="86" customFormat="1" ht="144" customHeight="1">
      <c r="A36" s="162" t="s">
        <v>100</v>
      </c>
      <c r="B36" s="162"/>
      <c r="C36" s="162"/>
      <c r="D36" s="162"/>
      <c r="E36" s="162"/>
      <c r="F36" s="162"/>
      <c r="G36" s="162"/>
      <c r="H36" s="162"/>
      <c r="I36" s="162"/>
      <c r="J36" s="162"/>
      <c r="K36" s="163" t="s">
        <v>167</v>
      </c>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row>
    <row r="37" spans="1:44" s="86" customFormat="1" ht="35.25" customHeight="1">
      <c r="A37" s="162" t="s">
        <v>101</v>
      </c>
      <c r="B37" s="162"/>
      <c r="C37" s="162"/>
      <c r="D37" s="162"/>
      <c r="E37" s="162"/>
      <c r="F37" s="162"/>
      <c r="G37" s="162"/>
      <c r="H37" s="162"/>
      <c r="I37" s="162"/>
      <c r="J37" s="162"/>
      <c r="K37" s="161" t="s">
        <v>168</v>
      </c>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row>
  </sheetData>
  <sheetProtection/>
  <mergeCells count="103">
    <mergeCell ref="A1:AR1"/>
    <mergeCell ref="A2:AR2"/>
    <mergeCell ref="A3:E3"/>
    <mergeCell ref="F3:R3"/>
    <mergeCell ref="S3:W3"/>
    <mergeCell ref="X3:AR3"/>
    <mergeCell ref="A4:AR4"/>
    <mergeCell ref="A5:AR5"/>
    <mergeCell ref="A6:J6"/>
    <mergeCell ref="K6:T6"/>
    <mergeCell ref="U6:AR6"/>
    <mergeCell ref="A7:J7"/>
    <mergeCell ref="K7:AR7"/>
    <mergeCell ref="K13:AR13"/>
    <mergeCell ref="A8:J8"/>
    <mergeCell ref="K8:AR8"/>
    <mergeCell ref="A9:J9"/>
    <mergeCell ref="K9:AR9"/>
    <mergeCell ref="A10:J10"/>
    <mergeCell ref="K10:AR10"/>
    <mergeCell ref="A14:J14"/>
    <mergeCell ref="K14:AR14"/>
    <mergeCell ref="A15:J16"/>
    <mergeCell ref="K15:AR15"/>
    <mergeCell ref="K16:AR16"/>
    <mergeCell ref="A11:J11"/>
    <mergeCell ref="K11:AR11"/>
    <mergeCell ref="A12:J12"/>
    <mergeCell ref="K12:AR12"/>
    <mergeCell ref="A13:J13"/>
    <mergeCell ref="A17:J17"/>
    <mergeCell ref="K17:AR17"/>
    <mergeCell ref="A18:J18"/>
    <mergeCell ref="K18:AR18"/>
    <mergeCell ref="A19:J31"/>
    <mergeCell ref="K19:AM19"/>
    <mergeCell ref="K20:N20"/>
    <mergeCell ref="O20:S20"/>
    <mergeCell ref="T20:X20"/>
    <mergeCell ref="Y20:AC20"/>
    <mergeCell ref="AD20:AH20"/>
    <mergeCell ref="AI20:AM20"/>
    <mergeCell ref="K21:N21"/>
    <mergeCell ref="O21:R21"/>
    <mergeCell ref="T21:W21"/>
    <mergeCell ref="Y21:AB21"/>
    <mergeCell ref="AD21:AG21"/>
    <mergeCell ref="AI21:AL21"/>
    <mergeCell ref="K22:N22"/>
    <mergeCell ref="O22:R22"/>
    <mergeCell ref="T22:W22"/>
    <mergeCell ref="Y22:AB22"/>
    <mergeCell ref="AD22:AG22"/>
    <mergeCell ref="AI22:AL22"/>
    <mergeCell ref="K23:N23"/>
    <mergeCell ref="O23:R23"/>
    <mergeCell ref="T23:W23"/>
    <mergeCell ref="Y23:AB23"/>
    <mergeCell ref="AD23:AG23"/>
    <mergeCell ref="AI23:AL23"/>
    <mergeCell ref="K24:AA24"/>
    <mergeCell ref="K25:N25"/>
    <mergeCell ref="O25:S25"/>
    <mergeCell ref="T25:X25"/>
    <mergeCell ref="Y25:AC25"/>
    <mergeCell ref="AD25:AH25"/>
    <mergeCell ref="AI25:AM25"/>
    <mergeCell ref="K26:N26"/>
    <mergeCell ref="O26:R26"/>
    <mergeCell ref="T26:W26"/>
    <mergeCell ref="Y26:AB26"/>
    <mergeCell ref="AD26:AG26"/>
    <mergeCell ref="AI26:AL26"/>
    <mergeCell ref="K27:N27"/>
    <mergeCell ref="O27:R27"/>
    <mergeCell ref="T27:W27"/>
    <mergeCell ref="Y27:AB27"/>
    <mergeCell ref="AD27:AG27"/>
    <mergeCell ref="AI27:AL27"/>
    <mergeCell ref="K28:N28"/>
    <mergeCell ref="O28:R28"/>
    <mergeCell ref="T28:W28"/>
    <mergeCell ref="Y28:AB28"/>
    <mergeCell ref="AD28:AG28"/>
    <mergeCell ref="AI28:AL28"/>
    <mergeCell ref="K29:N29"/>
    <mergeCell ref="O29:S29"/>
    <mergeCell ref="T29:X29"/>
    <mergeCell ref="Y29:AC29"/>
    <mergeCell ref="AD29:AH29"/>
    <mergeCell ref="AI29:AM29"/>
    <mergeCell ref="K30:AQ30"/>
    <mergeCell ref="K31:AR31"/>
    <mergeCell ref="A32:AR32"/>
    <mergeCell ref="A33:AR33"/>
    <mergeCell ref="A34:J34"/>
    <mergeCell ref="K34:AR34"/>
    <mergeCell ref="A35:J35"/>
    <mergeCell ref="K35:AR35"/>
    <mergeCell ref="A36:J36"/>
    <mergeCell ref="K36:AR36"/>
    <mergeCell ref="A37:J37"/>
    <mergeCell ref="K37:AR37"/>
  </mergeCells>
  <hyperlinks>
    <hyperlink ref="K6:T6" r:id="rId1" display="大阪府営住宅条例"/>
    <hyperlink ref="U6:AR6" r:id="rId2" display="大阪府営住宅条例施行規則"/>
    <hyperlink ref="F3:R3" r:id="rId3" display="府営住宅（H23から指定管理）※枚方市（村野住宅除く）、大東市（大東朋来・ﾍﾟｱ大東朋来住宅除く）、四條畷市、交野市"/>
    <hyperlink ref="X3:AR3" r:id="rId4" display="https://www.pref.osaka.lg.jp/ju_keikan/"/>
  </hyperlinks>
  <printOptions/>
  <pageMargins left="0.984251968503937" right="0.5905511811023623" top="0.5905511811023623" bottom="0.1968503937007874" header="0.5118110236220472" footer="0.1968503937007874"/>
  <pageSetup horizontalDpi="600" verticalDpi="600" orientation="portrait" paperSize="9" scale="64" r:id="rId6"/>
  <headerFooter>
    <oddHeader>&amp;R府営住宅(枚方市（村野住宅除く）、大東市（大東朋来・ペア大東朋来住宅除く）、四條畷市、交野市)</oddHeader>
  </headerFooter>
  <rowBreaks count="1" manualBreakCount="1">
    <brk id="32" max="43" man="1"/>
  </rowBreaks>
  <drawing r:id="rId5"/>
</worksheet>
</file>

<file path=xl/worksheets/sheet2.xml><?xml version="1.0" encoding="utf-8"?>
<worksheet xmlns="http://schemas.openxmlformats.org/spreadsheetml/2006/main" xmlns:r="http://schemas.openxmlformats.org/officeDocument/2006/relationships">
  <dimension ref="A1:I140"/>
  <sheetViews>
    <sheetView view="pageBreakPreview" zoomScaleSheetLayoutView="100" workbookViewId="0" topLeftCell="A1">
      <selection activeCell="A118" sqref="A118:D118"/>
    </sheetView>
  </sheetViews>
  <sheetFormatPr defaultColWidth="9.140625" defaultRowHeight="15"/>
  <cols>
    <col min="1" max="1" width="4.140625" style="0" customWidth="1"/>
    <col min="2" max="2" width="6.421875" style="0" customWidth="1"/>
    <col min="3" max="3" width="6.140625" style="0" customWidth="1"/>
    <col min="4" max="4" width="16.140625" style="0" customWidth="1"/>
    <col min="5" max="6" width="17.140625" style="13" customWidth="1"/>
    <col min="7" max="9" width="17.140625" style="14" customWidth="1"/>
  </cols>
  <sheetData>
    <row r="1" ht="18.75">
      <c r="A1" s="9" t="s">
        <v>123</v>
      </c>
    </row>
    <row r="2" spans="1:7" ht="11.25" customHeight="1">
      <c r="A2" s="82" t="s">
        <v>138</v>
      </c>
      <c r="B2" s="9"/>
      <c r="C2" s="9"/>
      <c r="D2" s="9"/>
      <c r="E2" s="9"/>
      <c r="F2" s="9"/>
      <c r="G2" s="9"/>
    </row>
    <row r="3" spans="1:9" ht="18" customHeight="1">
      <c r="A3" s="354" t="s">
        <v>190</v>
      </c>
      <c r="B3" s="354"/>
      <c r="C3" s="354"/>
      <c r="D3" s="354"/>
      <c r="E3" s="354"/>
      <c r="F3" s="354"/>
      <c r="G3" s="354"/>
      <c r="H3" s="106"/>
      <c r="I3" s="106" t="s">
        <v>172</v>
      </c>
    </row>
    <row r="4" spans="1:9" ht="16.5" customHeight="1">
      <c r="A4" s="231" t="s">
        <v>0</v>
      </c>
      <c r="B4" s="232"/>
      <c r="C4" s="232"/>
      <c r="D4" s="233"/>
      <c r="E4" s="19" t="s">
        <v>131</v>
      </c>
      <c r="F4" s="19" t="s">
        <v>132</v>
      </c>
      <c r="G4" s="20" t="s">
        <v>133</v>
      </c>
      <c r="H4" s="20" t="s">
        <v>134</v>
      </c>
      <c r="I4" s="123" t="s">
        <v>210</v>
      </c>
    </row>
    <row r="5" spans="1:9" ht="16.5" customHeight="1">
      <c r="A5" s="234" t="s">
        <v>1</v>
      </c>
      <c r="B5" s="237" t="s">
        <v>2</v>
      </c>
      <c r="C5" s="238"/>
      <c r="D5" s="239"/>
      <c r="E5" s="34">
        <v>29965259</v>
      </c>
      <c r="F5" s="34">
        <v>29987345</v>
      </c>
      <c r="G5" s="34">
        <v>29215268</v>
      </c>
      <c r="H5" s="112">
        <v>28706015</v>
      </c>
      <c r="I5" s="133">
        <v>28194995</v>
      </c>
    </row>
    <row r="6" spans="1:9" ht="16.5" customHeight="1">
      <c r="A6" s="235"/>
      <c r="B6" s="237" t="s">
        <v>3</v>
      </c>
      <c r="C6" s="238"/>
      <c r="D6" s="239"/>
      <c r="E6" s="34">
        <v>0</v>
      </c>
      <c r="F6" s="34">
        <v>0</v>
      </c>
      <c r="G6" s="34">
        <v>0</v>
      </c>
      <c r="H6" s="34">
        <v>0</v>
      </c>
      <c r="I6" s="134">
        <v>0</v>
      </c>
    </row>
    <row r="7" spans="1:9" ht="16.5" customHeight="1">
      <c r="A7" s="235"/>
      <c r="B7" s="237" t="s">
        <v>4</v>
      </c>
      <c r="C7" s="238"/>
      <c r="D7" s="239"/>
      <c r="E7" s="34">
        <v>0</v>
      </c>
      <c r="F7" s="34">
        <v>0</v>
      </c>
      <c r="G7" s="34">
        <v>0</v>
      </c>
      <c r="H7" s="34">
        <v>0</v>
      </c>
      <c r="I7" s="134">
        <v>0</v>
      </c>
    </row>
    <row r="8" spans="1:9" ht="16.5" customHeight="1" thickBot="1">
      <c r="A8" s="235"/>
      <c r="B8" s="240" t="s">
        <v>5</v>
      </c>
      <c r="C8" s="241"/>
      <c r="D8" s="242"/>
      <c r="E8" s="35">
        <v>0</v>
      </c>
      <c r="F8" s="35">
        <v>0</v>
      </c>
      <c r="G8" s="35">
        <v>0</v>
      </c>
      <c r="H8" s="35">
        <v>0</v>
      </c>
      <c r="I8" s="135">
        <v>0</v>
      </c>
    </row>
    <row r="9" spans="1:9" ht="16.5" customHeight="1" thickBot="1">
      <c r="A9" s="236"/>
      <c r="B9" s="243" t="s">
        <v>6</v>
      </c>
      <c r="C9" s="244"/>
      <c r="D9" s="244"/>
      <c r="E9" s="69">
        <f>SUM(E5:E8)</f>
        <v>29965259</v>
      </c>
      <c r="F9" s="69">
        <f>SUM(F5:F8)</f>
        <v>29987345</v>
      </c>
      <c r="G9" s="69">
        <f>SUM(G5:G8)</f>
        <v>29215268</v>
      </c>
      <c r="H9" s="141">
        <f>SUM(H5:H8)</f>
        <v>28706015</v>
      </c>
      <c r="I9" s="136">
        <f>SUM(I5:I8)</f>
        <v>28194995</v>
      </c>
    </row>
    <row r="10" spans="1:9" ht="16.5" customHeight="1">
      <c r="A10" s="257" t="s">
        <v>7</v>
      </c>
      <c r="B10" s="259" t="s">
        <v>77</v>
      </c>
      <c r="C10" s="259"/>
      <c r="D10" s="83" t="s">
        <v>8</v>
      </c>
      <c r="E10" s="39">
        <v>7290987</v>
      </c>
      <c r="F10" s="39">
        <v>7621841</v>
      </c>
      <c r="G10" s="39">
        <v>7607228</v>
      </c>
      <c r="H10" s="113">
        <v>7760576</v>
      </c>
      <c r="I10" s="137">
        <v>7695582</v>
      </c>
    </row>
    <row r="11" spans="1:9" ht="16.5" customHeight="1">
      <c r="A11" s="258"/>
      <c r="B11" s="260"/>
      <c r="C11" s="260"/>
      <c r="D11" s="84" t="s">
        <v>9</v>
      </c>
      <c r="E11" s="34">
        <v>0</v>
      </c>
      <c r="F11" s="34">
        <v>0</v>
      </c>
      <c r="G11" s="34">
        <v>0</v>
      </c>
      <c r="H11" s="34">
        <v>0</v>
      </c>
      <c r="I11" s="134">
        <v>0</v>
      </c>
    </row>
    <row r="12" spans="1:9" ht="16.5" customHeight="1">
      <c r="A12" s="258"/>
      <c r="B12" s="260"/>
      <c r="C12" s="260"/>
      <c r="D12" s="84" t="s">
        <v>10</v>
      </c>
      <c r="E12" s="51">
        <f>SUM(E10:E11)</f>
        <v>7290987</v>
      </c>
      <c r="F12" s="51">
        <f>SUM(F10:F11)</f>
        <v>7621841</v>
      </c>
      <c r="G12" s="51">
        <f>SUM(G10:G11)</f>
        <v>7607228</v>
      </c>
      <c r="H12" s="51">
        <f>SUM(H10:H11)</f>
        <v>7760576</v>
      </c>
      <c r="I12" s="138">
        <f>SUM(I10:I11)</f>
        <v>7695582</v>
      </c>
    </row>
    <row r="13" spans="1:9" ht="16.5" customHeight="1">
      <c r="A13" s="258"/>
      <c r="B13" s="245" t="s">
        <v>189</v>
      </c>
      <c r="C13" s="245"/>
      <c r="D13" s="84" t="s">
        <v>9</v>
      </c>
      <c r="E13" s="34">
        <v>0</v>
      </c>
      <c r="F13" s="34">
        <v>0</v>
      </c>
      <c r="G13" s="34">
        <v>0</v>
      </c>
      <c r="H13" s="34">
        <v>0</v>
      </c>
      <c r="I13" s="134">
        <v>0</v>
      </c>
    </row>
    <row r="14" spans="1:9" ht="16.5" customHeight="1" thickBot="1">
      <c r="A14" s="258"/>
      <c r="B14" s="246" t="s">
        <v>12</v>
      </c>
      <c r="C14" s="246"/>
      <c r="D14" s="85" t="s">
        <v>13</v>
      </c>
      <c r="E14" s="35">
        <v>0</v>
      </c>
      <c r="F14" s="35">
        <v>0</v>
      </c>
      <c r="G14" s="35">
        <v>0</v>
      </c>
      <c r="H14" s="35">
        <v>0</v>
      </c>
      <c r="I14" s="135">
        <v>0</v>
      </c>
    </row>
    <row r="15" spans="1:9" ht="16.5" customHeight="1" thickBot="1">
      <c r="A15" s="235"/>
      <c r="B15" s="247" t="s">
        <v>6</v>
      </c>
      <c r="C15" s="248"/>
      <c r="D15" s="248"/>
      <c r="E15" s="70">
        <f>E12+E13+E14</f>
        <v>7290987</v>
      </c>
      <c r="F15" s="70">
        <f>F12+F13+F14</f>
        <v>7621841</v>
      </c>
      <c r="G15" s="70">
        <f>G12+G13+G14</f>
        <v>7607228</v>
      </c>
      <c r="H15" s="142">
        <f>H12+H13+H14</f>
        <v>7760576</v>
      </c>
      <c r="I15" s="139">
        <f>I12+I13+I14</f>
        <v>7695582</v>
      </c>
    </row>
    <row r="16" spans="1:9" ht="16.5" customHeight="1" thickBot="1">
      <c r="A16" s="249" t="s">
        <v>14</v>
      </c>
      <c r="B16" s="250"/>
      <c r="C16" s="250"/>
      <c r="D16" s="250"/>
      <c r="E16" s="69">
        <f>E15-E9</f>
        <v>-22674272</v>
      </c>
      <c r="F16" s="69">
        <f>F15-F9</f>
        <v>-22365504</v>
      </c>
      <c r="G16" s="69">
        <f>G15-G9</f>
        <v>-21608040</v>
      </c>
      <c r="H16" s="141">
        <f>H15-H9</f>
        <v>-20945439</v>
      </c>
      <c r="I16" s="136">
        <f>I15-I9</f>
        <v>-20499413</v>
      </c>
    </row>
    <row r="17" spans="5:9" ht="8.25" customHeight="1">
      <c r="E17" s="36"/>
      <c r="F17" s="36"/>
      <c r="G17" s="36"/>
      <c r="H17" s="80"/>
      <c r="I17" s="140"/>
    </row>
    <row r="18" spans="1:9" ht="16.5" customHeight="1">
      <c r="A18" s="251" t="s">
        <v>15</v>
      </c>
      <c r="B18" s="252"/>
      <c r="C18" s="252"/>
      <c r="D18" s="253"/>
      <c r="E18" s="34">
        <v>0</v>
      </c>
      <c r="F18" s="34">
        <v>0</v>
      </c>
      <c r="G18" s="34">
        <v>0</v>
      </c>
      <c r="H18" s="34">
        <v>0</v>
      </c>
      <c r="I18" s="134">
        <v>0</v>
      </c>
    </row>
    <row r="19" spans="8:9" ht="8.25" customHeight="1">
      <c r="H19" s="81"/>
      <c r="I19" s="81"/>
    </row>
    <row r="20" spans="1:9" ht="18" customHeight="1">
      <c r="A20" s="254" t="s">
        <v>16</v>
      </c>
      <c r="B20" s="255"/>
      <c r="C20" s="255"/>
      <c r="D20" s="255"/>
      <c r="E20" s="255"/>
      <c r="F20" s="255"/>
      <c r="G20" s="255"/>
      <c r="H20" s="255"/>
      <c r="I20" s="256"/>
    </row>
    <row r="21" spans="1:9" ht="51" customHeight="1">
      <c r="A21" s="261" t="s">
        <v>198</v>
      </c>
      <c r="B21" s="262"/>
      <c r="C21" s="262"/>
      <c r="D21" s="262"/>
      <c r="E21" s="262"/>
      <c r="F21" s="262"/>
      <c r="G21" s="262"/>
      <c r="H21" s="262"/>
      <c r="I21" s="263"/>
    </row>
    <row r="22" ht="6" customHeight="1"/>
    <row r="23" spans="1:6" ht="18">
      <c r="A23" s="355" t="s">
        <v>192</v>
      </c>
      <c r="B23" s="355"/>
      <c r="C23" s="355"/>
      <c r="D23" s="355"/>
      <c r="E23" s="355"/>
      <c r="F23" s="355"/>
    </row>
    <row r="24" spans="1:9" ht="18" customHeight="1">
      <c r="A24" s="264" t="s">
        <v>17</v>
      </c>
      <c r="B24" s="264"/>
      <c r="C24" s="264"/>
      <c r="G24" s="60"/>
      <c r="H24" s="61"/>
      <c r="I24" s="61"/>
    </row>
    <row r="25" spans="1:9" ht="18" customHeight="1">
      <c r="A25" s="356" t="s">
        <v>169</v>
      </c>
      <c r="B25" s="357"/>
      <c r="C25" s="357"/>
      <c r="D25" s="358"/>
      <c r="G25" s="59"/>
      <c r="H25" s="106"/>
      <c r="I25" s="106" t="s">
        <v>172</v>
      </c>
    </row>
    <row r="26" spans="1:9" ht="16.5" customHeight="1">
      <c r="A26" s="265" t="s">
        <v>0</v>
      </c>
      <c r="B26" s="266"/>
      <c r="C26" s="266"/>
      <c r="D26" s="267"/>
      <c r="E26" s="19" t="s">
        <v>121</v>
      </c>
      <c r="F26" s="19" t="s">
        <v>112</v>
      </c>
      <c r="G26" s="20" t="s">
        <v>120</v>
      </c>
      <c r="H26" s="20" t="s">
        <v>122</v>
      </c>
      <c r="I26" s="123" t="s">
        <v>211</v>
      </c>
    </row>
    <row r="27" spans="1:9" ht="16.5" customHeight="1">
      <c r="A27" s="268" t="s">
        <v>113</v>
      </c>
      <c r="B27" s="272" t="s">
        <v>18</v>
      </c>
      <c r="C27" s="273"/>
      <c r="D27" s="274"/>
      <c r="E27" s="51">
        <f>SUM(E28:E32)</f>
        <v>9728163</v>
      </c>
      <c r="F27" s="53">
        <f>SUM(F28:F32)</f>
        <v>8002608575</v>
      </c>
      <c r="G27" s="53">
        <f>SUM(G28:G32)</f>
        <v>8327010858</v>
      </c>
      <c r="H27" s="114">
        <f>SUM(H28:H32)</f>
        <v>10482879982</v>
      </c>
      <c r="I27" s="114">
        <f>SUM(I28:I32)</f>
        <v>5735698556</v>
      </c>
    </row>
    <row r="28" spans="1:9" ht="16.5" customHeight="1">
      <c r="A28" s="269"/>
      <c r="B28" s="22"/>
      <c r="C28" s="275" t="s">
        <v>19</v>
      </c>
      <c r="D28" s="276"/>
      <c r="E28" s="34">
        <v>5851059</v>
      </c>
      <c r="F28" s="37">
        <v>3723156045</v>
      </c>
      <c r="G28" s="37">
        <v>5835282612</v>
      </c>
      <c r="H28" s="115">
        <v>8371654675</v>
      </c>
      <c r="I28" s="115">
        <v>3820440491</v>
      </c>
    </row>
    <row r="29" spans="1:9" ht="16.5" customHeight="1">
      <c r="A29" s="269"/>
      <c r="B29" s="22"/>
      <c r="C29" s="275" t="s">
        <v>20</v>
      </c>
      <c r="D29" s="276"/>
      <c r="E29" s="34">
        <v>4756531</v>
      </c>
      <c r="F29" s="37">
        <v>5304463373</v>
      </c>
      <c r="G29" s="37">
        <v>5013541070</v>
      </c>
      <c r="H29" s="115">
        <v>4503967683</v>
      </c>
      <c r="I29" s="115">
        <v>4131776223</v>
      </c>
    </row>
    <row r="30" spans="1:9" ht="16.5" customHeight="1">
      <c r="A30" s="269"/>
      <c r="B30" s="22"/>
      <c r="C30" s="275" t="s">
        <v>21</v>
      </c>
      <c r="D30" s="276"/>
      <c r="E30" s="34">
        <v>-879427</v>
      </c>
      <c r="F30" s="37">
        <v>-1025010843</v>
      </c>
      <c r="G30" s="37">
        <v>-2521812824</v>
      </c>
      <c r="H30" s="115">
        <v>-2392742376</v>
      </c>
      <c r="I30" s="115">
        <v>-2216518158</v>
      </c>
    </row>
    <row r="31" spans="1:9" ht="16.5" customHeight="1">
      <c r="A31" s="269"/>
      <c r="B31" s="22"/>
      <c r="C31" s="275" t="s">
        <v>22</v>
      </c>
      <c r="D31" s="276"/>
      <c r="E31" s="34">
        <v>0</v>
      </c>
      <c r="F31" s="37">
        <v>0</v>
      </c>
      <c r="G31" s="37">
        <v>0</v>
      </c>
      <c r="H31" s="115">
        <v>0</v>
      </c>
      <c r="I31" s="115">
        <v>0</v>
      </c>
    </row>
    <row r="32" spans="1:9" ht="16.5" customHeight="1">
      <c r="A32" s="269"/>
      <c r="B32" s="23"/>
      <c r="C32" s="275" t="s">
        <v>23</v>
      </c>
      <c r="D32" s="276"/>
      <c r="E32" s="34">
        <v>0</v>
      </c>
      <c r="F32" s="37">
        <v>0</v>
      </c>
      <c r="G32" s="37">
        <v>0</v>
      </c>
      <c r="H32" s="115">
        <v>0</v>
      </c>
      <c r="I32" s="115">
        <v>0</v>
      </c>
    </row>
    <row r="33" spans="1:9" ht="16.5" customHeight="1">
      <c r="A33" s="269"/>
      <c r="B33" s="272" t="s">
        <v>24</v>
      </c>
      <c r="C33" s="273"/>
      <c r="D33" s="274"/>
      <c r="E33" s="51">
        <f>SUM(E34:E44)</f>
        <v>680776375</v>
      </c>
      <c r="F33" s="53">
        <f>SUM(F34:F44)</f>
        <v>676749068177</v>
      </c>
      <c r="G33" s="53">
        <f>SUM(G34:G44)</f>
        <v>667054798131</v>
      </c>
      <c r="H33" s="114">
        <f>SUM(H34:H44)</f>
        <v>667903940080</v>
      </c>
      <c r="I33" s="114">
        <f>SUM(I34:I44)</f>
        <v>641009908103</v>
      </c>
    </row>
    <row r="34" spans="1:9" ht="16.5" customHeight="1">
      <c r="A34" s="269"/>
      <c r="B34" s="24"/>
      <c r="C34" s="275" t="s">
        <v>26</v>
      </c>
      <c r="D34" s="276"/>
      <c r="E34" s="34">
        <v>163255162</v>
      </c>
      <c r="F34" s="37">
        <v>164602570003</v>
      </c>
      <c r="G34" s="37">
        <v>164538627140</v>
      </c>
      <c r="H34" s="115">
        <v>164348451952</v>
      </c>
      <c r="I34" s="115">
        <v>160623284296</v>
      </c>
    </row>
    <row r="35" spans="1:9" ht="16.5" customHeight="1">
      <c r="A35" s="269"/>
      <c r="B35" s="24"/>
      <c r="C35" s="275" t="s">
        <v>27</v>
      </c>
      <c r="D35" s="276"/>
      <c r="E35" s="34">
        <v>470343514</v>
      </c>
      <c r="F35" s="37">
        <v>475219775959</v>
      </c>
      <c r="G35" s="37">
        <v>464121576242</v>
      </c>
      <c r="H35" s="115">
        <v>456201819562</v>
      </c>
      <c r="I35" s="115">
        <v>441183809652</v>
      </c>
    </row>
    <row r="36" spans="1:9" ht="16.5" customHeight="1">
      <c r="A36" s="269"/>
      <c r="B36" s="24"/>
      <c r="C36" s="275" t="s">
        <v>28</v>
      </c>
      <c r="D36" s="276"/>
      <c r="E36" s="34">
        <v>11805433</v>
      </c>
      <c r="F36" s="37">
        <v>12569908320</v>
      </c>
      <c r="G36" s="37">
        <v>12943739758</v>
      </c>
      <c r="H36" s="115">
        <v>13299692001</v>
      </c>
      <c r="I36" s="115">
        <v>14948183798</v>
      </c>
    </row>
    <row r="37" spans="1:9" ht="16.5" customHeight="1">
      <c r="A37" s="269"/>
      <c r="B37" s="24"/>
      <c r="C37" s="275" t="s">
        <v>29</v>
      </c>
      <c r="D37" s="276"/>
      <c r="E37" s="34">
        <v>0</v>
      </c>
      <c r="F37" s="37">
        <v>0</v>
      </c>
      <c r="G37" s="37">
        <v>0</v>
      </c>
      <c r="H37" s="115">
        <v>0</v>
      </c>
      <c r="I37" s="115">
        <v>0</v>
      </c>
    </row>
    <row r="38" spans="1:9" ht="16.5" customHeight="1">
      <c r="A38" s="269"/>
      <c r="B38" s="24"/>
      <c r="C38" s="275" t="s">
        <v>30</v>
      </c>
      <c r="D38" s="276"/>
      <c r="E38" s="34">
        <v>0</v>
      </c>
      <c r="F38" s="37">
        <v>0</v>
      </c>
      <c r="G38" s="37">
        <v>0</v>
      </c>
      <c r="H38" s="115">
        <v>0</v>
      </c>
      <c r="I38" s="115">
        <v>0</v>
      </c>
    </row>
    <row r="39" spans="1:9" ht="16.5" customHeight="1">
      <c r="A39" s="269"/>
      <c r="B39" s="24"/>
      <c r="C39" s="275" t="s">
        <v>31</v>
      </c>
      <c r="D39" s="276"/>
      <c r="E39" s="34">
        <v>95594</v>
      </c>
      <c r="F39" s="37">
        <v>70102098</v>
      </c>
      <c r="G39" s="37">
        <v>44610426</v>
      </c>
      <c r="H39" s="115">
        <v>19118754</v>
      </c>
      <c r="I39" s="115">
        <v>0</v>
      </c>
    </row>
    <row r="40" spans="1:9" ht="16.5" customHeight="1">
      <c r="A40" s="269"/>
      <c r="B40" s="24"/>
      <c r="C40" s="275" t="s">
        <v>32</v>
      </c>
      <c r="D40" s="276"/>
      <c r="E40" s="34">
        <v>14763871</v>
      </c>
      <c r="F40" s="37">
        <v>5125675478</v>
      </c>
      <c r="G40" s="37">
        <v>9889645566</v>
      </c>
      <c r="H40" s="115">
        <v>19759362262</v>
      </c>
      <c r="I40" s="115">
        <v>8920407393</v>
      </c>
    </row>
    <row r="41" spans="1:9" ht="16.5" customHeight="1">
      <c r="A41" s="269"/>
      <c r="B41" s="24"/>
      <c r="C41" s="275" t="s">
        <v>33</v>
      </c>
      <c r="D41" s="276"/>
      <c r="E41" s="34">
        <v>0</v>
      </c>
      <c r="F41" s="37">
        <v>0</v>
      </c>
      <c r="G41" s="37">
        <v>0</v>
      </c>
      <c r="H41" s="115">
        <v>0</v>
      </c>
      <c r="I41" s="115">
        <v>0</v>
      </c>
    </row>
    <row r="42" spans="1:9" ht="16.5" customHeight="1">
      <c r="A42" s="269"/>
      <c r="B42" s="24"/>
      <c r="C42" s="275" t="s">
        <v>34</v>
      </c>
      <c r="D42" s="276"/>
      <c r="E42" s="34">
        <v>0</v>
      </c>
      <c r="F42" s="37">
        <v>0</v>
      </c>
      <c r="G42" s="37">
        <v>0</v>
      </c>
      <c r="H42" s="115">
        <v>0</v>
      </c>
      <c r="I42" s="115">
        <v>0</v>
      </c>
    </row>
    <row r="43" spans="1:9" ht="16.5" customHeight="1">
      <c r="A43" s="269"/>
      <c r="B43" s="24"/>
      <c r="C43" s="277" t="s">
        <v>35</v>
      </c>
      <c r="D43" s="278"/>
      <c r="E43" s="35">
        <v>20512801</v>
      </c>
      <c r="F43" s="38">
        <v>19161036319</v>
      </c>
      <c r="G43" s="38">
        <v>15516598999</v>
      </c>
      <c r="H43" s="116">
        <v>14275495549</v>
      </c>
      <c r="I43" s="116">
        <v>15334222964</v>
      </c>
    </row>
    <row r="44" spans="1:9" ht="16.5" customHeight="1" thickBot="1">
      <c r="A44" s="270"/>
      <c r="B44" s="98"/>
      <c r="C44" s="277" t="s">
        <v>183</v>
      </c>
      <c r="D44" s="278"/>
      <c r="E44" s="35">
        <v>0</v>
      </c>
      <c r="F44" s="38">
        <v>0</v>
      </c>
      <c r="G44" s="38">
        <v>0</v>
      </c>
      <c r="H44" s="116">
        <v>0</v>
      </c>
      <c r="I44" s="116">
        <v>0</v>
      </c>
    </row>
    <row r="45" spans="1:9" ht="16.5" customHeight="1" thickBot="1">
      <c r="A45" s="271"/>
      <c r="B45" s="279" t="s">
        <v>36</v>
      </c>
      <c r="C45" s="280"/>
      <c r="D45" s="280"/>
      <c r="E45" s="69">
        <f>E27+E33</f>
        <v>690504538</v>
      </c>
      <c r="F45" s="71">
        <f>F27+F33</f>
        <v>684751676752</v>
      </c>
      <c r="G45" s="71">
        <f>G27+G33</f>
        <v>675381808989</v>
      </c>
      <c r="H45" s="143">
        <f>H27+H33</f>
        <v>678386820062</v>
      </c>
      <c r="I45" s="151">
        <f>I27+I33</f>
        <v>646745606659</v>
      </c>
    </row>
    <row r="46" spans="1:9" ht="16.5" customHeight="1">
      <c r="A46" s="268" t="s">
        <v>114</v>
      </c>
      <c r="B46" s="281" t="s">
        <v>37</v>
      </c>
      <c r="C46" s="282"/>
      <c r="D46" s="283"/>
      <c r="E46" s="52">
        <f>SUM(E47:E50)</f>
        <v>40792459</v>
      </c>
      <c r="F46" s="54">
        <f>SUM(F47:F50)</f>
        <v>37197690972</v>
      </c>
      <c r="G46" s="54">
        <f>SUM(G47:G50)</f>
        <v>39564640210</v>
      </c>
      <c r="H46" s="117">
        <f>SUM(H47:H50)</f>
        <v>30702540778</v>
      </c>
      <c r="I46" s="117">
        <f>SUM(I47:I50)</f>
        <v>49314133908</v>
      </c>
    </row>
    <row r="47" spans="1:9" ht="16.5" customHeight="1">
      <c r="A47" s="269"/>
      <c r="B47" s="24"/>
      <c r="C47" s="275" t="s">
        <v>38</v>
      </c>
      <c r="D47" s="276"/>
      <c r="E47" s="34">
        <v>40672875</v>
      </c>
      <c r="F47" s="37">
        <v>37077332519</v>
      </c>
      <c r="G47" s="37">
        <v>39444351390</v>
      </c>
      <c r="H47" s="115">
        <v>30597370814</v>
      </c>
      <c r="I47" s="115">
        <v>49219665400</v>
      </c>
    </row>
    <row r="48" spans="1:9" ht="16.5" customHeight="1">
      <c r="A48" s="269"/>
      <c r="B48" s="24"/>
      <c r="C48" s="275" t="s">
        <v>39</v>
      </c>
      <c r="D48" s="276"/>
      <c r="E48" s="34">
        <v>94092</v>
      </c>
      <c r="F48" s="37">
        <v>94866781</v>
      </c>
      <c r="G48" s="37">
        <v>94797148</v>
      </c>
      <c r="H48" s="115">
        <v>85365950</v>
      </c>
      <c r="I48" s="115">
        <v>94468508</v>
      </c>
    </row>
    <row r="49" spans="1:9" ht="16.5" customHeight="1">
      <c r="A49" s="269"/>
      <c r="B49" s="24"/>
      <c r="C49" s="275" t="s">
        <v>40</v>
      </c>
      <c r="D49" s="276"/>
      <c r="E49" s="34">
        <v>25492</v>
      </c>
      <c r="F49" s="37">
        <v>25491672</v>
      </c>
      <c r="G49" s="37">
        <v>25491672</v>
      </c>
      <c r="H49" s="115">
        <v>19804014</v>
      </c>
      <c r="I49" s="115">
        <v>0</v>
      </c>
    </row>
    <row r="50" spans="1:9" ht="16.5" customHeight="1">
      <c r="A50" s="269"/>
      <c r="B50" s="24"/>
      <c r="C50" s="275" t="s">
        <v>41</v>
      </c>
      <c r="D50" s="276"/>
      <c r="E50" s="34">
        <v>0</v>
      </c>
      <c r="F50" s="37">
        <v>0</v>
      </c>
      <c r="G50" s="37">
        <v>0</v>
      </c>
      <c r="H50" s="115">
        <v>0</v>
      </c>
      <c r="I50" s="115">
        <v>0</v>
      </c>
    </row>
    <row r="51" spans="1:9" ht="16.5" customHeight="1">
      <c r="A51" s="269"/>
      <c r="B51" s="272" t="s">
        <v>42</v>
      </c>
      <c r="C51" s="273"/>
      <c r="D51" s="274"/>
      <c r="E51" s="51">
        <f>SUM(E52:E54)</f>
        <v>264971914</v>
      </c>
      <c r="F51" s="53">
        <f>SUM(F52:F54)</f>
        <v>257312917367</v>
      </c>
      <c r="G51" s="53">
        <f>SUM(G52:G54)</f>
        <v>247864952564</v>
      </c>
      <c r="H51" s="114">
        <f>SUM(H52:H54)</f>
        <v>251057341721</v>
      </c>
      <c r="I51" s="114">
        <f>SUM(I52:I54)</f>
        <v>220595388990</v>
      </c>
    </row>
    <row r="52" spans="1:9" ht="16.5" customHeight="1">
      <c r="A52" s="269"/>
      <c r="B52" s="24"/>
      <c r="C52" s="275" t="s">
        <v>38</v>
      </c>
      <c r="D52" s="276"/>
      <c r="E52" s="34">
        <v>263725680</v>
      </c>
      <c r="F52" s="37">
        <v>256153862367</v>
      </c>
      <c r="G52" s="37">
        <v>246741643210</v>
      </c>
      <c r="H52" s="115">
        <v>250007864896</v>
      </c>
      <c r="I52" s="115">
        <v>219594749496</v>
      </c>
    </row>
    <row r="53" spans="1:9" ht="16.5" customHeight="1">
      <c r="A53" s="269"/>
      <c r="B53" s="24"/>
      <c r="C53" s="275" t="s">
        <v>43</v>
      </c>
      <c r="D53" s="276"/>
      <c r="E53" s="34">
        <v>1175446</v>
      </c>
      <c r="F53" s="37">
        <v>1113759314</v>
      </c>
      <c r="G53" s="37">
        <v>1103505340</v>
      </c>
      <c r="H53" s="115">
        <v>1049476825</v>
      </c>
      <c r="I53" s="115">
        <v>1000639494</v>
      </c>
    </row>
    <row r="54" spans="1:9" ht="16.5" customHeight="1" thickBot="1">
      <c r="A54" s="269"/>
      <c r="B54" s="24"/>
      <c r="C54" s="277" t="s">
        <v>40</v>
      </c>
      <c r="D54" s="278"/>
      <c r="E54" s="35">
        <v>70788</v>
      </c>
      <c r="F54" s="38">
        <v>45295686</v>
      </c>
      <c r="G54" s="38">
        <v>19804014</v>
      </c>
      <c r="H54" s="116">
        <v>0</v>
      </c>
      <c r="I54" s="116">
        <v>0</v>
      </c>
    </row>
    <row r="55" spans="1:9" ht="16.5" customHeight="1" thickBot="1">
      <c r="A55" s="270"/>
      <c r="B55" s="279" t="s">
        <v>127</v>
      </c>
      <c r="C55" s="280"/>
      <c r="D55" s="280"/>
      <c r="E55" s="69">
        <f>E46+E51</f>
        <v>305764373</v>
      </c>
      <c r="F55" s="71">
        <f>F46+F51</f>
        <v>294510608339</v>
      </c>
      <c r="G55" s="71">
        <f>G46+G51</f>
        <v>287429592774</v>
      </c>
      <c r="H55" s="143">
        <f>H46+H51</f>
        <v>281759882499</v>
      </c>
      <c r="I55" s="151">
        <f>I46+I51</f>
        <v>269909522898</v>
      </c>
    </row>
    <row r="56" spans="1:9" ht="16.5" customHeight="1" thickBot="1">
      <c r="A56" s="270"/>
      <c r="B56" s="291" t="s">
        <v>44</v>
      </c>
      <c r="C56" s="292"/>
      <c r="D56" s="292"/>
      <c r="E56" s="69">
        <f>E45-E55</f>
        <v>384740165</v>
      </c>
      <c r="F56" s="71">
        <f>F45-F55</f>
        <v>390241068413</v>
      </c>
      <c r="G56" s="71">
        <f>G45-G55</f>
        <v>387952216215</v>
      </c>
      <c r="H56" s="143">
        <f>H45-H55</f>
        <v>396626937563</v>
      </c>
      <c r="I56" s="151">
        <f>I45-I55</f>
        <v>376836083761</v>
      </c>
    </row>
    <row r="57" spans="1:9" ht="16.5" customHeight="1" thickBot="1">
      <c r="A57" s="271"/>
      <c r="B57" s="291" t="s">
        <v>45</v>
      </c>
      <c r="C57" s="292"/>
      <c r="D57" s="292"/>
      <c r="E57" s="69">
        <f>SUM(E55:E56)</f>
        <v>690504538</v>
      </c>
      <c r="F57" s="71">
        <f>SUM(F55:F56)</f>
        <v>684751676752</v>
      </c>
      <c r="G57" s="71">
        <f>SUM(G55:G56)</f>
        <v>675381808989</v>
      </c>
      <c r="H57" s="143">
        <f>SUM(H55:H56)</f>
        <v>678386820062</v>
      </c>
      <c r="I57" s="151">
        <f>SUM(I55:I56)</f>
        <v>646745606659</v>
      </c>
    </row>
    <row r="58" spans="1:9" ht="8.25" customHeight="1">
      <c r="A58" s="89"/>
      <c r="E58" s="36"/>
      <c r="F58" s="36"/>
      <c r="G58" s="15"/>
      <c r="H58" s="118"/>
      <c r="I58" s="118"/>
    </row>
    <row r="59" spans="1:9" ht="16.5" customHeight="1">
      <c r="A59" s="231" t="s">
        <v>130</v>
      </c>
      <c r="B59" s="232"/>
      <c r="C59" s="232"/>
      <c r="D59" s="233"/>
      <c r="E59" s="90">
        <f>E55*1000/D62</f>
        <v>34590.80777363437</v>
      </c>
      <c r="F59" s="91">
        <f>F55*1000/D62</f>
        <v>33317680.998598445</v>
      </c>
      <c r="G59" s="91">
        <f>G55*1000/D64</f>
        <v>32523176.91499527</v>
      </c>
      <c r="H59" s="119">
        <f>H55*1000/D64</f>
        <v>31881638.969820715</v>
      </c>
      <c r="I59" s="158">
        <f>I55*1000/D64</f>
        <v>30540749.40417089</v>
      </c>
    </row>
    <row r="60" spans="1:9" s="16" customFormat="1" ht="12" customHeight="1">
      <c r="A60" s="68" t="s">
        <v>46</v>
      </c>
      <c r="E60" s="56"/>
      <c r="F60" s="17"/>
      <c r="G60" s="18"/>
      <c r="H60" s="15"/>
      <c r="I60" s="152"/>
    </row>
    <row r="61" spans="1:9" s="16" customFormat="1" ht="13.5" customHeight="1">
      <c r="A61" s="62" t="s">
        <v>137</v>
      </c>
      <c r="B61" s="62"/>
      <c r="C61" s="62"/>
      <c r="D61" s="62"/>
      <c r="E61" s="64"/>
      <c r="F61" s="63"/>
      <c r="G61" s="65"/>
      <c r="H61" s="66"/>
      <c r="I61" s="153"/>
    </row>
    <row r="62" spans="1:9" s="16" customFormat="1" ht="13.5" customHeight="1">
      <c r="A62" s="67" t="s">
        <v>139</v>
      </c>
      <c r="B62" s="62"/>
      <c r="C62" s="62"/>
      <c r="D62" s="92">
        <v>8839469</v>
      </c>
      <c r="E62" s="64"/>
      <c r="F62" s="63"/>
      <c r="G62" s="65"/>
      <c r="H62" s="66"/>
      <c r="I62" s="153"/>
    </row>
    <row r="63" spans="1:9" s="16" customFormat="1" ht="13.5" customHeight="1">
      <c r="A63" s="62" t="s">
        <v>213</v>
      </c>
      <c r="B63" s="62"/>
      <c r="C63" s="62"/>
      <c r="D63" s="62"/>
      <c r="E63" s="64"/>
      <c r="F63" s="63"/>
      <c r="G63" s="65"/>
      <c r="H63" s="66"/>
      <c r="I63" s="153"/>
    </row>
    <row r="64" spans="1:9" s="16" customFormat="1" ht="13.5" customHeight="1">
      <c r="A64" s="67" t="s">
        <v>140</v>
      </c>
      <c r="B64" s="62"/>
      <c r="C64" s="62"/>
      <c r="D64" s="92">
        <v>8837685</v>
      </c>
      <c r="E64" s="64"/>
      <c r="F64" s="63"/>
      <c r="G64" s="65"/>
      <c r="H64" s="66"/>
      <c r="I64" s="153"/>
    </row>
    <row r="65" spans="1:9" ht="18">
      <c r="A65" s="147" t="s">
        <v>193</v>
      </c>
      <c r="B65" s="147"/>
      <c r="C65" s="147"/>
      <c r="D65" s="147"/>
      <c r="E65" s="147"/>
      <c r="I65" s="154"/>
    </row>
    <row r="66" spans="1:9" ht="18" customHeight="1">
      <c r="A66" s="293" t="s">
        <v>115</v>
      </c>
      <c r="B66" s="293"/>
      <c r="C66" s="293"/>
      <c r="D66" s="293"/>
      <c r="H66" s="106"/>
      <c r="I66" s="159" t="s">
        <v>172</v>
      </c>
    </row>
    <row r="67" spans="1:9" ht="16.5" customHeight="1">
      <c r="A67" s="294" t="s">
        <v>0</v>
      </c>
      <c r="B67" s="295"/>
      <c r="C67" s="295"/>
      <c r="D67" s="296"/>
      <c r="E67" s="19" t="s">
        <v>121</v>
      </c>
      <c r="F67" s="19" t="s">
        <v>112</v>
      </c>
      <c r="G67" s="20" t="s">
        <v>120</v>
      </c>
      <c r="H67" s="20" t="s">
        <v>122</v>
      </c>
      <c r="I67" s="123" t="s">
        <v>211</v>
      </c>
    </row>
    <row r="68" spans="1:9" ht="16.5" customHeight="1">
      <c r="A68" s="316" t="s">
        <v>47</v>
      </c>
      <c r="B68" s="288" t="s">
        <v>48</v>
      </c>
      <c r="C68" s="289"/>
      <c r="D68" s="290"/>
      <c r="E68" s="51">
        <f>SUM(E69:E74)</f>
        <v>52775638</v>
      </c>
      <c r="F68" s="53">
        <f>SUM(F69:F74)</f>
        <v>50766748844</v>
      </c>
      <c r="G68" s="53">
        <f>SUM(G69:G74)</f>
        <v>51546732085</v>
      </c>
      <c r="H68" s="114">
        <f>SUM(H69:H74)</f>
        <v>49995795783</v>
      </c>
      <c r="I68" s="114">
        <f>SUM(I69:I74)</f>
        <v>48546313385</v>
      </c>
    </row>
    <row r="69" spans="1:9" ht="16.5" customHeight="1">
      <c r="A69" s="317"/>
      <c r="B69" s="26"/>
      <c r="C69" s="284" t="s">
        <v>49</v>
      </c>
      <c r="D69" s="285"/>
      <c r="E69" s="34">
        <v>3547</v>
      </c>
      <c r="F69" s="37">
        <v>2552948</v>
      </c>
      <c r="G69" s="37">
        <v>1630800</v>
      </c>
      <c r="H69" s="115">
        <v>1174000</v>
      </c>
      <c r="I69" s="115">
        <v>1107000</v>
      </c>
    </row>
    <row r="70" spans="1:9" ht="16.5" customHeight="1">
      <c r="A70" s="317"/>
      <c r="B70" s="26"/>
      <c r="C70" s="284" t="s">
        <v>50</v>
      </c>
      <c r="D70" s="285"/>
      <c r="E70" s="34">
        <v>35604219</v>
      </c>
      <c r="F70" s="37">
        <v>34809804087</v>
      </c>
      <c r="G70" s="37">
        <v>33693800186</v>
      </c>
      <c r="H70" s="115">
        <v>33160268903</v>
      </c>
      <c r="I70" s="115">
        <v>32424531973</v>
      </c>
    </row>
    <row r="71" spans="1:9" ht="16.5" customHeight="1">
      <c r="A71" s="317"/>
      <c r="B71" s="26"/>
      <c r="C71" s="284" t="s">
        <v>51</v>
      </c>
      <c r="D71" s="285"/>
      <c r="E71" s="34">
        <v>3508736</v>
      </c>
      <c r="F71" s="37">
        <v>4689784000</v>
      </c>
      <c r="G71" s="37">
        <v>5966630000</v>
      </c>
      <c r="H71" s="115">
        <v>4785681000</v>
      </c>
      <c r="I71" s="115">
        <v>5497248400</v>
      </c>
    </row>
    <row r="72" spans="1:9" ht="16.5" customHeight="1">
      <c r="A72" s="317"/>
      <c r="B72" s="26"/>
      <c r="C72" s="284" t="s">
        <v>52</v>
      </c>
      <c r="D72" s="285"/>
      <c r="E72" s="34">
        <v>333378</v>
      </c>
      <c r="F72" s="37">
        <v>342524850</v>
      </c>
      <c r="G72" s="37">
        <v>338587320</v>
      </c>
      <c r="H72" s="115">
        <v>307412510</v>
      </c>
      <c r="I72" s="115">
        <v>268256317</v>
      </c>
    </row>
    <row r="73" spans="1:9" ht="16.5" customHeight="1">
      <c r="A73" s="317"/>
      <c r="B73" s="26"/>
      <c r="C73" s="284" t="s">
        <v>53</v>
      </c>
      <c r="D73" s="285"/>
      <c r="E73" s="34">
        <v>9498856</v>
      </c>
      <c r="F73" s="37">
        <v>7217894000</v>
      </c>
      <c r="G73" s="37">
        <v>8126970000</v>
      </c>
      <c r="H73" s="115">
        <v>8685312000</v>
      </c>
      <c r="I73" s="115">
        <v>7432002000</v>
      </c>
    </row>
    <row r="74" spans="1:9" ht="16.5" customHeight="1">
      <c r="A74" s="317"/>
      <c r="B74" s="26"/>
      <c r="C74" s="284" t="s">
        <v>54</v>
      </c>
      <c r="D74" s="285"/>
      <c r="E74" s="34">
        <v>3826902</v>
      </c>
      <c r="F74" s="37">
        <v>3704188959</v>
      </c>
      <c r="G74" s="37">
        <v>3419113779</v>
      </c>
      <c r="H74" s="115">
        <v>3055947370</v>
      </c>
      <c r="I74" s="115">
        <v>2923167695</v>
      </c>
    </row>
    <row r="75" spans="1:9" ht="16.5" customHeight="1">
      <c r="A75" s="317"/>
      <c r="B75" s="26"/>
      <c r="C75" s="286" t="s">
        <v>55</v>
      </c>
      <c r="D75" s="287"/>
      <c r="E75" s="34">
        <v>0</v>
      </c>
      <c r="F75" s="37">
        <v>0</v>
      </c>
      <c r="G75" s="37">
        <v>0</v>
      </c>
      <c r="H75" s="115">
        <v>0</v>
      </c>
      <c r="I75" s="115">
        <v>0</v>
      </c>
    </row>
    <row r="76" spans="1:9" ht="16.5" customHeight="1">
      <c r="A76" s="317"/>
      <c r="B76" s="288" t="s">
        <v>56</v>
      </c>
      <c r="C76" s="289"/>
      <c r="D76" s="290"/>
      <c r="E76" s="51">
        <f>E77</f>
        <v>3327</v>
      </c>
      <c r="F76" s="53">
        <f>F77</f>
        <v>5887033</v>
      </c>
      <c r="G76" s="53">
        <f>G77</f>
        <v>4485307</v>
      </c>
      <c r="H76" s="114">
        <f>H77</f>
        <v>3309841</v>
      </c>
      <c r="I76" s="114">
        <f>I77</f>
        <v>3551304</v>
      </c>
    </row>
    <row r="77" spans="1:9" ht="16.5" customHeight="1">
      <c r="A77" s="317"/>
      <c r="B77" s="27"/>
      <c r="C77" s="297" t="s">
        <v>57</v>
      </c>
      <c r="D77" s="298"/>
      <c r="E77" s="34">
        <v>3327</v>
      </c>
      <c r="F77" s="37">
        <v>5887033</v>
      </c>
      <c r="G77" s="37">
        <v>4485307</v>
      </c>
      <c r="H77" s="115">
        <v>3309841</v>
      </c>
      <c r="I77" s="115">
        <v>3551304</v>
      </c>
    </row>
    <row r="78" spans="1:9" ht="16.5" customHeight="1">
      <c r="A78" s="317"/>
      <c r="B78" s="288" t="s">
        <v>58</v>
      </c>
      <c r="C78" s="289"/>
      <c r="D78" s="290"/>
      <c r="E78" s="51">
        <f>SUM(E79:E82)</f>
        <v>23906719</v>
      </c>
      <c r="F78" s="53">
        <f>SUM(F79:F82)</f>
        <v>14501689684</v>
      </c>
      <c r="G78" s="53">
        <f>SUM(G79:G82)</f>
        <v>10927534029</v>
      </c>
      <c r="H78" s="114">
        <f>SUM(H79:H82)</f>
        <v>18638584708</v>
      </c>
      <c r="I78" s="114">
        <f>SUM(I79:I82)</f>
        <v>10163496411</v>
      </c>
    </row>
    <row r="79" spans="1:9" ht="16.5" customHeight="1">
      <c r="A79" s="317"/>
      <c r="B79" s="26"/>
      <c r="C79" s="284" t="s">
        <v>49</v>
      </c>
      <c r="D79" s="285"/>
      <c r="E79" s="34">
        <v>0</v>
      </c>
      <c r="F79" s="37">
        <v>0</v>
      </c>
      <c r="G79" s="37">
        <v>0</v>
      </c>
      <c r="H79" s="115">
        <v>0</v>
      </c>
      <c r="I79" s="115">
        <v>0</v>
      </c>
    </row>
    <row r="80" spans="1:9" ht="16.5" customHeight="1">
      <c r="A80" s="317"/>
      <c r="B80" s="26"/>
      <c r="C80" s="284" t="s">
        <v>51</v>
      </c>
      <c r="D80" s="285"/>
      <c r="E80" s="34">
        <v>14396816</v>
      </c>
      <c r="F80" s="37">
        <v>8691978000</v>
      </c>
      <c r="G80" s="37">
        <v>8542145000</v>
      </c>
      <c r="H80" s="115">
        <v>13020395000</v>
      </c>
      <c r="I80" s="115">
        <v>7662647000</v>
      </c>
    </row>
    <row r="81" spans="1:9" ht="16.5" customHeight="1">
      <c r="A81" s="317"/>
      <c r="B81" s="26"/>
      <c r="C81" s="284" t="s">
        <v>59</v>
      </c>
      <c r="D81" s="285"/>
      <c r="E81" s="34">
        <v>9509903</v>
      </c>
      <c r="F81" s="37">
        <v>5774786041</v>
      </c>
      <c r="G81" s="37">
        <v>2385389029</v>
      </c>
      <c r="H81" s="115">
        <v>5614583023</v>
      </c>
      <c r="I81" s="115">
        <v>2488638866</v>
      </c>
    </row>
    <row r="82" spans="1:9" ht="16.5" customHeight="1" thickBot="1">
      <c r="A82" s="317"/>
      <c r="B82" s="26"/>
      <c r="C82" s="299" t="s">
        <v>60</v>
      </c>
      <c r="D82" s="300"/>
      <c r="E82" s="35">
        <v>0</v>
      </c>
      <c r="F82" s="38">
        <v>34925643</v>
      </c>
      <c r="G82" s="38">
        <v>0</v>
      </c>
      <c r="H82" s="116">
        <v>3606685</v>
      </c>
      <c r="I82" s="116">
        <f>685260+11525285</f>
        <v>12210545</v>
      </c>
    </row>
    <row r="83" spans="1:9" ht="16.5" customHeight="1" thickBot="1">
      <c r="A83" s="318"/>
      <c r="B83" s="301" t="s">
        <v>173</v>
      </c>
      <c r="C83" s="302"/>
      <c r="D83" s="303"/>
      <c r="E83" s="72">
        <f>SUM(E68,E76,E78)</f>
        <v>76685684</v>
      </c>
      <c r="F83" s="73">
        <f>SUM(F68,F76,F78)</f>
        <v>65274325561</v>
      </c>
      <c r="G83" s="73">
        <f>SUM(G68,G76,G78)</f>
        <v>62478751421</v>
      </c>
      <c r="H83" s="143">
        <f>SUM(H68,H76,H78)</f>
        <v>68637690332</v>
      </c>
      <c r="I83" s="151">
        <f>SUM(I68,I76,I78)</f>
        <v>58713361100</v>
      </c>
    </row>
    <row r="84" spans="1:9" ht="16.5" customHeight="1">
      <c r="A84" s="304" t="s">
        <v>7</v>
      </c>
      <c r="B84" s="307" t="s">
        <v>129</v>
      </c>
      <c r="C84" s="308"/>
      <c r="D84" s="309"/>
      <c r="E84" s="52">
        <f>SUM(E85:E96)-E87-E88</f>
        <v>97673372</v>
      </c>
      <c r="F84" s="117">
        <f>SUM(F85:F96)-F87-F88</f>
        <v>98659788197</v>
      </c>
      <c r="G84" s="117">
        <f>SUM(G85:G96)-G87-G88</f>
        <v>99131899207</v>
      </c>
      <c r="H84" s="117">
        <f>SUM(H85:H96)-H87-H88</f>
        <v>98025593886</v>
      </c>
      <c r="I84" s="117">
        <f>SUM(I85:I96)-I87-I88</f>
        <v>87193784178</v>
      </c>
    </row>
    <row r="85" spans="1:9" ht="16.5" customHeight="1">
      <c r="A85" s="305"/>
      <c r="B85" s="26"/>
      <c r="C85" s="310" t="s">
        <v>61</v>
      </c>
      <c r="D85" s="311"/>
      <c r="E85" s="34">
        <v>1125500</v>
      </c>
      <c r="F85" s="115">
        <v>1088723683</v>
      </c>
      <c r="G85" s="115">
        <v>1101485656</v>
      </c>
      <c r="H85" s="115">
        <v>1091408452</v>
      </c>
      <c r="I85" s="115">
        <v>1089176829</v>
      </c>
    </row>
    <row r="86" spans="1:9" ht="16.5" customHeight="1">
      <c r="A86" s="305"/>
      <c r="B86" s="26"/>
      <c r="C86" s="310" t="s">
        <v>62</v>
      </c>
      <c r="D86" s="311"/>
      <c r="E86" s="34">
        <v>10040564</v>
      </c>
      <c r="F86" s="37">
        <v>10166927477</v>
      </c>
      <c r="G86" s="37">
        <v>9267078394</v>
      </c>
      <c r="H86" s="115">
        <v>9499946466</v>
      </c>
      <c r="I86" s="115">
        <v>9856787934</v>
      </c>
    </row>
    <row r="87" spans="1:9" ht="16.5" customHeight="1">
      <c r="A87" s="305"/>
      <c r="B87" s="26"/>
      <c r="C87" s="312" t="s">
        <v>63</v>
      </c>
      <c r="D87" s="313"/>
      <c r="E87" s="34">
        <v>1838763</v>
      </c>
      <c r="F87" s="37">
        <v>1839506000</v>
      </c>
      <c r="G87" s="37">
        <v>1945368000</v>
      </c>
      <c r="H87" s="125">
        <v>1935571</v>
      </c>
      <c r="I87" s="133">
        <v>2034800</v>
      </c>
    </row>
    <row r="88" spans="1:9" ht="16.5" customHeight="1">
      <c r="A88" s="305"/>
      <c r="B88" s="26"/>
      <c r="C88" s="312" t="s">
        <v>200</v>
      </c>
      <c r="D88" s="313"/>
      <c r="E88" s="34">
        <v>0</v>
      </c>
      <c r="F88" s="37">
        <v>0</v>
      </c>
      <c r="G88" s="37">
        <v>0</v>
      </c>
      <c r="H88" s="115">
        <v>0</v>
      </c>
      <c r="I88" s="115">
        <v>0</v>
      </c>
    </row>
    <row r="89" spans="1:9" ht="16.5" customHeight="1">
      <c r="A89" s="305"/>
      <c r="B89" s="26"/>
      <c r="C89" s="310" t="s">
        <v>64</v>
      </c>
      <c r="D89" s="311"/>
      <c r="E89" s="34">
        <v>9224887</v>
      </c>
      <c r="F89" s="37">
        <v>11092841799</v>
      </c>
      <c r="G89" s="37">
        <v>14342319938</v>
      </c>
      <c r="H89" s="115">
        <v>11716242521</v>
      </c>
      <c r="I89" s="115">
        <v>11706889792</v>
      </c>
    </row>
    <row r="90" spans="1:9" ht="16.5" customHeight="1">
      <c r="A90" s="305"/>
      <c r="B90" s="26"/>
      <c r="C90" s="314" t="s">
        <v>65</v>
      </c>
      <c r="D90" s="315"/>
      <c r="E90" s="34">
        <v>0</v>
      </c>
      <c r="F90" s="37">
        <v>0</v>
      </c>
      <c r="G90" s="37">
        <v>0</v>
      </c>
      <c r="H90" s="115">
        <v>0</v>
      </c>
      <c r="I90" s="115">
        <v>0</v>
      </c>
    </row>
    <row r="91" spans="1:9" ht="16.5" customHeight="1">
      <c r="A91" s="305"/>
      <c r="B91" s="26"/>
      <c r="C91" s="310" t="s">
        <v>66</v>
      </c>
      <c r="D91" s="311"/>
      <c r="E91" s="34">
        <v>4866694</v>
      </c>
      <c r="F91" s="37">
        <v>4955641481</v>
      </c>
      <c r="G91" s="37">
        <v>4616419384</v>
      </c>
      <c r="H91" s="115">
        <v>4518546986</v>
      </c>
      <c r="I91" s="115">
        <v>4535551420</v>
      </c>
    </row>
    <row r="92" spans="1:9" ht="16.5" customHeight="1">
      <c r="A92" s="305"/>
      <c r="B92" s="26"/>
      <c r="C92" s="314" t="s">
        <v>67</v>
      </c>
      <c r="D92" s="315"/>
      <c r="E92" s="34">
        <v>0</v>
      </c>
      <c r="F92" s="37">
        <v>0</v>
      </c>
      <c r="G92" s="37">
        <v>0</v>
      </c>
      <c r="H92" s="115">
        <v>0</v>
      </c>
      <c r="I92" s="115">
        <v>0</v>
      </c>
    </row>
    <row r="93" spans="1:9" ht="16.5" customHeight="1">
      <c r="A93" s="305"/>
      <c r="B93" s="26"/>
      <c r="C93" s="314" t="s">
        <v>68</v>
      </c>
      <c r="D93" s="315"/>
      <c r="E93" s="34">
        <v>51397976</v>
      </c>
      <c r="F93" s="37">
        <v>50321344524</v>
      </c>
      <c r="G93" s="37">
        <v>47216911873</v>
      </c>
      <c r="H93" s="115">
        <v>50388173450</v>
      </c>
      <c r="I93" s="115">
        <v>39452111029</v>
      </c>
    </row>
    <row r="94" spans="1:9" ht="16.5" customHeight="1">
      <c r="A94" s="305"/>
      <c r="B94" s="26"/>
      <c r="C94" s="314" t="s">
        <v>69</v>
      </c>
      <c r="D94" s="315"/>
      <c r="E94" s="34">
        <v>20404530</v>
      </c>
      <c r="F94" s="37">
        <v>20461048679</v>
      </c>
      <c r="G94" s="37">
        <v>20476101689</v>
      </c>
      <c r="H94" s="115">
        <v>20342574345</v>
      </c>
      <c r="I94" s="115">
        <v>20113932016</v>
      </c>
    </row>
    <row r="95" spans="1:9" ht="16.5" customHeight="1">
      <c r="A95" s="305"/>
      <c r="B95" s="26"/>
      <c r="C95" s="312" t="s">
        <v>70</v>
      </c>
      <c r="D95" s="313"/>
      <c r="E95" s="34">
        <v>613219</v>
      </c>
      <c r="F95" s="37">
        <v>573260554</v>
      </c>
      <c r="G95" s="37">
        <v>2111156503</v>
      </c>
      <c r="H95" s="115">
        <f>328147914+85365950+55187802</f>
        <v>468701666</v>
      </c>
      <c r="I95" s="115">
        <f>275595511+94468508+69271139</f>
        <v>439335158</v>
      </c>
    </row>
    <row r="96" spans="1:9" ht="16.5" customHeight="1">
      <c r="A96" s="305"/>
      <c r="B96" s="26"/>
      <c r="C96" s="310" t="s">
        <v>71</v>
      </c>
      <c r="D96" s="311"/>
      <c r="E96" s="34">
        <v>2</v>
      </c>
      <c r="F96" s="37">
        <v>0</v>
      </c>
      <c r="G96" s="37">
        <v>425770</v>
      </c>
      <c r="H96" s="115">
        <v>0</v>
      </c>
      <c r="I96" s="115">
        <v>0</v>
      </c>
    </row>
    <row r="97" spans="1:9" ht="16.5" customHeight="1">
      <c r="A97" s="305"/>
      <c r="B97" s="325" t="s">
        <v>128</v>
      </c>
      <c r="C97" s="326"/>
      <c r="D97" s="327"/>
      <c r="E97" s="51">
        <f>E98</f>
        <v>2286922</v>
      </c>
      <c r="F97" s="53">
        <f>F98</f>
        <v>1860392568</v>
      </c>
      <c r="G97" s="114">
        <f>G98</f>
        <v>1506690390</v>
      </c>
      <c r="H97" s="114">
        <f>H98</f>
        <v>1325549375</v>
      </c>
      <c r="I97" s="114">
        <f>I98</f>
        <v>1118309605</v>
      </c>
    </row>
    <row r="98" spans="1:9" ht="16.5" customHeight="1">
      <c r="A98" s="305"/>
      <c r="B98" s="27"/>
      <c r="C98" s="310" t="s">
        <v>72</v>
      </c>
      <c r="D98" s="311"/>
      <c r="E98" s="34">
        <v>2286922</v>
      </c>
      <c r="F98" s="37">
        <v>1860392568</v>
      </c>
      <c r="G98" s="115">
        <v>1506690390</v>
      </c>
      <c r="H98" s="115">
        <v>1325549375</v>
      </c>
      <c r="I98" s="115">
        <v>1118309605</v>
      </c>
    </row>
    <row r="99" spans="1:9" ht="16.5" customHeight="1">
      <c r="A99" s="305"/>
      <c r="B99" s="325" t="s">
        <v>73</v>
      </c>
      <c r="C99" s="326"/>
      <c r="D99" s="327"/>
      <c r="E99" s="51">
        <f>SUM(E100:E101)</f>
        <v>10564760</v>
      </c>
      <c r="F99" s="53">
        <f>SUM(F100:F101)</f>
        <v>138025076</v>
      </c>
      <c r="G99" s="114">
        <f>SUM(G100:G101)</f>
        <v>1350099756</v>
      </c>
      <c r="H99" s="114">
        <f>SUM(H100:H101)</f>
        <v>2241800930</v>
      </c>
      <c r="I99" s="114">
        <f>SUM(I100:I101)</f>
        <v>22129897405</v>
      </c>
    </row>
    <row r="100" spans="1:9" ht="16.5" customHeight="1">
      <c r="A100" s="305"/>
      <c r="B100" s="26"/>
      <c r="C100" s="328" t="s">
        <v>74</v>
      </c>
      <c r="D100" s="329"/>
      <c r="E100" s="34">
        <v>1309416</v>
      </c>
      <c r="F100" s="37">
        <v>58982484</v>
      </c>
      <c r="G100" s="115">
        <v>1331014245</v>
      </c>
      <c r="H100" s="115">
        <f>1841560673+354061576+1958333</f>
        <v>2197580582</v>
      </c>
      <c r="I100" s="115">
        <f>3710589+141670325</f>
        <v>145380914</v>
      </c>
    </row>
    <row r="101" spans="1:9" ht="16.5" customHeight="1" thickBot="1">
      <c r="A101" s="305"/>
      <c r="B101" s="26"/>
      <c r="C101" s="330" t="s">
        <v>75</v>
      </c>
      <c r="D101" s="331"/>
      <c r="E101" s="35">
        <v>9255344</v>
      </c>
      <c r="F101" s="38">
        <v>79042592</v>
      </c>
      <c r="G101" s="116">
        <v>19085511</v>
      </c>
      <c r="H101" s="116">
        <v>44220348</v>
      </c>
      <c r="I101" s="116">
        <v>21984516491</v>
      </c>
    </row>
    <row r="102" spans="1:9" ht="16.5" customHeight="1" thickBot="1">
      <c r="A102" s="306"/>
      <c r="B102" s="74" t="s">
        <v>174</v>
      </c>
      <c r="C102" s="75"/>
      <c r="D102" s="76"/>
      <c r="E102" s="70">
        <f>SUM(E84,E97,E99)</f>
        <v>110525054</v>
      </c>
      <c r="F102" s="77">
        <f>SUM(F84,F97,F99)</f>
        <v>100658205841</v>
      </c>
      <c r="G102" s="126">
        <f>SUM(G84,G97,G99)</f>
        <v>101988689353</v>
      </c>
      <c r="H102" s="148">
        <f>SUM(H84,H97,H99)</f>
        <v>101592944191</v>
      </c>
      <c r="I102" s="155">
        <f>SUM(I84,I97,I99)</f>
        <v>110441991188</v>
      </c>
    </row>
    <row r="103" spans="1:9" ht="16.5" customHeight="1" thickBot="1">
      <c r="A103" s="332" t="s">
        <v>175</v>
      </c>
      <c r="B103" s="333"/>
      <c r="C103" s="333"/>
      <c r="D103" s="333"/>
      <c r="E103" s="69">
        <f>E83-E102</f>
        <v>-33839370</v>
      </c>
      <c r="F103" s="71">
        <f>F83-F102</f>
        <v>-35383880280</v>
      </c>
      <c r="G103" s="127">
        <f>G83-G102</f>
        <v>-39509937932</v>
      </c>
      <c r="H103" s="143">
        <f>H83-H102</f>
        <v>-32955253859</v>
      </c>
      <c r="I103" s="151">
        <f>I83-I102</f>
        <v>-51728630088</v>
      </c>
    </row>
    <row r="104" spans="1:9" ht="16.5" customHeight="1">
      <c r="A104" s="338" t="s">
        <v>176</v>
      </c>
      <c r="B104" s="339"/>
      <c r="C104" s="339"/>
      <c r="D104" s="340"/>
      <c r="E104" s="78">
        <v>-4819</v>
      </c>
      <c r="F104" s="79">
        <v>-1644517</v>
      </c>
      <c r="G104" s="120">
        <v>0</v>
      </c>
      <c r="H104" s="120">
        <v>0</v>
      </c>
      <c r="I104" s="120">
        <v>0</v>
      </c>
    </row>
    <row r="105" spans="1:9" ht="16.5" customHeight="1" thickBot="1">
      <c r="A105" s="341" t="s">
        <v>177</v>
      </c>
      <c r="B105" s="342"/>
      <c r="C105" s="342"/>
      <c r="D105" s="343"/>
      <c r="E105" s="93">
        <v>0</v>
      </c>
      <c r="F105" s="94">
        <v>0</v>
      </c>
      <c r="G105" s="121">
        <v>0</v>
      </c>
      <c r="H105" s="121">
        <v>0</v>
      </c>
      <c r="I105" s="121">
        <v>0</v>
      </c>
    </row>
    <row r="106" spans="1:9" ht="16.5" customHeight="1" thickBot="1">
      <c r="A106" s="332" t="s">
        <v>178</v>
      </c>
      <c r="B106" s="333"/>
      <c r="C106" s="333"/>
      <c r="D106" s="333"/>
      <c r="E106" s="69">
        <f>SUM(E103:E104)</f>
        <v>-33844189</v>
      </c>
      <c r="F106" s="71">
        <f>SUM(F103:F104)</f>
        <v>-35385524797</v>
      </c>
      <c r="G106" s="127">
        <f>SUM(G103:G104)</f>
        <v>-39509937932</v>
      </c>
      <c r="H106" s="143">
        <f>SUM(H103:H104)</f>
        <v>-32955253859</v>
      </c>
      <c r="I106" s="151">
        <f>SUM(I103:I104)</f>
        <v>-51728630088</v>
      </c>
    </row>
    <row r="107" spans="8:9" ht="18" customHeight="1">
      <c r="H107" s="122"/>
      <c r="I107" s="122"/>
    </row>
    <row r="108" spans="1:9" ht="16.5" customHeight="1">
      <c r="A108" s="95"/>
      <c r="B108" s="96"/>
      <c r="C108" s="96"/>
      <c r="D108" s="97"/>
      <c r="E108" s="19" t="s">
        <v>121</v>
      </c>
      <c r="F108" s="19" t="s">
        <v>112</v>
      </c>
      <c r="G108" s="20" t="s">
        <v>120</v>
      </c>
      <c r="H108" s="123" t="s">
        <v>122</v>
      </c>
      <c r="I108" s="123" t="s">
        <v>211</v>
      </c>
    </row>
    <row r="109" spans="1:9" ht="40.5" customHeight="1">
      <c r="A109" s="344" t="s">
        <v>135</v>
      </c>
      <c r="B109" s="345"/>
      <c r="C109" s="345"/>
      <c r="D109" s="346"/>
      <c r="E109" s="107">
        <f>(E84+E97)*1000/'基本情報'!$O$27</f>
        <v>820032.2728838865</v>
      </c>
      <c r="F109" s="107">
        <f>(F84+F97)/'基本情報'!$T$27</f>
        <v>851086.9777237782</v>
      </c>
      <c r="G109" s="107">
        <f>(G84+G97)/'基本情報'!$Y$27</f>
        <v>857834.6667320167</v>
      </c>
      <c r="H109" s="107">
        <f>(H84+H97)/'基本情報'!$AD$27</f>
        <v>847366.1864354738</v>
      </c>
      <c r="I109" s="156">
        <f>(I84+I97)/'基本情報'!$AI$27</f>
        <v>762658.9557666566</v>
      </c>
    </row>
    <row r="110" spans="1:9" s="58" customFormat="1" ht="18" customHeight="1">
      <c r="A110" s="57"/>
      <c r="B110" s="57"/>
      <c r="C110" s="57"/>
      <c r="D110" s="57"/>
      <c r="H110" s="124"/>
      <c r="I110" s="124"/>
    </row>
    <row r="111" spans="1:9" ht="16.5" customHeight="1">
      <c r="A111" s="29"/>
      <c r="B111" s="28"/>
      <c r="C111" s="28"/>
      <c r="D111" s="30"/>
      <c r="E111" s="19" t="s">
        <v>121</v>
      </c>
      <c r="F111" s="19" t="s">
        <v>112</v>
      </c>
      <c r="G111" s="20" t="s">
        <v>120</v>
      </c>
      <c r="H111" s="123" t="s">
        <v>122</v>
      </c>
      <c r="I111" s="123" t="s">
        <v>211</v>
      </c>
    </row>
    <row r="112" spans="1:9" ht="40.5" customHeight="1">
      <c r="A112" s="344" t="s">
        <v>136</v>
      </c>
      <c r="B112" s="345"/>
      <c r="C112" s="345"/>
      <c r="D112" s="346"/>
      <c r="E112" s="108">
        <f>E104*1000/'基本情報'!$O$27</f>
        <v>-39.53305222399055</v>
      </c>
      <c r="F112" s="108">
        <f>F104/'基本情報'!$T$27</f>
        <v>-13.923840891387544</v>
      </c>
      <c r="G112" s="108">
        <f>G104/'基本情報'!$Y$27</f>
        <v>0</v>
      </c>
      <c r="H112" s="108">
        <f>H104/'基本情報'!$AD$27</f>
        <v>0</v>
      </c>
      <c r="I112" s="157">
        <f>I104/'基本情報'!$AI$27</f>
        <v>0</v>
      </c>
    </row>
    <row r="114" spans="1:9" ht="18">
      <c r="A114" s="254" t="s">
        <v>16</v>
      </c>
      <c r="B114" s="255"/>
      <c r="C114" s="255"/>
      <c r="D114" s="255"/>
      <c r="E114" s="255"/>
      <c r="F114" s="255"/>
      <c r="G114" s="255"/>
      <c r="H114" s="255"/>
      <c r="I114" s="256"/>
    </row>
    <row r="115" spans="1:9" ht="68.25" customHeight="1">
      <c r="A115" s="261" t="s">
        <v>187</v>
      </c>
      <c r="B115" s="262"/>
      <c r="C115" s="262"/>
      <c r="D115" s="262"/>
      <c r="E115" s="262"/>
      <c r="F115" s="262"/>
      <c r="G115" s="262"/>
      <c r="H115" s="262"/>
      <c r="I115" s="263"/>
    </row>
    <row r="117" spans="1:9" ht="18">
      <c r="A117" s="88" t="s">
        <v>214</v>
      </c>
      <c r="H117" s="106"/>
      <c r="I117" s="106" t="s">
        <v>172</v>
      </c>
    </row>
    <row r="118" spans="1:9" ht="19.5" customHeight="1">
      <c r="A118" s="319" t="s">
        <v>0</v>
      </c>
      <c r="B118" s="320"/>
      <c r="C118" s="320"/>
      <c r="D118" s="321"/>
      <c r="E118" s="19" t="s">
        <v>121</v>
      </c>
      <c r="F118" s="19" t="s">
        <v>112</v>
      </c>
      <c r="G118" s="20" t="s">
        <v>120</v>
      </c>
      <c r="H118" s="20" t="s">
        <v>122</v>
      </c>
      <c r="I118" s="123" t="s">
        <v>211</v>
      </c>
    </row>
    <row r="119" spans="1:9" ht="19.5" customHeight="1">
      <c r="A119" s="322" t="s">
        <v>76</v>
      </c>
      <c r="B119" s="353" t="s">
        <v>77</v>
      </c>
      <c r="C119" s="334" t="s">
        <v>78</v>
      </c>
      <c r="D119" s="335"/>
      <c r="E119" s="34">
        <v>0</v>
      </c>
      <c r="F119" s="34">
        <v>0</v>
      </c>
      <c r="G119" s="34">
        <v>0</v>
      </c>
      <c r="H119" s="109">
        <v>0</v>
      </c>
      <c r="I119" s="129">
        <v>0</v>
      </c>
    </row>
    <row r="120" spans="1:9" ht="19.5" customHeight="1">
      <c r="A120" s="323"/>
      <c r="B120" s="353"/>
      <c r="C120" s="334" t="s">
        <v>79</v>
      </c>
      <c r="D120" s="335"/>
      <c r="E120" s="34">
        <v>0</v>
      </c>
      <c r="F120" s="34">
        <v>0</v>
      </c>
      <c r="G120" s="34">
        <v>0</v>
      </c>
      <c r="H120" s="109">
        <v>0</v>
      </c>
      <c r="I120" s="129">
        <v>0</v>
      </c>
    </row>
    <row r="121" spans="1:9" ht="19.5" customHeight="1">
      <c r="A121" s="323"/>
      <c r="B121" s="353"/>
      <c r="C121" s="334" t="s">
        <v>80</v>
      </c>
      <c r="D121" s="335"/>
      <c r="E121" s="34">
        <v>624728</v>
      </c>
      <c r="F121" s="34">
        <v>630513</v>
      </c>
      <c r="G121" s="34">
        <v>666875</v>
      </c>
      <c r="H121" s="109">
        <v>653522</v>
      </c>
      <c r="I121" s="129">
        <v>596635</v>
      </c>
    </row>
    <row r="122" spans="1:9" ht="19.5" customHeight="1">
      <c r="A122" s="323"/>
      <c r="B122" s="353"/>
      <c r="C122" s="334" t="s">
        <v>81</v>
      </c>
      <c r="D122" s="335"/>
      <c r="E122" s="34">
        <v>0</v>
      </c>
      <c r="F122" s="34">
        <v>0</v>
      </c>
      <c r="G122" s="34">
        <v>0</v>
      </c>
      <c r="H122" s="109">
        <v>0</v>
      </c>
      <c r="I122" s="129">
        <v>0</v>
      </c>
    </row>
    <row r="123" spans="1:9" ht="19.5" customHeight="1">
      <c r="A123" s="323"/>
      <c r="B123" s="353"/>
      <c r="C123" s="334" t="s">
        <v>82</v>
      </c>
      <c r="D123" s="335"/>
      <c r="E123" s="34">
        <v>380</v>
      </c>
      <c r="F123" s="34">
        <v>323</v>
      </c>
      <c r="G123" s="34">
        <v>324</v>
      </c>
      <c r="H123" s="109">
        <v>279</v>
      </c>
      <c r="I123" s="129">
        <v>217</v>
      </c>
    </row>
    <row r="124" spans="1:9" ht="19.5" customHeight="1">
      <c r="A124" s="323"/>
      <c r="B124" s="353"/>
      <c r="C124" s="334" t="s">
        <v>10</v>
      </c>
      <c r="D124" s="335"/>
      <c r="E124" s="51">
        <f>SUM(E119:E123)</f>
        <v>625108</v>
      </c>
      <c r="F124" s="51">
        <f>SUM(F119:F123)</f>
        <v>630836</v>
      </c>
      <c r="G124" s="51">
        <f>SUM(G119:G123)</f>
        <v>667199</v>
      </c>
      <c r="H124" s="110">
        <f>SUM(H119:H123)</f>
        <v>653801</v>
      </c>
      <c r="I124" s="130">
        <f>SUM(I119:I123)</f>
        <v>596852</v>
      </c>
    </row>
    <row r="125" spans="1:9" ht="19.5" customHeight="1">
      <c r="A125" s="323"/>
      <c r="B125" s="353" t="s">
        <v>111</v>
      </c>
      <c r="C125" s="334" t="s">
        <v>81</v>
      </c>
      <c r="D125" s="335"/>
      <c r="E125" s="34">
        <v>0</v>
      </c>
      <c r="F125" s="34">
        <v>0</v>
      </c>
      <c r="G125" s="34">
        <v>0</v>
      </c>
      <c r="H125" s="109">
        <v>0</v>
      </c>
      <c r="I125" s="129">
        <v>0</v>
      </c>
    </row>
    <row r="126" spans="1:9" ht="19.5" customHeight="1">
      <c r="A126" s="323"/>
      <c r="B126" s="353"/>
      <c r="C126" s="334" t="s">
        <v>82</v>
      </c>
      <c r="D126" s="335"/>
      <c r="E126" s="34">
        <v>0</v>
      </c>
      <c r="F126" s="34">
        <v>0</v>
      </c>
      <c r="G126" s="34">
        <v>0</v>
      </c>
      <c r="H126" s="109">
        <v>0</v>
      </c>
      <c r="I126" s="129">
        <v>0</v>
      </c>
    </row>
    <row r="127" spans="1:9" ht="30" customHeight="1" thickBot="1">
      <c r="A127" s="323"/>
      <c r="B127" s="316"/>
      <c r="C127" s="347" t="s">
        <v>10</v>
      </c>
      <c r="D127" s="348"/>
      <c r="E127" s="55">
        <f>SUM(E125:E126)</f>
        <v>0</v>
      </c>
      <c r="F127" s="55">
        <f>SUM(F125:F126)</f>
        <v>0</v>
      </c>
      <c r="G127" s="55">
        <f>SUM(G125:G126)</f>
        <v>0</v>
      </c>
      <c r="H127" s="111">
        <f>SUM(H125:H126)</f>
        <v>0</v>
      </c>
      <c r="I127" s="144">
        <f>SUM(I125:I126)</f>
        <v>0</v>
      </c>
    </row>
    <row r="128" spans="1:9" ht="19.5" customHeight="1" thickBot="1">
      <c r="A128" s="324"/>
      <c r="B128" s="362" t="s">
        <v>6</v>
      </c>
      <c r="C128" s="363"/>
      <c r="D128" s="363"/>
      <c r="E128" s="69">
        <f>E124+E127</f>
        <v>625108</v>
      </c>
      <c r="F128" s="69">
        <f>F124+F127</f>
        <v>630836</v>
      </c>
      <c r="G128" s="69">
        <f>G124+G127</f>
        <v>667199</v>
      </c>
      <c r="H128" s="145">
        <f>H124+H127</f>
        <v>653801</v>
      </c>
      <c r="I128" s="132">
        <f>I124+I127</f>
        <v>596852</v>
      </c>
    </row>
    <row r="129" spans="1:9" ht="19.5" customHeight="1">
      <c r="A129" s="322" t="s">
        <v>83</v>
      </c>
      <c r="B129" s="364" t="s">
        <v>77</v>
      </c>
      <c r="C129" s="366" t="s">
        <v>84</v>
      </c>
      <c r="D129" s="31" t="s">
        <v>85</v>
      </c>
      <c r="E129" s="39">
        <v>465020</v>
      </c>
      <c r="F129" s="39">
        <v>520288</v>
      </c>
      <c r="G129" s="39">
        <v>531777</v>
      </c>
      <c r="H129" s="128">
        <f>652678-H130</f>
        <v>546587</v>
      </c>
      <c r="I129" s="128">
        <f>571679-I130</f>
        <v>465159</v>
      </c>
    </row>
    <row r="130" spans="1:9" ht="19.5" customHeight="1">
      <c r="A130" s="323"/>
      <c r="B130" s="364"/>
      <c r="C130" s="366"/>
      <c r="D130" s="32" t="s">
        <v>86</v>
      </c>
      <c r="E130" s="34">
        <v>128909</v>
      </c>
      <c r="F130" s="34">
        <v>119361</v>
      </c>
      <c r="G130" s="34">
        <v>110352</v>
      </c>
      <c r="H130" s="129">
        <v>106091</v>
      </c>
      <c r="I130" s="129">
        <v>106520</v>
      </c>
    </row>
    <row r="131" spans="1:9" ht="19.5" customHeight="1">
      <c r="A131" s="323"/>
      <c r="B131" s="364"/>
      <c r="C131" s="366"/>
      <c r="D131" s="32" t="s">
        <v>13</v>
      </c>
      <c r="E131" s="34">
        <v>0</v>
      </c>
      <c r="F131" s="34">
        <v>0</v>
      </c>
      <c r="G131" s="34">
        <v>0</v>
      </c>
      <c r="H131" s="129">
        <v>0</v>
      </c>
      <c r="I131" s="129">
        <v>0</v>
      </c>
    </row>
    <row r="132" spans="1:9" ht="19.5" customHeight="1">
      <c r="A132" s="323"/>
      <c r="B132" s="364"/>
      <c r="C132" s="367"/>
      <c r="D132" s="32" t="s">
        <v>179</v>
      </c>
      <c r="E132" s="51">
        <f>SUM(E129:E131)</f>
        <v>593929</v>
      </c>
      <c r="F132" s="51">
        <f>SUM(F129:F131)</f>
        <v>639649</v>
      </c>
      <c r="G132" s="51">
        <f>SUM(G129:G131)</f>
        <v>642129</v>
      </c>
      <c r="H132" s="130">
        <f>SUM(H129:H131)</f>
        <v>652678</v>
      </c>
      <c r="I132" s="130">
        <f>SUM(I129:I131)</f>
        <v>571679</v>
      </c>
    </row>
    <row r="133" spans="1:9" ht="19.5" customHeight="1">
      <c r="A133" s="323"/>
      <c r="B133" s="364"/>
      <c r="C133" s="336" t="s">
        <v>180</v>
      </c>
      <c r="D133" s="337"/>
      <c r="E133" s="34">
        <v>0</v>
      </c>
      <c r="F133" s="34">
        <v>0</v>
      </c>
      <c r="G133" s="34">
        <v>0</v>
      </c>
      <c r="H133" s="129">
        <v>0</v>
      </c>
      <c r="I133" s="129">
        <v>0</v>
      </c>
    </row>
    <row r="134" spans="1:9" ht="19.5" customHeight="1">
      <c r="A134" s="323"/>
      <c r="B134" s="364"/>
      <c r="C134" s="336" t="s">
        <v>181</v>
      </c>
      <c r="D134" s="337"/>
      <c r="E134" s="34">
        <v>0</v>
      </c>
      <c r="F134" s="34">
        <v>0</v>
      </c>
      <c r="G134" s="34">
        <v>0</v>
      </c>
      <c r="H134" s="129">
        <v>0</v>
      </c>
      <c r="I134" s="129">
        <v>0</v>
      </c>
    </row>
    <row r="135" spans="1:9" ht="19.5" customHeight="1">
      <c r="A135" s="323"/>
      <c r="B135" s="365"/>
      <c r="C135" s="237" t="s">
        <v>182</v>
      </c>
      <c r="D135" s="239"/>
      <c r="E135" s="51">
        <f>SUM(E132:E134)</f>
        <v>593929</v>
      </c>
      <c r="F135" s="51">
        <f>SUM(F132:F134)</f>
        <v>639649</v>
      </c>
      <c r="G135" s="51">
        <f>SUM(G132:G134)</f>
        <v>642129</v>
      </c>
      <c r="H135" s="130">
        <f>SUM(H132:H134)</f>
        <v>652678</v>
      </c>
      <c r="I135" s="130">
        <f>SUM(I132:I134)</f>
        <v>571679</v>
      </c>
    </row>
    <row r="136" spans="1:9" ht="63.75" customHeight="1" thickBot="1">
      <c r="A136" s="323"/>
      <c r="B136" s="33" t="s">
        <v>11</v>
      </c>
      <c r="C136" s="349" t="s">
        <v>87</v>
      </c>
      <c r="D136" s="350"/>
      <c r="E136" s="35">
        <v>0</v>
      </c>
      <c r="F136" s="35">
        <v>0</v>
      </c>
      <c r="G136" s="35">
        <v>0</v>
      </c>
      <c r="H136" s="131">
        <v>0</v>
      </c>
      <c r="I136" s="131">
        <v>0</v>
      </c>
    </row>
    <row r="137" spans="1:9" ht="19.5" customHeight="1" thickBot="1">
      <c r="A137" s="324"/>
      <c r="B137" s="351" t="s">
        <v>6</v>
      </c>
      <c r="C137" s="352"/>
      <c r="D137" s="352"/>
      <c r="E137" s="69">
        <f>SUM(E135:E136)</f>
        <v>593929</v>
      </c>
      <c r="F137" s="69">
        <f>SUM(F135:F136)</f>
        <v>639649</v>
      </c>
      <c r="G137" s="69">
        <f>SUM(G135:G136)</f>
        <v>642129</v>
      </c>
      <c r="H137" s="146">
        <f>SUM(H135:H136)</f>
        <v>652678</v>
      </c>
      <c r="I137" s="132">
        <f>SUM(I135:I136)</f>
        <v>571679</v>
      </c>
    </row>
    <row r="139" spans="1:9" ht="18.75" customHeight="1">
      <c r="A139" s="359" t="s">
        <v>16</v>
      </c>
      <c r="B139" s="360"/>
      <c r="C139" s="360"/>
      <c r="D139" s="360"/>
      <c r="E139" s="360"/>
      <c r="F139" s="360"/>
      <c r="G139" s="360"/>
      <c r="H139" s="360"/>
      <c r="I139" s="361"/>
    </row>
    <row r="140" spans="1:9" ht="105.75" customHeight="1">
      <c r="A140" s="261" t="s">
        <v>187</v>
      </c>
      <c r="B140" s="262"/>
      <c r="C140" s="262"/>
      <c r="D140" s="262"/>
      <c r="E140" s="262"/>
      <c r="F140" s="262"/>
      <c r="G140" s="262"/>
      <c r="H140" s="262"/>
      <c r="I140" s="263"/>
    </row>
  </sheetData>
  <sheetProtection/>
  <mergeCells count="125">
    <mergeCell ref="A3:G3"/>
    <mergeCell ref="A23:F23"/>
    <mergeCell ref="A25:D25"/>
    <mergeCell ref="A139:I139"/>
    <mergeCell ref="A140:I140"/>
    <mergeCell ref="B128:D128"/>
    <mergeCell ref="A129:A137"/>
    <mergeCell ref="B129:B135"/>
    <mergeCell ref="C129:C132"/>
    <mergeCell ref="C134:D134"/>
    <mergeCell ref="C135:D135"/>
    <mergeCell ref="C136:D136"/>
    <mergeCell ref="B137:D137"/>
    <mergeCell ref="C123:D123"/>
    <mergeCell ref="C124:D124"/>
    <mergeCell ref="B125:B127"/>
    <mergeCell ref="C125:D125"/>
    <mergeCell ref="C126:D126"/>
    <mergeCell ref="B119:B124"/>
    <mergeCell ref="C119:D119"/>
    <mergeCell ref="C120:D120"/>
    <mergeCell ref="C121:D121"/>
    <mergeCell ref="C122:D122"/>
    <mergeCell ref="C133:D133"/>
    <mergeCell ref="A104:D104"/>
    <mergeCell ref="A105:D105"/>
    <mergeCell ref="A106:D106"/>
    <mergeCell ref="A109:D109"/>
    <mergeCell ref="A112:D112"/>
    <mergeCell ref="C127:D127"/>
    <mergeCell ref="A114:I114"/>
    <mergeCell ref="A115:I115"/>
    <mergeCell ref="A118:D118"/>
    <mergeCell ref="A119:A128"/>
    <mergeCell ref="B97:D97"/>
    <mergeCell ref="C98:D98"/>
    <mergeCell ref="B99:D99"/>
    <mergeCell ref="C100:D100"/>
    <mergeCell ref="C101:D101"/>
    <mergeCell ref="A103:D103"/>
    <mergeCell ref="C91:D91"/>
    <mergeCell ref="C92:D92"/>
    <mergeCell ref="C93:D93"/>
    <mergeCell ref="C94:D94"/>
    <mergeCell ref="C95:D95"/>
    <mergeCell ref="C96:D96"/>
    <mergeCell ref="B83:D83"/>
    <mergeCell ref="A84:A102"/>
    <mergeCell ref="B84:D84"/>
    <mergeCell ref="C85:D85"/>
    <mergeCell ref="C86:D86"/>
    <mergeCell ref="C87:D87"/>
    <mergeCell ref="C88:D88"/>
    <mergeCell ref="C89:D89"/>
    <mergeCell ref="C90:D90"/>
    <mergeCell ref="A68:A83"/>
    <mergeCell ref="C77:D77"/>
    <mergeCell ref="B78:D78"/>
    <mergeCell ref="C79:D79"/>
    <mergeCell ref="C80:D80"/>
    <mergeCell ref="C81:D81"/>
    <mergeCell ref="C82:D82"/>
    <mergeCell ref="B68:D68"/>
    <mergeCell ref="C69:D69"/>
    <mergeCell ref="C70:D70"/>
    <mergeCell ref="C71:D71"/>
    <mergeCell ref="C72:D72"/>
    <mergeCell ref="C73:D73"/>
    <mergeCell ref="C74:D74"/>
    <mergeCell ref="C75:D75"/>
    <mergeCell ref="B76:D76"/>
    <mergeCell ref="B55:D55"/>
    <mergeCell ref="B56:D56"/>
    <mergeCell ref="B57:D57"/>
    <mergeCell ref="A59:D59"/>
    <mergeCell ref="A66:D66"/>
    <mergeCell ref="A67:D67"/>
    <mergeCell ref="A46:A57"/>
    <mergeCell ref="B46:D46"/>
    <mergeCell ref="C47:D47"/>
    <mergeCell ref="C48:D48"/>
    <mergeCell ref="C49:D49"/>
    <mergeCell ref="C50:D50"/>
    <mergeCell ref="B51:D51"/>
    <mergeCell ref="C52:D52"/>
    <mergeCell ref="C53:D53"/>
    <mergeCell ref="C54:D54"/>
    <mergeCell ref="C39:D39"/>
    <mergeCell ref="C40:D40"/>
    <mergeCell ref="C41:D41"/>
    <mergeCell ref="C42:D42"/>
    <mergeCell ref="C43:D43"/>
    <mergeCell ref="B45:D45"/>
    <mergeCell ref="C44:D44"/>
    <mergeCell ref="B33:D33"/>
    <mergeCell ref="C34:D34"/>
    <mergeCell ref="C35:D35"/>
    <mergeCell ref="C36:D36"/>
    <mergeCell ref="C37:D37"/>
    <mergeCell ref="C38:D38"/>
    <mergeCell ref="A21:I21"/>
    <mergeCell ref="A24:C24"/>
    <mergeCell ref="A26:D26"/>
    <mergeCell ref="A27:A45"/>
    <mergeCell ref="B27:D27"/>
    <mergeCell ref="C28:D28"/>
    <mergeCell ref="C29:D29"/>
    <mergeCell ref="C30:D30"/>
    <mergeCell ref="C31:D31"/>
    <mergeCell ref="C32:D32"/>
    <mergeCell ref="B13:C13"/>
    <mergeCell ref="B14:C14"/>
    <mergeCell ref="B15:D15"/>
    <mergeCell ref="A16:D16"/>
    <mergeCell ref="A18:D18"/>
    <mergeCell ref="A20:I20"/>
    <mergeCell ref="A10:A15"/>
    <mergeCell ref="B10:C12"/>
    <mergeCell ref="A4:D4"/>
    <mergeCell ref="A5:A9"/>
    <mergeCell ref="B5:D5"/>
    <mergeCell ref="B6:D6"/>
    <mergeCell ref="B7:D7"/>
    <mergeCell ref="B8:D8"/>
    <mergeCell ref="B9:D9"/>
  </mergeCells>
  <hyperlinks>
    <hyperlink ref="A25:D25" r:id="rId1" display="府の決算（財務諸表等）はこちら"/>
  </hyperlinks>
  <printOptions/>
  <pageMargins left="0.984251968503937" right="0.5905511811023623" top="0.5905511811023623" bottom="0.1968503937007874" header="0.5118110236220472" footer="0.1968503937007874"/>
  <pageSetup fitToHeight="0" horizontalDpi="600" verticalDpi="600" orientation="portrait" paperSize="9" scale="64" r:id="rId2"/>
  <headerFooter>
    <oddHeader>&amp;R府営住宅(枚方市（村野住宅除く）、大東市（大東朋来・ペア大東朋来住宅除く）、四條畷市、交野市)</oddHeader>
  </headerFooter>
  <rowBreaks count="2" manualBreakCount="2">
    <brk id="64" max="8" man="1"/>
    <brk id="115" max="8" man="1"/>
  </rowBreaks>
</worksheet>
</file>

<file path=xl/worksheets/sheet3.xml><?xml version="1.0" encoding="utf-8"?>
<worksheet xmlns="http://schemas.openxmlformats.org/spreadsheetml/2006/main" xmlns:r="http://schemas.openxmlformats.org/officeDocument/2006/relationships">
  <dimension ref="A1:H15"/>
  <sheetViews>
    <sheetView view="pageBreakPreview" zoomScaleSheetLayoutView="100" zoomScalePageLayoutView="0" workbookViewId="0" topLeftCell="A1">
      <selection activeCell="A1" sqref="A1"/>
    </sheetView>
  </sheetViews>
  <sheetFormatPr defaultColWidth="9.140625" defaultRowHeight="15"/>
  <cols>
    <col min="1" max="1" width="20.140625" style="0" customWidth="1"/>
    <col min="2" max="2" width="14.140625" style="0" customWidth="1"/>
    <col min="3" max="3" width="10.57421875" style="0" customWidth="1"/>
    <col min="4" max="8" width="13.57421875" style="0" customWidth="1"/>
  </cols>
  <sheetData>
    <row r="1" spans="1:8" ht="18">
      <c r="A1" s="2" t="s">
        <v>124</v>
      </c>
      <c r="B1" s="5"/>
      <c r="C1" s="5"/>
      <c r="D1" s="5"/>
      <c r="E1" s="5"/>
      <c r="F1" s="5"/>
      <c r="G1" s="5"/>
      <c r="H1" s="5"/>
    </row>
    <row r="2" spans="1:8" ht="18">
      <c r="A2" s="40" t="s">
        <v>194</v>
      </c>
      <c r="B2" s="41"/>
      <c r="C2" s="41"/>
      <c r="D2" s="21" t="s">
        <v>116</v>
      </c>
      <c r="E2" s="21" t="s">
        <v>117</v>
      </c>
      <c r="F2" s="21" t="s">
        <v>118</v>
      </c>
      <c r="G2" s="25" t="s">
        <v>119</v>
      </c>
      <c r="H2" s="149" t="s">
        <v>202</v>
      </c>
    </row>
    <row r="3" spans="1:8" ht="19.5">
      <c r="A3" s="42" t="s">
        <v>102</v>
      </c>
      <c r="B3" s="43"/>
      <c r="C3" s="43"/>
      <c r="D3" s="48">
        <f>SUM(D4:D5)</f>
        <v>31</v>
      </c>
      <c r="E3" s="48">
        <f>SUM(E4:E5)</f>
        <v>31</v>
      </c>
      <c r="F3" s="48">
        <f>SUM(F4:F5)</f>
        <v>31</v>
      </c>
      <c r="G3" s="49">
        <f>SUM(G4:G5)</f>
        <v>31</v>
      </c>
      <c r="H3" s="49">
        <f>SUM(H4:H5)</f>
        <v>31</v>
      </c>
    </row>
    <row r="4" spans="1:8" ht="18">
      <c r="A4" s="44" t="s">
        <v>25</v>
      </c>
      <c r="B4" s="45" t="s">
        <v>103</v>
      </c>
      <c r="C4" s="46"/>
      <c r="D4" s="10">
        <v>23</v>
      </c>
      <c r="E4" s="10">
        <v>22</v>
      </c>
      <c r="F4" s="11">
        <v>23</v>
      </c>
      <c r="G4" s="12">
        <v>23</v>
      </c>
      <c r="H4" s="150">
        <v>23</v>
      </c>
    </row>
    <row r="5" spans="1:8" ht="18">
      <c r="A5" s="47"/>
      <c r="B5" s="45" t="s">
        <v>104</v>
      </c>
      <c r="C5" s="46"/>
      <c r="D5" s="10">
        <v>8</v>
      </c>
      <c r="E5" s="11">
        <v>9</v>
      </c>
      <c r="F5" s="11">
        <v>8</v>
      </c>
      <c r="G5" s="12">
        <v>8</v>
      </c>
      <c r="H5" s="150">
        <v>8</v>
      </c>
    </row>
    <row r="6" spans="1:8" ht="18">
      <c r="A6" s="1"/>
      <c r="B6" s="1"/>
      <c r="C6" s="1"/>
      <c r="D6" s="1"/>
      <c r="E6" s="1"/>
      <c r="F6" s="1"/>
      <c r="G6" s="1"/>
      <c r="H6" s="1"/>
    </row>
    <row r="7" spans="1:8" ht="18">
      <c r="A7" s="1"/>
      <c r="B7" s="3"/>
      <c r="C7" s="3"/>
      <c r="D7" s="4"/>
      <c r="E7" s="4"/>
      <c r="F7" s="4"/>
      <c r="G7" s="4"/>
      <c r="H7" s="4"/>
    </row>
    <row r="8" spans="1:8" ht="18">
      <c r="A8" s="2" t="s">
        <v>125</v>
      </c>
      <c r="B8" s="5"/>
      <c r="C8" s="5"/>
      <c r="D8" s="5"/>
      <c r="E8" s="5"/>
      <c r="F8" s="5"/>
      <c r="G8" s="5"/>
      <c r="H8" s="5"/>
    </row>
    <row r="9" spans="1:8" ht="150" customHeight="1">
      <c r="A9" s="377" t="s">
        <v>188</v>
      </c>
      <c r="B9" s="378"/>
      <c r="C9" s="378"/>
      <c r="D9" s="378"/>
      <c r="E9" s="378"/>
      <c r="F9" s="378"/>
      <c r="G9" s="378"/>
      <c r="H9" s="379"/>
    </row>
    <row r="10" spans="1:8" ht="18">
      <c r="A10" s="5"/>
      <c r="B10" s="5"/>
      <c r="C10" s="5"/>
      <c r="D10" s="7"/>
      <c r="E10" s="7"/>
      <c r="F10" s="7"/>
      <c r="G10" s="7"/>
      <c r="H10" s="7"/>
    </row>
    <row r="11" spans="1:8" ht="18">
      <c r="A11" s="5"/>
      <c r="B11" s="5"/>
      <c r="C11" s="5"/>
      <c r="D11" s="7"/>
      <c r="E11" s="7"/>
      <c r="F11" s="7"/>
      <c r="G11" s="7"/>
      <c r="H11" s="7"/>
    </row>
    <row r="12" spans="1:8" ht="18">
      <c r="A12" s="2" t="s">
        <v>126</v>
      </c>
      <c r="B12" s="5"/>
      <c r="C12" s="5"/>
      <c r="D12" s="7"/>
      <c r="E12" s="7"/>
      <c r="F12" s="7"/>
      <c r="G12" s="7"/>
      <c r="H12" s="7"/>
    </row>
    <row r="13" spans="1:8" ht="19.5" customHeight="1">
      <c r="A13" s="50" t="s">
        <v>105</v>
      </c>
      <c r="B13" s="6" t="s">
        <v>106</v>
      </c>
      <c r="C13" s="50" t="s">
        <v>107</v>
      </c>
      <c r="D13" s="368" t="s">
        <v>212</v>
      </c>
      <c r="E13" s="369"/>
      <c r="F13" s="370"/>
      <c r="G13" s="40" t="s">
        <v>108</v>
      </c>
      <c r="H13" s="8" t="s">
        <v>203</v>
      </c>
    </row>
    <row r="14" spans="1:8" ht="19.5" customHeight="1">
      <c r="A14" s="50" t="s">
        <v>109</v>
      </c>
      <c r="B14" s="371" t="s">
        <v>170</v>
      </c>
      <c r="C14" s="372"/>
      <c r="D14" s="372"/>
      <c r="E14" s="372"/>
      <c r="F14" s="372"/>
      <c r="G14" s="372"/>
      <c r="H14" s="373"/>
    </row>
    <row r="15" spans="1:8" ht="90" customHeight="1">
      <c r="A15" s="50" t="s">
        <v>110</v>
      </c>
      <c r="B15" s="374" t="s">
        <v>171</v>
      </c>
      <c r="C15" s="375"/>
      <c r="D15" s="375"/>
      <c r="E15" s="375"/>
      <c r="F15" s="375"/>
      <c r="G15" s="375"/>
      <c r="H15" s="376"/>
    </row>
  </sheetData>
  <sheetProtection/>
  <mergeCells count="4">
    <mergeCell ref="D13:F13"/>
    <mergeCell ref="B14:H14"/>
    <mergeCell ref="B15:H15"/>
    <mergeCell ref="A9:H9"/>
  </mergeCells>
  <printOptions/>
  <pageMargins left="0.984251968503937" right="0.5905511811023623" top="0.5905511811023623" bottom="0.1968503937007874" header="0.5118110236220472" footer="0.1968503937007874"/>
  <pageSetup horizontalDpi="600" verticalDpi="600" orientation="portrait" paperSize="9" scale="64" r:id="rId1"/>
  <headerFooter>
    <oddHeader>&amp;R府営住宅(枚方市（村野住宅除く）、大東市（大東朋来・ペア大東朋来住宅除く）、四條畷市、交野市)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2023-11-20T09:26:17Z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