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基本情報" sheetId="1" r:id="rId1"/>
    <sheet name="収支情報" sheetId="2" r:id="rId2"/>
    <sheet name="その他" sheetId="3" r:id="rId3"/>
  </sheets>
  <externalReferences>
    <externalReference r:id="rId6"/>
  </externalReferences>
  <definedNames>
    <definedName name="_xlfn.SUMIFS" hidden="1">#NAME?</definedName>
    <definedName name="_xlnm.Print_Area" localSheetId="2">'その他'!$A$1:$H$15</definedName>
    <definedName name="_xlnm.Print_Area" localSheetId="0">'基本情報'!$A$1:$AR$45</definedName>
    <definedName name="_xlnm.Print_Area" localSheetId="1">'収支情報'!$A$1:$I$139</definedName>
    <definedName name="勘定科目テーブル">'[1]勘定科目'!$A$7:$X$577</definedName>
  </definedNames>
  <calcPr fullCalcOnLoad="1"/>
</workbook>
</file>

<file path=xl/sharedStrings.xml><?xml version="1.0" encoding="utf-8"?>
<sst xmlns="http://schemas.openxmlformats.org/spreadsheetml/2006/main" count="324" uniqueCount="233">
  <si>
    <t>区分</t>
  </si>
  <si>
    <t>府収入</t>
  </si>
  <si>
    <t>雑入</t>
  </si>
  <si>
    <t>合　　計</t>
  </si>
  <si>
    <t>府支出</t>
  </si>
  <si>
    <t>管理運営委託料</t>
  </si>
  <si>
    <t>補助金・委託料</t>
  </si>
  <si>
    <t>小　計</t>
  </si>
  <si>
    <t>その他
法人</t>
  </si>
  <si>
    <t>直接</t>
  </si>
  <si>
    <t>その他</t>
  </si>
  <si>
    <t>府費負担（府支出－府収入）</t>
  </si>
  <si>
    <t>備考欄</t>
  </si>
  <si>
    <t>■大阪府の決算</t>
  </si>
  <si>
    <t>Ⅰ流動資産</t>
  </si>
  <si>
    <t>現金預金等</t>
  </si>
  <si>
    <t>未収金</t>
  </si>
  <si>
    <t>不納欠損等引当金</t>
  </si>
  <si>
    <t>短期貸付金</t>
  </si>
  <si>
    <t>その他流動資産</t>
  </si>
  <si>
    <t>Ⅱ固定資産</t>
  </si>
  <si>
    <t>　</t>
  </si>
  <si>
    <t>土地</t>
  </si>
  <si>
    <t>建物</t>
  </si>
  <si>
    <t>工作物・立木竹・浮標等</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</si>
  <si>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</si>
  <si>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</si>
  <si>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</si>
  <si>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</si>
  <si>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</si>
  <si>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</si>
  <si>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</si>
  <si>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</si>
  <si>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</si>
  <si>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</si>
  <si>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</si>
  <si>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</si>
  <si>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</si>
  <si>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</si>
  <si>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</si>
  <si>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</si>
  <si>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</si>
  <si>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■大阪府の決算</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</si>
  <si>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</si>
  <si>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</si>
  <si>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</si>
  <si>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</si>
  <si>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</si>
  <si>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</si>
  <si>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</si>
  <si>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</si>
  <si>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</si>
  <si>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</si>
  <si>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</si>
  <si>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</si>
  <si>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</si>
  <si>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</si>
  <si>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</si>
  <si>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</si>
  <si>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</si>
  <si>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</si>
  <si>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</si>
  <si>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</si>
  <si>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</si>
  <si>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</si>
  <si>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</si>
  <si>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</si>
  <si>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</si>
  <si>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</si>
  <si>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</si>
  <si>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</si>
  <si>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</si>
  <si>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</si>
  <si>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</si>
  <si>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</si>
  <si>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</si>
  <si>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</si>
  <si>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</si>
  <si>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</si>
  <si>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</si>
  <si>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</si>
  <si>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</si>
  <si>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</si>
  <si>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</si>
  <si>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総数</t>
  </si>
  <si>
    <t>常勤</t>
  </si>
  <si>
    <t>非常勤</t>
  </si>
  <si>
    <t>調査実施</t>
  </si>
  <si>
    <t>実施時期</t>
  </si>
  <si>
    <t>対象者数</t>
  </si>
  <si>
    <t>調査手法</t>
  </si>
  <si>
    <t>調査結果</t>
  </si>
  <si>
    <t>令和元年度</t>
  </si>
  <si>
    <t>資
産
の
部</t>
  </si>
  <si>
    <t>負
債
及
び
純
資
産
の
部</t>
  </si>
  <si>
    <t>■大阪府の予算</t>
  </si>
  <si>
    <t>行政コスト計算書</t>
  </si>
  <si>
    <t>施設職員数（4月1日時点）</t>
  </si>
  <si>
    <t>令和2年度</t>
  </si>
  <si>
    <t>平成30年度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</si>
  <si>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</si>
  <si>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</si>
  <si>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</si>
  <si>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</si>
  <si>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</si>
  <si>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</si>
  <si>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</si>
  <si>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</si>
  <si>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</si>
  <si>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</si>
  <si>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</si>
  <si>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</si>
  <si>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</si>
  <si>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t>■施設の管理運営を受託等している法人の決算</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</si>
  <si>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</si>
  <si>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</si>
  <si>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</si>
  <si>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t>※単位未満は四捨五入としたため、内訳の計と合計が一致しない場合がある。(以下すべての表も同様）</t>
  </si>
  <si>
    <t>　       平成27年度調査：</t>
  </si>
  <si>
    <t>　       令和2年度調査  ：</t>
  </si>
  <si>
    <t>（千円）</t>
  </si>
  <si>
    <t>その他法人</t>
  </si>
  <si>
    <t>なし</t>
  </si>
  <si>
    <t>市場事業費用</t>
  </si>
  <si>
    <t>利用料金制</t>
  </si>
  <si>
    <t>卸売場：1月361円/㎡、青果低温卸売施設：1月一式162,417円、仲卸売場：1月2,537円/㎡、買荷保管積込所：1月1,312円/㎡、福利厚生施設：1月2,362円／㎡、立体駐車場：1月5,500円/区画、青果棟及び水産棟駐車場：1月10,132円/区画、平面駐車場（大型用）：1月6,708円/区画、平面駐車場（その他）：1月3,143円/区画　など</t>
  </si>
  <si>
    <t>主な料金</t>
  </si>
  <si>
    <t>原価計算により設定</t>
  </si>
  <si>
    <t>料金水準の考え方</t>
  </si>
  <si>
    <t>料金区分</t>
  </si>
  <si>
    <t>稼働率：稼働面積／対象面積</t>
  </si>
  <si>
    <t>附帯施設
（配送施設）</t>
  </si>
  <si>
    <t>附帯施設（関連商品売場等）</t>
  </si>
  <si>
    <t>駐車場</t>
  </si>
  <si>
    <t>加工施設</t>
  </si>
  <si>
    <t>買荷保管積込所</t>
  </si>
  <si>
    <t>仲卸売場</t>
  </si>
  <si>
    <t>卸売場</t>
  </si>
  <si>
    <t>年度</t>
  </si>
  <si>
    <t>施設運営に関する指標
（稼働率、利用率等）</t>
  </si>
  <si>
    <t>社</t>
  </si>
  <si>
    <t>社</t>
  </si>
  <si>
    <t>合計　①</t>
  </si>
  <si>
    <t>関連事業者</t>
  </si>
  <si>
    <t>売買参加者</t>
  </si>
  <si>
    <t>48</t>
  </si>
  <si>
    <t>48</t>
  </si>
  <si>
    <t>49</t>
  </si>
  <si>
    <t>（水産）</t>
  </si>
  <si>
    <t>（青果）</t>
  </si>
  <si>
    <t>仲卸業者</t>
  </si>
  <si>
    <t>卸売業者</t>
  </si>
  <si>
    <t>令和元年度</t>
  </si>
  <si>
    <t>利用者数（過去5年間）</t>
  </si>
  <si>
    <t>開館日・開館時間</t>
  </si>
  <si>
    <t>生鮮食料品の卸売</t>
  </si>
  <si>
    <t>施設で実施している主な事業</t>
  </si>
  <si>
    <t>管理運営形態</t>
  </si>
  <si>
    <t>億円</t>
  </si>
  <si>
    <t>一般財源</t>
  </si>
  <si>
    <t>国　　庫</t>
  </si>
  <si>
    <t>地方債</t>
  </si>
  <si>
    <t>左の財源内訳</t>
  </si>
  <si>
    <t>～昭和52年度迄の計</t>
  </si>
  <si>
    <t>施設建設時の財源内訳</t>
  </si>
  <si>
    <t>主な施設内容</t>
  </si>
  <si>
    <t>134,982㎡（大阪府）</t>
  </si>
  <si>
    <t>延床面積（建物所有者）</t>
  </si>
  <si>
    <t>〔管理棟〕地上7階、地下１階（鉄筋コンクリート造）、〔青果棟〕一部地上3階（鉄骨一部鉄筋コンクリート造）、〔水産棟〕一部地上4階（鉄骨一部鉄筋コンクリート造）、〔冷蔵庫棟〕地上6階、地下1階（鉄筋コンクリート造）、〔製氷棟〕地上3階（鉄筋コンクリート造）など</t>
  </si>
  <si>
    <t>建物規模（施設構造）</t>
  </si>
  <si>
    <t>201,351㎡（大阪府）</t>
  </si>
  <si>
    <t>敷地面積（敷地所有者）</t>
  </si>
  <si>
    <t>〒567－0853　　茨木市宮島一丁目１番１号　　TEL：072－636－2011</t>
  </si>
  <si>
    <t>所在地等</t>
  </si>
  <si>
    <t>条例等に規定された設置目的</t>
  </si>
  <si>
    <t>大阪府中央卸売市場処務規程</t>
  </si>
  <si>
    <t>大阪府中央卸売市場長の職にある職員に権限を委任する規則</t>
  </si>
  <si>
    <t>大阪府中央卸売市場業務規程施行規則</t>
  </si>
  <si>
    <t>大阪府中央卸売市場業務規程</t>
  </si>
  <si>
    <t>大阪府中央卸売市場事業条例</t>
  </si>
  <si>
    <t>根拠条例・規則名</t>
  </si>
  <si>
    <t>大阪府中央卸売市場</t>
  </si>
  <si>
    <t>施設名（愛称）</t>
  </si>
  <si>
    <t>公の施設基本情報</t>
  </si>
  <si>
    <t>特になし</t>
  </si>
  <si>
    <t>Ⅲ繰延収益</t>
  </si>
  <si>
    <t>指定管理者からの納付金額は、府の依頼によって指定管理者が実施する工事費用を差し引いた金額を記載しております。</t>
  </si>
  <si>
    <r>
      <t xml:space="preserve">開設年月日（経過年数）
</t>
    </r>
    <r>
      <rPr>
        <b/>
        <sz val="10"/>
        <rFont val="游ゴシック"/>
        <family val="3"/>
      </rPr>
      <t>[改築・大規模改修等の実施年度］</t>
    </r>
  </si>
  <si>
    <t>附帯施設（倉庫、高架下冷蔵庫、冷蔵庫棟1～2階）</t>
  </si>
  <si>
    <t>消費人口の増加やその地域的分布の変化、出荷体制の大型化、自動車輸送の急増等の生鮮食料品流通を取り巻く環境、情勢の変化に対応し、効率的な集分荷活動と適正な価格形成を行う必要から、昭和53年5月、特に都市化の進展と人口増加が著しい北大阪地域のほぼ中央に位置し、交通の要衝にある茨木市に中央卸売市場を開設。</t>
  </si>
  <si>
    <t>平成30年度</t>
  </si>
  <si>
    <t>令和2年度</t>
  </si>
  <si>
    <t>令和3年度</t>
  </si>
  <si>
    <t>担当部・課
・グループ</t>
  </si>
  <si>
    <t>地上権</t>
  </si>
  <si>
    <r>
      <t>合　　計　</t>
    </r>
    <r>
      <rPr>
        <b/>
        <sz val="11"/>
        <color indexed="8"/>
        <rFont val="HG丸ｺﾞｼｯｸM-PRO"/>
        <family val="3"/>
      </rPr>
      <t>Ａ</t>
    </r>
  </si>
  <si>
    <r>
      <t>合　　計　</t>
    </r>
    <r>
      <rPr>
        <b/>
        <sz val="11"/>
        <color indexed="8"/>
        <rFont val="HG丸ｺﾞｼｯｸM-PRO"/>
        <family val="3"/>
      </rPr>
      <t>Ｂ</t>
    </r>
  </si>
  <si>
    <r>
      <t>収支　</t>
    </r>
    <r>
      <rPr>
        <b/>
        <sz val="11"/>
        <color indexed="8"/>
        <rFont val="HG丸ｺﾞｼｯｸM-PRO"/>
        <family val="3"/>
      </rPr>
      <t>Ｃ（Ａ－Ｂ）</t>
    </r>
    <r>
      <rPr>
        <b/>
        <sz val="11"/>
        <color indexed="8"/>
        <rFont val="游ゴシック"/>
        <family val="3"/>
      </rPr>
      <t>　</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</si>
  <si>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</si>
  <si>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調整後収支 　</t>
    </r>
    <r>
      <rPr>
        <b/>
        <sz val="11"/>
        <color indexed="8"/>
        <rFont val="HG丸ｺﾞｼｯｸM-PRO"/>
        <family val="3"/>
      </rPr>
      <t>Ｅ（Ｃ+Ｄ）</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</si>
  <si>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</si>
  <si>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</si>
  <si>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</si>
  <si>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r>
      <t>小計　</t>
    </r>
    <r>
      <rPr>
        <b/>
        <sz val="11"/>
        <color indexed="8"/>
        <rFont val="HG丸ｺﾞｼｯｸM-PRO"/>
        <family val="3"/>
      </rPr>
      <t>（Ａ＋Ｂ＋Ｃ）</t>
    </r>
  </si>
  <si>
    <t>令和元年度</t>
  </si>
  <si>
    <t>（市町村）
・設置者：大阪市
・施設名：大阪市中央卸売市場　本場・東部市場
・所在地：〔本場〕大阪市福島区野田一丁目1番86号、〔東部市場〕大阪市東住吉区今林一丁目2番68号
・設置年度：〔本場〕S6年度、〔東部市場〕S39年度
・施設規模：〔本場〕卸売場（53,586㎡）、仲卸売場（49,885㎡）　など
　　　　　　　 〔東部市場〕卸売場（17,739㎡）、仲卸売場（33,406㎡）　など</t>
  </si>
  <si>
    <t>開場日：次の休場日を除いて毎日開場
休場日：原則、水曜日、日曜日、祝日、12月31日～翌年の1月4日
　　　　休場日に臨時に開場し、又は休場日以外の日に臨時に休場することがあります。
開場時間：午前0時～午後12時</t>
  </si>
  <si>
    <r>
      <t>卸売場（35,302㎡）、仲卸売場（17,800㎡、青果120店舗、水産96店舗）、低温卸売施設（291㎡）、関連商品売場（1,271㎡）、買荷保管積込所（5,984㎡）、冷蔵庫棟（8,986㎡・地下1階・地上6階、1,315㎡・平屋建）、</t>
    </r>
    <r>
      <rPr>
        <sz val="11"/>
        <color indexed="8"/>
        <rFont val="游ゴシック"/>
        <family val="3"/>
      </rPr>
      <t>製氷施設（63.45㎡※占有面積）</t>
    </r>
    <r>
      <rPr>
        <sz val="11"/>
        <rFont val="游ゴシック"/>
        <family val="3"/>
      </rPr>
      <t>、高架下冷蔵庫・倉庫（5,836㎡・冷蔵庫10室・倉庫5室）、管理棟（6,147㎡・地下1階・地上7階）、金融棟（513㎡）、業者事務所（18,574㎡・青果棟2、3階・水産棟2、3、4階）、駐車場（2,810区画）　など</t>
    </r>
  </si>
  <si>
    <t>貸借対照表　</t>
  </si>
  <si>
    <t>平成30年度</t>
  </si>
  <si>
    <t>※公の施設基本情報に記載している貸借対照表の数値は、連結財務諸表によるものですので、
　ホームページ掲載用の決算データ（市場会計単独）とは異なります。</t>
  </si>
  <si>
    <t>営業収益（施設使用料等）</t>
  </si>
  <si>
    <t>営業外収益（行政財産目的外使用料等）</t>
  </si>
  <si>
    <t>営業外収益（指定管理者納付金）</t>
  </si>
  <si>
    <t>46</t>
  </si>
  <si>
    <r>
      <rPr>
        <b/>
        <sz val="11"/>
        <rFont val="游ゴシック"/>
        <family val="3"/>
      </rPr>
      <t>資本的支出に係る消費税額</t>
    </r>
  </si>
  <si>
    <t>大阪府中央卸売市場事業会計は地方公営企業法第2条第2項に規定する財務規定等を適用しています。</t>
  </si>
  <si>
    <r>
      <t>府支出（</t>
    </r>
    <r>
      <rPr>
        <b/>
        <sz val="11"/>
        <rFont val="游ゴシック"/>
        <family val="3"/>
      </rPr>
      <t>建設改良費）</t>
    </r>
  </si>
  <si>
    <t>市場の決算（財務諸表等）はこちら</t>
  </si>
  <si>
    <t>導入済み：平成24年4月1日より（利用料金の詳細はこちら）</t>
  </si>
  <si>
    <t>２．料金体系（令和5年4月1日時点）</t>
  </si>
  <si>
    <t>令和5年度</t>
  </si>
  <si>
    <t>48</t>
  </si>
  <si>
    <t>46</t>
  </si>
  <si>
    <t>令和5年度</t>
  </si>
  <si>
    <t>令和4年度</t>
  </si>
  <si>
    <r>
      <t>令和</t>
    </r>
    <r>
      <rPr>
        <sz val="11"/>
        <rFont val="游ゴシック"/>
        <family val="3"/>
      </rPr>
      <t>4年度</t>
    </r>
  </si>
  <si>
    <r>
      <t>昭和53年5月8日　（R</t>
    </r>
    <r>
      <rPr>
        <sz val="11"/>
        <rFont val="游ゴシック"/>
        <family val="3"/>
      </rPr>
      <t>5.4.1現在経過年数　44年）</t>
    </r>
  </si>
  <si>
    <t>１．施設の概要（令和5年4月1日時点）</t>
  </si>
  <si>
    <r>
      <t>【</t>
    </r>
    <r>
      <rPr>
        <sz val="11"/>
        <rFont val="游ゴシック"/>
        <family val="3"/>
      </rPr>
      <t>R5】 指定管理者：大阪府中央卸売市場管理センター株式会社（指定期間：R4.4.1～R9.3.31）</t>
    </r>
  </si>
  <si>
    <r>
      <t>（【R4</t>
    </r>
    <r>
      <rPr>
        <sz val="10"/>
        <rFont val="游ゴシック"/>
        <family val="3"/>
      </rPr>
      <t>】 同上）</t>
    </r>
  </si>
  <si>
    <t>令和2年度~令和4年度</t>
  </si>
  <si>
    <t>その他
法人</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</si>
</sst>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ggge&quot;年&quot;m&quot;月&quot;d&quot;日&quot;;@"/>
    <numFmt numFmtId="199" formatCode="[$-411]gge&quot;年&quot;m&quot;月&quot;d&quot;日&quot;;@"/>
    <numFmt numFmtId="200" formatCode="[$]gge&quot;年&quot;m&quot;月&quot;d&quot;日&quot;;@"/>
    <numFmt numFmtId="201" formatCode="\(@\)"/>
    <numFmt numFmtId="202" formatCode="0;[Red]0"/>
    <numFmt numFmtId="203" formatCode="#,##0;&quot;▲ &quot;#,##0,"/>
    <numFmt numFmtId="204" formatCode="#,##0,;&quot;▲ &quot;#,##0,&quot;円&quot;"/>
    <numFmt numFmtId="205" formatCode="[$]ggge&quot;年&quot;m&quot;月&quot;d&quot;日&quot;;@"/>
    <numFmt numFmtId="206" formatCode="[$]gge&quot;年&quot;m&quot;月&quot;d&quot;日&quot;;@"/>
  </numFmts>
  <fonts count="93">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1"/>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b/>
      <sz val="10"/>
      <name val="游ゴシック"/>
      <family val="3"/>
    </font>
    <font>
      <sz val="11"/>
      <name val="游ゴシック"/>
      <family val="3"/>
    </font>
    <font>
      <b/>
      <sz val="11"/>
      <name val="游ゴシック"/>
      <family val="3"/>
    </font>
    <font>
      <b/>
      <u val="single"/>
      <sz val="11"/>
      <color indexed="12"/>
      <name val="ＭＳ Ｐゴシック"/>
      <family val="3"/>
    </font>
    <font>
      <sz val="10"/>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Ｐゴシック"/>
      <family val="3"/>
    </font>
    <font>
      <b/>
      <sz val="12"/>
      <color indexed="8"/>
      <name val="ＭＳ Ｐゴシック"/>
      <family val="3"/>
    </font>
    <font>
      <sz val="9"/>
      <color indexed="8"/>
      <name val="游ゴシック"/>
      <family val="3"/>
    </font>
    <font>
      <b/>
      <sz val="9"/>
      <color indexed="8"/>
      <name val="游ゴシック"/>
      <family val="3"/>
    </font>
    <font>
      <sz val="9"/>
      <color indexed="8"/>
      <name val="ＭＳ Ｐゴシック"/>
      <family val="3"/>
    </font>
    <font>
      <sz val="11"/>
      <color indexed="8"/>
      <name val="ＭＳ Ｐゴシック"/>
      <family val="3"/>
    </font>
    <font>
      <sz val="9"/>
      <name val="游ゴシック"/>
      <family val="3"/>
    </font>
    <font>
      <b/>
      <u val="single"/>
      <sz val="11"/>
      <color indexed="8"/>
      <name val="游ゴシック"/>
      <family val="3"/>
    </font>
    <font>
      <sz val="8"/>
      <name val="游ゴシック"/>
      <family val="3"/>
    </font>
    <font>
      <b/>
      <sz val="24"/>
      <color indexed="8"/>
      <name val="ＭＳ Ｐゴシック"/>
      <family val="3"/>
    </font>
    <font>
      <sz val="24"/>
      <color indexed="8"/>
      <name val="ＭＳ Ｐゴシック"/>
      <family val="3"/>
    </font>
    <font>
      <sz val="12"/>
      <color indexed="8"/>
      <name val="ＭＳ Ｐゴシック"/>
      <family val="3"/>
    </font>
    <font>
      <u val="single"/>
      <sz val="11"/>
      <color indexed="12"/>
      <name val="游ゴシック"/>
      <family val="3"/>
    </font>
    <font>
      <u val="single"/>
      <sz val="9"/>
      <color indexed="12"/>
      <name val="游ゴシック"/>
      <family val="3"/>
    </font>
    <font>
      <u val="single"/>
      <sz val="7"/>
      <color indexed="12"/>
      <name val="游ゴシック"/>
      <family val="3"/>
    </font>
    <font>
      <b/>
      <sz val="8"/>
      <color indexed="8"/>
      <name val="游ゴシック"/>
      <family val="3"/>
    </font>
    <font>
      <b/>
      <i/>
      <sz val="10"/>
      <name val="游ゴシック"/>
      <family val="3"/>
    </font>
    <font>
      <b/>
      <sz val="10"/>
      <color indexed="8"/>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b/>
      <sz val="12"/>
      <color theme="1"/>
      <name val="ＭＳ Ｐゴシック"/>
      <family val="3"/>
    </font>
    <font>
      <b/>
      <sz val="12"/>
      <name val="Calibri"/>
      <family val="3"/>
    </font>
    <font>
      <sz val="9"/>
      <color theme="1"/>
      <name val="Calibri"/>
      <family val="3"/>
    </font>
    <font>
      <b/>
      <sz val="9"/>
      <color theme="1"/>
      <name val="Calibri"/>
      <family val="3"/>
    </font>
    <font>
      <sz val="9"/>
      <color theme="1"/>
      <name val="ＭＳ Ｐゴシック"/>
      <family val="3"/>
    </font>
    <font>
      <sz val="11"/>
      <color theme="1"/>
      <name val="ＭＳ Ｐゴシック"/>
      <family val="3"/>
    </font>
    <font>
      <b/>
      <sz val="11"/>
      <name val="Calibri"/>
      <family val="3"/>
    </font>
    <font>
      <sz val="11"/>
      <name val="Calibri"/>
      <family val="3"/>
    </font>
    <font>
      <sz val="9"/>
      <name val="Calibri"/>
      <family val="3"/>
    </font>
    <font>
      <b/>
      <u val="single"/>
      <sz val="11"/>
      <color theme="1"/>
      <name val="Calibri"/>
      <family val="3"/>
    </font>
    <font>
      <u val="single"/>
      <sz val="9"/>
      <color indexed="12"/>
      <name val="Calibri"/>
      <family val="3"/>
    </font>
    <font>
      <sz val="8"/>
      <name val="Calibri"/>
      <family val="3"/>
    </font>
    <font>
      <u val="single"/>
      <sz val="11"/>
      <color indexed="12"/>
      <name val="Calibri"/>
      <family val="3"/>
    </font>
    <font>
      <b/>
      <sz val="24"/>
      <color theme="1"/>
      <name val="ＭＳ Ｐゴシック"/>
      <family val="3"/>
    </font>
    <font>
      <sz val="24"/>
      <color theme="1"/>
      <name val="ＭＳ Ｐゴシック"/>
      <family val="3"/>
    </font>
    <font>
      <sz val="12"/>
      <color theme="1"/>
      <name val="ＭＳ Ｐゴシック"/>
      <family val="3"/>
    </font>
    <font>
      <u val="single"/>
      <sz val="7"/>
      <color indexed="12"/>
      <name val="Calibri"/>
      <family val="3"/>
    </font>
    <font>
      <sz val="10"/>
      <name val="Calibri"/>
      <family val="3"/>
    </font>
    <font>
      <b/>
      <sz val="11"/>
      <color indexed="8"/>
      <name val="Calibri"/>
      <family val="3"/>
    </font>
    <font>
      <sz val="6"/>
      <name val="Calibri"/>
      <family val="3"/>
    </font>
    <font>
      <b/>
      <sz val="8"/>
      <color theme="1"/>
      <name val="Calibri"/>
      <family val="3"/>
    </font>
    <font>
      <b/>
      <i/>
      <sz val="10"/>
      <name val="Calibri"/>
      <family val="3"/>
    </font>
    <font>
      <b/>
      <sz val="10"/>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bgColor indexed="64"/>
      </patternFill>
    </fill>
    <fill>
      <patternFill patternType="solid">
        <fgColor theme="0" tint="-0.2499700039625167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border>
    <border>
      <left style="thin"/>
      <right/>
      <top/>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right/>
      <top/>
      <bottom style="thin"/>
    </border>
    <border>
      <left style="thin"/>
      <right style="thin"/>
      <top style="thin"/>
      <bottom style="medium"/>
    </border>
    <border>
      <left/>
      <right style="thin"/>
      <top style="thin"/>
      <bottom/>
    </border>
    <border>
      <left/>
      <right style="thin"/>
      <top/>
      <bottom/>
    </border>
    <border>
      <left/>
      <right style="thin"/>
      <top/>
      <bottom style="thin"/>
    </border>
    <border>
      <left style="thin"/>
      <right>
        <color indexed="63"/>
      </right>
      <top>
        <color indexed="63"/>
      </top>
      <bottom style="medium"/>
    </border>
    <border>
      <left style="thin"/>
      <right style="medium"/>
      <top style="medium"/>
      <bottom style="medium"/>
    </border>
    <border>
      <left style="thin"/>
      <right style="medium"/>
      <top style="medium"/>
      <bottom>
        <color indexed="63"/>
      </bottom>
    </border>
    <border>
      <left style="medium"/>
      <right/>
      <top style="medium"/>
      <bottom style="medium"/>
    </border>
    <border>
      <left/>
      <right/>
      <top style="medium"/>
      <bottom style="medium"/>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style="thin"/>
      <right style="thin"/>
      <top>
        <color indexed="63"/>
      </top>
      <bottom style="medium"/>
    </border>
    <border>
      <left style="thin"/>
      <right>
        <color indexed="63"/>
      </right>
      <top style="medium"/>
      <bottom style="medium"/>
    </border>
    <border>
      <left>
        <color indexed="63"/>
      </left>
      <right>
        <color indexed="63"/>
      </right>
      <top style="thin"/>
      <bottom style="medium"/>
    </border>
    <border>
      <left style="medium"/>
      <right style="thin"/>
      <top style="medium"/>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482">
    <xf numFmtId="0" fontId="0" fillId="0" borderId="0" xfId="0" applyFont="1" applyAlignment="1">
      <alignment/>
    </xf>
    <xf numFmtId="0" fontId="69" fillId="0" borderId="0" xfId="0" applyFont="1" applyAlignment="1">
      <alignment/>
    </xf>
    <xf numFmtId="194" fontId="0" fillId="0" borderId="0" xfId="49" applyNumberFormat="1" applyFont="1" applyAlignment="1">
      <alignment/>
    </xf>
    <xf numFmtId="196" fontId="0" fillId="0" borderId="0" xfId="49" applyNumberFormat="1" applyFont="1" applyAlignment="1">
      <alignment/>
    </xf>
    <xf numFmtId="196" fontId="0" fillId="0" borderId="0" xfId="49" applyNumberFormat="1" applyFont="1" applyAlignment="1">
      <alignment vertical="center"/>
    </xf>
    <xf numFmtId="0" fontId="0" fillId="0" borderId="0" xfId="0" applyAlignment="1">
      <alignment vertical="center"/>
    </xf>
    <xf numFmtId="194" fontId="0" fillId="0" borderId="0" xfId="49" applyNumberFormat="1" applyFont="1" applyAlignment="1">
      <alignment horizontal="left" vertical="center"/>
    </xf>
    <xf numFmtId="196" fontId="0" fillId="0" borderId="0" xfId="49" applyNumberFormat="1" applyFont="1" applyAlignment="1">
      <alignment horizontal="left" vertical="center"/>
    </xf>
    <xf numFmtId="194" fontId="63" fillId="33" borderId="10" xfId="49" applyNumberFormat="1" applyFont="1" applyFill="1" applyBorder="1" applyAlignment="1">
      <alignment horizontal="center" vertical="center"/>
    </xf>
    <xf numFmtId="196" fontId="63" fillId="33" borderId="10" xfId="49" applyNumberFormat="1" applyFont="1" applyFill="1" applyBorder="1" applyAlignment="1">
      <alignment horizontal="center" vertical="center"/>
    </xf>
    <xf numFmtId="0" fontId="63" fillId="33" borderId="11" xfId="0" applyFont="1" applyFill="1" applyBorder="1" applyAlignment="1">
      <alignment horizontal="center" vertical="center" shrinkToFit="1"/>
    </xf>
    <xf numFmtId="0" fontId="63" fillId="33" borderId="12" xfId="0" applyFont="1" applyFill="1" applyBorder="1" applyAlignment="1">
      <alignment shrinkToFit="1"/>
    </xf>
    <xf numFmtId="0" fontId="63" fillId="33" borderId="13" xfId="0" applyFont="1" applyFill="1" applyBorder="1" applyAlignment="1">
      <alignment shrinkToFit="1"/>
    </xf>
    <xf numFmtId="0" fontId="63" fillId="33" borderId="0" xfId="0" applyFont="1" applyFill="1" applyAlignment="1">
      <alignment shrinkToFit="1"/>
    </xf>
    <xf numFmtId="0" fontId="63" fillId="33" borderId="10" xfId="0" applyFont="1" applyFill="1" applyBorder="1" applyAlignment="1">
      <alignment horizontal="center" vertical="center" shrinkToFit="1"/>
    </xf>
    <xf numFmtId="0" fontId="63" fillId="33" borderId="12" xfId="0" applyFont="1" applyFill="1" applyBorder="1" applyAlignment="1">
      <alignment/>
    </xf>
    <xf numFmtId="0" fontId="63" fillId="33" borderId="14" xfId="0" applyFont="1" applyFill="1" applyBorder="1" applyAlignment="1">
      <alignment/>
    </xf>
    <xf numFmtId="0" fontId="63" fillId="33" borderId="11" xfId="0" applyFont="1" applyFill="1" applyBorder="1" applyAlignment="1">
      <alignment/>
    </xf>
    <xf numFmtId="0" fontId="63" fillId="33" borderId="15" xfId="0" applyFont="1" applyFill="1" applyBorder="1" applyAlignment="1">
      <alignment/>
    </xf>
    <xf numFmtId="176" fontId="63" fillId="34" borderId="16" xfId="51" applyNumberFormat="1" applyFont="1" applyFill="1" applyBorder="1" applyAlignment="1">
      <alignment vertical="center"/>
    </xf>
    <xf numFmtId="176" fontId="63" fillId="34" borderId="10" xfId="51" applyNumberFormat="1" applyFont="1" applyFill="1" applyBorder="1" applyAlignment="1">
      <alignment vertical="center"/>
    </xf>
    <xf numFmtId="194" fontId="0" fillId="0" borderId="10" xfId="49" applyNumberFormat="1" applyFont="1" applyBorder="1" applyAlignment="1">
      <alignment vertical="center"/>
    </xf>
    <xf numFmtId="194" fontId="0" fillId="0" borderId="17" xfId="49" applyNumberFormat="1" applyFont="1" applyBorder="1" applyAlignment="1">
      <alignment vertical="center"/>
    </xf>
    <xf numFmtId="194" fontId="0" fillId="0" borderId="0" xfId="49" applyNumberFormat="1" applyFont="1" applyAlignment="1">
      <alignment vertical="center"/>
    </xf>
    <xf numFmtId="196" fontId="0" fillId="0" borderId="10" xfId="49" applyNumberFormat="1" applyFont="1" applyBorder="1" applyAlignment="1">
      <alignment vertical="center"/>
    </xf>
    <xf numFmtId="196" fontId="0" fillId="0" borderId="17" xfId="49" applyNumberFormat="1" applyFont="1" applyBorder="1" applyAlignment="1">
      <alignment vertical="center"/>
    </xf>
    <xf numFmtId="194" fontId="0" fillId="0" borderId="16" xfId="49" applyNumberFormat="1" applyFont="1" applyBorder="1" applyAlignment="1">
      <alignment vertical="center"/>
    </xf>
    <xf numFmtId="0" fontId="70" fillId="0" borderId="0" xfId="0" applyFont="1" applyAlignment="1">
      <alignment/>
    </xf>
    <xf numFmtId="0" fontId="63" fillId="34" borderId="11" xfId="0" applyFont="1" applyFill="1" applyBorder="1" applyAlignment="1">
      <alignment vertical="center"/>
    </xf>
    <xf numFmtId="0" fontId="63" fillId="34" borderId="14" xfId="0" applyFont="1" applyFill="1" applyBorder="1" applyAlignment="1">
      <alignment vertical="center"/>
    </xf>
    <xf numFmtId="0" fontId="63" fillId="33" borderId="18" xfId="0" applyFont="1" applyFill="1" applyBorder="1" applyAlignment="1">
      <alignment vertical="center" shrinkToFit="1"/>
    </xf>
    <xf numFmtId="0" fontId="63" fillId="33" borderId="19" xfId="0" applyFont="1" applyFill="1" applyBorder="1" applyAlignment="1">
      <alignment vertical="center" shrinkToFit="1"/>
    </xf>
    <xf numFmtId="0" fontId="63" fillId="33" borderId="20" xfId="0" applyFont="1" applyFill="1" applyBorder="1" applyAlignment="1">
      <alignment vertical="center" shrinkToFit="1"/>
    </xf>
    <xf numFmtId="0" fontId="63" fillId="33" borderId="11" xfId="0" applyFont="1" applyFill="1" applyBorder="1" applyAlignment="1">
      <alignment vertical="center" shrinkToFit="1"/>
    </xf>
    <xf numFmtId="0" fontId="63" fillId="33" borderId="14" xfId="0" applyFont="1" applyFill="1" applyBorder="1" applyAlignment="1">
      <alignment vertical="center" shrinkToFit="1"/>
    </xf>
    <xf numFmtId="0" fontId="63" fillId="33" borderId="16" xfId="0" applyFont="1" applyFill="1" applyBorder="1" applyAlignment="1">
      <alignment vertical="center" shrinkToFit="1"/>
    </xf>
    <xf numFmtId="181" fontId="71" fillId="35" borderId="11" xfId="0" applyNumberFormat="1" applyFont="1" applyFill="1" applyBorder="1" applyAlignment="1">
      <alignment vertical="center"/>
    </xf>
    <xf numFmtId="181" fontId="71" fillId="35" borderId="10" xfId="0" applyNumberFormat="1" applyFont="1" applyFill="1" applyBorder="1" applyAlignment="1">
      <alignment vertical="center"/>
    </xf>
    <xf numFmtId="0" fontId="63" fillId="33" borderId="11" xfId="0" applyFont="1" applyFill="1" applyBorder="1" applyAlignment="1">
      <alignment vertical="center"/>
    </xf>
    <xf numFmtId="194" fontId="63" fillId="8" borderId="10" xfId="49" applyNumberFormat="1" applyFont="1" applyFill="1" applyBorder="1" applyAlignment="1">
      <alignment vertical="center"/>
    </xf>
    <xf numFmtId="194" fontId="63" fillId="8" borderId="16" xfId="49" applyNumberFormat="1" applyFont="1" applyFill="1" applyBorder="1" applyAlignment="1">
      <alignment vertical="center"/>
    </xf>
    <xf numFmtId="196" fontId="63" fillId="8" borderId="10" xfId="49" applyNumberFormat="1" applyFont="1" applyFill="1" applyBorder="1" applyAlignment="1">
      <alignment vertical="center"/>
    </xf>
    <xf numFmtId="196" fontId="63" fillId="8" borderId="16" xfId="49" applyNumberFormat="1" applyFont="1" applyFill="1" applyBorder="1" applyAlignment="1">
      <alignment vertical="center"/>
    </xf>
    <xf numFmtId="194" fontId="63" fillId="8" borderId="17" xfId="49" applyNumberFormat="1" applyFont="1" applyFill="1" applyBorder="1" applyAlignment="1">
      <alignment vertical="center"/>
    </xf>
    <xf numFmtId="194" fontId="0" fillId="0" borderId="0" xfId="49" applyNumberFormat="1" applyFont="1" applyAlignment="1">
      <alignment horizontal="right" vertical="center"/>
    </xf>
    <xf numFmtId="9" fontId="63" fillId="0" borderId="0" xfId="42" applyFont="1" applyAlignment="1">
      <alignment/>
    </xf>
    <xf numFmtId="9" fontId="0" fillId="0" borderId="0" xfId="42" applyFont="1" applyAlignment="1">
      <alignment/>
    </xf>
    <xf numFmtId="0" fontId="72" fillId="0" borderId="0" xfId="0" applyFont="1" applyAlignment="1">
      <alignment vertical="center"/>
    </xf>
    <xf numFmtId="194" fontId="72" fillId="0" borderId="0" xfId="49" applyNumberFormat="1" applyFont="1" applyAlignment="1">
      <alignment horizontal="left" vertical="center"/>
    </xf>
    <xf numFmtId="194" fontId="72" fillId="0" borderId="0" xfId="49" applyNumberFormat="1" applyFont="1" applyAlignment="1">
      <alignment horizontal="right" vertical="center"/>
    </xf>
    <xf numFmtId="196" fontId="72" fillId="0" borderId="0" xfId="49" applyNumberFormat="1" applyFont="1" applyAlignment="1">
      <alignment horizontal="left" vertical="center"/>
    </xf>
    <xf numFmtId="0" fontId="72" fillId="0" borderId="0" xfId="0" applyFont="1" applyAlignment="1">
      <alignment horizontal="left" vertical="center"/>
    </xf>
    <xf numFmtId="0" fontId="73" fillId="0" borderId="0" xfId="0" applyFont="1" applyAlignment="1">
      <alignment vertical="center"/>
    </xf>
    <xf numFmtId="194" fontId="63" fillId="8" borderId="21" xfId="49" applyNumberFormat="1" applyFont="1" applyFill="1" applyBorder="1" applyAlignment="1">
      <alignment vertical="center"/>
    </xf>
    <xf numFmtId="194" fontId="63" fillId="8" borderId="22" xfId="49" applyNumberFormat="1" applyFont="1" applyFill="1" applyBorder="1" applyAlignment="1">
      <alignment vertical="center"/>
    </xf>
    <xf numFmtId="196" fontId="63" fillId="8" borderId="21" xfId="49" applyNumberFormat="1" applyFont="1" applyFill="1" applyBorder="1" applyAlignment="1">
      <alignment vertical="center"/>
    </xf>
    <xf numFmtId="194" fontId="63" fillId="8" borderId="23" xfId="49" applyNumberFormat="1" applyFont="1" applyFill="1" applyBorder="1" applyAlignment="1">
      <alignment vertical="center"/>
    </xf>
    <xf numFmtId="196" fontId="63" fillId="8" borderId="23" xfId="49" applyNumberFormat="1" applyFont="1" applyFill="1" applyBorder="1" applyAlignment="1">
      <alignment vertical="center"/>
    </xf>
    <xf numFmtId="176" fontId="63" fillId="33" borderId="24" xfId="0" applyNumberFormat="1" applyFont="1" applyFill="1" applyBorder="1" applyAlignment="1">
      <alignment vertical="center"/>
    </xf>
    <xf numFmtId="0" fontId="63" fillId="33" borderId="25" xfId="0" applyFont="1" applyFill="1" applyBorder="1" applyAlignment="1">
      <alignment/>
    </xf>
    <xf numFmtId="0" fontId="63" fillId="33" borderId="26" xfId="0" applyFont="1" applyFill="1" applyBorder="1" applyAlignment="1">
      <alignment/>
    </xf>
    <xf numFmtId="196" fontId="63" fillId="8" borderId="22" xfId="49" applyNumberFormat="1" applyFont="1" applyFill="1" applyBorder="1" applyAlignment="1">
      <alignment vertical="center"/>
    </xf>
    <xf numFmtId="194" fontId="0" fillId="0" borderId="20" xfId="49" applyNumberFormat="1" applyFont="1" applyBorder="1" applyAlignment="1">
      <alignment vertical="center"/>
    </xf>
    <xf numFmtId="196" fontId="0" fillId="0" borderId="20" xfId="49" applyNumberFormat="1" applyFont="1" applyBorder="1" applyAlignment="1">
      <alignment vertical="center"/>
    </xf>
    <xf numFmtId="196" fontId="0" fillId="0" borderId="27" xfId="49" applyNumberFormat="1" applyFont="1" applyBorder="1" applyAlignment="1">
      <alignment/>
    </xf>
    <xf numFmtId="0" fontId="74" fillId="0" borderId="0" xfId="0" applyFont="1" applyAlignment="1">
      <alignment vertical="center"/>
    </xf>
    <xf numFmtId="196" fontId="63" fillId="0" borderId="0" xfId="49" applyNumberFormat="1" applyFont="1" applyAlignment="1">
      <alignment horizontal="right"/>
    </xf>
    <xf numFmtId="0" fontId="75" fillId="0" borderId="0" xfId="62" applyFont="1" applyAlignment="1">
      <alignment vertical="center" wrapText="1"/>
      <protection/>
    </xf>
    <xf numFmtId="194" fontId="76" fillId="8" borderId="21" xfId="49" applyNumberFormat="1" applyFont="1" applyFill="1" applyBorder="1" applyAlignment="1">
      <alignment vertical="center"/>
    </xf>
    <xf numFmtId="176" fontId="63" fillId="34" borderId="28" xfId="51" applyNumberFormat="1" applyFont="1" applyFill="1" applyBorder="1" applyAlignment="1">
      <alignment vertical="center" textRotation="255" wrapText="1"/>
    </xf>
    <xf numFmtId="181" fontId="72" fillId="0" borderId="0" xfId="49" applyNumberFormat="1" applyFont="1" applyAlignment="1">
      <alignment horizontal="left" vertical="center"/>
    </xf>
    <xf numFmtId="0" fontId="0" fillId="0" borderId="19" xfId="62" applyFont="1" applyBorder="1" applyAlignment="1">
      <alignment vertical="center" wrapText="1"/>
      <protection/>
    </xf>
    <xf numFmtId="0" fontId="0" fillId="0" borderId="29" xfId="62" applyFont="1" applyBorder="1" applyAlignment="1">
      <alignment vertical="center" wrapText="1"/>
      <protection/>
    </xf>
    <xf numFmtId="0" fontId="77" fillId="0" borderId="19" xfId="62" applyFont="1" applyBorder="1" applyAlignment="1">
      <alignment vertical="center"/>
      <protection/>
    </xf>
    <xf numFmtId="0" fontId="77" fillId="0" borderId="29" xfId="62" applyFont="1" applyBorder="1" applyAlignment="1">
      <alignment vertical="center"/>
      <protection/>
    </xf>
    <xf numFmtId="0" fontId="0" fillId="0" borderId="0" xfId="62" applyFont="1" applyBorder="1" applyAlignment="1">
      <alignment vertical="center" wrapText="1"/>
      <protection/>
    </xf>
    <xf numFmtId="0" fontId="0" fillId="0" borderId="30" xfId="62" applyFont="1" applyBorder="1" applyAlignment="1">
      <alignment vertical="center" wrapText="1"/>
      <protection/>
    </xf>
    <xf numFmtId="0" fontId="77" fillId="0" borderId="0" xfId="62" applyFont="1" applyAlignment="1">
      <alignment vertical="center"/>
      <protection/>
    </xf>
    <xf numFmtId="0" fontId="77" fillId="0" borderId="0" xfId="62" applyFont="1" applyBorder="1" applyAlignment="1">
      <alignment vertical="center"/>
      <protection/>
    </xf>
    <xf numFmtId="0" fontId="77" fillId="0" borderId="30" xfId="62" applyFont="1" applyBorder="1" applyAlignment="1">
      <alignment vertical="center"/>
      <protection/>
    </xf>
    <xf numFmtId="0" fontId="77" fillId="0" borderId="27" xfId="62" applyFont="1" applyBorder="1" applyAlignment="1">
      <alignment vertical="center"/>
      <protection/>
    </xf>
    <xf numFmtId="0" fontId="77" fillId="0" borderId="31" xfId="62" applyFont="1" applyBorder="1" applyAlignment="1">
      <alignment vertical="center"/>
      <protection/>
    </xf>
    <xf numFmtId="0" fontId="77" fillId="0" borderId="14" xfId="62" applyFont="1" applyBorder="1" applyAlignment="1">
      <alignment vertical="center"/>
      <protection/>
    </xf>
    <xf numFmtId="0" fontId="77" fillId="0" borderId="15" xfId="62" applyFont="1" applyBorder="1" applyAlignment="1">
      <alignment vertical="center"/>
      <protection/>
    </xf>
    <xf numFmtId="0" fontId="0" fillId="0" borderId="0" xfId="62" applyFont="1" applyBorder="1" applyAlignment="1">
      <alignment vertical="center"/>
      <protection/>
    </xf>
    <xf numFmtId="176" fontId="78" fillId="0" borderId="11" xfId="62" applyNumberFormat="1" applyFont="1" applyBorder="1" applyAlignment="1">
      <alignment horizontal="left" vertical="center"/>
      <protection/>
    </xf>
    <xf numFmtId="0" fontId="78" fillId="0" borderId="14" xfId="62" applyFont="1" applyBorder="1" applyAlignment="1">
      <alignment horizontal="center" vertical="center"/>
      <protection/>
    </xf>
    <xf numFmtId="180" fontId="77" fillId="0" borderId="14" xfId="62" applyNumberFormat="1" applyFont="1" applyBorder="1" applyAlignment="1">
      <alignment vertical="center"/>
      <protection/>
    </xf>
    <xf numFmtId="180" fontId="78" fillId="0" borderId="14" xfId="62" applyNumberFormat="1" applyFont="1" applyBorder="1" applyAlignment="1">
      <alignment vertical="center"/>
      <protection/>
    </xf>
    <xf numFmtId="0" fontId="77" fillId="0" borderId="27" xfId="62" applyFont="1" applyBorder="1" applyAlignment="1">
      <alignment vertical="center" wrapText="1"/>
      <protection/>
    </xf>
    <xf numFmtId="0" fontId="77" fillId="0" borderId="27" xfId="62" applyFont="1" applyBorder="1" applyAlignment="1">
      <alignment horizontal="center" vertical="center" wrapText="1"/>
      <protection/>
    </xf>
    <xf numFmtId="0" fontId="77" fillId="0" borderId="31" xfId="62" applyFont="1" applyBorder="1" applyAlignment="1">
      <alignment horizontal="center" vertical="center" wrapText="1"/>
      <protection/>
    </xf>
    <xf numFmtId="176" fontId="63" fillId="34" borderId="16" xfId="0" applyNumberFormat="1" applyFont="1" applyFill="1" applyBorder="1" applyAlignment="1">
      <alignment horizontal="left" vertical="center" shrinkToFit="1"/>
    </xf>
    <xf numFmtId="176" fontId="63" fillId="34" borderId="10" xfId="0" applyNumberFormat="1" applyFont="1" applyFill="1" applyBorder="1" applyAlignment="1">
      <alignment horizontal="left" vertical="center" shrinkToFit="1"/>
    </xf>
    <xf numFmtId="0" fontId="4" fillId="0" borderId="0" xfId="0" applyFont="1" applyAlignment="1">
      <alignment vertical="center"/>
    </xf>
    <xf numFmtId="0" fontId="0" fillId="0" borderId="0" xfId="0" applyAlignment="1">
      <alignment vertical="center" wrapText="1"/>
    </xf>
    <xf numFmtId="0" fontId="0" fillId="33" borderId="11" xfId="0" applyFill="1" applyBorder="1" applyAlignment="1">
      <alignment/>
    </xf>
    <xf numFmtId="0" fontId="0" fillId="33" borderId="14" xfId="0" applyFill="1" applyBorder="1" applyAlignment="1">
      <alignment/>
    </xf>
    <xf numFmtId="0" fontId="0" fillId="33" borderId="15" xfId="0" applyFill="1" applyBorder="1" applyAlignment="1">
      <alignment/>
    </xf>
    <xf numFmtId="0" fontId="7" fillId="0" borderId="0" xfId="0" applyFont="1" applyAlignment="1">
      <alignment vertical="center"/>
    </xf>
    <xf numFmtId="0" fontId="0" fillId="0" borderId="0" xfId="0" applyAlignment="1">
      <alignment vertical="center" shrinkToFit="1"/>
    </xf>
    <xf numFmtId="181" fontId="0" fillId="0" borderId="11" xfId="0" applyNumberFormat="1" applyBorder="1" applyAlignment="1">
      <alignment vertical="center"/>
    </xf>
    <xf numFmtId="0" fontId="0" fillId="0" borderId="0" xfId="0" applyAlignment="1">
      <alignment horizontal="left" vertical="center" shrinkToFit="1"/>
    </xf>
    <xf numFmtId="181" fontId="0" fillId="0" borderId="0" xfId="0" applyNumberFormat="1" applyAlignment="1">
      <alignment horizontal="right"/>
    </xf>
    <xf numFmtId="176" fontId="76" fillId="34" borderId="17" xfId="0" applyNumberFormat="1" applyFont="1" applyFill="1" applyBorder="1" applyAlignment="1">
      <alignment horizontal="left" vertical="center" shrinkToFit="1"/>
    </xf>
    <xf numFmtId="0" fontId="63" fillId="0" borderId="0" xfId="0" applyFont="1" applyAlignment="1">
      <alignment/>
    </xf>
    <xf numFmtId="0" fontId="63" fillId="33" borderId="32" xfId="0" applyFont="1" applyFill="1" applyBorder="1" applyAlignment="1">
      <alignment/>
    </xf>
    <xf numFmtId="197" fontId="63" fillId="8" borderId="10" xfId="49" applyNumberFormat="1" applyFont="1" applyFill="1" applyBorder="1" applyAlignment="1">
      <alignment horizontal="right" vertical="center"/>
    </xf>
    <xf numFmtId="181" fontId="0" fillId="0" borderId="10" xfId="0" applyNumberFormat="1" applyFill="1" applyBorder="1" applyAlignment="1">
      <alignment vertical="center"/>
    </xf>
    <xf numFmtId="0" fontId="63" fillId="0" borderId="27" xfId="0" applyFont="1" applyBorder="1" applyAlignment="1">
      <alignment/>
    </xf>
    <xf numFmtId="0" fontId="0" fillId="0" borderId="13" xfId="62" applyFont="1" applyBorder="1" applyAlignment="1">
      <alignment vertical="center" wrapText="1"/>
      <protection/>
    </xf>
    <xf numFmtId="0" fontId="0" fillId="0" borderId="27" xfId="62" applyFont="1" applyBorder="1" applyAlignment="1">
      <alignment vertical="center"/>
      <protection/>
    </xf>
    <xf numFmtId="0" fontId="0" fillId="0" borderId="27" xfId="62" applyFont="1" applyBorder="1" applyAlignment="1">
      <alignment vertical="center" wrapText="1"/>
      <protection/>
    </xf>
    <xf numFmtId="0" fontId="0" fillId="0" borderId="31" xfId="62" applyFont="1" applyBorder="1" applyAlignment="1">
      <alignment vertical="center" wrapText="1"/>
      <protection/>
    </xf>
    <xf numFmtId="194" fontId="0" fillId="0" borderId="13" xfId="49" applyNumberFormat="1" applyFont="1" applyBorder="1" applyAlignment="1">
      <alignment/>
    </xf>
    <xf numFmtId="194" fontId="0" fillId="0" borderId="27" xfId="49" applyNumberFormat="1" applyFont="1" applyBorder="1" applyAlignment="1">
      <alignment/>
    </xf>
    <xf numFmtId="196" fontId="0" fillId="0" borderId="0" xfId="49" applyNumberFormat="1" applyFont="1" applyAlignment="1">
      <alignment horizontal="right"/>
    </xf>
    <xf numFmtId="196" fontId="79" fillId="0" borderId="27" xfId="49" applyNumberFormat="1" applyFont="1" applyFill="1" applyBorder="1" applyAlignment="1">
      <alignment/>
    </xf>
    <xf numFmtId="0" fontId="0" fillId="0" borderId="18" xfId="62" applyFont="1" applyBorder="1" applyAlignment="1">
      <alignment vertical="center" wrapText="1"/>
      <protection/>
    </xf>
    <xf numFmtId="196" fontId="63" fillId="8" borderId="17" xfId="49" applyNumberFormat="1" applyFont="1" applyFill="1" applyBorder="1" applyAlignment="1">
      <alignment vertical="center"/>
    </xf>
    <xf numFmtId="196" fontId="63" fillId="8" borderId="33" xfId="49" applyNumberFormat="1" applyFont="1" applyFill="1" applyBorder="1" applyAlignment="1">
      <alignment vertical="center"/>
    </xf>
    <xf numFmtId="196" fontId="0" fillId="0" borderId="16" xfId="49" applyNumberFormat="1" applyFont="1" applyBorder="1" applyAlignment="1">
      <alignment vertical="center"/>
    </xf>
    <xf numFmtId="196" fontId="76" fillId="8" borderId="10" xfId="49" applyNumberFormat="1" applyFont="1" applyFill="1" applyBorder="1" applyAlignment="1">
      <alignment vertical="center"/>
    </xf>
    <xf numFmtId="196" fontId="76" fillId="8" borderId="23" xfId="49" applyNumberFormat="1" applyFont="1" applyFill="1" applyBorder="1" applyAlignment="1">
      <alignment vertical="center"/>
    </xf>
    <xf numFmtId="196" fontId="76" fillId="8" borderId="21" xfId="49" applyNumberFormat="1" applyFont="1" applyFill="1" applyBorder="1" applyAlignment="1">
      <alignment vertical="center"/>
    </xf>
    <xf numFmtId="181" fontId="77" fillId="0" borderId="11" xfId="0" applyNumberFormat="1" applyFont="1" applyBorder="1" applyAlignment="1">
      <alignment vertical="center"/>
    </xf>
    <xf numFmtId="196" fontId="77" fillId="0" borderId="10" xfId="49" applyNumberFormat="1" applyFont="1" applyBorder="1" applyAlignment="1">
      <alignment vertical="center"/>
    </xf>
    <xf numFmtId="196" fontId="77" fillId="0" borderId="17" xfId="49" applyNumberFormat="1" applyFont="1" applyBorder="1" applyAlignment="1">
      <alignment vertical="center"/>
    </xf>
    <xf numFmtId="196" fontId="77" fillId="0" borderId="0" xfId="49" applyNumberFormat="1" applyFont="1" applyBorder="1" applyAlignment="1">
      <alignment vertical="center"/>
    </xf>
    <xf numFmtId="196" fontId="77" fillId="0" borderId="0" xfId="49" applyNumberFormat="1" applyFont="1" applyBorder="1" applyAlignment="1">
      <alignment/>
    </xf>
    <xf numFmtId="197" fontId="76" fillId="8" borderId="10" xfId="49" applyNumberFormat="1" applyFont="1" applyFill="1" applyBorder="1" applyAlignment="1">
      <alignment horizontal="right" vertical="center"/>
    </xf>
    <xf numFmtId="9" fontId="77" fillId="0" borderId="0" xfId="42" applyFont="1" applyBorder="1" applyAlignment="1">
      <alignment/>
    </xf>
    <xf numFmtId="196" fontId="77" fillId="0" borderId="27" xfId="49" applyNumberFormat="1" applyFont="1" applyBorder="1" applyAlignment="1">
      <alignment/>
    </xf>
    <xf numFmtId="194" fontId="77" fillId="0" borderId="10" xfId="49" applyNumberFormat="1" applyFont="1" applyBorder="1" applyAlignment="1">
      <alignment vertical="center"/>
    </xf>
    <xf numFmtId="194" fontId="77" fillId="0" borderId="17" xfId="49" applyNumberFormat="1" applyFont="1" applyBorder="1" applyAlignment="1">
      <alignment vertical="center"/>
    </xf>
    <xf numFmtId="194" fontId="76" fillId="8" borderId="33" xfId="49" applyNumberFormat="1" applyFont="1" applyFill="1" applyBorder="1" applyAlignment="1">
      <alignment vertical="center"/>
    </xf>
    <xf numFmtId="194" fontId="77" fillId="0" borderId="16" xfId="49" applyNumberFormat="1" applyFont="1" applyBorder="1" applyAlignment="1">
      <alignment vertical="center"/>
    </xf>
    <xf numFmtId="194" fontId="76" fillId="8" borderId="10" xfId="49" applyNumberFormat="1" applyFont="1" applyFill="1" applyBorder="1" applyAlignment="1">
      <alignment vertical="center"/>
    </xf>
    <xf numFmtId="194" fontId="77" fillId="0" borderId="20" xfId="49" applyNumberFormat="1" applyFont="1" applyBorder="1" applyAlignment="1">
      <alignment vertical="center"/>
    </xf>
    <xf numFmtId="194" fontId="77" fillId="0" borderId="28" xfId="49" applyNumberFormat="1" applyFont="1" applyBorder="1" applyAlignment="1">
      <alignment vertical="center"/>
    </xf>
    <xf numFmtId="194" fontId="77" fillId="0" borderId="0" xfId="49" applyNumberFormat="1" applyFont="1" applyAlignment="1">
      <alignment vertical="center"/>
    </xf>
    <xf numFmtId="194" fontId="77" fillId="0" borderId="0" xfId="49" applyNumberFormat="1" applyFont="1" applyBorder="1" applyAlignment="1">
      <alignment vertical="center"/>
    </xf>
    <xf numFmtId="0" fontId="0" fillId="0" borderId="11" xfId="0" applyFill="1" applyBorder="1" applyAlignment="1">
      <alignment vertical="center"/>
    </xf>
    <xf numFmtId="0" fontId="0" fillId="0" borderId="10" xfId="0" applyFill="1" applyBorder="1" applyAlignment="1">
      <alignment vertical="center" wrapText="1"/>
    </xf>
    <xf numFmtId="196" fontId="0" fillId="36" borderId="10" xfId="49" applyNumberFormat="1" applyFont="1" applyFill="1" applyBorder="1" applyAlignment="1">
      <alignment vertical="center"/>
    </xf>
    <xf numFmtId="196" fontId="0" fillId="36" borderId="16" xfId="49" applyNumberFormat="1" applyFont="1" applyFill="1" applyBorder="1" applyAlignment="1">
      <alignment vertical="center"/>
    </xf>
    <xf numFmtId="196" fontId="0" fillId="36" borderId="17" xfId="49" applyNumberFormat="1" applyFont="1" applyFill="1" applyBorder="1" applyAlignment="1">
      <alignment vertical="center"/>
    </xf>
    <xf numFmtId="196" fontId="77" fillId="0" borderId="12" xfId="49" applyNumberFormat="1" applyFont="1" applyBorder="1" applyAlignment="1">
      <alignment vertical="center"/>
    </xf>
    <xf numFmtId="194" fontId="76" fillId="36" borderId="28" xfId="49" applyNumberFormat="1" applyFont="1" applyFill="1" applyBorder="1" applyAlignment="1">
      <alignment vertical="center"/>
    </xf>
    <xf numFmtId="196" fontId="76" fillId="36" borderId="28" xfId="49" applyNumberFormat="1" applyFont="1" applyFill="1" applyBorder="1" applyAlignment="1">
      <alignment vertical="center"/>
    </xf>
    <xf numFmtId="197" fontId="76" fillId="8" borderId="10" xfId="49" applyNumberFormat="1" applyFont="1" applyFill="1" applyBorder="1" applyAlignment="1">
      <alignment vertical="center"/>
    </xf>
    <xf numFmtId="196" fontId="77" fillId="36" borderId="10" xfId="49" applyNumberFormat="1" applyFont="1" applyFill="1" applyBorder="1" applyAlignment="1">
      <alignment vertical="center"/>
    </xf>
    <xf numFmtId="196" fontId="76" fillId="8" borderId="33" xfId="49" applyNumberFormat="1" applyFont="1" applyFill="1" applyBorder="1" applyAlignment="1">
      <alignment vertical="center"/>
    </xf>
    <xf numFmtId="196" fontId="76" fillId="8" borderId="16" xfId="49" applyNumberFormat="1" applyFont="1" applyFill="1" applyBorder="1" applyAlignment="1">
      <alignment vertical="center"/>
    </xf>
    <xf numFmtId="196" fontId="0" fillId="0" borderId="0" xfId="49" applyNumberFormat="1" applyFont="1" applyBorder="1" applyAlignment="1">
      <alignment vertical="center"/>
    </xf>
    <xf numFmtId="196" fontId="72" fillId="0" borderId="0" xfId="49" applyNumberFormat="1" applyFont="1" applyBorder="1" applyAlignment="1">
      <alignment vertical="center"/>
    </xf>
    <xf numFmtId="196" fontId="0" fillId="0" borderId="0" xfId="49" applyNumberFormat="1" applyFont="1" applyBorder="1" applyAlignment="1">
      <alignment/>
    </xf>
    <xf numFmtId="196" fontId="0" fillId="0" borderId="0" xfId="49" applyNumberFormat="1" applyFont="1" applyBorder="1" applyAlignment="1">
      <alignment horizontal="right"/>
    </xf>
    <xf numFmtId="196" fontId="76" fillId="8" borderId="34" xfId="49" applyNumberFormat="1" applyFont="1" applyFill="1" applyBorder="1" applyAlignment="1">
      <alignment vertical="center"/>
    </xf>
    <xf numFmtId="196" fontId="77" fillId="0" borderId="21" xfId="49" applyNumberFormat="1" applyFont="1" applyBorder="1" applyAlignment="1">
      <alignment vertical="center"/>
    </xf>
    <xf numFmtId="176" fontId="77" fillId="0" borderId="12" xfId="62" applyNumberFormat="1" applyFont="1" applyFill="1" applyBorder="1" applyAlignment="1">
      <alignment vertical="center"/>
      <protection/>
    </xf>
    <xf numFmtId="176" fontId="77" fillId="0" borderId="0" xfId="62" applyNumberFormat="1" applyFont="1" applyFill="1" applyBorder="1" applyAlignment="1">
      <alignment vertical="center"/>
      <protection/>
    </xf>
    <xf numFmtId="0" fontId="0" fillId="0" borderId="11" xfId="62" applyFont="1" applyBorder="1" applyAlignment="1">
      <alignment horizontal="left" vertical="center" wrapText="1"/>
      <protection/>
    </xf>
    <xf numFmtId="0" fontId="0" fillId="0" borderId="14" xfId="62" applyFont="1" applyBorder="1" applyAlignment="1">
      <alignment horizontal="left" vertical="center" wrapText="1"/>
      <protection/>
    </xf>
    <xf numFmtId="0" fontId="0" fillId="0" borderId="14" xfId="62" applyFont="1" applyBorder="1" applyAlignment="1">
      <alignment vertical="center" wrapText="1"/>
      <protection/>
    </xf>
    <xf numFmtId="0" fontId="0" fillId="0" borderId="15" xfId="62" applyFont="1" applyBorder="1" applyAlignment="1">
      <alignment vertical="center" wrapText="1"/>
      <protection/>
    </xf>
    <xf numFmtId="0" fontId="80" fillId="0" borderId="14" xfId="43" applyFont="1" applyBorder="1" applyAlignment="1" applyProtection="1">
      <alignment horizontal="left" vertical="center" wrapText="1"/>
      <protection/>
    </xf>
    <xf numFmtId="0" fontId="80" fillId="0" borderId="15" xfId="43" applyFont="1" applyBorder="1" applyAlignment="1" applyProtection="1">
      <alignment horizontal="left" vertical="center" wrapText="1"/>
      <protection/>
    </xf>
    <xf numFmtId="176" fontId="77" fillId="0" borderId="13" xfId="62" applyNumberFormat="1" applyFont="1" applyFill="1" applyBorder="1" applyAlignment="1">
      <alignment vertical="center"/>
      <protection/>
    </xf>
    <xf numFmtId="176" fontId="77" fillId="0" borderId="27" xfId="62" applyNumberFormat="1" applyFont="1" applyFill="1" applyBorder="1" applyAlignment="1">
      <alignment vertical="center"/>
      <protection/>
    </xf>
    <xf numFmtId="176" fontId="77" fillId="0" borderId="11" xfId="62" applyNumberFormat="1" applyFont="1" applyFill="1" applyBorder="1" applyAlignment="1">
      <alignment horizontal="right" vertical="center"/>
      <protection/>
    </xf>
    <xf numFmtId="176" fontId="77" fillId="0" borderId="14" xfId="62" applyNumberFormat="1" applyFont="1" applyFill="1" applyBorder="1" applyAlignment="1">
      <alignment horizontal="right" vertical="center"/>
      <protection/>
    </xf>
    <xf numFmtId="0" fontId="77" fillId="37" borderId="11" xfId="62" applyFont="1" applyFill="1" applyBorder="1" applyAlignment="1">
      <alignment horizontal="center" vertical="center"/>
      <protection/>
    </xf>
    <xf numFmtId="0" fontId="77" fillId="37" borderId="14" xfId="62" applyFont="1" applyFill="1" applyBorder="1" applyAlignment="1">
      <alignment horizontal="center" vertical="center"/>
      <protection/>
    </xf>
    <xf numFmtId="0" fontId="77" fillId="37" borderId="15" xfId="62" applyFont="1" applyFill="1" applyBorder="1" applyAlignment="1">
      <alignment horizontal="center" vertical="center"/>
      <protection/>
    </xf>
    <xf numFmtId="176" fontId="77" fillId="0" borderId="18" xfId="62" applyNumberFormat="1" applyFont="1" applyFill="1" applyBorder="1" applyAlignment="1">
      <alignment vertical="center"/>
      <protection/>
    </xf>
    <xf numFmtId="176" fontId="77" fillId="0" borderId="19" xfId="62" applyNumberFormat="1" applyFont="1" applyFill="1" applyBorder="1" applyAlignment="1">
      <alignment vertical="center"/>
      <protection/>
    </xf>
    <xf numFmtId="202" fontId="77" fillId="0" borderId="12" xfId="62" applyNumberFormat="1" applyFont="1" applyFill="1" applyBorder="1" applyAlignment="1">
      <alignment vertical="center"/>
      <protection/>
    </xf>
    <xf numFmtId="202" fontId="77" fillId="0" borderId="0" xfId="62" applyNumberFormat="1" applyFont="1" applyFill="1" applyBorder="1" applyAlignment="1">
      <alignment vertical="center"/>
      <protection/>
    </xf>
    <xf numFmtId="201" fontId="77" fillId="0" borderId="12" xfId="62" applyNumberFormat="1" applyFont="1" applyFill="1" applyBorder="1" applyAlignment="1">
      <alignment horizontal="right" vertical="center"/>
      <protection/>
    </xf>
    <xf numFmtId="201" fontId="77" fillId="0" borderId="0" xfId="62" applyNumberFormat="1" applyFont="1" applyFill="1" applyBorder="1" applyAlignment="1">
      <alignment horizontal="right" vertical="center"/>
      <protection/>
    </xf>
    <xf numFmtId="176" fontId="81" fillId="0" borderId="11" xfId="62" applyNumberFormat="1" applyFont="1" applyBorder="1" applyAlignment="1">
      <alignment horizontal="center" vertical="center" shrinkToFit="1"/>
      <protection/>
    </xf>
    <xf numFmtId="0" fontId="81" fillId="0" borderId="14" xfId="62" applyFont="1" applyBorder="1" applyAlignment="1">
      <alignment horizontal="center" vertical="center" shrinkToFit="1"/>
      <protection/>
    </xf>
    <xf numFmtId="0" fontId="81" fillId="0" borderId="15" xfId="62" applyFont="1" applyBorder="1" applyAlignment="1">
      <alignment horizontal="center" vertical="center" shrinkToFit="1"/>
      <protection/>
    </xf>
    <xf numFmtId="180" fontId="77" fillId="0" borderId="11" xfId="62" applyNumberFormat="1" applyFont="1" applyBorder="1" applyAlignment="1">
      <alignment horizontal="right" vertical="center"/>
      <protection/>
    </xf>
    <xf numFmtId="180" fontId="77" fillId="0" borderId="14" xfId="62" applyNumberFormat="1" applyFont="1" applyBorder="1" applyAlignment="1">
      <alignment horizontal="right" vertical="center"/>
      <protection/>
    </xf>
    <xf numFmtId="180" fontId="77" fillId="0" borderId="15" xfId="62" applyNumberFormat="1" applyFont="1" applyBorder="1" applyAlignment="1">
      <alignment horizontal="right" vertical="center"/>
      <protection/>
    </xf>
    <xf numFmtId="180" fontId="77" fillId="0" borderId="11" xfId="62" applyNumberFormat="1" applyFont="1" applyFill="1" applyBorder="1" applyAlignment="1">
      <alignment horizontal="right" vertical="center"/>
      <protection/>
    </xf>
    <xf numFmtId="180" fontId="77" fillId="0" borderId="14" xfId="62" applyNumberFormat="1" applyFont="1" applyFill="1" applyBorder="1" applyAlignment="1">
      <alignment horizontal="right" vertical="center"/>
      <protection/>
    </xf>
    <xf numFmtId="180" fontId="77" fillId="0" borderId="15" xfId="62" applyNumberFormat="1" applyFont="1" applyFill="1" applyBorder="1" applyAlignment="1">
      <alignment horizontal="right" vertical="center"/>
      <protection/>
    </xf>
    <xf numFmtId="176" fontId="81" fillId="0" borderId="11" xfId="62" applyNumberFormat="1" applyFont="1" applyBorder="1" applyAlignment="1">
      <alignment horizontal="center" vertical="center"/>
      <protection/>
    </xf>
    <xf numFmtId="0" fontId="81" fillId="0" borderId="14" xfId="62" applyFont="1" applyBorder="1" applyAlignment="1">
      <alignment horizontal="center" vertical="center"/>
      <protection/>
    </xf>
    <xf numFmtId="0" fontId="81" fillId="0" borderId="15" xfId="62" applyFont="1" applyBorder="1" applyAlignment="1">
      <alignment horizontal="center" vertical="center"/>
      <protection/>
    </xf>
    <xf numFmtId="176" fontId="77" fillId="0" borderId="11" xfId="62" applyNumberFormat="1" applyFont="1" applyBorder="1" applyAlignment="1">
      <alignment horizontal="right" vertical="center"/>
      <protection/>
    </xf>
    <xf numFmtId="176" fontId="77" fillId="0" borderId="14" xfId="62" applyNumberFormat="1" applyFont="1" applyBorder="1" applyAlignment="1">
      <alignment horizontal="right" vertical="center"/>
      <protection/>
    </xf>
    <xf numFmtId="0" fontId="0" fillId="0" borderId="11" xfId="62" applyFont="1" applyBorder="1" applyAlignment="1">
      <alignment vertical="center" wrapText="1"/>
      <protection/>
    </xf>
    <xf numFmtId="180" fontId="77" fillId="0" borderId="18" xfId="62" applyNumberFormat="1" applyFont="1" applyBorder="1" applyAlignment="1">
      <alignment horizontal="right" vertical="center"/>
      <protection/>
    </xf>
    <xf numFmtId="180" fontId="77" fillId="0" borderId="19" xfId="62" applyNumberFormat="1" applyFont="1" applyBorder="1" applyAlignment="1">
      <alignment horizontal="right" vertical="center"/>
      <protection/>
    </xf>
    <xf numFmtId="180" fontId="77" fillId="0" borderId="29" xfId="62" applyNumberFormat="1" applyFont="1" applyBorder="1" applyAlignment="1">
      <alignment horizontal="right" vertical="center"/>
      <protection/>
    </xf>
    <xf numFmtId="0" fontId="82" fillId="0" borderId="10" xfId="43" applyFont="1" applyBorder="1" applyAlignment="1" applyProtection="1">
      <alignment horizontal="left" vertical="center" wrapText="1"/>
      <protection/>
    </xf>
    <xf numFmtId="0" fontId="82" fillId="0" borderId="10" xfId="43" applyFont="1" applyBorder="1" applyAlignment="1" applyProtection="1">
      <alignment vertical="center" wrapText="1"/>
      <protection/>
    </xf>
    <xf numFmtId="0" fontId="7" fillId="0" borderId="27" xfId="62" applyFont="1" applyBorder="1" applyAlignment="1">
      <alignment horizontal="left" vertical="center"/>
      <protection/>
    </xf>
    <xf numFmtId="0" fontId="5" fillId="0" borderId="27" xfId="62" applyFont="1" applyBorder="1" applyAlignment="1">
      <alignment vertical="center"/>
      <protection/>
    </xf>
    <xf numFmtId="0" fontId="63" fillId="34" borderId="10" xfId="62" applyFont="1" applyFill="1" applyBorder="1" applyAlignment="1">
      <alignment vertical="center" wrapText="1"/>
      <protection/>
    </xf>
    <xf numFmtId="0" fontId="75" fillId="0" borderId="19" xfId="62" applyFont="1" applyBorder="1" applyAlignment="1">
      <alignment vertical="center" wrapText="1"/>
      <protection/>
    </xf>
    <xf numFmtId="0" fontId="83" fillId="0" borderId="0" xfId="62" applyFont="1" applyAlignment="1">
      <alignment horizontal="center" vertical="center" wrapText="1"/>
      <protection/>
    </xf>
    <xf numFmtId="0" fontId="84" fillId="0" borderId="0" xfId="62" applyFont="1" applyAlignment="1">
      <alignment vertical="center" wrapText="1"/>
      <protection/>
    </xf>
    <xf numFmtId="0" fontId="85" fillId="0" borderId="27" xfId="62" applyFont="1" applyBorder="1" applyAlignment="1">
      <alignment horizontal="right" vertical="center" wrapText="1"/>
      <protection/>
    </xf>
    <xf numFmtId="0" fontId="63" fillId="34" borderId="10" xfId="62" applyFont="1" applyFill="1" applyBorder="1" applyAlignment="1">
      <alignment horizontal="left" vertical="center"/>
      <protection/>
    </xf>
    <xf numFmtId="0" fontId="82" fillId="0" borderId="10" xfId="43" applyFont="1" applyFill="1" applyBorder="1" applyAlignment="1" applyProtection="1">
      <alignment horizontal="left" vertical="center" wrapText="1"/>
      <protection/>
    </xf>
    <xf numFmtId="0" fontId="63" fillId="34" borderId="10" xfId="62" applyFont="1" applyFill="1" applyBorder="1" applyAlignment="1">
      <alignment horizontal="left" vertical="center" wrapText="1"/>
      <protection/>
    </xf>
    <xf numFmtId="0" fontId="86" fillId="0" borderId="14" xfId="43" applyFont="1" applyBorder="1" applyAlignment="1" applyProtection="1">
      <alignment horizontal="left" vertical="center" wrapText="1"/>
      <protection/>
    </xf>
    <xf numFmtId="0" fontId="77" fillId="0" borderId="18" xfId="62" applyFont="1" applyBorder="1" applyAlignment="1">
      <alignment horizontal="center" vertical="center" shrinkToFit="1"/>
      <protection/>
    </xf>
    <xf numFmtId="0" fontId="77" fillId="0" borderId="19" xfId="62" applyFont="1" applyBorder="1" applyAlignment="1">
      <alignment horizontal="center" vertical="center" shrinkToFit="1"/>
      <protection/>
    </xf>
    <xf numFmtId="0" fontId="77" fillId="0" borderId="29" xfId="62" applyFont="1" applyBorder="1" applyAlignment="1">
      <alignment horizontal="center" vertical="center" shrinkToFit="1"/>
      <protection/>
    </xf>
    <xf numFmtId="0" fontId="77" fillId="0" borderId="13" xfId="62" applyFont="1" applyBorder="1" applyAlignment="1">
      <alignment horizontal="center" vertical="center" shrinkToFit="1"/>
      <protection/>
    </xf>
    <xf numFmtId="0" fontId="77" fillId="0" borderId="27" xfId="62" applyFont="1" applyBorder="1" applyAlignment="1">
      <alignment horizontal="center" vertical="center" shrinkToFit="1"/>
      <protection/>
    </xf>
    <xf numFmtId="0" fontId="77" fillId="0" borderId="31" xfId="62" applyFont="1" applyBorder="1" applyAlignment="1">
      <alignment horizontal="center" vertical="center" shrinkToFit="1"/>
      <protection/>
    </xf>
    <xf numFmtId="0" fontId="76" fillId="34" borderId="10" xfId="62" applyFont="1" applyFill="1" applyBorder="1" applyAlignment="1">
      <alignment horizontal="left" vertical="center" wrapText="1"/>
      <protection/>
    </xf>
    <xf numFmtId="49" fontId="77" fillId="36" borderId="11" xfId="62" applyNumberFormat="1" applyFont="1" applyFill="1" applyBorder="1" applyAlignment="1">
      <alignment horizontal="left" vertical="center" wrapText="1"/>
      <protection/>
    </xf>
    <xf numFmtId="49" fontId="77" fillId="36" borderId="14" xfId="62" applyNumberFormat="1" applyFont="1" applyFill="1" applyBorder="1" applyAlignment="1">
      <alignment horizontal="left" vertical="center" wrapText="1"/>
      <protection/>
    </xf>
    <xf numFmtId="0" fontId="77" fillId="36" borderId="14" xfId="62" applyFont="1" applyFill="1" applyBorder="1" applyAlignment="1">
      <alignment vertical="center" wrapText="1"/>
      <protection/>
    </xf>
    <xf numFmtId="0" fontId="77" fillId="36" borderId="15" xfId="62" applyFont="1" applyFill="1" applyBorder="1" applyAlignment="1">
      <alignment vertical="center" wrapText="1"/>
      <protection/>
    </xf>
    <xf numFmtId="4" fontId="0" fillId="0" borderId="11" xfId="62" applyNumberFormat="1" applyFont="1" applyBorder="1" applyAlignment="1">
      <alignment horizontal="left" vertical="center" wrapText="1"/>
      <protection/>
    </xf>
    <xf numFmtId="0" fontId="69" fillId="0" borderId="27" xfId="62" applyFont="1" applyBorder="1" applyAlignment="1">
      <alignment horizontal="left" vertical="center"/>
      <protection/>
    </xf>
    <xf numFmtId="0" fontId="75" fillId="0" borderId="27" xfId="62" applyFont="1" applyBorder="1" applyAlignment="1">
      <alignment vertical="center"/>
      <protection/>
    </xf>
    <xf numFmtId="0" fontId="77" fillId="0" borderId="11" xfId="62" applyFont="1" applyBorder="1" applyAlignment="1">
      <alignment horizontal="left" vertical="center" wrapText="1"/>
      <protection/>
    </xf>
    <xf numFmtId="0" fontId="77" fillId="0" borderId="14" xfId="62" applyFont="1" applyBorder="1" applyAlignment="1">
      <alignment horizontal="left" vertical="center" wrapText="1"/>
      <protection/>
    </xf>
    <xf numFmtId="0" fontId="77" fillId="0" borderId="14" xfId="62" applyFont="1" applyBorder="1" applyAlignment="1">
      <alignment vertical="center" wrapText="1"/>
      <protection/>
    </xf>
    <xf numFmtId="0" fontId="77" fillId="0" borderId="15" xfId="62" applyFont="1" applyBorder="1" applyAlignment="1">
      <alignment vertical="center" wrapText="1"/>
      <protection/>
    </xf>
    <xf numFmtId="0" fontId="87" fillId="0" borderId="18" xfId="62" applyFont="1" applyBorder="1" applyAlignment="1">
      <alignment vertical="center" wrapText="1"/>
      <protection/>
    </xf>
    <xf numFmtId="0" fontId="87" fillId="0" borderId="19" xfId="62" applyFont="1" applyBorder="1" applyAlignment="1">
      <alignment vertical="center" wrapText="1"/>
      <protection/>
    </xf>
    <xf numFmtId="0" fontId="87" fillId="0" borderId="29" xfId="62" applyFont="1" applyBorder="1" applyAlignment="1">
      <alignment vertical="center" wrapText="1"/>
      <protection/>
    </xf>
    <xf numFmtId="0" fontId="87" fillId="0" borderId="12" xfId="62" applyFont="1" applyBorder="1" applyAlignment="1">
      <alignment vertical="center" wrapText="1"/>
      <protection/>
    </xf>
    <xf numFmtId="0" fontId="87" fillId="0" borderId="0" xfId="62" applyFont="1" applyAlignment="1">
      <alignment vertical="center" wrapText="1"/>
      <protection/>
    </xf>
    <xf numFmtId="0" fontId="87" fillId="0" borderId="30" xfId="62" applyFont="1" applyBorder="1" applyAlignment="1">
      <alignment vertical="center" wrapText="1"/>
      <protection/>
    </xf>
    <xf numFmtId="0" fontId="87" fillId="0" borderId="27" xfId="62" applyFont="1" applyBorder="1" applyAlignment="1">
      <alignment vertical="center" wrapText="1"/>
      <protection/>
    </xf>
    <xf numFmtId="0" fontId="87" fillId="0" borderId="31" xfId="62" applyFont="1" applyBorder="1" applyAlignment="1">
      <alignment vertical="center" wrapText="1"/>
      <protection/>
    </xf>
    <xf numFmtId="0" fontId="77" fillId="0" borderId="10" xfId="62" applyFont="1" applyBorder="1" applyAlignment="1">
      <alignment horizontal="center" vertical="center"/>
      <protection/>
    </xf>
    <xf numFmtId="178" fontId="77" fillId="0" borderId="11" xfId="62" applyNumberFormat="1" applyFont="1" applyBorder="1" applyAlignment="1">
      <alignment vertical="center"/>
      <protection/>
    </xf>
    <xf numFmtId="178" fontId="77" fillId="0" borderId="14" xfId="62" applyNumberFormat="1" applyFont="1" applyBorder="1" applyAlignment="1">
      <alignment vertical="center"/>
      <protection/>
    </xf>
    <xf numFmtId="176" fontId="77" fillId="0" borderId="14" xfId="62" applyNumberFormat="1" applyFont="1" applyBorder="1" applyAlignment="1">
      <alignment horizontal="center" vertical="center"/>
      <protection/>
    </xf>
    <xf numFmtId="0" fontId="77" fillId="0" borderId="15" xfId="62" applyFont="1" applyBorder="1" applyAlignment="1">
      <alignment horizontal="center" vertical="center"/>
      <protection/>
    </xf>
    <xf numFmtId="0" fontId="63" fillId="34" borderId="12" xfId="62" applyFont="1" applyFill="1" applyBorder="1" applyAlignment="1">
      <alignment horizontal="left" vertical="center" wrapText="1"/>
      <protection/>
    </xf>
    <xf numFmtId="0" fontId="63" fillId="34" borderId="0" xfId="62" applyFont="1" applyFill="1" applyAlignment="1">
      <alignment horizontal="left" vertical="center" wrapText="1"/>
      <protection/>
    </xf>
    <xf numFmtId="0" fontId="63" fillId="34" borderId="30" xfId="62" applyFont="1" applyFill="1" applyBorder="1" applyAlignment="1">
      <alignment horizontal="left" vertical="center" wrapText="1"/>
      <protection/>
    </xf>
    <xf numFmtId="0" fontId="63" fillId="0" borderId="13" xfId="62" applyFont="1" applyBorder="1" applyAlignment="1">
      <alignment horizontal="left" vertical="center" wrapText="1"/>
      <protection/>
    </xf>
    <xf numFmtId="0" fontId="63" fillId="0" borderId="27" xfId="62" applyFont="1" applyBorder="1" applyAlignment="1">
      <alignment horizontal="left" vertical="center" wrapText="1"/>
      <protection/>
    </xf>
    <xf numFmtId="0" fontId="63" fillId="0" borderId="31" xfId="62" applyFont="1" applyBorder="1" applyAlignment="1">
      <alignment horizontal="left" vertical="center" wrapText="1"/>
      <protection/>
    </xf>
    <xf numFmtId="0" fontId="77" fillId="36" borderId="12" xfId="62" applyFont="1" applyFill="1" applyBorder="1" applyAlignment="1">
      <alignment horizontal="left" vertical="center" wrapText="1"/>
      <protection/>
    </xf>
    <xf numFmtId="0" fontId="77" fillId="36" borderId="0" xfId="62" applyFont="1" applyFill="1" applyAlignment="1">
      <alignment vertical="center" wrapText="1"/>
      <protection/>
    </xf>
    <xf numFmtId="0" fontId="77" fillId="36" borderId="30" xfId="62" applyFont="1" applyFill="1" applyBorder="1" applyAlignment="1">
      <alignment vertical="center" wrapText="1"/>
      <protection/>
    </xf>
    <xf numFmtId="0" fontId="87" fillId="36" borderId="13" xfId="62" applyFont="1" applyFill="1" applyBorder="1" applyAlignment="1">
      <alignment horizontal="left" vertical="center" wrapText="1"/>
      <protection/>
    </xf>
    <xf numFmtId="0" fontId="77" fillId="36" borderId="27" xfId="62" applyFont="1" applyFill="1" applyBorder="1" applyAlignment="1">
      <alignment vertical="center" wrapText="1"/>
      <protection/>
    </xf>
    <xf numFmtId="0" fontId="77" fillId="36" borderId="31" xfId="62" applyFont="1" applyFill="1" applyBorder="1" applyAlignment="1">
      <alignment vertical="center" wrapText="1"/>
      <protection/>
    </xf>
    <xf numFmtId="179" fontId="77" fillId="0" borderId="11" xfId="62" applyNumberFormat="1" applyFont="1" applyBorder="1" applyAlignment="1">
      <alignment vertical="center"/>
      <protection/>
    </xf>
    <xf numFmtId="179" fontId="77" fillId="0" borderId="14" xfId="62" applyNumberFormat="1" applyFont="1" applyBorder="1" applyAlignment="1">
      <alignment vertical="center"/>
      <protection/>
    </xf>
    <xf numFmtId="0" fontId="63" fillId="34" borderId="18" xfId="62" applyFont="1" applyFill="1" applyBorder="1" applyAlignment="1">
      <alignment horizontal="left" vertical="center" wrapText="1"/>
      <protection/>
    </xf>
    <xf numFmtId="0" fontId="63" fillId="34" borderId="19" xfId="62" applyFont="1" applyFill="1" applyBorder="1" applyAlignment="1">
      <alignment horizontal="left" vertical="center" wrapText="1"/>
      <protection/>
    </xf>
    <xf numFmtId="0" fontId="63" fillId="34" borderId="29" xfId="62" applyFont="1" applyFill="1" applyBorder="1" applyAlignment="1">
      <alignment horizontal="left" vertical="center" wrapText="1"/>
      <protection/>
    </xf>
    <xf numFmtId="0" fontId="77" fillId="0" borderId="10" xfId="62" applyFont="1" applyBorder="1" applyAlignment="1">
      <alignment vertical="center"/>
      <protection/>
    </xf>
    <xf numFmtId="0" fontId="77" fillId="0" borderId="14" xfId="62" applyFont="1" applyBorder="1" applyAlignment="1">
      <alignment vertical="center"/>
      <protection/>
    </xf>
    <xf numFmtId="176" fontId="77" fillId="0" borderId="11" xfId="62" applyNumberFormat="1" applyFont="1" applyBorder="1" applyAlignment="1">
      <alignment horizontal="center" vertical="center"/>
      <protection/>
    </xf>
    <xf numFmtId="0" fontId="77" fillId="0" borderId="14" xfId="62" applyFont="1" applyBorder="1" applyAlignment="1">
      <alignment horizontal="center" vertical="center"/>
      <protection/>
    </xf>
    <xf numFmtId="0" fontId="63" fillId="34" borderId="13" xfId="62" applyFont="1" applyFill="1" applyBorder="1" applyAlignment="1">
      <alignment horizontal="left" vertical="center" wrapText="1"/>
      <protection/>
    </xf>
    <xf numFmtId="0" fontId="63" fillId="34" borderId="27" xfId="62" applyFont="1" applyFill="1" applyBorder="1" applyAlignment="1">
      <alignment horizontal="left" vertical="center" wrapText="1"/>
      <protection/>
    </xf>
    <xf numFmtId="0" fontId="63" fillId="34" borderId="31" xfId="62" applyFont="1" applyFill="1" applyBorder="1" applyAlignment="1">
      <alignment horizontal="left" vertical="center" wrapText="1"/>
      <protection/>
    </xf>
    <xf numFmtId="0" fontId="88" fillId="34" borderId="11" xfId="62" applyFont="1" applyFill="1" applyBorder="1" applyAlignment="1">
      <alignment vertical="center" wrapText="1"/>
      <protection/>
    </xf>
    <xf numFmtId="0" fontId="88" fillId="34" borderId="14" xfId="62" applyFont="1" applyFill="1" applyBorder="1" applyAlignment="1">
      <alignment vertical="center" wrapText="1"/>
      <protection/>
    </xf>
    <xf numFmtId="0" fontId="88" fillId="34" borderId="15" xfId="62" applyFont="1" applyFill="1" applyBorder="1" applyAlignment="1">
      <alignment vertical="center" wrapText="1"/>
      <protection/>
    </xf>
    <xf numFmtId="176" fontId="81" fillId="0" borderId="11" xfId="62" applyNumberFormat="1" applyFont="1" applyBorder="1" applyAlignment="1">
      <alignment horizontal="center" vertical="center" wrapText="1"/>
      <protection/>
    </xf>
    <xf numFmtId="0" fontId="81" fillId="0" borderId="14" xfId="62" applyFont="1" applyBorder="1" applyAlignment="1">
      <alignment horizontal="center" vertical="center" wrapText="1"/>
      <protection/>
    </xf>
    <xf numFmtId="0" fontId="81" fillId="0" borderId="15" xfId="62" applyFont="1" applyBorder="1" applyAlignment="1">
      <alignment horizontal="center" vertical="center" wrapText="1"/>
      <protection/>
    </xf>
    <xf numFmtId="0" fontId="77" fillId="0" borderId="15" xfId="62" applyFont="1" applyBorder="1" applyAlignment="1">
      <alignment horizontal="left" vertical="center" wrapText="1"/>
      <protection/>
    </xf>
    <xf numFmtId="176" fontId="0" fillId="0" borderId="18" xfId="62" applyNumberFormat="1" applyFont="1" applyBorder="1" applyAlignment="1">
      <alignment vertical="center"/>
      <protection/>
    </xf>
    <xf numFmtId="176" fontId="0" fillId="0" borderId="19" xfId="62" applyNumberFormat="1" applyFont="1" applyBorder="1" applyAlignment="1">
      <alignment vertical="center"/>
      <protection/>
    </xf>
    <xf numFmtId="176" fontId="77" fillId="0" borderId="18" xfId="62" applyNumberFormat="1" applyFont="1" applyBorder="1" applyAlignment="1">
      <alignment vertical="center"/>
      <protection/>
    </xf>
    <xf numFmtId="176" fontId="77" fillId="0" borderId="19" xfId="62" applyNumberFormat="1" applyFont="1" applyBorder="1" applyAlignment="1">
      <alignment vertical="center"/>
      <protection/>
    </xf>
    <xf numFmtId="0" fontId="63" fillId="0" borderId="19" xfId="62" applyFont="1" applyBorder="1" applyAlignment="1">
      <alignment horizontal="left" vertical="center" wrapText="1"/>
      <protection/>
    </xf>
    <xf numFmtId="0" fontId="63" fillId="0" borderId="29" xfId="62" applyFont="1" applyBorder="1" applyAlignment="1">
      <alignment horizontal="left" vertical="center" wrapText="1"/>
      <protection/>
    </xf>
    <xf numFmtId="0" fontId="63" fillId="0" borderId="0" xfId="62" applyFont="1" applyAlignment="1">
      <alignment horizontal="left" vertical="center" wrapText="1"/>
      <protection/>
    </xf>
    <xf numFmtId="0" fontId="63" fillId="0" borderId="30" xfId="62" applyFont="1" applyBorder="1" applyAlignment="1">
      <alignment horizontal="left" vertical="center" wrapText="1"/>
      <protection/>
    </xf>
    <xf numFmtId="176" fontId="78" fillId="0" borderId="18" xfId="62" applyNumberFormat="1" applyFont="1" applyBorder="1" applyAlignment="1">
      <alignment horizontal="center" vertical="center"/>
      <protection/>
    </xf>
    <xf numFmtId="0" fontId="78" fillId="0" borderId="19" xfId="62" applyFont="1" applyBorder="1" applyAlignment="1">
      <alignment horizontal="center" vertical="center"/>
      <protection/>
    </xf>
    <xf numFmtId="0" fontId="78" fillId="0" borderId="29" xfId="62" applyFont="1" applyBorder="1" applyAlignment="1">
      <alignment horizontal="center" vertical="center"/>
      <protection/>
    </xf>
    <xf numFmtId="202" fontId="77" fillId="0" borderId="12" xfId="62" applyNumberFormat="1" applyFont="1" applyBorder="1" applyAlignment="1">
      <alignment vertical="center"/>
      <protection/>
    </xf>
    <xf numFmtId="202" fontId="77" fillId="0" borderId="0" xfId="62" applyNumberFormat="1" applyFont="1" applyBorder="1" applyAlignment="1">
      <alignment vertical="center"/>
      <protection/>
    </xf>
    <xf numFmtId="176" fontId="78" fillId="0" borderId="12" xfId="62" applyNumberFormat="1" applyFont="1" applyBorder="1" applyAlignment="1">
      <alignment horizontal="center" vertical="center"/>
      <protection/>
    </xf>
    <xf numFmtId="0" fontId="78" fillId="0" borderId="0" xfId="62" applyFont="1" applyAlignment="1">
      <alignment horizontal="center" vertical="center"/>
      <protection/>
    </xf>
    <xf numFmtId="0" fontId="78" fillId="0" borderId="30" xfId="62" applyFont="1" applyBorder="1" applyAlignment="1">
      <alignment horizontal="center" vertical="center"/>
      <protection/>
    </xf>
    <xf numFmtId="202" fontId="0" fillId="0" borderId="12" xfId="62" applyNumberFormat="1" applyFont="1" applyBorder="1" applyAlignment="1">
      <alignment vertical="center"/>
      <protection/>
    </xf>
    <xf numFmtId="202" fontId="0" fillId="0" borderId="0" xfId="62" applyNumberFormat="1" applyFont="1" applyBorder="1" applyAlignment="1">
      <alignment vertical="center"/>
      <protection/>
    </xf>
    <xf numFmtId="201" fontId="77" fillId="0" borderId="12" xfId="62" applyNumberFormat="1" applyFont="1" applyBorder="1" applyAlignment="1">
      <alignment horizontal="right" vertical="center"/>
      <protection/>
    </xf>
    <xf numFmtId="201" fontId="77" fillId="0" borderId="0" xfId="62" applyNumberFormat="1" applyFont="1" applyBorder="1" applyAlignment="1">
      <alignment horizontal="right" vertical="center"/>
      <protection/>
    </xf>
    <xf numFmtId="201" fontId="0" fillId="0" borderId="12" xfId="62" applyNumberFormat="1" applyFont="1" applyBorder="1" applyAlignment="1">
      <alignment horizontal="right" vertical="center"/>
      <protection/>
    </xf>
    <xf numFmtId="201" fontId="0" fillId="0" borderId="0" xfId="62" applyNumberFormat="1" applyFont="1" applyBorder="1" applyAlignment="1">
      <alignment horizontal="right" vertical="center"/>
      <protection/>
    </xf>
    <xf numFmtId="176" fontId="77" fillId="0" borderId="12" xfId="62" applyNumberFormat="1" applyFont="1" applyBorder="1" applyAlignment="1">
      <alignment vertical="center"/>
      <protection/>
    </xf>
    <xf numFmtId="176" fontId="77" fillId="0" borderId="0" xfId="62" applyNumberFormat="1" applyFont="1" applyBorder="1" applyAlignment="1">
      <alignment vertical="center"/>
      <protection/>
    </xf>
    <xf numFmtId="176" fontId="78" fillId="0" borderId="13" xfId="62" applyNumberFormat="1" applyFont="1" applyBorder="1" applyAlignment="1">
      <alignment horizontal="center" vertical="center"/>
      <protection/>
    </xf>
    <xf numFmtId="0" fontId="78" fillId="0" borderId="27" xfId="62" applyFont="1" applyBorder="1" applyAlignment="1">
      <alignment horizontal="center" vertical="center"/>
      <protection/>
    </xf>
    <xf numFmtId="0" fontId="78" fillId="0" borderId="31" xfId="62" applyFont="1" applyBorder="1" applyAlignment="1">
      <alignment horizontal="center" vertical="center"/>
      <protection/>
    </xf>
    <xf numFmtId="176" fontId="77" fillId="0" borderId="13" xfId="62" applyNumberFormat="1" applyFont="1" applyBorder="1" applyAlignment="1">
      <alignment vertical="center"/>
      <protection/>
    </xf>
    <xf numFmtId="176" fontId="77" fillId="0" borderId="27" xfId="62" applyNumberFormat="1" applyFont="1" applyBorder="1" applyAlignment="1">
      <alignment vertical="center"/>
      <protection/>
    </xf>
    <xf numFmtId="176" fontId="0" fillId="0" borderId="12" xfId="62" applyNumberFormat="1" applyFont="1" applyBorder="1" applyAlignment="1">
      <alignment vertical="center"/>
      <protection/>
    </xf>
    <xf numFmtId="176" fontId="0" fillId="0" borderId="0" xfId="62" applyNumberFormat="1" applyFont="1" applyBorder="1" applyAlignment="1">
      <alignment vertical="center"/>
      <protection/>
    </xf>
    <xf numFmtId="176" fontId="89" fillId="0" borderId="11" xfId="62" applyNumberFormat="1" applyFont="1" applyBorder="1" applyAlignment="1">
      <alignment horizontal="center" vertical="center" wrapText="1"/>
      <protection/>
    </xf>
    <xf numFmtId="0" fontId="89" fillId="0" borderId="14" xfId="62" applyFont="1" applyBorder="1" applyAlignment="1">
      <alignment horizontal="center" vertical="center" wrapText="1"/>
      <protection/>
    </xf>
    <xf numFmtId="0" fontId="89" fillId="0" borderId="15" xfId="62" applyFont="1" applyBorder="1" applyAlignment="1">
      <alignment horizontal="center" vertical="center" wrapText="1"/>
      <protection/>
    </xf>
    <xf numFmtId="176" fontId="89" fillId="0" borderId="18" xfId="62" applyNumberFormat="1" applyFont="1" applyBorder="1" applyAlignment="1">
      <alignment horizontal="center" vertical="center" wrapText="1"/>
      <protection/>
    </xf>
    <xf numFmtId="176" fontId="89" fillId="0" borderId="19" xfId="62" applyNumberFormat="1" applyFont="1" applyBorder="1" applyAlignment="1">
      <alignment horizontal="center" vertical="center" wrapText="1"/>
      <protection/>
    </xf>
    <xf numFmtId="176" fontId="89" fillId="0" borderId="29" xfId="62" applyNumberFormat="1" applyFont="1" applyBorder="1" applyAlignment="1">
      <alignment horizontal="center" vertical="center" wrapText="1"/>
      <protection/>
    </xf>
    <xf numFmtId="180" fontId="77" fillId="36" borderId="18" xfId="62" applyNumberFormat="1" applyFont="1" applyFill="1" applyBorder="1" applyAlignment="1">
      <alignment horizontal="right" vertical="center"/>
      <protection/>
    </xf>
    <xf numFmtId="180" fontId="77" fillId="36" borderId="19" xfId="62" applyNumberFormat="1" applyFont="1" applyFill="1" applyBorder="1" applyAlignment="1">
      <alignment horizontal="right" vertical="center"/>
      <protection/>
    </xf>
    <xf numFmtId="180" fontId="77" fillId="36" borderId="29" xfId="62" applyNumberFormat="1" applyFont="1" applyFill="1" applyBorder="1" applyAlignment="1">
      <alignment horizontal="right" vertical="center"/>
      <protection/>
    </xf>
    <xf numFmtId="180" fontId="77" fillId="36" borderId="11" xfId="62" applyNumberFormat="1" applyFont="1" applyFill="1" applyBorder="1" applyAlignment="1">
      <alignment horizontal="right" vertical="center"/>
      <protection/>
    </xf>
    <xf numFmtId="180" fontId="77" fillId="36" borderId="14" xfId="62" applyNumberFormat="1" applyFont="1" applyFill="1" applyBorder="1" applyAlignment="1">
      <alignment horizontal="right" vertical="center"/>
      <protection/>
    </xf>
    <xf numFmtId="180" fontId="77" fillId="36" borderId="15" xfId="62" applyNumberFormat="1" applyFont="1" applyFill="1" applyBorder="1" applyAlignment="1">
      <alignment horizontal="right" vertical="center"/>
      <protection/>
    </xf>
    <xf numFmtId="180" fontId="77" fillId="0" borderId="18" xfId="62" applyNumberFormat="1" applyFont="1" applyFill="1" applyBorder="1" applyAlignment="1">
      <alignment horizontal="right" vertical="center"/>
      <protection/>
    </xf>
    <xf numFmtId="180" fontId="77" fillId="0" borderId="19" xfId="62" applyNumberFormat="1" applyFont="1" applyFill="1" applyBorder="1" applyAlignment="1">
      <alignment horizontal="right" vertical="center"/>
      <protection/>
    </xf>
    <xf numFmtId="180" fontId="77" fillId="0" borderId="29" xfId="62" applyNumberFormat="1" applyFont="1" applyFill="1" applyBorder="1" applyAlignment="1">
      <alignment horizontal="right" vertical="center"/>
      <protection/>
    </xf>
    <xf numFmtId="0" fontId="0" fillId="0" borderId="11"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90" fillId="0" borderId="27" xfId="0" applyFont="1" applyBorder="1" applyAlignment="1">
      <alignment horizontal="left" vertical="center" wrapText="1"/>
    </xf>
    <xf numFmtId="0" fontId="90" fillId="0" borderId="0" xfId="0" applyFont="1" applyBorder="1" applyAlignment="1">
      <alignment horizontal="left" vertical="center" wrapText="1"/>
    </xf>
    <xf numFmtId="176" fontId="63" fillId="33" borderId="35" xfId="0" applyNumberFormat="1" applyFont="1" applyFill="1" applyBorder="1" applyAlignment="1">
      <alignment horizontal="left" vertical="center" shrinkToFit="1"/>
    </xf>
    <xf numFmtId="176" fontId="63" fillId="33" borderId="36" xfId="0" applyNumberFormat="1" applyFont="1" applyFill="1" applyBorder="1" applyAlignment="1">
      <alignment horizontal="left" vertical="center" shrinkToFit="1"/>
    </xf>
    <xf numFmtId="176" fontId="63" fillId="33" borderId="23" xfId="0" applyNumberFormat="1" applyFont="1" applyFill="1" applyBorder="1" applyAlignment="1">
      <alignment horizontal="left" vertical="center" shrinkToFit="1"/>
    </xf>
    <xf numFmtId="0" fontId="71" fillId="33" borderId="11" xfId="0" applyFont="1" applyFill="1" applyBorder="1" applyAlignment="1">
      <alignment horizontal="center" vertical="center" wrapText="1" shrinkToFit="1"/>
    </xf>
    <xf numFmtId="0" fontId="71" fillId="33" borderId="14" xfId="0" applyFont="1" applyFill="1" applyBorder="1" applyAlignment="1">
      <alignment horizontal="center" vertical="center" wrapText="1" shrinkToFit="1"/>
    </xf>
    <xf numFmtId="0" fontId="71" fillId="33" borderId="15" xfId="0" applyFont="1" applyFill="1" applyBorder="1" applyAlignment="1">
      <alignment horizontal="center" vertical="center" wrapText="1" shrinkToFit="1"/>
    </xf>
    <xf numFmtId="0" fontId="63" fillId="34" borderId="11" xfId="0" applyFont="1" applyFill="1" applyBorder="1" applyAlignment="1">
      <alignment horizontal="center" vertical="center"/>
    </xf>
    <xf numFmtId="0" fontId="63" fillId="34" borderId="14" xfId="0" applyFont="1" applyFill="1" applyBorder="1" applyAlignment="1">
      <alignment horizontal="center" vertical="center"/>
    </xf>
    <xf numFmtId="0" fontId="63" fillId="34" borderId="15" xfId="0" applyFont="1" applyFill="1" applyBorder="1" applyAlignment="1">
      <alignment horizontal="center" vertical="center"/>
    </xf>
    <xf numFmtId="176" fontId="63" fillId="34" borderId="18" xfId="51" applyNumberFormat="1" applyFont="1" applyFill="1" applyBorder="1" applyAlignment="1">
      <alignment horizontal="center" vertical="center" textRotation="255"/>
    </xf>
    <xf numFmtId="176" fontId="63" fillId="34" borderId="12" xfId="51" applyNumberFormat="1" applyFont="1" applyFill="1" applyBorder="1" applyAlignment="1">
      <alignment horizontal="center" vertical="center" textRotation="255"/>
    </xf>
    <xf numFmtId="176" fontId="63" fillId="34" borderId="13" xfId="51" applyNumberFormat="1" applyFont="1" applyFill="1" applyBorder="1" applyAlignment="1">
      <alignment horizontal="center" vertical="center" textRotation="255"/>
    </xf>
    <xf numFmtId="176" fontId="63" fillId="34" borderId="37" xfId="0" applyNumberFormat="1" applyFont="1" applyFill="1" applyBorder="1" applyAlignment="1">
      <alignment vertical="center"/>
    </xf>
    <xf numFmtId="176" fontId="63" fillId="34" borderId="38" xfId="0" applyNumberFormat="1" applyFont="1" applyFill="1" applyBorder="1" applyAlignment="1">
      <alignment vertical="center"/>
    </xf>
    <xf numFmtId="176" fontId="63" fillId="34" borderId="35" xfId="0" applyNumberFormat="1" applyFont="1" applyFill="1" applyBorder="1" applyAlignment="1">
      <alignment horizontal="left" vertical="center"/>
    </xf>
    <xf numFmtId="176" fontId="63" fillId="34" borderId="36" xfId="0" applyNumberFormat="1" applyFont="1" applyFill="1" applyBorder="1" applyAlignment="1">
      <alignment horizontal="left" vertical="center"/>
    </xf>
    <xf numFmtId="176" fontId="63" fillId="34" borderId="23" xfId="0" applyNumberFormat="1" applyFont="1" applyFill="1" applyBorder="1" applyAlignment="1">
      <alignment horizontal="left" vertical="center"/>
    </xf>
    <xf numFmtId="176" fontId="63" fillId="34" borderId="18" xfId="0" applyNumberFormat="1" applyFont="1" applyFill="1" applyBorder="1" applyAlignment="1">
      <alignment horizontal="center" vertical="center" textRotation="255"/>
    </xf>
    <xf numFmtId="176" fontId="63" fillId="34" borderId="12" xfId="0" applyNumberFormat="1" applyFont="1" applyFill="1" applyBorder="1" applyAlignment="1">
      <alignment horizontal="center" vertical="center" textRotation="255"/>
    </xf>
    <xf numFmtId="176" fontId="63" fillId="34" borderId="32" xfId="0" applyNumberFormat="1" applyFont="1" applyFill="1" applyBorder="1" applyAlignment="1">
      <alignment horizontal="center" vertical="center" textRotation="255"/>
    </xf>
    <xf numFmtId="176" fontId="63" fillId="33" borderId="39" xfId="0" applyNumberFormat="1" applyFont="1" applyFill="1" applyBorder="1" applyAlignment="1">
      <alignment horizontal="left" vertical="center" wrapText="1"/>
    </xf>
    <xf numFmtId="176" fontId="63" fillId="33" borderId="25" xfId="0" applyNumberFormat="1" applyFont="1" applyFill="1" applyBorder="1" applyAlignment="1">
      <alignment horizontal="left" vertical="center" wrapText="1"/>
    </xf>
    <xf numFmtId="176" fontId="63" fillId="33" borderId="26" xfId="0" applyNumberFormat="1" applyFont="1" applyFill="1" applyBorder="1" applyAlignment="1">
      <alignment horizontal="left" vertical="center" wrapText="1"/>
    </xf>
    <xf numFmtId="176" fontId="91" fillId="33" borderId="11" xfId="0" applyNumberFormat="1" applyFont="1" applyFill="1" applyBorder="1" applyAlignment="1">
      <alignment horizontal="left" vertical="center" wrapText="1"/>
    </xf>
    <xf numFmtId="176" fontId="91" fillId="33" borderId="15" xfId="0" applyNumberFormat="1" applyFont="1" applyFill="1" applyBorder="1" applyAlignment="1">
      <alignment horizontal="left" vertical="center" wrapText="1"/>
    </xf>
    <xf numFmtId="176" fontId="63" fillId="33" borderId="18" xfId="0" applyNumberFormat="1" applyFont="1" applyFill="1" applyBorder="1" applyAlignment="1">
      <alignment horizontal="left" vertical="center" wrapText="1"/>
    </xf>
    <xf numFmtId="176" fontId="63" fillId="33" borderId="19" xfId="0" applyNumberFormat="1" applyFont="1" applyFill="1" applyBorder="1" applyAlignment="1">
      <alignment horizontal="left" vertical="center" wrapText="1"/>
    </xf>
    <xf numFmtId="176" fontId="63" fillId="33" borderId="29" xfId="0" applyNumberFormat="1" applyFont="1" applyFill="1" applyBorder="1" applyAlignment="1">
      <alignment horizontal="left" vertical="center" wrapText="1"/>
    </xf>
    <xf numFmtId="176" fontId="91" fillId="33" borderId="37" xfId="0" applyNumberFormat="1" applyFont="1" applyFill="1" applyBorder="1" applyAlignment="1">
      <alignment vertical="center" wrapText="1"/>
    </xf>
    <xf numFmtId="176" fontId="91" fillId="33" borderId="38" xfId="0" applyNumberFormat="1" applyFont="1" applyFill="1" applyBorder="1" applyAlignment="1">
      <alignment vertical="center" wrapText="1"/>
    </xf>
    <xf numFmtId="176" fontId="91" fillId="33" borderId="11" xfId="0" applyNumberFormat="1" applyFont="1" applyFill="1" applyBorder="1" applyAlignment="1">
      <alignment horizontal="left" vertical="center"/>
    </xf>
    <xf numFmtId="176" fontId="91" fillId="33" borderId="15" xfId="0" applyNumberFormat="1" applyFont="1" applyFill="1" applyBorder="1" applyAlignment="1">
      <alignment horizontal="left" vertical="center"/>
    </xf>
    <xf numFmtId="176" fontId="63" fillId="34" borderId="17" xfId="0" applyNumberFormat="1" applyFont="1" applyFill="1" applyBorder="1" applyAlignment="1">
      <alignment horizontal="center" vertical="center" textRotation="255" wrapText="1"/>
    </xf>
    <xf numFmtId="176" fontId="63" fillId="34" borderId="20" xfId="0" applyNumberFormat="1" applyFont="1" applyFill="1" applyBorder="1" applyAlignment="1">
      <alignment horizontal="center" vertical="center" textRotation="255" wrapText="1"/>
    </xf>
    <xf numFmtId="176" fontId="63" fillId="34" borderId="40" xfId="0" applyNumberFormat="1" applyFont="1" applyFill="1" applyBorder="1" applyAlignment="1">
      <alignment horizontal="center" vertical="center" textRotation="255" wrapText="1"/>
    </xf>
    <xf numFmtId="176" fontId="63" fillId="34" borderId="11" xfId="0" applyNumberFormat="1" applyFont="1" applyFill="1" applyBorder="1" applyAlignment="1">
      <alignment vertical="center"/>
    </xf>
    <xf numFmtId="176" fontId="63" fillId="34" borderId="15" xfId="0" applyNumberFormat="1" applyFont="1" applyFill="1" applyBorder="1" applyAlignment="1">
      <alignment vertical="center"/>
    </xf>
    <xf numFmtId="176" fontId="63" fillId="33" borderId="35" xfId="51" applyNumberFormat="1" applyFont="1" applyFill="1" applyBorder="1" applyAlignment="1">
      <alignment horizontal="left" vertical="center" wrapText="1"/>
    </xf>
    <xf numFmtId="176" fontId="63" fillId="33" borderId="36" xfId="51" applyNumberFormat="1" applyFont="1" applyFill="1" applyBorder="1" applyAlignment="1">
      <alignment horizontal="left" vertical="center" wrapText="1"/>
    </xf>
    <xf numFmtId="176" fontId="63" fillId="33" borderId="23" xfId="51" applyNumberFormat="1" applyFont="1" applyFill="1" applyBorder="1" applyAlignment="1">
      <alignment horizontal="left" vertical="center" wrapText="1"/>
    </xf>
    <xf numFmtId="176" fontId="63" fillId="33" borderId="18" xfId="0" applyNumberFormat="1" applyFont="1" applyFill="1" applyBorder="1" applyAlignment="1">
      <alignment horizontal="left" vertical="center"/>
    </xf>
    <xf numFmtId="176" fontId="63" fillId="33" borderId="19" xfId="0" applyNumberFormat="1" applyFont="1" applyFill="1" applyBorder="1" applyAlignment="1">
      <alignment horizontal="left" vertical="center"/>
    </xf>
    <xf numFmtId="176" fontId="63" fillId="33" borderId="29" xfId="0" applyNumberFormat="1" applyFont="1" applyFill="1" applyBorder="1" applyAlignment="1">
      <alignment horizontal="left" vertical="center"/>
    </xf>
    <xf numFmtId="176" fontId="91" fillId="33" borderId="11" xfId="0" applyNumberFormat="1" applyFont="1" applyFill="1" applyBorder="1" applyAlignment="1">
      <alignment vertical="center" shrinkToFit="1"/>
    </xf>
    <xf numFmtId="176" fontId="91" fillId="33" borderId="15" xfId="0" applyNumberFormat="1" applyFont="1" applyFill="1" applyBorder="1" applyAlignment="1">
      <alignment vertical="center" shrinkToFit="1"/>
    </xf>
    <xf numFmtId="176" fontId="91" fillId="33" borderId="11" xfId="0" applyNumberFormat="1" applyFont="1" applyFill="1" applyBorder="1" applyAlignment="1">
      <alignment horizontal="left" vertical="top"/>
    </xf>
    <xf numFmtId="176" fontId="91" fillId="33" borderId="15" xfId="0" applyNumberFormat="1" applyFont="1" applyFill="1" applyBorder="1" applyAlignment="1">
      <alignment horizontal="left" vertical="top"/>
    </xf>
    <xf numFmtId="176" fontId="91" fillId="33" borderId="37" xfId="0" applyNumberFormat="1" applyFont="1" applyFill="1" applyBorder="1" applyAlignment="1">
      <alignment vertical="center"/>
    </xf>
    <xf numFmtId="176" fontId="91" fillId="33" borderId="38" xfId="0" applyNumberFormat="1" applyFont="1" applyFill="1" applyBorder="1" applyAlignment="1">
      <alignment vertical="center"/>
    </xf>
    <xf numFmtId="176" fontId="91" fillId="33" borderId="11" xfId="0" applyNumberFormat="1" applyFont="1" applyFill="1" applyBorder="1" applyAlignment="1">
      <alignment vertical="center"/>
    </xf>
    <xf numFmtId="176" fontId="91" fillId="33" borderId="15" xfId="0" applyNumberFormat="1" applyFont="1" applyFill="1" applyBorder="1" applyAlignment="1">
      <alignment vertical="center"/>
    </xf>
    <xf numFmtId="176" fontId="63" fillId="34" borderId="11" xfId="51" applyNumberFormat="1" applyFont="1" applyFill="1" applyBorder="1" applyAlignment="1">
      <alignment vertical="center"/>
    </xf>
    <xf numFmtId="176" fontId="63" fillId="34" borderId="15" xfId="51" applyNumberFormat="1" applyFont="1" applyFill="1" applyBorder="1" applyAlignment="1">
      <alignment vertical="center"/>
    </xf>
    <xf numFmtId="176" fontId="91" fillId="33" borderId="11" xfId="0" applyNumberFormat="1" applyFont="1" applyFill="1" applyBorder="1" applyAlignment="1">
      <alignment vertical="center" wrapText="1"/>
    </xf>
    <xf numFmtId="176" fontId="91" fillId="33" borderId="15" xfId="0" applyNumberFormat="1" applyFont="1" applyFill="1" applyBorder="1" applyAlignment="1">
      <alignment vertical="center" wrapText="1"/>
    </xf>
    <xf numFmtId="176" fontId="63" fillId="34" borderId="11" xfId="0" applyNumberFormat="1" applyFont="1" applyFill="1" applyBorder="1" applyAlignment="1">
      <alignment vertical="center" shrinkToFit="1"/>
    </xf>
    <xf numFmtId="176" fontId="63" fillId="34" borderId="15" xfId="0" applyNumberFormat="1" applyFont="1" applyFill="1" applyBorder="1" applyAlignment="1">
      <alignment vertical="center" shrinkToFit="1"/>
    </xf>
    <xf numFmtId="176" fontId="63" fillId="34" borderId="22" xfId="51" applyNumberFormat="1" applyFont="1" applyFill="1" applyBorder="1" applyAlignment="1">
      <alignment horizontal="center" vertical="center" textRotation="255" wrapText="1"/>
    </xf>
    <xf numFmtId="176" fontId="63" fillId="34" borderId="20" xfId="51" applyNumberFormat="1" applyFont="1" applyFill="1" applyBorder="1" applyAlignment="1">
      <alignment horizontal="center" vertical="center" textRotation="255" wrapText="1"/>
    </xf>
    <xf numFmtId="176" fontId="63" fillId="34" borderId="16" xfId="51" applyNumberFormat="1" applyFont="1" applyFill="1" applyBorder="1" applyAlignment="1">
      <alignment horizontal="center" vertical="center" textRotation="255" wrapText="1"/>
    </xf>
    <xf numFmtId="176" fontId="92" fillId="34" borderId="22" xfId="51" applyNumberFormat="1" applyFont="1" applyFill="1" applyBorder="1" applyAlignment="1">
      <alignment horizontal="center" vertical="center" textRotation="255" shrinkToFit="1"/>
    </xf>
    <xf numFmtId="176" fontId="92" fillId="34" borderId="20" xfId="51" applyNumberFormat="1" applyFont="1" applyFill="1" applyBorder="1" applyAlignment="1">
      <alignment horizontal="center" vertical="center" textRotation="255" shrinkToFit="1"/>
    </xf>
    <xf numFmtId="176" fontId="92" fillId="34" borderId="16" xfId="51" applyNumberFormat="1" applyFont="1" applyFill="1" applyBorder="1" applyAlignment="1">
      <alignment horizontal="center" vertical="center" textRotation="255" shrinkToFit="1"/>
    </xf>
    <xf numFmtId="176" fontId="63" fillId="34" borderId="37" xfId="51" applyNumberFormat="1" applyFont="1" applyFill="1" applyBorder="1" applyAlignment="1">
      <alignment vertical="center"/>
    </xf>
    <xf numFmtId="176" fontId="63" fillId="34" borderId="38" xfId="51" applyNumberFormat="1" applyFont="1" applyFill="1" applyBorder="1" applyAlignment="1">
      <alignment vertical="center"/>
    </xf>
    <xf numFmtId="176" fontId="91" fillId="33" borderId="11" xfId="0" applyNumberFormat="1" applyFont="1" applyFill="1" applyBorder="1" applyAlignment="1">
      <alignment horizontal="left" vertical="center" shrinkToFit="1"/>
    </xf>
    <xf numFmtId="176" fontId="91" fillId="33" borderId="15" xfId="0" applyNumberFormat="1" applyFont="1" applyFill="1" applyBorder="1" applyAlignment="1">
      <alignment horizontal="left" vertical="center" shrinkToFit="1"/>
    </xf>
    <xf numFmtId="176" fontId="63" fillId="34" borderId="16" xfId="0" applyNumberFormat="1" applyFont="1" applyFill="1" applyBorder="1" applyAlignment="1">
      <alignment horizontal="center" vertical="center" textRotation="255" wrapText="1"/>
    </xf>
    <xf numFmtId="0" fontId="63" fillId="33" borderId="17" xfId="0" applyFont="1" applyFill="1" applyBorder="1" applyAlignment="1">
      <alignment horizontal="center" vertical="center" wrapText="1"/>
    </xf>
    <xf numFmtId="0" fontId="63" fillId="33" borderId="20" xfId="0" applyFont="1" applyFill="1" applyBorder="1" applyAlignment="1">
      <alignment horizontal="center" vertical="center" wrapText="1"/>
    </xf>
    <xf numFmtId="0" fontId="63" fillId="33" borderId="13" xfId="0" applyFont="1" applyFill="1" applyBorder="1" applyAlignment="1">
      <alignment horizontal="center" vertical="center" wrapText="1"/>
    </xf>
    <xf numFmtId="0" fontId="91" fillId="33" borderId="18" xfId="0" applyFont="1" applyFill="1" applyBorder="1" applyAlignment="1">
      <alignment vertical="center" shrinkToFit="1"/>
    </xf>
    <xf numFmtId="0" fontId="91" fillId="33" borderId="29" xfId="0" applyFont="1" applyFill="1" applyBorder="1" applyAlignment="1">
      <alignment vertical="center" shrinkToFit="1"/>
    </xf>
    <xf numFmtId="0" fontId="63" fillId="33" borderId="12" xfId="0" applyFont="1" applyFill="1" applyBorder="1" applyAlignment="1">
      <alignment horizontal="center" vertical="center" wrapText="1"/>
    </xf>
    <xf numFmtId="176" fontId="63" fillId="33" borderId="41" xfId="0" applyNumberFormat="1" applyFont="1" applyFill="1" applyBorder="1" applyAlignment="1">
      <alignment horizontal="left" vertical="center" shrinkToFit="1"/>
    </xf>
    <xf numFmtId="0" fontId="63" fillId="33" borderId="35" xfId="0" applyFont="1" applyFill="1" applyBorder="1" applyAlignment="1">
      <alignment vertical="center" shrinkToFit="1"/>
    </xf>
    <xf numFmtId="0" fontId="63" fillId="33" borderId="36" xfId="0" applyFont="1" applyFill="1" applyBorder="1" applyAlignment="1">
      <alignment vertical="center" shrinkToFit="1"/>
    </xf>
    <xf numFmtId="0" fontId="63" fillId="33" borderId="23" xfId="0" applyFont="1" applyFill="1" applyBorder="1" applyAlignment="1">
      <alignment vertical="center" shrinkToFit="1"/>
    </xf>
    <xf numFmtId="176" fontId="63" fillId="33" borderId="35" xfId="0" applyNumberFormat="1" applyFont="1" applyFill="1" applyBorder="1" applyAlignment="1">
      <alignment horizontal="left" vertical="center"/>
    </xf>
    <xf numFmtId="176" fontId="63" fillId="33" borderId="36" xfId="0" applyNumberFormat="1" applyFont="1" applyFill="1" applyBorder="1" applyAlignment="1">
      <alignment horizontal="left" vertical="center"/>
    </xf>
    <xf numFmtId="176" fontId="63" fillId="33" borderId="23" xfId="0" applyNumberFormat="1" applyFont="1" applyFill="1" applyBorder="1" applyAlignment="1">
      <alignment horizontal="left" vertical="center"/>
    </xf>
    <xf numFmtId="0" fontId="91" fillId="33" borderId="11" xfId="0" applyFont="1" applyFill="1" applyBorder="1" applyAlignment="1">
      <alignment vertical="center" shrinkToFit="1"/>
    </xf>
    <xf numFmtId="0" fontId="91" fillId="33" borderId="15" xfId="0" applyFont="1" applyFill="1" applyBorder="1" applyAlignment="1">
      <alignment vertical="center" shrinkToFit="1"/>
    </xf>
    <xf numFmtId="0" fontId="76" fillId="33" borderId="37" xfId="0" applyFont="1" applyFill="1" applyBorder="1" applyAlignment="1">
      <alignment horizontal="left" shrinkToFit="1"/>
    </xf>
    <xf numFmtId="0" fontId="76" fillId="33" borderId="42" xfId="0" applyFont="1" applyFill="1" applyBorder="1" applyAlignment="1">
      <alignment horizontal="left" shrinkToFit="1"/>
    </xf>
    <xf numFmtId="0" fontId="76" fillId="33" borderId="38" xfId="0" applyFont="1" applyFill="1" applyBorder="1" applyAlignment="1">
      <alignment horizontal="left" shrinkToFit="1"/>
    </xf>
    <xf numFmtId="0" fontId="63" fillId="33" borderId="35" xfId="0" applyFont="1" applyFill="1" applyBorder="1" applyAlignment="1">
      <alignment horizontal="center" vertical="center" shrinkToFit="1"/>
    </xf>
    <xf numFmtId="0" fontId="63" fillId="33" borderId="36" xfId="0" applyFont="1" applyFill="1" applyBorder="1" applyAlignment="1">
      <alignment horizontal="center" vertical="center" shrinkToFit="1"/>
    </xf>
    <xf numFmtId="0" fontId="63" fillId="33" borderId="23" xfId="0" applyFont="1" applyFill="1" applyBorder="1" applyAlignment="1">
      <alignment horizontal="center" vertical="center" shrinkToFit="1"/>
    </xf>
    <xf numFmtId="0" fontId="63" fillId="33" borderId="18" xfId="0" applyFont="1" applyFill="1" applyBorder="1" applyAlignment="1">
      <alignment horizontal="left" vertical="center" shrinkToFit="1"/>
    </xf>
    <xf numFmtId="0" fontId="63" fillId="33" borderId="19" xfId="0" applyFont="1" applyFill="1" applyBorder="1" applyAlignment="1">
      <alignment horizontal="left" vertical="center" shrinkToFit="1"/>
    </xf>
    <xf numFmtId="0" fontId="63" fillId="33" borderId="29" xfId="0" applyFont="1" applyFill="1" applyBorder="1" applyAlignment="1">
      <alignment horizontal="left" vertical="center" shrinkToFit="1"/>
    </xf>
    <xf numFmtId="0" fontId="63" fillId="34" borderId="11" xfId="0" applyFont="1" applyFill="1" applyBorder="1" applyAlignment="1">
      <alignment horizontal="left" vertical="center"/>
    </xf>
    <xf numFmtId="0" fontId="63" fillId="34" borderId="14" xfId="0" applyFont="1" applyFill="1" applyBorder="1" applyAlignment="1">
      <alignment horizontal="left" vertical="center"/>
    </xf>
    <xf numFmtId="0" fontId="63" fillId="34" borderId="15" xfId="0" applyFont="1" applyFill="1" applyBorder="1" applyAlignment="1">
      <alignment horizontal="left" vertical="center"/>
    </xf>
    <xf numFmtId="176" fontId="63" fillId="34" borderId="18" xfId="0" applyNumberFormat="1" applyFont="1" applyFill="1" applyBorder="1" applyAlignment="1">
      <alignment horizontal="center" vertical="center" textRotation="255" wrapText="1"/>
    </xf>
    <xf numFmtId="176" fontId="63" fillId="34" borderId="12" xfId="0" applyNumberFormat="1" applyFont="1" applyFill="1" applyBorder="1" applyAlignment="1">
      <alignment horizontal="center" vertical="center" textRotation="255" wrapText="1"/>
    </xf>
    <xf numFmtId="176" fontId="63" fillId="34" borderId="13" xfId="0" applyNumberFormat="1" applyFont="1" applyFill="1" applyBorder="1" applyAlignment="1">
      <alignment horizontal="center" vertical="center" textRotation="255" wrapText="1"/>
    </xf>
    <xf numFmtId="0" fontId="63" fillId="33" borderId="11" xfId="0" applyFont="1" applyFill="1" applyBorder="1" applyAlignment="1">
      <alignment horizontal="left" vertical="center" shrinkToFit="1"/>
    </xf>
    <xf numFmtId="0" fontId="63" fillId="33" borderId="14" xfId="0" applyFont="1" applyFill="1" applyBorder="1" applyAlignment="1">
      <alignment horizontal="left" vertical="center" shrinkToFit="1"/>
    </xf>
    <xf numFmtId="0" fontId="63" fillId="33" borderId="15" xfId="0" applyFont="1" applyFill="1" applyBorder="1" applyAlignment="1">
      <alignment horizontal="left" vertical="center" shrinkToFit="1"/>
    </xf>
    <xf numFmtId="0" fontId="63" fillId="33" borderId="43" xfId="0" applyFont="1" applyFill="1" applyBorder="1" applyAlignment="1">
      <alignment horizontal="center" vertical="center" shrinkToFit="1"/>
    </xf>
    <xf numFmtId="0" fontId="63" fillId="33" borderId="21" xfId="0" applyFont="1" applyFill="1" applyBorder="1" applyAlignment="1">
      <alignment horizontal="center" vertical="center" shrinkToFit="1"/>
    </xf>
    <xf numFmtId="0" fontId="63" fillId="33" borderId="12" xfId="0" applyFont="1" applyFill="1" applyBorder="1" applyAlignment="1">
      <alignment horizontal="left" vertical="center" shrinkToFit="1"/>
    </xf>
    <xf numFmtId="0" fontId="63" fillId="33" borderId="0" xfId="0" applyFont="1" applyFill="1" applyAlignment="1">
      <alignment horizontal="left" vertical="center" shrinkToFit="1"/>
    </xf>
    <xf numFmtId="0" fontId="63" fillId="33" borderId="30" xfId="0" applyFont="1" applyFill="1" applyBorder="1" applyAlignment="1">
      <alignment horizontal="left" vertical="center" shrinkToFit="1"/>
    </xf>
    <xf numFmtId="176" fontId="76" fillId="33" borderId="43" xfId="0" applyNumberFormat="1" applyFont="1" applyFill="1" applyBorder="1" applyAlignment="1">
      <alignment horizontal="left" vertical="center" shrinkToFit="1"/>
    </xf>
    <xf numFmtId="176" fontId="76" fillId="33" borderId="21" xfId="0" applyNumberFormat="1" applyFont="1" applyFill="1" applyBorder="1" applyAlignment="1">
      <alignment horizontal="left" vertical="center" shrinkToFit="1"/>
    </xf>
    <xf numFmtId="0" fontId="63" fillId="33" borderId="11" xfId="0" applyFont="1" applyFill="1" applyBorder="1" applyAlignment="1">
      <alignment horizontal="left" wrapText="1"/>
    </xf>
    <xf numFmtId="0" fontId="63" fillId="33" borderId="14" xfId="0" applyFont="1" applyFill="1" applyBorder="1" applyAlignment="1">
      <alignment horizontal="left" wrapText="1"/>
    </xf>
    <xf numFmtId="0" fontId="63" fillId="33" borderId="15" xfId="0" applyFont="1" applyFill="1" applyBorder="1" applyAlignment="1">
      <alignment horizontal="left" wrapText="1"/>
    </xf>
    <xf numFmtId="0" fontId="63" fillId="33" borderId="11" xfId="0" applyFont="1" applyFill="1" applyBorder="1" applyAlignment="1">
      <alignment horizontal="left"/>
    </xf>
    <xf numFmtId="0" fontId="63" fillId="33" borderId="14" xfId="0" applyFont="1" applyFill="1" applyBorder="1" applyAlignment="1">
      <alignment horizontal="left"/>
    </xf>
    <xf numFmtId="0" fontId="63" fillId="33" borderId="15" xfId="0" applyFont="1" applyFill="1" applyBorder="1" applyAlignment="1">
      <alignment horizontal="left"/>
    </xf>
    <xf numFmtId="0" fontId="63" fillId="33" borderId="11" xfId="0" applyFont="1" applyFill="1" applyBorder="1" applyAlignment="1">
      <alignment horizontal="left" vertical="center"/>
    </xf>
    <xf numFmtId="0" fontId="63" fillId="33" borderId="14" xfId="0" applyFont="1" applyFill="1" applyBorder="1" applyAlignment="1">
      <alignment horizontal="left" vertical="center"/>
    </xf>
    <xf numFmtId="0" fontId="63" fillId="33" borderId="15" xfId="0" applyFont="1" applyFill="1" applyBorder="1" applyAlignment="1">
      <alignment horizontal="left" vertical="center"/>
    </xf>
    <xf numFmtId="176" fontId="63" fillId="34" borderId="10" xfId="0" applyNumberFormat="1" applyFont="1" applyFill="1" applyBorder="1" applyAlignment="1">
      <alignment horizontal="left" vertical="center" wrapText="1" shrinkToFit="1"/>
    </xf>
    <xf numFmtId="176" fontId="76" fillId="34" borderId="18" xfId="0" applyNumberFormat="1" applyFont="1" applyFill="1" applyBorder="1" applyAlignment="1">
      <alignment horizontal="left" vertical="center" shrinkToFit="1"/>
    </xf>
    <xf numFmtId="176" fontId="76" fillId="34" borderId="19" xfId="0" applyNumberFormat="1" applyFont="1" applyFill="1" applyBorder="1" applyAlignment="1">
      <alignment horizontal="left" vertical="center" shrinkToFit="1"/>
    </xf>
    <xf numFmtId="176" fontId="76" fillId="34" borderId="29" xfId="0" applyNumberFormat="1" applyFont="1" applyFill="1" applyBorder="1" applyAlignment="1">
      <alignment horizontal="left" vertical="center" shrinkToFit="1"/>
    </xf>
    <xf numFmtId="176" fontId="63" fillId="34" borderId="14" xfId="0" applyNumberFormat="1" applyFont="1" applyFill="1" applyBorder="1" applyAlignment="1">
      <alignment vertical="center" shrinkToFit="1"/>
    </xf>
    <xf numFmtId="176" fontId="63" fillId="34" borderId="37" xfId="0" applyNumberFormat="1" applyFont="1" applyFill="1" applyBorder="1" applyAlignment="1">
      <alignment vertical="center" shrinkToFit="1"/>
    </xf>
    <xf numFmtId="176" fontId="63" fillId="34" borderId="42" xfId="0" applyNumberFormat="1" applyFont="1" applyFill="1" applyBorder="1" applyAlignment="1">
      <alignment vertical="center" shrinkToFit="1"/>
    </xf>
    <xf numFmtId="176" fontId="63" fillId="34" borderId="38" xfId="0" applyNumberFormat="1" applyFont="1" applyFill="1" applyBorder="1" applyAlignment="1">
      <alignment vertical="center" shrinkToFit="1"/>
    </xf>
    <xf numFmtId="176" fontId="76" fillId="34" borderId="17" xfId="0" applyNumberFormat="1" applyFont="1" applyFill="1" applyBorder="1" applyAlignment="1">
      <alignment horizontal="left" vertical="center" shrinkToFit="1"/>
    </xf>
    <xf numFmtId="176" fontId="63" fillId="33" borderId="43" xfId="0" applyNumberFormat="1" applyFont="1" applyFill="1" applyBorder="1" applyAlignment="1">
      <alignment vertical="center" shrinkToFit="1"/>
    </xf>
    <xf numFmtId="176" fontId="63" fillId="33" borderId="21" xfId="0" applyNumberFormat="1" applyFont="1" applyFill="1" applyBorder="1" applyAlignment="1">
      <alignment vertical="center" shrinkToFit="1"/>
    </xf>
    <xf numFmtId="0" fontId="70" fillId="0" borderId="27" xfId="0" applyFont="1" applyBorder="1" applyAlignment="1">
      <alignment horizontal="left"/>
    </xf>
    <xf numFmtId="196" fontId="15" fillId="8" borderId="11" xfId="43" applyNumberFormat="1" applyFont="1" applyFill="1" applyBorder="1" applyAlignment="1" applyProtection="1">
      <alignment horizontal="left" vertical="center"/>
      <protection/>
    </xf>
    <xf numFmtId="196" fontId="15" fillId="8" borderId="14" xfId="43" applyNumberFormat="1" applyFont="1" applyFill="1" applyBorder="1" applyAlignment="1" applyProtection="1">
      <alignment horizontal="left" vertical="center"/>
      <protection/>
    </xf>
    <xf numFmtId="196" fontId="15" fillId="8" borderId="15" xfId="43" applyNumberFormat="1" applyFont="1" applyFill="1" applyBorder="1" applyAlignment="1" applyProtection="1">
      <alignment horizontal="left" vertical="center"/>
      <protection/>
    </xf>
    <xf numFmtId="0" fontId="90" fillId="0" borderId="27" xfId="0" applyFont="1" applyBorder="1" applyAlignment="1">
      <alignment horizontal="left" wrapText="1"/>
    </xf>
    <xf numFmtId="176" fontId="63" fillId="34" borderId="43" xfId="0" applyNumberFormat="1" applyFont="1" applyFill="1" applyBorder="1" applyAlignment="1">
      <alignment horizontal="left" vertical="center" shrinkToFit="1"/>
    </xf>
    <xf numFmtId="176" fontId="63" fillId="34" borderId="21" xfId="0" applyNumberFormat="1" applyFont="1" applyFill="1" applyBorder="1" applyAlignment="1">
      <alignment horizontal="left" vertical="center" shrinkToFit="1"/>
    </xf>
    <xf numFmtId="176" fontId="76" fillId="34" borderId="11" xfId="0" applyNumberFormat="1" applyFont="1" applyFill="1" applyBorder="1" applyAlignment="1">
      <alignment horizontal="left" vertical="center"/>
    </xf>
    <xf numFmtId="176" fontId="76" fillId="34" borderId="14" xfId="0" applyNumberFormat="1" applyFont="1" applyFill="1" applyBorder="1" applyAlignment="1">
      <alignment horizontal="left" vertical="center"/>
    </xf>
    <xf numFmtId="176" fontId="76" fillId="34" borderId="15" xfId="0" applyNumberFormat="1" applyFont="1" applyFill="1" applyBorder="1" applyAlignment="1">
      <alignment horizontal="left" vertical="center"/>
    </xf>
    <xf numFmtId="176" fontId="63" fillId="34" borderId="16" xfId="0" applyNumberFormat="1" applyFont="1" applyFill="1" applyBorder="1" applyAlignment="1">
      <alignment horizontal="left" vertical="center" shrinkToFit="1"/>
    </xf>
    <xf numFmtId="176" fontId="63" fillId="34" borderId="10" xfId="0" applyNumberFormat="1" applyFont="1" applyFill="1" applyBorder="1" applyAlignment="1">
      <alignment horizontal="left" vertical="center" shrinkToFit="1"/>
    </xf>
    <xf numFmtId="176" fontId="63" fillId="34" borderId="18" xfId="0" applyNumberFormat="1" applyFont="1" applyFill="1" applyBorder="1" applyAlignment="1">
      <alignment horizontal="center" vertical="center" textRotation="255" shrinkToFit="1"/>
    </xf>
    <xf numFmtId="176" fontId="63" fillId="34" borderId="12" xfId="0" applyNumberFormat="1" applyFont="1" applyFill="1" applyBorder="1" applyAlignment="1">
      <alignment horizontal="center" vertical="center" textRotation="255" shrinkToFit="1"/>
    </xf>
    <xf numFmtId="176" fontId="63" fillId="34" borderId="13" xfId="0" applyNumberFormat="1" applyFont="1" applyFill="1" applyBorder="1" applyAlignment="1">
      <alignment horizontal="center" vertical="center" textRotation="255" shrinkToFit="1"/>
    </xf>
    <xf numFmtId="176" fontId="63" fillId="34" borderId="17" xfId="0" applyNumberFormat="1" applyFont="1" applyFill="1" applyBorder="1" applyAlignment="1">
      <alignment horizontal="center" vertical="center" textRotation="255" shrinkToFit="1"/>
    </xf>
    <xf numFmtId="176" fontId="63" fillId="34" borderId="20" xfId="0" applyNumberFormat="1" applyFont="1" applyFill="1" applyBorder="1" applyAlignment="1">
      <alignment horizontal="center" vertical="center" textRotation="255" shrinkToFit="1"/>
    </xf>
    <xf numFmtId="0" fontId="0" fillId="0" borderId="11" xfId="0" applyFill="1" applyBorder="1" applyAlignment="1">
      <alignment horizontal="left"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0" borderId="11"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82" fillId="0" borderId="11" xfId="43" applyFont="1" applyBorder="1" applyAlignment="1" applyProtection="1">
      <alignment horizontal="left" vertical="center" wrapText="1"/>
      <protection/>
    </xf>
    <xf numFmtId="0" fontId="82" fillId="0" borderId="14" xfId="43" applyFont="1" applyBorder="1" applyAlignment="1" applyProtection="1">
      <alignment horizontal="left" vertical="center" wrapText="1"/>
      <protection/>
    </xf>
    <xf numFmtId="0" fontId="82" fillId="0" borderId="15" xfId="43" applyFont="1" applyBorder="1" applyAlignment="1" applyProtection="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5"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9525</xdr:colOff>
      <xdr:row>0</xdr:row>
      <xdr:rowOff>476250</xdr:rowOff>
    </xdr:to>
    <xdr:sp>
      <xdr:nvSpPr>
        <xdr:cNvPr id="1" name="テキスト ボックス 11"/>
        <xdr:cNvSpPr txBox="1">
          <a:spLocks noChangeArrowheads="1"/>
        </xdr:cNvSpPr>
      </xdr:nvSpPr>
      <xdr:spPr>
        <a:xfrm>
          <a:off x="0" y="0"/>
          <a:ext cx="2428875" cy="47625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 val="list"/>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sakafu-ichiba.jp/" TargetMode="External" /><Relationship Id="rId2" Type="http://schemas.openxmlformats.org/officeDocument/2006/relationships/hyperlink" Target="http://www.pref.osaka.lg.jp/houbun/reiki/reiki_honbun/k201RG00000662.html" TargetMode="External" /><Relationship Id="rId3" Type="http://schemas.openxmlformats.org/officeDocument/2006/relationships/hyperlink" Target="http://www.pref.osaka.lg.jp/houbun/reiki/reiki_honbun/k201RG00000664.html" TargetMode="External" /><Relationship Id="rId4" Type="http://schemas.openxmlformats.org/officeDocument/2006/relationships/hyperlink" Target="http://www.pref.osaka.lg.jp/houbun/reiki/reiki_honbun/k201RG00000665.html" TargetMode="External" /><Relationship Id="rId5" Type="http://schemas.openxmlformats.org/officeDocument/2006/relationships/hyperlink" Target="http://www.pref.osaka.lg.jp/houbun/reiki/reiki_honbun/k201RG00000666.html" TargetMode="External" /><Relationship Id="rId6" Type="http://schemas.openxmlformats.org/officeDocument/2006/relationships/hyperlink" Target="http://www.pref.osaka.lg.jp/fuichiba/" TargetMode="External" /><Relationship Id="rId7" Type="http://schemas.openxmlformats.org/officeDocument/2006/relationships/hyperlink" Target="http://www.pref.osaka.lg.jp/houbun/reiki/reiki_honbun/k201RG00000663.html" TargetMode="External" /><Relationship Id="rId8" Type="http://schemas.openxmlformats.org/officeDocument/2006/relationships/hyperlink" Target="https://www.pref.osaka.lg.jp/houbun/reiki/reiki_honbun/k201RG00002167.html"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fuichiba/sijoukeieijoukyou/index.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45"/>
  <sheetViews>
    <sheetView tabSelected="1" view="pageBreakPreview" zoomScaleNormal="75" zoomScaleSheetLayoutView="100" zoomScalePageLayoutView="0" workbookViewId="0" topLeftCell="A1">
      <selection activeCell="K45" sqref="K45:AR45"/>
    </sheetView>
  </sheetViews>
  <sheetFormatPr defaultColWidth="2.421875" defaultRowHeight="15"/>
  <cols>
    <col min="1" max="1" width="3.140625" style="67" customWidth="1"/>
    <col min="2" max="4" width="2.421875" style="67" customWidth="1"/>
    <col min="5" max="5" width="3.140625" style="67" customWidth="1"/>
    <col min="6" max="9" width="2.421875" style="67" customWidth="1"/>
    <col min="10" max="10" width="5.7109375" style="67" customWidth="1"/>
    <col min="11" max="44" width="2.421875" style="67" customWidth="1"/>
    <col min="45" max="16384" width="2.421875" style="67" customWidth="1"/>
  </cols>
  <sheetData>
    <row r="1" spans="1:44" ht="39.75" customHeight="1">
      <c r="A1" s="205" t="s">
        <v>183</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row>
    <row r="2" spans="1:44" ht="17.25" customHeight="1">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row>
    <row r="3" spans="1:44" ht="46.5" customHeight="1">
      <c r="A3" s="208" t="s">
        <v>182</v>
      </c>
      <c r="B3" s="208"/>
      <c r="C3" s="208"/>
      <c r="D3" s="208"/>
      <c r="E3" s="208"/>
      <c r="F3" s="209" t="s">
        <v>181</v>
      </c>
      <c r="G3" s="209"/>
      <c r="H3" s="209"/>
      <c r="I3" s="209"/>
      <c r="J3" s="209"/>
      <c r="K3" s="209"/>
      <c r="L3" s="209"/>
      <c r="M3" s="209"/>
      <c r="N3" s="209"/>
      <c r="O3" s="209"/>
      <c r="P3" s="209"/>
      <c r="Q3" s="209"/>
      <c r="R3" s="209"/>
      <c r="S3" s="210" t="s">
        <v>193</v>
      </c>
      <c r="T3" s="210"/>
      <c r="U3" s="210"/>
      <c r="V3" s="210"/>
      <c r="W3" s="210"/>
      <c r="X3" s="199" t="s">
        <v>181</v>
      </c>
      <c r="Y3" s="199"/>
      <c r="Z3" s="199"/>
      <c r="AA3" s="199"/>
      <c r="AB3" s="199"/>
      <c r="AC3" s="199"/>
      <c r="AD3" s="199"/>
      <c r="AE3" s="199"/>
      <c r="AF3" s="199"/>
      <c r="AG3" s="199"/>
      <c r="AH3" s="199"/>
      <c r="AI3" s="199"/>
      <c r="AJ3" s="199"/>
      <c r="AK3" s="200"/>
      <c r="AL3" s="200"/>
      <c r="AM3" s="200"/>
      <c r="AN3" s="200"/>
      <c r="AO3" s="200"/>
      <c r="AP3" s="200"/>
      <c r="AQ3" s="200"/>
      <c r="AR3" s="200"/>
    </row>
    <row r="4" spans="1:44" ht="13.5" customHeight="1">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row>
    <row r="5" spans="1:44" ht="15.75">
      <c r="A5" s="201" t="s">
        <v>228</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row>
    <row r="6" spans="1:44" ht="34.5" customHeight="1">
      <c r="A6" s="203" t="s">
        <v>180</v>
      </c>
      <c r="B6" s="203"/>
      <c r="C6" s="203"/>
      <c r="D6" s="203"/>
      <c r="E6" s="203"/>
      <c r="F6" s="203"/>
      <c r="G6" s="203"/>
      <c r="H6" s="203"/>
      <c r="I6" s="203"/>
      <c r="J6" s="203"/>
      <c r="K6" s="166" t="s">
        <v>179</v>
      </c>
      <c r="L6" s="166"/>
      <c r="M6" s="166"/>
      <c r="N6" s="166"/>
      <c r="O6" s="166"/>
      <c r="P6" s="166"/>
      <c r="Q6" s="166"/>
      <c r="R6" s="166" t="s">
        <v>178</v>
      </c>
      <c r="S6" s="166"/>
      <c r="T6" s="166"/>
      <c r="U6" s="166"/>
      <c r="V6" s="166"/>
      <c r="W6" s="166"/>
      <c r="X6" s="166"/>
      <c r="Y6" s="166" t="s">
        <v>177</v>
      </c>
      <c r="Z6" s="166"/>
      <c r="AA6" s="166"/>
      <c r="AB6" s="166"/>
      <c r="AC6" s="166"/>
      <c r="AD6" s="166"/>
      <c r="AE6" s="166"/>
      <c r="AF6" s="211" t="s">
        <v>176</v>
      </c>
      <c r="AG6" s="211"/>
      <c r="AH6" s="211"/>
      <c r="AI6" s="211"/>
      <c r="AJ6" s="211"/>
      <c r="AK6" s="211"/>
      <c r="AL6" s="211"/>
      <c r="AM6" s="166" t="s">
        <v>175</v>
      </c>
      <c r="AN6" s="166"/>
      <c r="AO6" s="166"/>
      <c r="AP6" s="166"/>
      <c r="AQ6" s="166"/>
      <c r="AR6" s="167"/>
    </row>
    <row r="7" spans="1:44" ht="82.5" customHeight="1">
      <c r="A7" s="203" t="s">
        <v>174</v>
      </c>
      <c r="B7" s="203"/>
      <c r="C7" s="203"/>
      <c r="D7" s="203"/>
      <c r="E7" s="203"/>
      <c r="F7" s="203"/>
      <c r="G7" s="203"/>
      <c r="H7" s="203"/>
      <c r="I7" s="203"/>
      <c r="J7" s="203"/>
      <c r="K7" s="195" t="s">
        <v>189</v>
      </c>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5"/>
    </row>
    <row r="8" spans="1:44" ht="37.5" customHeight="1">
      <c r="A8" s="218" t="s">
        <v>187</v>
      </c>
      <c r="B8" s="218"/>
      <c r="C8" s="218"/>
      <c r="D8" s="218"/>
      <c r="E8" s="218"/>
      <c r="F8" s="218"/>
      <c r="G8" s="218"/>
      <c r="H8" s="218"/>
      <c r="I8" s="218"/>
      <c r="J8" s="218"/>
      <c r="K8" s="219" t="s">
        <v>227</v>
      </c>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1"/>
      <c r="AP8" s="221"/>
      <c r="AQ8" s="221"/>
      <c r="AR8" s="222"/>
    </row>
    <row r="9" spans="1:44" ht="30" customHeight="1">
      <c r="A9" s="210" t="s">
        <v>173</v>
      </c>
      <c r="B9" s="210"/>
      <c r="C9" s="210"/>
      <c r="D9" s="210"/>
      <c r="E9" s="210"/>
      <c r="F9" s="210"/>
      <c r="G9" s="210"/>
      <c r="H9" s="210"/>
      <c r="I9" s="210"/>
      <c r="J9" s="210"/>
      <c r="K9" s="162" t="s">
        <v>172</v>
      </c>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4"/>
      <c r="AP9" s="164"/>
      <c r="AQ9" s="164"/>
      <c r="AR9" s="165"/>
    </row>
    <row r="10" spans="1:44" ht="30" customHeight="1">
      <c r="A10" s="210" t="s">
        <v>171</v>
      </c>
      <c r="B10" s="210"/>
      <c r="C10" s="210"/>
      <c r="D10" s="210"/>
      <c r="E10" s="210"/>
      <c r="F10" s="210"/>
      <c r="G10" s="210"/>
      <c r="H10" s="210"/>
      <c r="I10" s="210"/>
      <c r="J10" s="210"/>
      <c r="K10" s="223" t="s">
        <v>170</v>
      </c>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4"/>
      <c r="AP10" s="164"/>
      <c r="AQ10" s="164"/>
      <c r="AR10" s="165"/>
    </row>
    <row r="11" spans="1:44" ht="69" customHeight="1">
      <c r="A11" s="210" t="s">
        <v>169</v>
      </c>
      <c r="B11" s="210"/>
      <c r="C11" s="210"/>
      <c r="D11" s="210"/>
      <c r="E11" s="210"/>
      <c r="F11" s="210"/>
      <c r="G11" s="210"/>
      <c r="H11" s="210"/>
      <c r="I11" s="210"/>
      <c r="J11" s="210"/>
      <c r="K11" s="162" t="s">
        <v>168</v>
      </c>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4"/>
      <c r="AP11" s="164"/>
      <c r="AQ11" s="164"/>
      <c r="AR11" s="165"/>
    </row>
    <row r="12" spans="1:44" ht="30" customHeight="1">
      <c r="A12" s="210" t="s">
        <v>167</v>
      </c>
      <c r="B12" s="210"/>
      <c r="C12" s="210"/>
      <c r="D12" s="210"/>
      <c r="E12" s="210"/>
      <c r="F12" s="210"/>
      <c r="G12" s="210"/>
      <c r="H12" s="210"/>
      <c r="I12" s="210"/>
      <c r="J12" s="210"/>
      <c r="K12" s="223" t="s">
        <v>166</v>
      </c>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4"/>
      <c r="AP12" s="164"/>
      <c r="AQ12" s="164"/>
      <c r="AR12" s="165"/>
    </row>
    <row r="13" spans="1:44" ht="115.5" customHeight="1">
      <c r="A13" s="210" t="s">
        <v>165</v>
      </c>
      <c r="B13" s="210"/>
      <c r="C13" s="210"/>
      <c r="D13" s="210"/>
      <c r="E13" s="210"/>
      <c r="F13" s="210"/>
      <c r="G13" s="210"/>
      <c r="H13" s="210"/>
      <c r="I13" s="210"/>
      <c r="J13" s="210"/>
      <c r="K13" s="226" t="s">
        <v>207</v>
      </c>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8"/>
      <c r="AP13" s="228"/>
      <c r="AQ13" s="228"/>
      <c r="AR13" s="229"/>
    </row>
    <row r="14" spans="1:44" ht="15" customHeight="1">
      <c r="A14" s="257" t="s">
        <v>164</v>
      </c>
      <c r="B14" s="258"/>
      <c r="C14" s="258"/>
      <c r="D14" s="258"/>
      <c r="E14" s="258"/>
      <c r="F14" s="258"/>
      <c r="G14" s="258"/>
      <c r="H14" s="258"/>
      <c r="I14" s="258"/>
      <c r="J14" s="259"/>
      <c r="K14" s="212" t="s">
        <v>163</v>
      </c>
      <c r="L14" s="213"/>
      <c r="M14" s="213"/>
      <c r="N14" s="213"/>
      <c r="O14" s="213"/>
      <c r="P14" s="213"/>
      <c r="Q14" s="214"/>
      <c r="R14" s="238" t="s">
        <v>162</v>
      </c>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30"/>
      <c r="AQ14" s="231"/>
      <c r="AR14" s="232"/>
    </row>
    <row r="15" spans="1:44" ht="15" customHeight="1">
      <c r="A15" s="243"/>
      <c r="B15" s="244"/>
      <c r="C15" s="244"/>
      <c r="D15" s="244"/>
      <c r="E15" s="244"/>
      <c r="F15" s="244"/>
      <c r="G15" s="244"/>
      <c r="H15" s="244"/>
      <c r="I15" s="244"/>
      <c r="J15" s="245"/>
      <c r="K15" s="215"/>
      <c r="L15" s="216"/>
      <c r="M15" s="216"/>
      <c r="N15" s="216"/>
      <c r="O15" s="216"/>
      <c r="P15" s="216"/>
      <c r="Q15" s="217"/>
      <c r="R15" s="238" t="s">
        <v>161</v>
      </c>
      <c r="S15" s="238"/>
      <c r="T15" s="238"/>
      <c r="U15" s="238"/>
      <c r="V15" s="238"/>
      <c r="W15" s="238"/>
      <c r="X15" s="238" t="s">
        <v>160</v>
      </c>
      <c r="Y15" s="238"/>
      <c r="Z15" s="238"/>
      <c r="AA15" s="238"/>
      <c r="AB15" s="238"/>
      <c r="AC15" s="238"/>
      <c r="AD15" s="238" t="s">
        <v>10</v>
      </c>
      <c r="AE15" s="238"/>
      <c r="AF15" s="238"/>
      <c r="AG15" s="238"/>
      <c r="AH15" s="238"/>
      <c r="AI15" s="238"/>
      <c r="AJ15" s="238" t="s">
        <v>159</v>
      </c>
      <c r="AK15" s="238"/>
      <c r="AL15" s="238"/>
      <c r="AM15" s="238"/>
      <c r="AN15" s="238"/>
      <c r="AO15" s="238"/>
      <c r="AP15" s="233"/>
      <c r="AQ15" s="234"/>
      <c r="AR15" s="235"/>
    </row>
    <row r="16" spans="1:44" ht="15" customHeight="1">
      <c r="A16" s="243"/>
      <c r="B16" s="244"/>
      <c r="C16" s="244"/>
      <c r="D16" s="244"/>
      <c r="E16" s="244"/>
      <c r="F16" s="244"/>
      <c r="G16" s="244"/>
      <c r="H16" s="244"/>
      <c r="I16" s="244"/>
      <c r="J16" s="245"/>
      <c r="K16" s="239">
        <v>264.19</v>
      </c>
      <c r="L16" s="240"/>
      <c r="M16" s="240"/>
      <c r="N16" s="240"/>
      <c r="O16" s="240"/>
      <c r="P16" s="241" t="s">
        <v>158</v>
      </c>
      <c r="Q16" s="242"/>
      <c r="R16" s="255">
        <v>161.17</v>
      </c>
      <c r="S16" s="256"/>
      <c r="T16" s="256"/>
      <c r="U16" s="256"/>
      <c r="V16" s="241" t="s">
        <v>158</v>
      </c>
      <c r="W16" s="242"/>
      <c r="X16" s="255">
        <v>66.97</v>
      </c>
      <c r="Y16" s="256"/>
      <c r="Z16" s="256"/>
      <c r="AA16" s="256"/>
      <c r="AB16" s="241" t="s">
        <v>158</v>
      </c>
      <c r="AC16" s="242"/>
      <c r="AD16" s="255">
        <v>0</v>
      </c>
      <c r="AE16" s="256"/>
      <c r="AF16" s="256"/>
      <c r="AG16" s="256"/>
      <c r="AH16" s="241" t="s">
        <v>158</v>
      </c>
      <c r="AI16" s="242"/>
      <c r="AJ16" s="255">
        <v>36.05</v>
      </c>
      <c r="AK16" s="256"/>
      <c r="AL16" s="256"/>
      <c r="AM16" s="256"/>
      <c r="AN16" s="241" t="s">
        <v>158</v>
      </c>
      <c r="AO16" s="242"/>
      <c r="AP16" s="233"/>
      <c r="AQ16" s="234"/>
      <c r="AR16" s="235"/>
    </row>
    <row r="17" spans="1:44" ht="15" customHeight="1">
      <c r="A17" s="246"/>
      <c r="B17" s="247"/>
      <c r="C17" s="247"/>
      <c r="D17" s="247"/>
      <c r="E17" s="247"/>
      <c r="F17" s="247"/>
      <c r="G17" s="247"/>
      <c r="H17" s="247"/>
      <c r="I17" s="247"/>
      <c r="J17" s="248"/>
      <c r="K17" s="239"/>
      <c r="L17" s="240"/>
      <c r="M17" s="240"/>
      <c r="N17" s="240"/>
      <c r="O17" s="240"/>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36"/>
      <c r="AQ17" s="236"/>
      <c r="AR17" s="237"/>
    </row>
    <row r="18" spans="1:44" ht="19.5" customHeight="1">
      <c r="A18" s="243" t="s">
        <v>157</v>
      </c>
      <c r="B18" s="244"/>
      <c r="C18" s="244"/>
      <c r="D18" s="244"/>
      <c r="E18" s="244"/>
      <c r="F18" s="244"/>
      <c r="G18" s="244"/>
      <c r="H18" s="244"/>
      <c r="I18" s="244"/>
      <c r="J18" s="245"/>
      <c r="K18" s="249" t="s">
        <v>229</v>
      </c>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1"/>
    </row>
    <row r="19" spans="1:44" ht="18">
      <c r="A19" s="246"/>
      <c r="B19" s="247"/>
      <c r="C19" s="247"/>
      <c r="D19" s="247"/>
      <c r="E19" s="247"/>
      <c r="F19" s="247"/>
      <c r="G19" s="247"/>
      <c r="H19" s="247"/>
      <c r="I19" s="247"/>
      <c r="J19" s="248"/>
      <c r="K19" s="252" t="s">
        <v>230</v>
      </c>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4"/>
    </row>
    <row r="20" spans="1:44" ht="36.75" customHeight="1">
      <c r="A20" s="257" t="s">
        <v>156</v>
      </c>
      <c r="B20" s="258"/>
      <c r="C20" s="258"/>
      <c r="D20" s="258"/>
      <c r="E20" s="258"/>
      <c r="F20" s="258"/>
      <c r="G20" s="258"/>
      <c r="H20" s="258"/>
      <c r="I20" s="258"/>
      <c r="J20" s="259"/>
      <c r="K20" s="226" t="s">
        <v>155</v>
      </c>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8"/>
      <c r="AP20" s="228"/>
      <c r="AQ20" s="228"/>
      <c r="AR20" s="229"/>
    </row>
    <row r="21" spans="1:44" ht="86.25" customHeight="1">
      <c r="A21" s="210" t="s">
        <v>154</v>
      </c>
      <c r="B21" s="210"/>
      <c r="C21" s="210"/>
      <c r="D21" s="210"/>
      <c r="E21" s="210"/>
      <c r="F21" s="210"/>
      <c r="G21" s="210"/>
      <c r="H21" s="210"/>
      <c r="I21" s="210"/>
      <c r="J21" s="210"/>
      <c r="K21" s="226" t="s">
        <v>206</v>
      </c>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8"/>
      <c r="AP21" s="228"/>
      <c r="AQ21" s="228"/>
      <c r="AR21" s="229"/>
    </row>
    <row r="22" spans="1:44" ht="18">
      <c r="A22" s="257" t="s">
        <v>153</v>
      </c>
      <c r="B22" s="278"/>
      <c r="C22" s="278"/>
      <c r="D22" s="278"/>
      <c r="E22" s="278"/>
      <c r="F22" s="278"/>
      <c r="G22" s="278"/>
      <c r="H22" s="278"/>
      <c r="I22" s="278"/>
      <c r="J22" s="279"/>
      <c r="K22" s="172" t="s">
        <v>138</v>
      </c>
      <c r="L22" s="173"/>
      <c r="M22" s="173"/>
      <c r="N22" s="174"/>
      <c r="O22" s="172" t="s">
        <v>190</v>
      </c>
      <c r="P22" s="173"/>
      <c r="Q22" s="173"/>
      <c r="R22" s="173"/>
      <c r="S22" s="174"/>
      <c r="T22" s="172" t="s">
        <v>152</v>
      </c>
      <c r="U22" s="173"/>
      <c r="V22" s="173"/>
      <c r="W22" s="173"/>
      <c r="X22" s="174"/>
      <c r="Y22" s="172" t="s">
        <v>191</v>
      </c>
      <c r="Z22" s="173"/>
      <c r="AA22" s="173"/>
      <c r="AB22" s="173"/>
      <c r="AC22" s="174"/>
      <c r="AD22" s="172" t="s">
        <v>192</v>
      </c>
      <c r="AE22" s="173"/>
      <c r="AF22" s="173"/>
      <c r="AG22" s="173"/>
      <c r="AH22" s="174"/>
      <c r="AI22" s="172" t="s">
        <v>226</v>
      </c>
      <c r="AJ22" s="173"/>
      <c r="AK22" s="173"/>
      <c r="AL22" s="173"/>
      <c r="AM22" s="174"/>
      <c r="AN22" s="71"/>
      <c r="AO22" s="71"/>
      <c r="AP22" s="71"/>
      <c r="AQ22" s="71"/>
      <c r="AR22" s="72"/>
    </row>
    <row r="23" spans="1:44" ht="15.75" customHeight="1">
      <c r="A23" s="243"/>
      <c r="B23" s="280"/>
      <c r="C23" s="280"/>
      <c r="D23" s="280"/>
      <c r="E23" s="280"/>
      <c r="F23" s="280"/>
      <c r="G23" s="280"/>
      <c r="H23" s="280"/>
      <c r="I23" s="280"/>
      <c r="J23" s="281"/>
      <c r="K23" s="282" t="s">
        <v>151</v>
      </c>
      <c r="L23" s="283"/>
      <c r="M23" s="283"/>
      <c r="N23" s="284"/>
      <c r="O23" s="274">
        <v>4</v>
      </c>
      <c r="P23" s="275"/>
      <c r="Q23" s="275"/>
      <c r="R23" s="275"/>
      <c r="S23" s="73" t="s">
        <v>141</v>
      </c>
      <c r="T23" s="276">
        <v>4</v>
      </c>
      <c r="U23" s="277"/>
      <c r="V23" s="277"/>
      <c r="W23" s="277"/>
      <c r="X23" s="73" t="s">
        <v>141</v>
      </c>
      <c r="Y23" s="276">
        <v>4</v>
      </c>
      <c r="Z23" s="277"/>
      <c r="AA23" s="277"/>
      <c r="AB23" s="277"/>
      <c r="AC23" s="73" t="s">
        <v>140</v>
      </c>
      <c r="AD23" s="175">
        <v>4</v>
      </c>
      <c r="AE23" s="176"/>
      <c r="AF23" s="176"/>
      <c r="AG23" s="176"/>
      <c r="AH23" s="73" t="s">
        <v>140</v>
      </c>
      <c r="AI23" s="175">
        <v>4</v>
      </c>
      <c r="AJ23" s="176"/>
      <c r="AK23" s="176"/>
      <c r="AL23" s="176"/>
      <c r="AM23" s="74" t="s">
        <v>141</v>
      </c>
      <c r="AN23" s="75"/>
      <c r="AO23" s="75"/>
      <c r="AP23" s="75"/>
      <c r="AQ23" s="75"/>
      <c r="AR23" s="76"/>
    </row>
    <row r="24" spans="1:44" ht="15.75" customHeight="1">
      <c r="A24" s="243"/>
      <c r="B24" s="280"/>
      <c r="C24" s="280"/>
      <c r="D24" s="280"/>
      <c r="E24" s="280"/>
      <c r="F24" s="280"/>
      <c r="G24" s="280"/>
      <c r="H24" s="280"/>
      <c r="I24" s="280"/>
      <c r="J24" s="281"/>
      <c r="K24" s="287" t="s">
        <v>150</v>
      </c>
      <c r="L24" s="288"/>
      <c r="M24" s="288"/>
      <c r="N24" s="289"/>
      <c r="O24" s="290">
        <f>O25+O26</f>
        <v>98</v>
      </c>
      <c r="P24" s="291"/>
      <c r="Q24" s="291"/>
      <c r="R24" s="291"/>
      <c r="S24" s="77" t="s">
        <v>141</v>
      </c>
      <c r="T24" s="285">
        <f>T25+T26</f>
        <v>96</v>
      </c>
      <c r="U24" s="286"/>
      <c r="V24" s="286"/>
      <c r="W24" s="286"/>
      <c r="X24" s="78" t="s">
        <v>141</v>
      </c>
      <c r="Y24" s="285">
        <f>Y25+Y26</f>
        <v>96</v>
      </c>
      <c r="Z24" s="286"/>
      <c r="AA24" s="286"/>
      <c r="AB24" s="286"/>
      <c r="AC24" s="78" t="s">
        <v>140</v>
      </c>
      <c r="AD24" s="177">
        <v>94</v>
      </c>
      <c r="AE24" s="178"/>
      <c r="AF24" s="178"/>
      <c r="AG24" s="178"/>
      <c r="AH24" s="78" t="s">
        <v>140</v>
      </c>
      <c r="AI24" s="177">
        <v>94</v>
      </c>
      <c r="AJ24" s="178"/>
      <c r="AK24" s="178"/>
      <c r="AL24" s="178"/>
      <c r="AM24" s="79" t="s">
        <v>141</v>
      </c>
      <c r="AN24" s="75"/>
      <c r="AO24" s="75"/>
      <c r="AP24" s="75"/>
      <c r="AQ24" s="75"/>
      <c r="AR24" s="76"/>
    </row>
    <row r="25" spans="1:44" ht="15.75" customHeight="1">
      <c r="A25" s="243"/>
      <c r="B25" s="280"/>
      <c r="C25" s="280"/>
      <c r="D25" s="280"/>
      <c r="E25" s="280"/>
      <c r="F25" s="280"/>
      <c r="G25" s="280"/>
      <c r="H25" s="280"/>
      <c r="I25" s="280"/>
      <c r="J25" s="281"/>
      <c r="K25" s="287" t="s">
        <v>149</v>
      </c>
      <c r="L25" s="288"/>
      <c r="M25" s="288"/>
      <c r="N25" s="289"/>
      <c r="O25" s="294" t="s">
        <v>147</v>
      </c>
      <c r="P25" s="295"/>
      <c r="Q25" s="295"/>
      <c r="R25" s="295"/>
      <c r="S25" s="77" t="s">
        <v>141</v>
      </c>
      <c r="T25" s="292" t="s">
        <v>146</v>
      </c>
      <c r="U25" s="293"/>
      <c r="V25" s="293"/>
      <c r="W25" s="293"/>
      <c r="X25" s="78" t="s">
        <v>141</v>
      </c>
      <c r="Y25" s="292" t="s">
        <v>145</v>
      </c>
      <c r="Z25" s="293"/>
      <c r="AA25" s="293"/>
      <c r="AB25" s="293"/>
      <c r="AC25" s="78" t="s">
        <v>140</v>
      </c>
      <c r="AD25" s="179" t="s">
        <v>146</v>
      </c>
      <c r="AE25" s="180"/>
      <c r="AF25" s="180"/>
      <c r="AG25" s="180"/>
      <c r="AH25" s="78" t="s">
        <v>140</v>
      </c>
      <c r="AI25" s="179" t="s">
        <v>222</v>
      </c>
      <c r="AJ25" s="180"/>
      <c r="AK25" s="180"/>
      <c r="AL25" s="180"/>
      <c r="AM25" s="79" t="s">
        <v>141</v>
      </c>
      <c r="AN25" s="75"/>
      <c r="AO25" s="75"/>
      <c r="AP25" s="75"/>
      <c r="AQ25" s="75"/>
      <c r="AR25" s="76"/>
    </row>
    <row r="26" spans="1:44" ht="15.75" customHeight="1">
      <c r="A26" s="243"/>
      <c r="B26" s="280"/>
      <c r="C26" s="280"/>
      <c r="D26" s="280"/>
      <c r="E26" s="280"/>
      <c r="F26" s="280"/>
      <c r="G26" s="280"/>
      <c r="H26" s="280"/>
      <c r="I26" s="280"/>
      <c r="J26" s="281"/>
      <c r="K26" s="287" t="s">
        <v>148</v>
      </c>
      <c r="L26" s="288"/>
      <c r="M26" s="288"/>
      <c r="N26" s="289"/>
      <c r="O26" s="294" t="s">
        <v>147</v>
      </c>
      <c r="P26" s="295"/>
      <c r="Q26" s="295"/>
      <c r="R26" s="295"/>
      <c r="S26" s="77" t="s">
        <v>141</v>
      </c>
      <c r="T26" s="292" t="s">
        <v>146</v>
      </c>
      <c r="U26" s="293"/>
      <c r="V26" s="293"/>
      <c r="W26" s="293"/>
      <c r="X26" s="78" t="s">
        <v>141</v>
      </c>
      <c r="Y26" s="292" t="s">
        <v>145</v>
      </c>
      <c r="Z26" s="293"/>
      <c r="AA26" s="293"/>
      <c r="AB26" s="293"/>
      <c r="AC26" s="78" t="s">
        <v>140</v>
      </c>
      <c r="AD26" s="179" t="s">
        <v>214</v>
      </c>
      <c r="AE26" s="180"/>
      <c r="AF26" s="180"/>
      <c r="AG26" s="180"/>
      <c r="AH26" s="78" t="s">
        <v>140</v>
      </c>
      <c r="AI26" s="179" t="s">
        <v>223</v>
      </c>
      <c r="AJ26" s="180"/>
      <c r="AK26" s="180"/>
      <c r="AL26" s="180"/>
      <c r="AM26" s="79" t="s">
        <v>141</v>
      </c>
      <c r="AN26" s="75"/>
      <c r="AO26" s="75"/>
      <c r="AP26" s="75"/>
      <c r="AQ26" s="75"/>
      <c r="AR26" s="76"/>
    </row>
    <row r="27" spans="1:44" ht="15.75" customHeight="1">
      <c r="A27" s="243"/>
      <c r="B27" s="280"/>
      <c r="C27" s="280"/>
      <c r="D27" s="280"/>
      <c r="E27" s="280"/>
      <c r="F27" s="280"/>
      <c r="G27" s="280"/>
      <c r="H27" s="280"/>
      <c r="I27" s="280"/>
      <c r="J27" s="281"/>
      <c r="K27" s="287" t="s">
        <v>144</v>
      </c>
      <c r="L27" s="288"/>
      <c r="M27" s="288"/>
      <c r="N27" s="289"/>
      <c r="O27" s="303">
        <v>79</v>
      </c>
      <c r="P27" s="304"/>
      <c r="Q27" s="304"/>
      <c r="R27" s="304"/>
      <c r="S27" s="77" t="s">
        <v>141</v>
      </c>
      <c r="T27" s="296">
        <v>70</v>
      </c>
      <c r="U27" s="297"/>
      <c r="V27" s="297"/>
      <c r="W27" s="297"/>
      <c r="X27" s="78" t="s">
        <v>141</v>
      </c>
      <c r="Y27" s="296">
        <v>69</v>
      </c>
      <c r="Z27" s="297"/>
      <c r="AA27" s="297"/>
      <c r="AB27" s="297"/>
      <c r="AC27" s="78" t="s">
        <v>140</v>
      </c>
      <c r="AD27" s="160">
        <v>66</v>
      </c>
      <c r="AE27" s="161"/>
      <c r="AF27" s="161"/>
      <c r="AG27" s="161"/>
      <c r="AH27" s="78" t="s">
        <v>140</v>
      </c>
      <c r="AI27" s="160">
        <v>65</v>
      </c>
      <c r="AJ27" s="161"/>
      <c r="AK27" s="161"/>
      <c r="AL27" s="161"/>
      <c r="AM27" s="79" t="s">
        <v>141</v>
      </c>
      <c r="AN27" s="75"/>
      <c r="AO27" s="75"/>
      <c r="AP27" s="75"/>
      <c r="AQ27" s="75"/>
      <c r="AR27" s="76"/>
    </row>
    <row r="28" spans="1:44" ht="15.75" customHeight="1">
      <c r="A28" s="243"/>
      <c r="B28" s="280"/>
      <c r="C28" s="280"/>
      <c r="D28" s="280"/>
      <c r="E28" s="280"/>
      <c r="F28" s="280"/>
      <c r="G28" s="280"/>
      <c r="H28" s="280"/>
      <c r="I28" s="280"/>
      <c r="J28" s="281"/>
      <c r="K28" s="298" t="s">
        <v>143</v>
      </c>
      <c r="L28" s="299"/>
      <c r="M28" s="299"/>
      <c r="N28" s="300"/>
      <c r="O28" s="301">
        <v>34</v>
      </c>
      <c r="P28" s="302"/>
      <c r="Q28" s="302"/>
      <c r="R28" s="302"/>
      <c r="S28" s="80" t="s">
        <v>141</v>
      </c>
      <c r="T28" s="301">
        <v>32</v>
      </c>
      <c r="U28" s="302"/>
      <c r="V28" s="302"/>
      <c r="W28" s="302"/>
      <c r="X28" s="80" t="s">
        <v>141</v>
      </c>
      <c r="Y28" s="301">
        <v>32</v>
      </c>
      <c r="Z28" s="302"/>
      <c r="AA28" s="302"/>
      <c r="AB28" s="302"/>
      <c r="AC28" s="80" t="s">
        <v>140</v>
      </c>
      <c r="AD28" s="168">
        <v>33</v>
      </c>
      <c r="AE28" s="169"/>
      <c r="AF28" s="169"/>
      <c r="AG28" s="169"/>
      <c r="AH28" s="80" t="s">
        <v>140</v>
      </c>
      <c r="AI28" s="168">
        <v>31</v>
      </c>
      <c r="AJ28" s="169"/>
      <c r="AK28" s="169"/>
      <c r="AL28" s="169"/>
      <c r="AM28" s="81" t="s">
        <v>141</v>
      </c>
      <c r="AN28" s="75"/>
      <c r="AO28" s="75"/>
      <c r="AP28" s="75"/>
      <c r="AQ28" s="75"/>
      <c r="AR28" s="76"/>
    </row>
    <row r="29" spans="1:44" ht="18" customHeight="1">
      <c r="A29" s="246"/>
      <c r="B29" s="247"/>
      <c r="C29" s="247"/>
      <c r="D29" s="247"/>
      <c r="E29" s="247"/>
      <c r="F29" s="247"/>
      <c r="G29" s="247"/>
      <c r="H29" s="247"/>
      <c r="I29" s="247"/>
      <c r="J29" s="248"/>
      <c r="K29" s="262" t="s">
        <v>142</v>
      </c>
      <c r="L29" s="263"/>
      <c r="M29" s="263"/>
      <c r="N29" s="242"/>
      <c r="O29" s="193">
        <f>O23+O24+O27+O28</f>
        <v>215</v>
      </c>
      <c r="P29" s="194"/>
      <c r="Q29" s="194"/>
      <c r="R29" s="194"/>
      <c r="S29" s="82" t="s">
        <v>141</v>
      </c>
      <c r="T29" s="193">
        <f>T23+T24+T27+T28</f>
        <v>202</v>
      </c>
      <c r="U29" s="194"/>
      <c r="V29" s="194"/>
      <c r="W29" s="194"/>
      <c r="X29" s="82" t="s">
        <v>141</v>
      </c>
      <c r="Y29" s="193">
        <f>Y23+Y24+Y27+Y28</f>
        <v>201</v>
      </c>
      <c r="Z29" s="194"/>
      <c r="AA29" s="194"/>
      <c r="AB29" s="194"/>
      <c r="AC29" s="82" t="s">
        <v>140</v>
      </c>
      <c r="AD29" s="193">
        <f>AD23+AD24+AD27+AD28</f>
        <v>197</v>
      </c>
      <c r="AE29" s="194"/>
      <c r="AF29" s="194"/>
      <c r="AG29" s="194"/>
      <c r="AH29" s="82" t="s">
        <v>140</v>
      </c>
      <c r="AI29" s="170">
        <f>AI23+AI24+AI27+AI28</f>
        <v>194</v>
      </c>
      <c r="AJ29" s="171"/>
      <c r="AK29" s="171"/>
      <c r="AL29" s="171"/>
      <c r="AM29" s="83" t="s">
        <v>141</v>
      </c>
      <c r="AN29" s="110"/>
      <c r="AO29" s="111"/>
      <c r="AP29" s="112"/>
      <c r="AQ29" s="112"/>
      <c r="AR29" s="113"/>
    </row>
    <row r="30" spans="1:44" ht="18">
      <c r="A30" s="257" t="s">
        <v>139</v>
      </c>
      <c r="B30" s="258"/>
      <c r="C30" s="258"/>
      <c r="D30" s="258"/>
      <c r="E30" s="258"/>
      <c r="F30" s="258"/>
      <c r="G30" s="258"/>
      <c r="H30" s="258"/>
      <c r="I30" s="258"/>
      <c r="J30" s="259"/>
      <c r="K30" s="172" t="s">
        <v>138</v>
      </c>
      <c r="L30" s="173"/>
      <c r="M30" s="173"/>
      <c r="N30" s="174"/>
      <c r="O30" s="172" t="str">
        <f>O22</f>
        <v>平成30年度</v>
      </c>
      <c r="P30" s="173"/>
      <c r="Q30" s="173"/>
      <c r="R30" s="173"/>
      <c r="S30" s="173"/>
      <c r="T30" s="172" t="str">
        <f>T22</f>
        <v>令和元年度</v>
      </c>
      <c r="U30" s="173"/>
      <c r="V30" s="173"/>
      <c r="W30" s="173"/>
      <c r="X30" s="174"/>
      <c r="Y30" s="172" t="str">
        <f>Y22</f>
        <v>令和2年度</v>
      </c>
      <c r="Z30" s="173"/>
      <c r="AA30" s="173"/>
      <c r="AB30" s="173"/>
      <c r="AC30" s="174"/>
      <c r="AD30" s="172" t="str">
        <f>AD22</f>
        <v>令和3年度</v>
      </c>
      <c r="AE30" s="173"/>
      <c r="AF30" s="173"/>
      <c r="AG30" s="173"/>
      <c r="AH30" s="174"/>
      <c r="AI30" s="172" t="str">
        <f>AI22</f>
        <v>令和4年度</v>
      </c>
      <c r="AJ30" s="173"/>
      <c r="AK30" s="173"/>
      <c r="AL30" s="173"/>
      <c r="AM30" s="174"/>
      <c r="AN30" s="118"/>
      <c r="AO30" s="71"/>
      <c r="AP30" s="71"/>
      <c r="AQ30" s="71"/>
      <c r="AR30" s="72"/>
    </row>
    <row r="31" spans="1:44" ht="18" customHeight="1">
      <c r="A31" s="243"/>
      <c r="B31" s="244"/>
      <c r="C31" s="244"/>
      <c r="D31" s="244"/>
      <c r="E31" s="244"/>
      <c r="F31" s="244"/>
      <c r="G31" s="244"/>
      <c r="H31" s="244"/>
      <c r="I31" s="244"/>
      <c r="J31" s="245"/>
      <c r="K31" s="190" t="s">
        <v>137</v>
      </c>
      <c r="L31" s="191"/>
      <c r="M31" s="191"/>
      <c r="N31" s="192"/>
      <c r="O31" s="184">
        <v>0.997</v>
      </c>
      <c r="P31" s="185"/>
      <c r="Q31" s="185"/>
      <c r="R31" s="185"/>
      <c r="S31" s="186"/>
      <c r="T31" s="184">
        <v>0.997</v>
      </c>
      <c r="U31" s="185"/>
      <c r="V31" s="185"/>
      <c r="W31" s="185"/>
      <c r="X31" s="186"/>
      <c r="Y31" s="184">
        <v>0.997</v>
      </c>
      <c r="Z31" s="185"/>
      <c r="AA31" s="185"/>
      <c r="AB31" s="185"/>
      <c r="AC31" s="186"/>
      <c r="AD31" s="187">
        <v>1</v>
      </c>
      <c r="AE31" s="188"/>
      <c r="AF31" s="188"/>
      <c r="AG31" s="188"/>
      <c r="AH31" s="189"/>
      <c r="AI31" s="314">
        <v>1</v>
      </c>
      <c r="AJ31" s="315"/>
      <c r="AK31" s="315"/>
      <c r="AL31" s="315"/>
      <c r="AM31" s="316"/>
      <c r="AN31" s="75"/>
      <c r="AO31" s="75"/>
      <c r="AP31" s="75"/>
      <c r="AQ31" s="75"/>
      <c r="AR31" s="76"/>
    </row>
    <row r="32" spans="1:44" ht="18" customHeight="1">
      <c r="A32" s="243"/>
      <c r="B32" s="244"/>
      <c r="C32" s="244"/>
      <c r="D32" s="244"/>
      <c r="E32" s="244"/>
      <c r="F32" s="244"/>
      <c r="G32" s="244"/>
      <c r="H32" s="244"/>
      <c r="I32" s="244"/>
      <c r="J32" s="245"/>
      <c r="K32" s="190" t="s">
        <v>136</v>
      </c>
      <c r="L32" s="191"/>
      <c r="M32" s="191"/>
      <c r="N32" s="192"/>
      <c r="O32" s="184">
        <v>0.89</v>
      </c>
      <c r="P32" s="185"/>
      <c r="Q32" s="185"/>
      <c r="R32" s="185"/>
      <c r="S32" s="186"/>
      <c r="T32" s="184">
        <v>0.902</v>
      </c>
      <c r="U32" s="185"/>
      <c r="V32" s="185"/>
      <c r="W32" s="185"/>
      <c r="X32" s="186"/>
      <c r="Y32" s="184">
        <v>0.912</v>
      </c>
      <c r="Z32" s="185"/>
      <c r="AA32" s="185"/>
      <c r="AB32" s="185"/>
      <c r="AC32" s="186"/>
      <c r="AD32" s="187">
        <v>0.915</v>
      </c>
      <c r="AE32" s="188"/>
      <c r="AF32" s="188"/>
      <c r="AG32" s="188"/>
      <c r="AH32" s="189"/>
      <c r="AI32" s="314">
        <v>0.91</v>
      </c>
      <c r="AJ32" s="315"/>
      <c r="AK32" s="315"/>
      <c r="AL32" s="315"/>
      <c r="AM32" s="316"/>
      <c r="AN32" s="75"/>
      <c r="AO32" s="75"/>
      <c r="AP32" s="75"/>
      <c r="AQ32" s="75"/>
      <c r="AR32" s="76"/>
    </row>
    <row r="33" spans="1:44" ht="18" customHeight="1">
      <c r="A33" s="243"/>
      <c r="B33" s="244"/>
      <c r="C33" s="244"/>
      <c r="D33" s="244"/>
      <c r="E33" s="244"/>
      <c r="F33" s="244"/>
      <c r="G33" s="244"/>
      <c r="H33" s="244"/>
      <c r="I33" s="244"/>
      <c r="J33" s="245"/>
      <c r="K33" s="181" t="s">
        <v>135</v>
      </c>
      <c r="L33" s="182"/>
      <c r="M33" s="182"/>
      <c r="N33" s="183"/>
      <c r="O33" s="184">
        <v>0.863</v>
      </c>
      <c r="P33" s="185"/>
      <c r="Q33" s="185"/>
      <c r="R33" s="185"/>
      <c r="S33" s="186"/>
      <c r="T33" s="184">
        <v>0.863</v>
      </c>
      <c r="U33" s="185"/>
      <c r="V33" s="185"/>
      <c r="W33" s="185"/>
      <c r="X33" s="186"/>
      <c r="Y33" s="184">
        <v>0.863</v>
      </c>
      <c r="Z33" s="185"/>
      <c r="AA33" s="185"/>
      <c r="AB33" s="185"/>
      <c r="AC33" s="186"/>
      <c r="AD33" s="187">
        <v>0.863</v>
      </c>
      <c r="AE33" s="188"/>
      <c r="AF33" s="188"/>
      <c r="AG33" s="188"/>
      <c r="AH33" s="189"/>
      <c r="AI33" s="314">
        <v>0.863</v>
      </c>
      <c r="AJ33" s="315"/>
      <c r="AK33" s="315"/>
      <c r="AL33" s="315"/>
      <c r="AM33" s="316"/>
      <c r="AN33" s="75"/>
      <c r="AO33" s="75"/>
      <c r="AP33" s="75"/>
      <c r="AQ33" s="75"/>
      <c r="AR33" s="76"/>
    </row>
    <row r="34" spans="1:44" ht="18" customHeight="1">
      <c r="A34" s="243"/>
      <c r="B34" s="244"/>
      <c r="C34" s="244"/>
      <c r="D34" s="244"/>
      <c r="E34" s="244"/>
      <c r="F34" s="244"/>
      <c r="G34" s="244"/>
      <c r="H34" s="244"/>
      <c r="I34" s="244"/>
      <c r="J34" s="245"/>
      <c r="K34" s="190" t="s">
        <v>134</v>
      </c>
      <c r="L34" s="191"/>
      <c r="M34" s="191"/>
      <c r="N34" s="192"/>
      <c r="O34" s="184">
        <v>1</v>
      </c>
      <c r="P34" s="185"/>
      <c r="Q34" s="185"/>
      <c r="R34" s="185"/>
      <c r="S34" s="186"/>
      <c r="T34" s="184">
        <v>1</v>
      </c>
      <c r="U34" s="185"/>
      <c r="V34" s="185"/>
      <c r="W34" s="185"/>
      <c r="X34" s="186"/>
      <c r="Y34" s="184">
        <v>1</v>
      </c>
      <c r="Z34" s="185"/>
      <c r="AA34" s="185"/>
      <c r="AB34" s="185"/>
      <c r="AC34" s="186"/>
      <c r="AD34" s="187">
        <v>0.832</v>
      </c>
      <c r="AE34" s="188"/>
      <c r="AF34" s="188"/>
      <c r="AG34" s="188"/>
      <c r="AH34" s="189"/>
      <c r="AI34" s="314">
        <v>0.849</v>
      </c>
      <c r="AJ34" s="315"/>
      <c r="AK34" s="315"/>
      <c r="AL34" s="315"/>
      <c r="AM34" s="316"/>
      <c r="AN34" s="75"/>
      <c r="AO34" s="75"/>
      <c r="AP34" s="75"/>
      <c r="AQ34" s="75"/>
      <c r="AR34" s="76"/>
    </row>
    <row r="35" spans="1:44" ht="18" customHeight="1">
      <c r="A35" s="243"/>
      <c r="B35" s="244"/>
      <c r="C35" s="244"/>
      <c r="D35" s="244"/>
      <c r="E35" s="244"/>
      <c r="F35" s="244"/>
      <c r="G35" s="244"/>
      <c r="H35" s="244"/>
      <c r="I35" s="244"/>
      <c r="J35" s="245"/>
      <c r="K35" s="190" t="s">
        <v>133</v>
      </c>
      <c r="L35" s="191"/>
      <c r="M35" s="191"/>
      <c r="N35" s="192"/>
      <c r="O35" s="184">
        <v>0.821</v>
      </c>
      <c r="P35" s="185"/>
      <c r="Q35" s="185"/>
      <c r="R35" s="185"/>
      <c r="S35" s="186"/>
      <c r="T35" s="184">
        <v>0.866</v>
      </c>
      <c r="U35" s="185"/>
      <c r="V35" s="185"/>
      <c r="W35" s="185"/>
      <c r="X35" s="186"/>
      <c r="Y35" s="184">
        <v>0.847</v>
      </c>
      <c r="Z35" s="185"/>
      <c r="AA35" s="185"/>
      <c r="AB35" s="185"/>
      <c r="AC35" s="186"/>
      <c r="AD35" s="187">
        <v>0.838</v>
      </c>
      <c r="AE35" s="188"/>
      <c r="AF35" s="188"/>
      <c r="AG35" s="188"/>
      <c r="AH35" s="189"/>
      <c r="AI35" s="314">
        <v>0.817</v>
      </c>
      <c r="AJ35" s="315"/>
      <c r="AK35" s="315"/>
      <c r="AL35" s="315"/>
      <c r="AM35" s="316"/>
      <c r="AN35" s="75"/>
      <c r="AO35" s="75"/>
      <c r="AP35" s="75"/>
      <c r="AQ35" s="75"/>
      <c r="AR35" s="76"/>
    </row>
    <row r="36" spans="1:44" ht="33" customHeight="1">
      <c r="A36" s="243"/>
      <c r="B36" s="244"/>
      <c r="C36" s="244"/>
      <c r="D36" s="244"/>
      <c r="E36" s="244"/>
      <c r="F36" s="244"/>
      <c r="G36" s="244"/>
      <c r="H36" s="244"/>
      <c r="I36" s="244"/>
      <c r="J36" s="245"/>
      <c r="K36" s="305" t="s">
        <v>188</v>
      </c>
      <c r="L36" s="306"/>
      <c r="M36" s="306"/>
      <c r="N36" s="307"/>
      <c r="O36" s="184">
        <v>1</v>
      </c>
      <c r="P36" s="185"/>
      <c r="Q36" s="185"/>
      <c r="R36" s="185"/>
      <c r="S36" s="186"/>
      <c r="T36" s="184">
        <v>1</v>
      </c>
      <c r="U36" s="185"/>
      <c r="V36" s="185"/>
      <c r="W36" s="185"/>
      <c r="X36" s="186"/>
      <c r="Y36" s="184">
        <v>1</v>
      </c>
      <c r="Z36" s="185"/>
      <c r="AA36" s="185"/>
      <c r="AB36" s="185"/>
      <c r="AC36" s="186"/>
      <c r="AD36" s="187">
        <v>1</v>
      </c>
      <c r="AE36" s="188"/>
      <c r="AF36" s="188"/>
      <c r="AG36" s="188"/>
      <c r="AH36" s="189"/>
      <c r="AI36" s="314">
        <v>1</v>
      </c>
      <c r="AJ36" s="315"/>
      <c r="AK36" s="315"/>
      <c r="AL36" s="315"/>
      <c r="AM36" s="316"/>
      <c r="AN36" s="75"/>
      <c r="AO36" s="75"/>
      <c r="AP36" s="75"/>
      <c r="AQ36" s="75"/>
      <c r="AR36" s="76"/>
    </row>
    <row r="37" spans="1:44" ht="25.5" customHeight="1">
      <c r="A37" s="243"/>
      <c r="B37" s="244"/>
      <c r="C37" s="244"/>
      <c r="D37" s="244"/>
      <c r="E37" s="244"/>
      <c r="F37" s="244"/>
      <c r="G37" s="244"/>
      <c r="H37" s="244"/>
      <c r="I37" s="244"/>
      <c r="J37" s="245"/>
      <c r="K37" s="308" t="s">
        <v>132</v>
      </c>
      <c r="L37" s="309"/>
      <c r="M37" s="309"/>
      <c r="N37" s="310"/>
      <c r="O37" s="196">
        <v>0.755</v>
      </c>
      <c r="P37" s="197"/>
      <c r="Q37" s="197"/>
      <c r="R37" s="197"/>
      <c r="S37" s="198"/>
      <c r="T37" s="184">
        <v>0.806</v>
      </c>
      <c r="U37" s="185"/>
      <c r="V37" s="185"/>
      <c r="W37" s="185"/>
      <c r="X37" s="186"/>
      <c r="Y37" s="196">
        <v>0.812</v>
      </c>
      <c r="Z37" s="197"/>
      <c r="AA37" s="197"/>
      <c r="AB37" s="197"/>
      <c r="AC37" s="198"/>
      <c r="AD37" s="317">
        <v>0.812</v>
      </c>
      <c r="AE37" s="318"/>
      <c r="AF37" s="318"/>
      <c r="AG37" s="318"/>
      <c r="AH37" s="319"/>
      <c r="AI37" s="311">
        <v>0.836</v>
      </c>
      <c r="AJ37" s="312"/>
      <c r="AK37" s="312"/>
      <c r="AL37" s="312"/>
      <c r="AM37" s="313"/>
      <c r="AN37" s="75"/>
      <c r="AO37" s="75"/>
      <c r="AP37" s="75"/>
      <c r="AQ37" s="75"/>
      <c r="AR37" s="76"/>
    </row>
    <row r="38" spans="1:44" ht="24" customHeight="1">
      <c r="A38" s="243"/>
      <c r="B38" s="244"/>
      <c r="C38" s="244"/>
      <c r="D38" s="244"/>
      <c r="E38" s="244"/>
      <c r="F38" s="244"/>
      <c r="G38" s="244"/>
      <c r="H38" s="244"/>
      <c r="I38" s="244"/>
      <c r="J38" s="245"/>
      <c r="K38" s="270" t="s">
        <v>131</v>
      </c>
      <c r="L38" s="271"/>
      <c r="M38" s="271"/>
      <c r="N38" s="272"/>
      <c r="O38" s="184">
        <v>0.444</v>
      </c>
      <c r="P38" s="185"/>
      <c r="Q38" s="185"/>
      <c r="R38" s="185"/>
      <c r="S38" s="186"/>
      <c r="T38" s="184">
        <v>0.444</v>
      </c>
      <c r="U38" s="185"/>
      <c r="V38" s="185"/>
      <c r="W38" s="185"/>
      <c r="X38" s="186"/>
      <c r="Y38" s="184">
        <v>0.444</v>
      </c>
      <c r="Z38" s="185"/>
      <c r="AA38" s="185"/>
      <c r="AB38" s="185"/>
      <c r="AC38" s="186"/>
      <c r="AD38" s="187">
        <v>0.444</v>
      </c>
      <c r="AE38" s="188"/>
      <c r="AF38" s="188"/>
      <c r="AG38" s="188"/>
      <c r="AH38" s="189"/>
      <c r="AI38" s="314">
        <v>0.444</v>
      </c>
      <c r="AJ38" s="315"/>
      <c r="AK38" s="315"/>
      <c r="AL38" s="315"/>
      <c r="AM38" s="316"/>
      <c r="AN38" s="84"/>
      <c r="AO38" s="75"/>
      <c r="AP38" s="75"/>
      <c r="AQ38" s="75"/>
      <c r="AR38" s="76"/>
    </row>
    <row r="39" spans="1:44" ht="18" customHeight="1">
      <c r="A39" s="264"/>
      <c r="B39" s="265"/>
      <c r="C39" s="265"/>
      <c r="D39" s="265"/>
      <c r="E39" s="265"/>
      <c r="F39" s="265"/>
      <c r="G39" s="265"/>
      <c r="H39" s="265"/>
      <c r="I39" s="265"/>
      <c r="J39" s="266"/>
      <c r="K39" s="85" t="s">
        <v>130</v>
      </c>
      <c r="L39" s="86"/>
      <c r="M39" s="86"/>
      <c r="N39" s="86"/>
      <c r="O39" s="87"/>
      <c r="P39" s="87"/>
      <c r="Q39" s="87"/>
      <c r="R39" s="87"/>
      <c r="S39" s="82"/>
      <c r="T39" s="87"/>
      <c r="U39" s="87"/>
      <c r="V39" s="87"/>
      <c r="W39" s="87"/>
      <c r="X39" s="82"/>
      <c r="Y39" s="87"/>
      <c r="Z39" s="87"/>
      <c r="AA39" s="87"/>
      <c r="AB39" s="87"/>
      <c r="AC39" s="82"/>
      <c r="AD39" s="88"/>
      <c r="AE39" s="87"/>
      <c r="AF39" s="87"/>
      <c r="AG39" s="87"/>
      <c r="AH39" s="82"/>
      <c r="AI39" s="89"/>
      <c r="AJ39" s="87"/>
      <c r="AK39" s="87"/>
      <c r="AL39" s="87"/>
      <c r="AM39" s="82"/>
      <c r="AN39" s="90"/>
      <c r="AO39" s="90"/>
      <c r="AP39" s="90"/>
      <c r="AQ39" s="90"/>
      <c r="AR39" s="91"/>
    </row>
    <row r="40" spans="1:44" ht="21" customHeight="1">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row>
    <row r="41" spans="1:44" ht="15.75">
      <c r="A41" s="224" t="s">
        <v>220</v>
      </c>
      <c r="B41" s="225"/>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row>
    <row r="42" spans="1:44" ht="37.5" customHeight="1">
      <c r="A42" s="210" t="s">
        <v>129</v>
      </c>
      <c r="B42" s="210"/>
      <c r="C42" s="210"/>
      <c r="D42" s="210"/>
      <c r="E42" s="210"/>
      <c r="F42" s="210"/>
      <c r="G42" s="210"/>
      <c r="H42" s="210"/>
      <c r="I42" s="210"/>
      <c r="J42" s="210"/>
      <c r="K42" s="226" t="s">
        <v>122</v>
      </c>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8"/>
      <c r="AP42" s="228"/>
      <c r="AQ42" s="228"/>
      <c r="AR42" s="229"/>
    </row>
    <row r="43" spans="1:44" ht="37.5" customHeight="1">
      <c r="A43" s="257" t="s">
        <v>128</v>
      </c>
      <c r="B43" s="258"/>
      <c r="C43" s="258"/>
      <c r="D43" s="258"/>
      <c r="E43" s="258"/>
      <c r="F43" s="258"/>
      <c r="G43" s="258"/>
      <c r="H43" s="258"/>
      <c r="I43" s="258"/>
      <c r="J43" s="259"/>
      <c r="K43" s="162" t="s">
        <v>127</v>
      </c>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4"/>
      <c r="AP43" s="164"/>
      <c r="AQ43" s="164"/>
      <c r="AR43" s="165"/>
    </row>
    <row r="44" spans="1:44" ht="91.5" customHeight="1">
      <c r="A44" s="203" t="s">
        <v>126</v>
      </c>
      <c r="B44" s="203"/>
      <c r="C44" s="203"/>
      <c r="D44" s="203"/>
      <c r="E44" s="203"/>
      <c r="F44" s="203"/>
      <c r="G44" s="203"/>
      <c r="H44" s="203"/>
      <c r="I44" s="203"/>
      <c r="J44" s="203"/>
      <c r="K44" s="226" t="s">
        <v>125</v>
      </c>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73"/>
    </row>
    <row r="45" spans="1:44" ht="36.75" customHeight="1">
      <c r="A45" s="267" t="s">
        <v>124</v>
      </c>
      <c r="B45" s="268"/>
      <c r="C45" s="268"/>
      <c r="D45" s="268"/>
      <c r="E45" s="268"/>
      <c r="F45" s="268"/>
      <c r="G45" s="268"/>
      <c r="H45" s="268"/>
      <c r="I45" s="268"/>
      <c r="J45" s="269"/>
      <c r="K45" s="479" t="s">
        <v>219</v>
      </c>
      <c r="L45" s="480"/>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AP45" s="480"/>
      <c r="AQ45" s="480"/>
      <c r="AR45" s="481"/>
    </row>
  </sheetData>
  <sheetProtection/>
  <mergeCells count="168">
    <mergeCell ref="AD35:AH35"/>
    <mergeCell ref="AI34:AM34"/>
    <mergeCell ref="AI35:AM35"/>
    <mergeCell ref="T37:X37"/>
    <mergeCell ref="AI30:AM30"/>
    <mergeCell ref="AI31:AM31"/>
    <mergeCell ref="AI32:AM32"/>
    <mergeCell ref="AI33:AM33"/>
    <mergeCell ref="Y32:AC32"/>
    <mergeCell ref="AD37:AH37"/>
    <mergeCell ref="AI37:AM37"/>
    <mergeCell ref="AD30:AH30"/>
    <mergeCell ref="AD33:AH33"/>
    <mergeCell ref="AD34:AH34"/>
    <mergeCell ref="AI38:AM38"/>
    <mergeCell ref="A44:J44"/>
    <mergeCell ref="AI36:AM36"/>
    <mergeCell ref="Y37:AC37"/>
    <mergeCell ref="AD36:AH36"/>
    <mergeCell ref="K43:AR43"/>
    <mergeCell ref="K36:N36"/>
    <mergeCell ref="O36:S36"/>
    <mergeCell ref="T36:X36"/>
    <mergeCell ref="Y36:AC36"/>
    <mergeCell ref="Y38:AC38"/>
    <mergeCell ref="K37:N37"/>
    <mergeCell ref="O33:S33"/>
    <mergeCell ref="O35:S35"/>
    <mergeCell ref="T35:X35"/>
    <mergeCell ref="Y35:AC35"/>
    <mergeCell ref="K34:N34"/>
    <mergeCell ref="O34:S34"/>
    <mergeCell ref="T34:X34"/>
    <mergeCell ref="Y34:AC34"/>
    <mergeCell ref="K35:N35"/>
    <mergeCell ref="Y27:AB27"/>
    <mergeCell ref="AD27:AG27"/>
    <mergeCell ref="K28:N28"/>
    <mergeCell ref="O28:R28"/>
    <mergeCell ref="T28:W28"/>
    <mergeCell ref="Y28:AB28"/>
    <mergeCell ref="AD28:AG28"/>
    <mergeCell ref="K27:N27"/>
    <mergeCell ref="O27:R27"/>
    <mergeCell ref="T27:W27"/>
    <mergeCell ref="Y26:AB26"/>
    <mergeCell ref="AD26:AG26"/>
    <mergeCell ref="K25:N25"/>
    <mergeCell ref="O25:R25"/>
    <mergeCell ref="T25:W25"/>
    <mergeCell ref="Y25:AB25"/>
    <mergeCell ref="K26:N26"/>
    <mergeCell ref="O26:R26"/>
    <mergeCell ref="T26:W26"/>
    <mergeCell ref="AD23:AG23"/>
    <mergeCell ref="Y24:AB24"/>
    <mergeCell ref="T24:W24"/>
    <mergeCell ref="K24:N24"/>
    <mergeCell ref="O24:R24"/>
    <mergeCell ref="AD25:AG25"/>
    <mergeCell ref="A20:J20"/>
    <mergeCell ref="K20:AR20"/>
    <mergeCell ref="A21:J21"/>
    <mergeCell ref="K21:AR21"/>
    <mergeCell ref="A22:J29"/>
    <mergeCell ref="K22:N22"/>
    <mergeCell ref="Y22:AC22"/>
    <mergeCell ref="AD22:AH22"/>
    <mergeCell ref="AD24:AG24"/>
    <mergeCell ref="K23:N23"/>
    <mergeCell ref="AN16:AO16"/>
    <mergeCell ref="AB16:AC16"/>
    <mergeCell ref="AH16:AI16"/>
    <mergeCell ref="O22:S22"/>
    <mergeCell ref="T22:X22"/>
    <mergeCell ref="K44:AR44"/>
    <mergeCell ref="AD29:AG29"/>
    <mergeCell ref="O23:R23"/>
    <mergeCell ref="T23:W23"/>
    <mergeCell ref="Y23:AB23"/>
    <mergeCell ref="A45:J45"/>
    <mergeCell ref="K45:AR45"/>
    <mergeCell ref="A40:AR40"/>
    <mergeCell ref="K38:N38"/>
    <mergeCell ref="O38:S38"/>
    <mergeCell ref="O31:S31"/>
    <mergeCell ref="T31:X31"/>
    <mergeCell ref="A42:J42"/>
    <mergeCell ref="K42:AR42"/>
    <mergeCell ref="A43:J43"/>
    <mergeCell ref="K29:N29"/>
    <mergeCell ref="AD16:AG16"/>
    <mergeCell ref="O30:S30"/>
    <mergeCell ref="T30:X30"/>
    <mergeCell ref="Y30:AC30"/>
    <mergeCell ref="A30:J39"/>
    <mergeCell ref="K31:N31"/>
    <mergeCell ref="Y31:AC31"/>
    <mergeCell ref="T29:W29"/>
    <mergeCell ref="Y29:AB29"/>
    <mergeCell ref="A18:J19"/>
    <mergeCell ref="K18:AR18"/>
    <mergeCell ref="K19:AR19"/>
    <mergeCell ref="X16:AA16"/>
    <mergeCell ref="A14:J17"/>
    <mergeCell ref="R14:AO14"/>
    <mergeCell ref="R16:U16"/>
    <mergeCell ref="V16:W16"/>
    <mergeCell ref="K17:AO17"/>
    <mergeCell ref="AJ16:AM16"/>
    <mergeCell ref="A41:AR41"/>
    <mergeCell ref="A13:J13"/>
    <mergeCell ref="K13:AR13"/>
    <mergeCell ref="AP14:AR17"/>
    <mergeCell ref="R15:W15"/>
    <mergeCell ref="X15:AC15"/>
    <mergeCell ref="AD15:AI15"/>
    <mergeCell ref="AJ15:AO15"/>
    <mergeCell ref="K16:O16"/>
    <mergeCell ref="P16:Q16"/>
    <mergeCell ref="K14:Q15"/>
    <mergeCell ref="A8:J8"/>
    <mergeCell ref="K8:AR8"/>
    <mergeCell ref="A9:J9"/>
    <mergeCell ref="A10:J10"/>
    <mergeCell ref="K10:AR10"/>
    <mergeCell ref="A11:J11"/>
    <mergeCell ref="K11:AR11"/>
    <mergeCell ref="A12:J12"/>
    <mergeCell ref="K12:AR12"/>
    <mergeCell ref="A1:AR1"/>
    <mergeCell ref="A2:AR2"/>
    <mergeCell ref="A3:E3"/>
    <mergeCell ref="F3:R3"/>
    <mergeCell ref="S3:W3"/>
    <mergeCell ref="K6:Q6"/>
    <mergeCell ref="Y6:AE6"/>
    <mergeCell ref="AF6:AL6"/>
    <mergeCell ref="K7:AR7"/>
    <mergeCell ref="O37:S37"/>
    <mergeCell ref="T38:X38"/>
    <mergeCell ref="AD38:AH38"/>
    <mergeCell ref="X3:AR3"/>
    <mergeCell ref="A5:AR5"/>
    <mergeCell ref="A6:J6"/>
    <mergeCell ref="A7:J7"/>
    <mergeCell ref="A4:AR4"/>
    <mergeCell ref="K30:N30"/>
    <mergeCell ref="AI26:AL26"/>
    <mergeCell ref="K33:N33"/>
    <mergeCell ref="T33:X33"/>
    <mergeCell ref="Y33:AC33"/>
    <mergeCell ref="AD31:AH31"/>
    <mergeCell ref="K32:N32"/>
    <mergeCell ref="O32:S32"/>
    <mergeCell ref="T32:X32"/>
    <mergeCell ref="AD32:AH32"/>
    <mergeCell ref="O29:R29"/>
    <mergeCell ref="AI27:AL27"/>
    <mergeCell ref="K9:AR9"/>
    <mergeCell ref="R6:X6"/>
    <mergeCell ref="AM6:AR6"/>
    <mergeCell ref="AI28:AL28"/>
    <mergeCell ref="AI29:AL29"/>
    <mergeCell ref="AI22:AM22"/>
    <mergeCell ref="AI23:AL23"/>
    <mergeCell ref="AI24:AL24"/>
    <mergeCell ref="AI25:AL25"/>
  </mergeCells>
  <hyperlinks>
    <hyperlink ref="F3:R3" r:id="rId1" display="大阪府中央卸売市場"/>
    <hyperlink ref="K6:Q6" r:id="rId2" display="大阪府中央卸売市場事業条例"/>
    <hyperlink ref="Y6:AE6" r:id="rId3" display="大阪府中央卸売市場業務規程施行規則"/>
    <hyperlink ref="AF6:AL6" r:id="rId4" display="大阪府中央卸売市場長の職にある職員に権限を委任する規則"/>
    <hyperlink ref="AM6:AR6" r:id="rId5" display="大阪府中央卸売市場処務規程"/>
    <hyperlink ref="X3:AR3" r:id="rId6" display="大阪府中央卸売市場"/>
    <hyperlink ref="R6:X6" r:id="rId7" display="大阪府中央卸売市場業務規程"/>
    <hyperlink ref="K45:AR45" r:id="rId8" display="導入済み：平成24年4月1日より（利用料金の詳細はこちら）"/>
  </hyperlinks>
  <printOptions horizontalCentered="1"/>
  <pageMargins left="0.5905511811023623" right="0.5905511811023623" top="0.5905511811023623" bottom="0.1968503937007874" header="0.3937007874015748" footer="0.1968503937007874"/>
  <pageSetup fitToHeight="0" fitToWidth="1" horizontalDpi="600" verticalDpi="600" orientation="portrait" paperSize="9" scale="74" r:id="rId10"/>
  <headerFooter alignWithMargins="0">
    <oddHeader>&amp;R中央卸売市場</oddHeader>
  </headerFooter>
  <rowBreaks count="3" manualBreakCount="3">
    <brk id="29" max="43" man="1"/>
    <brk id="45" max="43" man="1"/>
    <brk id="97" max="39" man="1"/>
  </rowBreaks>
  <drawing r:id="rId9"/>
</worksheet>
</file>

<file path=xl/worksheets/sheet2.xml><?xml version="1.0" encoding="utf-8"?>
<worksheet xmlns="http://schemas.openxmlformats.org/spreadsheetml/2006/main" xmlns:r="http://schemas.openxmlformats.org/officeDocument/2006/relationships">
  <sheetPr>
    <pageSetUpPr fitToPage="1"/>
  </sheetPr>
  <dimension ref="A1:I139"/>
  <sheetViews>
    <sheetView view="pageBreakPreview" zoomScale="80" zoomScaleSheetLayoutView="80" workbookViewId="0" topLeftCell="A1">
      <selection activeCell="B135" sqref="B135"/>
    </sheetView>
  </sheetViews>
  <sheetFormatPr defaultColWidth="9.140625" defaultRowHeight="15"/>
  <cols>
    <col min="1" max="1" width="4.140625" style="0" customWidth="1"/>
    <col min="2" max="2" width="16.140625" style="0" bestFit="1" customWidth="1"/>
    <col min="3" max="3" width="6.140625" style="0" customWidth="1"/>
    <col min="4" max="4" width="16.140625" style="0" customWidth="1"/>
    <col min="5" max="7" width="17.140625" style="2" customWidth="1"/>
    <col min="8" max="9" width="17.140625" style="3" customWidth="1"/>
  </cols>
  <sheetData>
    <row r="1" ht="18.75">
      <c r="A1" s="1" t="s">
        <v>101</v>
      </c>
    </row>
    <row r="2" spans="1:8" ht="11.25" customHeight="1">
      <c r="A2" s="65" t="s">
        <v>117</v>
      </c>
      <c r="B2" s="1"/>
      <c r="C2" s="1"/>
      <c r="D2" s="1"/>
      <c r="E2" s="1"/>
      <c r="F2" s="1"/>
      <c r="G2" s="1"/>
      <c r="H2" s="1"/>
    </row>
    <row r="3" spans="1:9" ht="18" customHeight="1">
      <c r="A3" s="453" t="s">
        <v>95</v>
      </c>
      <c r="B3" s="453"/>
      <c r="C3" s="453"/>
      <c r="D3" s="453"/>
      <c r="I3" s="116" t="s">
        <v>120</v>
      </c>
    </row>
    <row r="4" spans="1:9" ht="16.5" customHeight="1">
      <c r="A4" s="423" t="s">
        <v>0</v>
      </c>
      <c r="B4" s="424"/>
      <c r="C4" s="424"/>
      <c r="D4" s="425"/>
      <c r="E4" s="8" t="s">
        <v>109</v>
      </c>
      <c r="F4" s="8" t="s">
        <v>110</v>
      </c>
      <c r="G4" s="9" t="s">
        <v>111</v>
      </c>
      <c r="H4" s="9" t="s">
        <v>112</v>
      </c>
      <c r="I4" s="9" t="s">
        <v>224</v>
      </c>
    </row>
    <row r="5" spans="1:9" ht="16.5" customHeight="1">
      <c r="A5" s="465" t="s">
        <v>1</v>
      </c>
      <c r="B5" s="380" t="s">
        <v>211</v>
      </c>
      <c r="C5" s="446"/>
      <c r="D5" s="381"/>
      <c r="E5" s="133">
        <v>0</v>
      </c>
      <c r="F5" s="133">
        <v>0</v>
      </c>
      <c r="G5" s="133">
        <v>0</v>
      </c>
      <c r="H5" s="133">
        <v>0</v>
      </c>
      <c r="I5" s="133">
        <v>0</v>
      </c>
    </row>
    <row r="6" spans="1:9" ht="16.5" customHeight="1">
      <c r="A6" s="466"/>
      <c r="B6" s="380" t="s">
        <v>213</v>
      </c>
      <c r="C6" s="446"/>
      <c r="D6" s="381"/>
      <c r="E6" s="133">
        <v>631980</v>
      </c>
      <c r="F6" s="133">
        <v>619791</v>
      </c>
      <c r="G6" s="133">
        <v>599045</v>
      </c>
      <c r="H6" s="133">
        <v>589859</v>
      </c>
      <c r="I6" s="133">
        <v>594872</v>
      </c>
    </row>
    <row r="7" spans="1:9" ht="16.5" customHeight="1" thickBot="1">
      <c r="A7" s="466"/>
      <c r="B7" s="380" t="s">
        <v>212</v>
      </c>
      <c r="C7" s="446"/>
      <c r="D7" s="381"/>
      <c r="E7" s="133">
        <v>155692</v>
      </c>
      <c r="F7" s="133">
        <v>127842</v>
      </c>
      <c r="G7" s="133">
        <v>188230</v>
      </c>
      <c r="H7" s="133">
        <f>750978-589859</f>
        <v>161119</v>
      </c>
      <c r="I7" s="133">
        <v>169550</v>
      </c>
    </row>
    <row r="8" spans="1:9" ht="16.5" customHeight="1" hidden="1" thickBot="1">
      <c r="A8" s="466"/>
      <c r="B8" s="447" t="s">
        <v>2</v>
      </c>
      <c r="C8" s="448"/>
      <c r="D8" s="449"/>
      <c r="E8" s="134">
        <v>0</v>
      </c>
      <c r="F8" s="134">
        <v>0</v>
      </c>
      <c r="G8" s="134">
        <v>0</v>
      </c>
      <c r="H8" s="134">
        <v>0</v>
      </c>
      <c r="I8" s="134"/>
    </row>
    <row r="9" spans="1:9" ht="16.5" customHeight="1" thickBot="1">
      <c r="A9" s="467"/>
      <c r="B9" s="451" t="s">
        <v>3</v>
      </c>
      <c r="C9" s="452"/>
      <c r="D9" s="452"/>
      <c r="E9" s="68">
        <f>SUM(E5:E8)</f>
        <v>787672</v>
      </c>
      <c r="F9" s="68">
        <f>SUM(F5:F8)</f>
        <v>747633</v>
      </c>
      <c r="G9" s="68">
        <f>SUM(G5:G8)</f>
        <v>787275</v>
      </c>
      <c r="H9" s="68">
        <f>SUM(H5:H8)</f>
        <v>750978</v>
      </c>
      <c r="I9" s="135">
        <f>SUM(I5:I8)</f>
        <v>764422</v>
      </c>
    </row>
    <row r="10" spans="1:9" ht="16.5" customHeight="1">
      <c r="A10" s="468" t="s">
        <v>4</v>
      </c>
      <c r="B10" s="463" t="s">
        <v>73</v>
      </c>
      <c r="C10" s="463"/>
      <c r="D10" s="92" t="s">
        <v>5</v>
      </c>
      <c r="E10" s="136">
        <v>0</v>
      </c>
      <c r="F10" s="136">
        <v>0</v>
      </c>
      <c r="G10" s="136">
        <v>0</v>
      </c>
      <c r="H10" s="136">
        <v>0</v>
      </c>
      <c r="I10" s="136">
        <v>0</v>
      </c>
    </row>
    <row r="11" spans="1:9" ht="16.5" customHeight="1">
      <c r="A11" s="469"/>
      <c r="B11" s="464"/>
      <c r="C11" s="464"/>
      <c r="D11" s="93" t="s">
        <v>6</v>
      </c>
      <c r="E11" s="133">
        <v>0</v>
      </c>
      <c r="F11" s="133">
        <v>0</v>
      </c>
      <c r="G11" s="133">
        <v>0</v>
      </c>
      <c r="H11" s="133">
        <v>0</v>
      </c>
      <c r="I11" s="133">
        <v>0</v>
      </c>
    </row>
    <row r="12" spans="1:9" ht="16.5" customHeight="1">
      <c r="A12" s="469"/>
      <c r="B12" s="464"/>
      <c r="C12" s="464"/>
      <c r="D12" s="93" t="s">
        <v>7</v>
      </c>
      <c r="E12" s="137">
        <f>SUM(E10:E11)</f>
        <v>0</v>
      </c>
      <c r="F12" s="137">
        <f>SUM(F10:F11)</f>
        <v>0</v>
      </c>
      <c r="G12" s="137">
        <f>SUM(G10:G11)</f>
        <v>0</v>
      </c>
      <c r="H12" s="137">
        <f>SUM(H10:H11)</f>
        <v>0</v>
      </c>
      <c r="I12" s="137">
        <f>SUM(I10:I11)</f>
        <v>0</v>
      </c>
    </row>
    <row r="13" spans="1:9" ht="16.5" customHeight="1">
      <c r="A13" s="469"/>
      <c r="B13" s="442" t="s">
        <v>121</v>
      </c>
      <c r="C13" s="442"/>
      <c r="D13" s="93" t="s">
        <v>6</v>
      </c>
      <c r="E13" s="133">
        <v>0</v>
      </c>
      <c r="F13" s="133">
        <v>0</v>
      </c>
      <c r="G13" s="133">
        <v>0</v>
      </c>
      <c r="H13" s="133">
        <v>0</v>
      </c>
      <c r="I13" s="133">
        <v>0</v>
      </c>
    </row>
    <row r="14" spans="1:9" ht="16.5" customHeight="1">
      <c r="A14" s="469"/>
      <c r="B14" s="450" t="s">
        <v>9</v>
      </c>
      <c r="C14" s="450"/>
      <c r="D14" s="104" t="s">
        <v>123</v>
      </c>
      <c r="E14" s="133">
        <v>671756</v>
      </c>
      <c r="F14" s="133">
        <v>595561</v>
      </c>
      <c r="G14" s="133">
        <v>739771</v>
      </c>
      <c r="H14" s="133">
        <v>736787</v>
      </c>
      <c r="I14" s="133">
        <v>712669</v>
      </c>
    </row>
    <row r="15" spans="1:9" ht="16.5" customHeight="1" thickBot="1">
      <c r="A15" s="466"/>
      <c r="B15" s="443" t="s">
        <v>215</v>
      </c>
      <c r="C15" s="444"/>
      <c r="D15" s="445"/>
      <c r="E15" s="138">
        <v>407</v>
      </c>
      <c r="F15" s="138">
        <v>8075</v>
      </c>
      <c r="G15" s="138">
        <v>10387</v>
      </c>
      <c r="H15" s="139">
        <v>364</v>
      </c>
      <c r="I15" s="139">
        <v>248</v>
      </c>
    </row>
    <row r="16" spans="1:9" ht="16.5" customHeight="1" thickBot="1">
      <c r="A16" s="466"/>
      <c r="B16" s="431" t="s">
        <v>3</v>
      </c>
      <c r="C16" s="432"/>
      <c r="D16" s="432"/>
      <c r="E16" s="68">
        <f>E12+E13+E14+E15</f>
        <v>672163</v>
      </c>
      <c r="F16" s="68">
        <f>F12+F13+F14+F15</f>
        <v>603636</v>
      </c>
      <c r="G16" s="68">
        <f>G12+G13+G14+G15</f>
        <v>750158</v>
      </c>
      <c r="H16" s="68">
        <f>H12+H13+H14+H15</f>
        <v>737151</v>
      </c>
      <c r="I16" s="135">
        <f>I12+I13+I14+I15</f>
        <v>712917</v>
      </c>
    </row>
    <row r="17" spans="1:9" ht="16.5" customHeight="1" thickBot="1">
      <c r="A17" s="458" t="s">
        <v>11</v>
      </c>
      <c r="B17" s="459"/>
      <c r="C17" s="459"/>
      <c r="D17" s="459"/>
      <c r="E17" s="68">
        <f>E16-E9</f>
        <v>-115509</v>
      </c>
      <c r="F17" s="68">
        <f>F16-F9</f>
        <v>-143997</v>
      </c>
      <c r="G17" s="68">
        <f>G16-G9</f>
        <v>-37117</v>
      </c>
      <c r="H17" s="68">
        <f>H16-H9</f>
        <v>-13827</v>
      </c>
      <c r="I17" s="135">
        <f>I16-I9</f>
        <v>-51505</v>
      </c>
    </row>
    <row r="18" spans="5:9" ht="8.25" customHeight="1">
      <c r="E18" s="140"/>
      <c r="F18" s="140"/>
      <c r="G18" s="140"/>
      <c r="H18" s="140"/>
      <c r="I18" s="141"/>
    </row>
    <row r="19" spans="1:9" ht="16.5" customHeight="1">
      <c r="A19" s="460" t="s">
        <v>217</v>
      </c>
      <c r="B19" s="461"/>
      <c r="C19" s="461"/>
      <c r="D19" s="462"/>
      <c r="E19" s="133">
        <v>4472</v>
      </c>
      <c r="F19" s="133">
        <v>88835</v>
      </c>
      <c r="G19" s="133">
        <v>114259</v>
      </c>
      <c r="H19" s="133">
        <v>4005</v>
      </c>
      <c r="I19" s="133">
        <v>2733</v>
      </c>
    </row>
    <row r="20" ht="8.25" customHeight="1">
      <c r="I20" s="64"/>
    </row>
    <row r="21" spans="1:9" ht="18" customHeight="1">
      <c r="A21" s="436" t="s">
        <v>12</v>
      </c>
      <c r="B21" s="437"/>
      <c r="C21" s="437"/>
      <c r="D21" s="437"/>
      <c r="E21" s="437"/>
      <c r="F21" s="437"/>
      <c r="G21" s="437"/>
      <c r="H21" s="437"/>
      <c r="I21" s="438"/>
    </row>
    <row r="22" spans="1:9" ht="38.25" customHeight="1">
      <c r="A22" s="320" t="s">
        <v>216</v>
      </c>
      <c r="B22" s="321"/>
      <c r="C22" s="321"/>
      <c r="D22" s="321"/>
      <c r="E22" s="321"/>
      <c r="F22" s="321"/>
      <c r="G22" s="321"/>
      <c r="H22" s="321"/>
      <c r="I22" s="322"/>
    </row>
    <row r="23" ht="6" customHeight="1"/>
    <row r="24" ht="18">
      <c r="A24" s="94" t="s">
        <v>13</v>
      </c>
    </row>
    <row r="25" spans="1:9" ht="29.25" customHeight="1">
      <c r="A25" s="105" t="s">
        <v>208</v>
      </c>
      <c r="B25" s="105"/>
      <c r="C25" s="105"/>
      <c r="D25" s="323" t="s">
        <v>210</v>
      </c>
      <c r="E25" s="324"/>
      <c r="F25" s="324"/>
      <c r="G25" s="324"/>
      <c r="H25" s="324"/>
      <c r="I25" s="66"/>
    </row>
    <row r="26" spans="1:9" ht="18" customHeight="1">
      <c r="A26" s="454" t="s">
        <v>218</v>
      </c>
      <c r="B26" s="455"/>
      <c r="C26" s="455"/>
      <c r="D26" s="456"/>
      <c r="E26" s="114"/>
      <c r="F26" s="115"/>
      <c r="G26" s="115"/>
      <c r="H26" s="117"/>
      <c r="I26" s="116" t="s">
        <v>120</v>
      </c>
    </row>
    <row r="27" spans="1:9" ht="16.5" customHeight="1">
      <c r="A27" s="439" t="s">
        <v>0</v>
      </c>
      <c r="B27" s="440"/>
      <c r="C27" s="440"/>
      <c r="D27" s="441"/>
      <c r="E27" s="8" t="s">
        <v>209</v>
      </c>
      <c r="F27" s="8" t="s">
        <v>109</v>
      </c>
      <c r="G27" s="9" t="s">
        <v>110</v>
      </c>
      <c r="H27" s="9" t="s">
        <v>111</v>
      </c>
      <c r="I27" s="9" t="s">
        <v>112</v>
      </c>
    </row>
    <row r="28" spans="1:9" ht="16.5" customHeight="1">
      <c r="A28" s="393" t="s">
        <v>93</v>
      </c>
      <c r="B28" s="414" t="s">
        <v>14</v>
      </c>
      <c r="C28" s="415"/>
      <c r="D28" s="416"/>
      <c r="E28" s="39">
        <f>SUM(E29:E33)</f>
        <v>1695387</v>
      </c>
      <c r="F28" s="41">
        <f>SUM(F29:F33)</f>
        <v>2048986547</v>
      </c>
      <c r="G28" s="41">
        <f>SUM(G29:G33)</f>
        <v>2254412810</v>
      </c>
      <c r="H28" s="41">
        <f>SUM(H29:H33)</f>
        <v>2450128578</v>
      </c>
      <c r="I28" s="122">
        <f>SUM(I29:I33)</f>
        <v>2710204510</v>
      </c>
    </row>
    <row r="29" spans="1:9" ht="16.5" customHeight="1">
      <c r="A29" s="394"/>
      <c r="B29" s="11"/>
      <c r="C29" s="406" t="s">
        <v>15</v>
      </c>
      <c r="D29" s="407"/>
      <c r="E29" s="21">
        <v>1622435</v>
      </c>
      <c r="F29" s="24">
        <v>1923011999</v>
      </c>
      <c r="G29" s="24">
        <v>2144084001</v>
      </c>
      <c r="H29" s="126">
        <v>2353392233</v>
      </c>
      <c r="I29" s="126">
        <v>2605523338</v>
      </c>
    </row>
    <row r="30" spans="1:9" ht="16.5" customHeight="1">
      <c r="A30" s="394"/>
      <c r="B30" s="11"/>
      <c r="C30" s="406" t="s">
        <v>16</v>
      </c>
      <c r="D30" s="407"/>
      <c r="E30" s="21">
        <v>64952</v>
      </c>
      <c r="F30" s="24">
        <v>117974548</v>
      </c>
      <c r="G30" s="24">
        <v>102328809</v>
      </c>
      <c r="H30" s="126">
        <v>88736345</v>
      </c>
      <c r="I30" s="126">
        <v>96681172</v>
      </c>
    </row>
    <row r="31" spans="1:9" ht="16.5" customHeight="1">
      <c r="A31" s="394"/>
      <c r="B31" s="11"/>
      <c r="C31" s="406" t="s">
        <v>17</v>
      </c>
      <c r="D31" s="407"/>
      <c r="E31" s="21">
        <v>0</v>
      </c>
      <c r="F31" s="24">
        <v>0</v>
      </c>
      <c r="G31" s="24">
        <v>0</v>
      </c>
      <c r="H31" s="126">
        <v>0</v>
      </c>
      <c r="I31" s="126">
        <v>0</v>
      </c>
    </row>
    <row r="32" spans="1:9" ht="16.5" customHeight="1">
      <c r="A32" s="394"/>
      <c r="B32" s="11"/>
      <c r="C32" s="406" t="s">
        <v>18</v>
      </c>
      <c r="D32" s="407"/>
      <c r="E32" s="21">
        <v>0</v>
      </c>
      <c r="F32" s="24">
        <v>0</v>
      </c>
      <c r="G32" s="24">
        <v>0</v>
      </c>
      <c r="H32" s="126">
        <v>0</v>
      </c>
      <c r="I32" s="126">
        <v>0</v>
      </c>
    </row>
    <row r="33" spans="1:9" ht="16.5" customHeight="1">
      <c r="A33" s="394"/>
      <c r="B33" s="12"/>
      <c r="C33" s="406" t="s">
        <v>19</v>
      </c>
      <c r="D33" s="407"/>
      <c r="E33" s="21">
        <v>8000</v>
      </c>
      <c r="F33" s="24">
        <v>8000000</v>
      </c>
      <c r="G33" s="24">
        <v>8000000</v>
      </c>
      <c r="H33" s="126">
        <v>8000000</v>
      </c>
      <c r="I33" s="126">
        <v>8000000</v>
      </c>
    </row>
    <row r="34" spans="1:9" ht="16.5" customHeight="1">
      <c r="A34" s="394"/>
      <c r="B34" s="414" t="s">
        <v>20</v>
      </c>
      <c r="C34" s="415"/>
      <c r="D34" s="416"/>
      <c r="E34" s="39">
        <f>SUM(E35:E44)</f>
        <v>8155502</v>
      </c>
      <c r="F34" s="41">
        <f>SUM(F35:F44)</f>
        <v>7907523175</v>
      </c>
      <c r="G34" s="41">
        <f>SUM(G35:G44)</f>
        <v>7816951394</v>
      </c>
      <c r="H34" s="41">
        <f>SUM(H35:H44)</f>
        <v>7690429596</v>
      </c>
      <c r="I34" s="122">
        <f>SUM(I35:I44)</f>
        <v>7544009366</v>
      </c>
    </row>
    <row r="35" spans="1:9" ht="16.5" customHeight="1">
      <c r="A35" s="394"/>
      <c r="B35" s="13"/>
      <c r="C35" s="406" t="s">
        <v>22</v>
      </c>
      <c r="D35" s="407"/>
      <c r="E35" s="21">
        <v>4493256</v>
      </c>
      <c r="F35" s="24">
        <v>4493256000</v>
      </c>
      <c r="G35" s="24">
        <v>4493256000</v>
      </c>
      <c r="H35" s="126">
        <v>4493256000</v>
      </c>
      <c r="I35" s="126">
        <v>4493256000</v>
      </c>
    </row>
    <row r="36" spans="1:9" ht="16.5" customHeight="1">
      <c r="A36" s="394"/>
      <c r="B36" s="13"/>
      <c r="C36" s="406" t="s">
        <v>23</v>
      </c>
      <c r="D36" s="407"/>
      <c r="E36" s="21">
        <v>2138168</v>
      </c>
      <c r="F36" s="24">
        <v>1953847707</v>
      </c>
      <c r="G36" s="24">
        <v>1954898284</v>
      </c>
      <c r="H36" s="126">
        <v>1860661686</v>
      </c>
      <c r="I36" s="126">
        <v>1785861525</v>
      </c>
    </row>
    <row r="37" spans="1:9" ht="16.5" customHeight="1">
      <c r="A37" s="394"/>
      <c r="B37" s="13"/>
      <c r="C37" s="406" t="s">
        <v>24</v>
      </c>
      <c r="D37" s="407"/>
      <c r="E37" s="21">
        <v>917418</v>
      </c>
      <c r="F37" s="24">
        <v>879204692</v>
      </c>
      <c r="G37" s="24">
        <v>837496099</v>
      </c>
      <c r="H37" s="126">
        <v>796052335</v>
      </c>
      <c r="I37" s="126">
        <v>754608571</v>
      </c>
    </row>
    <row r="38" spans="1:9" ht="16.5" customHeight="1">
      <c r="A38" s="394"/>
      <c r="B38" s="13"/>
      <c r="C38" s="406" t="s">
        <v>194</v>
      </c>
      <c r="D38" s="407"/>
      <c r="E38" s="21">
        <v>0</v>
      </c>
      <c r="F38" s="24">
        <v>0</v>
      </c>
      <c r="G38" s="24">
        <v>0</v>
      </c>
      <c r="H38" s="126">
        <v>0</v>
      </c>
      <c r="I38" s="126">
        <v>0</v>
      </c>
    </row>
    <row r="39" spans="1:9" ht="16.5" customHeight="1">
      <c r="A39" s="394"/>
      <c r="B39" s="13"/>
      <c r="C39" s="406" t="s">
        <v>25</v>
      </c>
      <c r="D39" s="407"/>
      <c r="E39" s="21">
        <v>604214</v>
      </c>
      <c r="F39" s="24">
        <v>563534085</v>
      </c>
      <c r="G39" s="24">
        <v>500651138</v>
      </c>
      <c r="H39" s="126">
        <v>499722175</v>
      </c>
      <c r="I39" s="126">
        <v>447676075</v>
      </c>
    </row>
    <row r="40" spans="1:9" ht="16.5" customHeight="1">
      <c r="A40" s="394"/>
      <c r="B40" s="13"/>
      <c r="C40" s="406" t="s">
        <v>26</v>
      </c>
      <c r="D40" s="407"/>
      <c r="E40" s="21">
        <v>2446</v>
      </c>
      <c r="F40" s="24">
        <v>2445400</v>
      </c>
      <c r="G40" s="24">
        <v>2445400</v>
      </c>
      <c r="H40" s="126">
        <f>645400+1800000</f>
        <v>2445400</v>
      </c>
      <c r="I40" s="126">
        <v>2445400</v>
      </c>
    </row>
    <row r="41" spans="1:9" ht="16.5" customHeight="1">
      <c r="A41" s="394"/>
      <c r="B41" s="13"/>
      <c r="C41" s="406" t="s">
        <v>27</v>
      </c>
      <c r="D41" s="407"/>
      <c r="E41" s="21">
        <v>0</v>
      </c>
      <c r="F41" s="24">
        <v>4015291</v>
      </c>
      <c r="G41" s="24">
        <v>5564473</v>
      </c>
      <c r="H41" s="126">
        <v>0</v>
      </c>
      <c r="I41" s="126">
        <v>2649795</v>
      </c>
    </row>
    <row r="42" spans="1:9" ht="16.5" customHeight="1">
      <c r="A42" s="394"/>
      <c r="B42" s="13"/>
      <c r="C42" s="406" t="s">
        <v>28</v>
      </c>
      <c r="D42" s="407"/>
      <c r="E42" s="21">
        <v>0</v>
      </c>
      <c r="F42" s="24">
        <v>0</v>
      </c>
      <c r="G42" s="24">
        <v>0</v>
      </c>
      <c r="H42" s="126">
        <v>0</v>
      </c>
      <c r="I42" s="126">
        <v>0</v>
      </c>
    </row>
    <row r="43" spans="1:9" ht="16.5" customHeight="1">
      <c r="A43" s="394"/>
      <c r="B43" s="13"/>
      <c r="C43" s="406" t="s">
        <v>29</v>
      </c>
      <c r="D43" s="407"/>
      <c r="E43" s="21">
        <v>0</v>
      </c>
      <c r="F43" s="24">
        <v>0</v>
      </c>
      <c r="G43" s="24">
        <v>0</v>
      </c>
      <c r="H43" s="126">
        <v>0</v>
      </c>
      <c r="I43" s="126">
        <v>0</v>
      </c>
    </row>
    <row r="44" spans="1:9" ht="16.5" customHeight="1" thickBot="1">
      <c r="A44" s="394"/>
      <c r="B44" s="13"/>
      <c r="C44" s="396" t="s">
        <v>30</v>
      </c>
      <c r="D44" s="397"/>
      <c r="E44" s="22">
        <v>0</v>
      </c>
      <c r="F44" s="25">
        <v>11220000</v>
      </c>
      <c r="G44" s="25">
        <v>22640000</v>
      </c>
      <c r="H44" s="127">
        <v>38292000</v>
      </c>
      <c r="I44" s="126">
        <v>57512000</v>
      </c>
    </row>
    <row r="45" spans="1:9" ht="16.5" customHeight="1" thickBot="1">
      <c r="A45" s="395"/>
      <c r="B45" s="426" t="s">
        <v>31</v>
      </c>
      <c r="C45" s="427"/>
      <c r="D45" s="427"/>
      <c r="E45" s="53">
        <f>E28+E34</f>
        <v>9850889</v>
      </c>
      <c r="F45" s="55">
        <f>F28+F34</f>
        <v>9956509722</v>
      </c>
      <c r="G45" s="55">
        <f>G28+G34</f>
        <v>10071364204</v>
      </c>
      <c r="H45" s="55">
        <f>H28+H34</f>
        <v>10140558174</v>
      </c>
      <c r="I45" s="152">
        <f>I28+I34</f>
        <v>10254213876</v>
      </c>
    </row>
    <row r="46" spans="1:9" ht="16.5" customHeight="1">
      <c r="A46" s="393" t="s">
        <v>94</v>
      </c>
      <c r="B46" s="428" t="s">
        <v>32</v>
      </c>
      <c r="C46" s="429"/>
      <c r="D46" s="430"/>
      <c r="E46" s="40">
        <f>SUM(E47:E50)</f>
        <v>312773</v>
      </c>
      <c r="F46" s="42">
        <f>SUM(F47:F50)</f>
        <v>354804054</v>
      </c>
      <c r="G46" s="42">
        <f>SUM(G47:G50)</f>
        <v>294746495</v>
      </c>
      <c r="H46" s="42">
        <f>SUM(H47:H50)</f>
        <v>293913143</v>
      </c>
      <c r="I46" s="153">
        <f>SUM(I47:I50)</f>
        <v>405225954</v>
      </c>
    </row>
    <row r="47" spans="1:9" ht="16.5" customHeight="1">
      <c r="A47" s="394"/>
      <c r="B47" s="13"/>
      <c r="C47" s="406" t="s">
        <v>33</v>
      </c>
      <c r="D47" s="407"/>
      <c r="E47" s="21">
        <v>89727</v>
      </c>
      <c r="F47" s="24">
        <v>85528108</v>
      </c>
      <c r="G47" s="24">
        <v>63186968</v>
      </c>
      <c r="H47" s="126">
        <v>62329273</v>
      </c>
      <c r="I47" s="126">
        <v>95984226</v>
      </c>
    </row>
    <row r="48" spans="1:9" ht="16.5" customHeight="1">
      <c r="A48" s="394"/>
      <c r="B48" s="13"/>
      <c r="C48" s="406" t="s">
        <v>34</v>
      </c>
      <c r="D48" s="407"/>
      <c r="E48" s="21">
        <v>10138</v>
      </c>
      <c r="F48" s="24">
        <v>10099000</v>
      </c>
      <c r="G48" s="24">
        <v>11050000</v>
      </c>
      <c r="H48" s="126">
        <v>10728945</v>
      </c>
      <c r="I48" s="126">
        <v>10410867</v>
      </c>
    </row>
    <row r="49" spans="1:9" ht="16.5" customHeight="1">
      <c r="A49" s="394"/>
      <c r="B49" s="13"/>
      <c r="C49" s="406" t="s">
        <v>35</v>
      </c>
      <c r="D49" s="407"/>
      <c r="E49" s="21">
        <v>0</v>
      </c>
      <c r="F49" s="24">
        <v>0</v>
      </c>
      <c r="G49" s="24">
        <v>0</v>
      </c>
      <c r="H49" s="126">
        <v>0</v>
      </c>
      <c r="I49" s="126">
        <v>0</v>
      </c>
    </row>
    <row r="50" spans="1:9" ht="16.5" customHeight="1">
      <c r="A50" s="394"/>
      <c r="B50" s="13"/>
      <c r="C50" s="406" t="s">
        <v>36</v>
      </c>
      <c r="D50" s="407"/>
      <c r="E50" s="21">
        <v>212908</v>
      </c>
      <c r="F50" s="24">
        <v>259176946</v>
      </c>
      <c r="G50" s="24">
        <v>220509527</v>
      </c>
      <c r="H50" s="126">
        <f>25022064+195832861</f>
        <v>220854925</v>
      </c>
      <c r="I50" s="126">
        <v>298830861</v>
      </c>
    </row>
    <row r="51" spans="1:9" ht="16.5" customHeight="1">
      <c r="A51" s="394"/>
      <c r="B51" s="414" t="s">
        <v>37</v>
      </c>
      <c r="C51" s="415"/>
      <c r="D51" s="416"/>
      <c r="E51" s="39">
        <f>SUM(E52:E54)</f>
        <v>961220</v>
      </c>
      <c r="F51" s="41">
        <f>SUM(F52:F54)</f>
        <v>876192488</v>
      </c>
      <c r="G51" s="41">
        <f>SUM(G52:G54)</f>
        <v>856005520</v>
      </c>
      <c r="H51" s="41">
        <f>SUM(H52:H54)</f>
        <v>847656569</v>
      </c>
      <c r="I51" s="122">
        <f>SUM(I52:I54)</f>
        <v>755401140</v>
      </c>
    </row>
    <row r="52" spans="1:9" ht="16.5" customHeight="1">
      <c r="A52" s="394"/>
      <c r="B52" s="13"/>
      <c r="C52" s="406" t="s">
        <v>33</v>
      </c>
      <c r="D52" s="407"/>
      <c r="E52" s="21">
        <v>953261</v>
      </c>
      <c r="F52" s="24">
        <v>869732386</v>
      </c>
      <c r="G52" s="24">
        <v>849545418</v>
      </c>
      <c r="H52" s="126">
        <f>843216145</f>
        <v>843216145</v>
      </c>
      <c r="I52" s="126">
        <v>748231919</v>
      </c>
    </row>
    <row r="53" spans="1:9" ht="16.5" customHeight="1">
      <c r="A53" s="394"/>
      <c r="B53" s="13"/>
      <c r="C53" s="406" t="s">
        <v>38</v>
      </c>
      <c r="D53" s="407"/>
      <c r="E53" s="21">
        <v>7959</v>
      </c>
      <c r="F53" s="24">
        <v>6460102</v>
      </c>
      <c r="G53" s="24">
        <v>6460102</v>
      </c>
      <c r="H53" s="126">
        <v>4440424</v>
      </c>
      <c r="I53" s="126">
        <v>7169221</v>
      </c>
    </row>
    <row r="54" spans="1:9" ht="16.5" customHeight="1">
      <c r="A54" s="394"/>
      <c r="B54" s="13"/>
      <c r="C54" s="396" t="s">
        <v>35</v>
      </c>
      <c r="D54" s="397"/>
      <c r="E54" s="22">
        <v>0</v>
      </c>
      <c r="F54" s="25">
        <v>0</v>
      </c>
      <c r="G54" s="25">
        <v>0</v>
      </c>
      <c r="H54" s="127">
        <v>0</v>
      </c>
      <c r="I54" s="126">
        <v>0</v>
      </c>
    </row>
    <row r="55" spans="1:9" ht="16.5" customHeight="1" thickBot="1">
      <c r="A55" s="398"/>
      <c r="B55" s="408" t="s">
        <v>185</v>
      </c>
      <c r="C55" s="409"/>
      <c r="D55" s="410"/>
      <c r="E55" s="148">
        <v>600214</v>
      </c>
      <c r="F55" s="149">
        <v>573753464</v>
      </c>
      <c r="G55" s="149">
        <v>563629772</v>
      </c>
      <c r="H55" s="149">
        <v>570816882</v>
      </c>
      <c r="I55" s="149">
        <v>562644719</v>
      </c>
    </row>
    <row r="56" spans="1:9" ht="16.5" customHeight="1" thickBot="1">
      <c r="A56" s="398"/>
      <c r="B56" s="411" t="s">
        <v>105</v>
      </c>
      <c r="C56" s="412"/>
      <c r="D56" s="413"/>
      <c r="E56" s="53">
        <f>E46+E51+E55</f>
        <v>1874207</v>
      </c>
      <c r="F56" s="55">
        <f>F46+F51+F55</f>
        <v>1804750006</v>
      </c>
      <c r="G56" s="55">
        <f>G46+G51+G55</f>
        <v>1714381787</v>
      </c>
      <c r="H56" s="55">
        <f>H46+H51+H55</f>
        <v>1712386594</v>
      </c>
      <c r="I56" s="152">
        <f>I46+I51+I55</f>
        <v>1723271813</v>
      </c>
    </row>
    <row r="57" spans="1:9" ht="16.5" customHeight="1" thickBot="1">
      <c r="A57" s="398"/>
      <c r="B57" s="400" t="s">
        <v>39</v>
      </c>
      <c r="C57" s="401"/>
      <c r="D57" s="402"/>
      <c r="E57" s="53">
        <f>E45-E56</f>
        <v>7976682</v>
      </c>
      <c r="F57" s="55">
        <f>F45-F56</f>
        <v>8151759716</v>
      </c>
      <c r="G57" s="55">
        <f>G45-G56</f>
        <v>8356982417</v>
      </c>
      <c r="H57" s="55">
        <f>H45-H56</f>
        <v>8428171580</v>
      </c>
      <c r="I57" s="152">
        <f>I45-I56</f>
        <v>8530942063</v>
      </c>
    </row>
    <row r="58" spans="1:9" ht="16.5" customHeight="1" thickBot="1">
      <c r="A58" s="395"/>
      <c r="B58" s="400" t="s">
        <v>40</v>
      </c>
      <c r="C58" s="401"/>
      <c r="D58" s="402"/>
      <c r="E58" s="53">
        <f>SUM(E56:E57)</f>
        <v>9850889</v>
      </c>
      <c r="F58" s="55">
        <f>SUM(F56:F57)</f>
        <v>9956509722</v>
      </c>
      <c r="G58" s="55">
        <f>SUM(G56:G57)</f>
        <v>10071364204</v>
      </c>
      <c r="H58" s="55">
        <f>SUM(H56:H57)</f>
        <v>10140558174</v>
      </c>
      <c r="I58" s="152">
        <f>SUM(I56:I57)</f>
        <v>10254213876</v>
      </c>
    </row>
    <row r="59" spans="1:9" ht="8.25" customHeight="1">
      <c r="A59" s="95"/>
      <c r="E59" s="23"/>
      <c r="F59" s="23"/>
      <c r="G59" s="23"/>
      <c r="H59" s="4"/>
      <c r="I59" s="128"/>
    </row>
    <row r="60" spans="1:9" ht="16.5" customHeight="1">
      <c r="A60" s="423" t="s">
        <v>108</v>
      </c>
      <c r="B60" s="424"/>
      <c r="C60" s="424"/>
      <c r="D60" s="425"/>
      <c r="E60" s="150">
        <f>E56*1000/D63</f>
        <v>212.02710253296888</v>
      </c>
      <c r="F60" s="150">
        <f>F56/D63</f>
        <v>204.16950452566778</v>
      </c>
      <c r="G60" s="150">
        <f>G56/D65</f>
        <v>193.98539176266183</v>
      </c>
      <c r="H60" s="150">
        <f>H56/D65</f>
        <v>193.75963207559445</v>
      </c>
      <c r="I60" s="150">
        <f>I56/D65</f>
        <v>194.99131424122947</v>
      </c>
    </row>
    <row r="61" spans="1:9" s="5" customFormat="1" ht="12" customHeight="1">
      <c r="A61" s="52" t="s">
        <v>41</v>
      </c>
      <c r="E61" s="6"/>
      <c r="F61" s="44"/>
      <c r="G61" s="6"/>
      <c r="H61" s="7"/>
      <c r="I61" s="154"/>
    </row>
    <row r="62" spans="1:9" s="5" customFormat="1" ht="13.5" customHeight="1">
      <c r="A62" s="47" t="s">
        <v>116</v>
      </c>
      <c r="B62" s="47"/>
      <c r="C62" s="47"/>
      <c r="D62" s="47"/>
      <c r="E62" s="48"/>
      <c r="F62" s="49"/>
      <c r="G62" s="48"/>
      <c r="H62" s="50"/>
      <c r="I62" s="155"/>
    </row>
    <row r="63" spans="1:9" s="5" customFormat="1" ht="13.5" customHeight="1">
      <c r="A63" s="51" t="s">
        <v>118</v>
      </c>
      <c r="B63" s="47"/>
      <c r="C63" s="47"/>
      <c r="D63" s="70">
        <v>8839469</v>
      </c>
      <c r="E63" s="48"/>
      <c r="F63" s="49"/>
      <c r="G63" s="48"/>
      <c r="H63" s="50"/>
      <c r="I63" s="155"/>
    </row>
    <row r="64" spans="1:9" s="5" customFormat="1" ht="13.5" customHeight="1">
      <c r="A64" s="47" t="s">
        <v>231</v>
      </c>
      <c r="B64" s="47"/>
      <c r="C64" s="47"/>
      <c r="D64" s="47"/>
      <c r="E64" s="48"/>
      <c r="F64" s="49"/>
      <c r="G64" s="48"/>
      <c r="H64" s="50"/>
      <c r="I64" s="155"/>
    </row>
    <row r="65" spans="1:9" s="5" customFormat="1" ht="13.5" customHeight="1">
      <c r="A65" s="51" t="s">
        <v>119</v>
      </c>
      <c r="B65" s="47"/>
      <c r="C65" s="47"/>
      <c r="D65" s="70">
        <v>8837685</v>
      </c>
      <c r="E65" s="48"/>
      <c r="F65" s="49"/>
      <c r="G65" s="48"/>
      <c r="H65" s="50"/>
      <c r="I65" s="155"/>
    </row>
    <row r="66" spans="1:9" ht="18">
      <c r="A66" s="27" t="s">
        <v>42</v>
      </c>
      <c r="I66" s="156"/>
    </row>
    <row r="67" spans="1:9" ht="27" customHeight="1">
      <c r="A67" s="109" t="s">
        <v>96</v>
      </c>
      <c r="B67" s="109"/>
      <c r="C67" s="109"/>
      <c r="D67" s="457" t="s">
        <v>210</v>
      </c>
      <c r="E67" s="457"/>
      <c r="F67" s="457"/>
      <c r="G67" s="457"/>
      <c r="H67" s="457"/>
      <c r="I67" s="157" t="s">
        <v>120</v>
      </c>
    </row>
    <row r="68" spans="1:9" ht="16.5" customHeight="1">
      <c r="A68" s="417" t="s">
        <v>0</v>
      </c>
      <c r="B68" s="418"/>
      <c r="C68" s="418"/>
      <c r="D68" s="419"/>
      <c r="E68" s="8" t="s">
        <v>209</v>
      </c>
      <c r="F68" s="8" t="s">
        <v>109</v>
      </c>
      <c r="G68" s="9" t="s">
        <v>110</v>
      </c>
      <c r="H68" s="9" t="s">
        <v>111</v>
      </c>
      <c r="I68" s="9" t="s">
        <v>112</v>
      </c>
    </row>
    <row r="69" spans="1:9" ht="16.5" customHeight="1">
      <c r="A69" s="420" t="s">
        <v>43</v>
      </c>
      <c r="B69" s="365" t="s">
        <v>44</v>
      </c>
      <c r="C69" s="366"/>
      <c r="D69" s="367"/>
      <c r="E69" s="137">
        <f>SUM(E70:E75)</f>
        <v>593787</v>
      </c>
      <c r="F69" s="41">
        <f>SUM(F70:F75)</f>
        <v>612114234</v>
      </c>
      <c r="G69" s="122">
        <f>SUM(G70:G75)</f>
        <v>680715148</v>
      </c>
      <c r="H69" s="41">
        <f>SUM(H70:H75)</f>
        <v>720280129</v>
      </c>
      <c r="I69" s="122">
        <f>SUM(I70:I75)</f>
        <v>675441870</v>
      </c>
    </row>
    <row r="70" spans="1:9" ht="16.5" customHeight="1">
      <c r="A70" s="421"/>
      <c r="B70" s="15"/>
      <c r="C70" s="374" t="s">
        <v>45</v>
      </c>
      <c r="D70" s="375"/>
      <c r="E70" s="21">
        <v>0</v>
      </c>
      <c r="F70" s="24">
        <v>0</v>
      </c>
      <c r="G70" s="24">
        <v>0</v>
      </c>
      <c r="H70" s="126">
        <v>0</v>
      </c>
      <c r="I70" s="126">
        <v>0</v>
      </c>
    </row>
    <row r="71" spans="1:9" ht="16.5" customHeight="1">
      <c r="A71" s="421"/>
      <c r="B71" s="15"/>
      <c r="C71" s="374" t="s">
        <v>46</v>
      </c>
      <c r="D71" s="375"/>
      <c r="E71" s="21">
        <v>0</v>
      </c>
      <c r="F71" s="24">
        <v>0</v>
      </c>
      <c r="G71" s="24">
        <v>0</v>
      </c>
      <c r="H71" s="126">
        <v>0</v>
      </c>
      <c r="I71" s="126">
        <v>0</v>
      </c>
    </row>
    <row r="72" spans="1:9" ht="16.5" customHeight="1">
      <c r="A72" s="421"/>
      <c r="B72" s="15"/>
      <c r="C72" s="374" t="s">
        <v>47</v>
      </c>
      <c r="D72" s="375"/>
      <c r="E72" s="21">
        <v>0</v>
      </c>
      <c r="F72" s="24">
        <v>0</v>
      </c>
      <c r="G72" s="24">
        <v>0</v>
      </c>
      <c r="H72" s="126">
        <v>0</v>
      </c>
      <c r="I72" s="126">
        <v>0</v>
      </c>
    </row>
    <row r="73" spans="1:9" ht="16.5" customHeight="1">
      <c r="A73" s="421"/>
      <c r="B73" s="15"/>
      <c r="C73" s="374" t="s">
        <v>48</v>
      </c>
      <c r="D73" s="375"/>
      <c r="E73" s="21">
        <v>0</v>
      </c>
      <c r="F73" s="24">
        <v>0</v>
      </c>
      <c r="G73" s="24">
        <v>0</v>
      </c>
      <c r="H73" s="126">
        <v>0</v>
      </c>
      <c r="I73" s="126">
        <v>0</v>
      </c>
    </row>
    <row r="74" spans="1:9" ht="16.5" customHeight="1">
      <c r="A74" s="421"/>
      <c r="B74" s="15"/>
      <c r="C74" s="374" t="s">
        <v>49</v>
      </c>
      <c r="D74" s="375"/>
      <c r="E74" s="21">
        <v>0</v>
      </c>
      <c r="F74" s="24">
        <v>0</v>
      </c>
      <c r="G74" s="24">
        <v>0</v>
      </c>
      <c r="H74" s="126">
        <v>0</v>
      </c>
      <c r="I74" s="126">
        <v>0</v>
      </c>
    </row>
    <row r="75" spans="1:9" ht="16.5" customHeight="1">
      <c r="A75" s="421"/>
      <c r="B75" s="15"/>
      <c r="C75" s="374" t="s">
        <v>50</v>
      </c>
      <c r="D75" s="375"/>
      <c r="E75" s="21">
        <v>593787</v>
      </c>
      <c r="F75" s="24">
        <v>612114234</v>
      </c>
      <c r="G75" s="24">
        <v>680715148</v>
      </c>
      <c r="H75" s="126">
        <v>720280129</v>
      </c>
      <c r="I75" s="126">
        <v>675441870</v>
      </c>
    </row>
    <row r="76" spans="1:9" ht="16.5" customHeight="1">
      <c r="A76" s="421"/>
      <c r="B76" s="15"/>
      <c r="C76" s="368" t="s">
        <v>51</v>
      </c>
      <c r="D76" s="369"/>
      <c r="E76" s="21">
        <v>483357</v>
      </c>
      <c r="F76" s="24">
        <v>569532653</v>
      </c>
      <c r="G76" s="24">
        <v>556049854</v>
      </c>
      <c r="H76" s="126">
        <v>529047212</v>
      </c>
      <c r="I76" s="126">
        <v>550522611</v>
      </c>
    </row>
    <row r="77" spans="1:9" ht="16.5" customHeight="1">
      <c r="A77" s="421"/>
      <c r="B77" s="365" t="s">
        <v>52</v>
      </c>
      <c r="C77" s="366"/>
      <c r="D77" s="367"/>
      <c r="E77" s="39">
        <f>E78</f>
        <v>7</v>
      </c>
      <c r="F77" s="41">
        <f>F78</f>
        <v>59917</v>
      </c>
      <c r="G77" s="41">
        <f>G78</f>
        <v>3140</v>
      </c>
      <c r="H77" s="41">
        <f>H78</f>
        <v>2795</v>
      </c>
      <c r="I77" s="122">
        <f>I78</f>
        <v>8938</v>
      </c>
    </row>
    <row r="78" spans="1:9" ht="16.5" customHeight="1">
      <c r="A78" s="421"/>
      <c r="B78" s="15"/>
      <c r="C78" s="370" t="s">
        <v>53</v>
      </c>
      <c r="D78" s="371"/>
      <c r="E78" s="21">
        <v>7</v>
      </c>
      <c r="F78" s="24">
        <v>59917</v>
      </c>
      <c r="G78" s="24">
        <v>3140</v>
      </c>
      <c r="H78" s="126">
        <v>2795</v>
      </c>
      <c r="I78" s="126">
        <v>8938</v>
      </c>
    </row>
    <row r="79" spans="1:9" ht="16.5" customHeight="1">
      <c r="A79" s="421"/>
      <c r="B79" s="365" t="s">
        <v>54</v>
      </c>
      <c r="C79" s="366"/>
      <c r="D79" s="367"/>
      <c r="E79" s="39">
        <f>SUM(E80:E83)</f>
        <v>0</v>
      </c>
      <c r="F79" s="39">
        <f>SUM(F80:F83)</f>
        <v>0</v>
      </c>
      <c r="G79" s="41">
        <f>SUM(G80:G83)</f>
        <v>0</v>
      </c>
      <c r="H79" s="41">
        <f>SUM(H80:H83)</f>
        <v>0</v>
      </c>
      <c r="I79" s="122">
        <f>SUM(I80:I83)</f>
        <v>0</v>
      </c>
    </row>
    <row r="80" spans="1:9" ht="16.5" customHeight="1">
      <c r="A80" s="421"/>
      <c r="B80" s="15"/>
      <c r="C80" s="374" t="s">
        <v>45</v>
      </c>
      <c r="D80" s="375"/>
      <c r="E80" s="21">
        <v>0</v>
      </c>
      <c r="F80" s="21">
        <v>0</v>
      </c>
      <c r="G80" s="24">
        <v>0</v>
      </c>
      <c r="H80" s="24">
        <v>0</v>
      </c>
      <c r="I80" s="126">
        <v>0</v>
      </c>
    </row>
    <row r="81" spans="1:9" ht="16.5" customHeight="1">
      <c r="A81" s="421"/>
      <c r="B81" s="15"/>
      <c r="C81" s="374" t="s">
        <v>47</v>
      </c>
      <c r="D81" s="375"/>
      <c r="E81" s="21">
        <v>0</v>
      </c>
      <c r="F81" s="21">
        <v>0</v>
      </c>
      <c r="G81" s="24">
        <v>0</v>
      </c>
      <c r="H81" s="24">
        <v>0</v>
      </c>
      <c r="I81" s="126">
        <v>0</v>
      </c>
    </row>
    <row r="82" spans="1:9" ht="16.5" customHeight="1">
      <c r="A82" s="421"/>
      <c r="B82" s="15"/>
      <c r="C82" s="374" t="s">
        <v>55</v>
      </c>
      <c r="D82" s="375"/>
      <c r="E82" s="21">
        <v>0</v>
      </c>
      <c r="F82" s="21">
        <v>0</v>
      </c>
      <c r="G82" s="24">
        <v>0</v>
      </c>
      <c r="H82" s="24">
        <v>0</v>
      </c>
      <c r="I82" s="126">
        <v>0</v>
      </c>
    </row>
    <row r="83" spans="1:9" ht="16.5" customHeight="1" thickBot="1">
      <c r="A83" s="421"/>
      <c r="B83" s="106"/>
      <c r="C83" s="372" t="s">
        <v>56</v>
      </c>
      <c r="D83" s="373"/>
      <c r="E83" s="22">
        <v>0</v>
      </c>
      <c r="F83" s="22">
        <v>0</v>
      </c>
      <c r="G83" s="25">
        <v>0</v>
      </c>
      <c r="H83" s="25">
        <v>0</v>
      </c>
      <c r="I83" s="126">
        <v>0</v>
      </c>
    </row>
    <row r="84" spans="1:9" ht="16.5" customHeight="1" thickBot="1">
      <c r="A84" s="422"/>
      <c r="B84" s="403" t="s">
        <v>195</v>
      </c>
      <c r="C84" s="404"/>
      <c r="D84" s="405"/>
      <c r="E84" s="56">
        <f>SUM(E69,E77,E79)</f>
        <v>593794</v>
      </c>
      <c r="F84" s="123">
        <f>SUM(F69,F77,F79)</f>
        <v>612174151</v>
      </c>
      <c r="G84" s="123">
        <f>SUM(G69,G77,G79)</f>
        <v>680718288</v>
      </c>
      <c r="H84" s="57">
        <f>SUM(H69,H77,H79)</f>
        <v>720282924</v>
      </c>
      <c r="I84" s="152">
        <f>SUM(I69,I77,I79)</f>
        <v>675450808</v>
      </c>
    </row>
    <row r="85" spans="1:9" ht="16.5" customHeight="1">
      <c r="A85" s="342" t="s">
        <v>4</v>
      </c>
      <c r="B85" s="345" t="s">
        <v>107</v>
      </c>
      <c r="C85" s="346"/>
      <c r="D85" s="347"/>
      <c r="E85" s="40">
        <f>SUM(E86:E96)-E88</f>
        <v>675469</v>
      </c>
      <c r="F85" s="42">
        <f>SUM(F86:F96)-F88</f>
        <v>612114234</v>
      </c>
      <c r="G85" s="42">
        <f>SUM(G86:G96)-G88</f>
        <v>506991177</v>
      </c>
      <c r="H85" s="42">
        <f>SUM(H86:H96)-H88</f>
        <v>632287535</v>
      </c>
      <c r="I85" s="153">
        <f>SUM(I86:I96)-I88</f>
        <v>607070724</v>
      </c>
    </row>
    <row r="86" spans="1:9" ht="16.5" customHeight="1">
      <c r="A86" s="343"/>
      <c r="B86" s="15"/>
      <c r="C86" s="348" t="s">
        <v>57</v>
      </c>
      <c r="D86" s="349"/>
      <c r="E86" s="21">
        <v>122228</v>
      </c>
      <c r="F86" s="24">
        <v>146785267</v>
      </c>
      <c r="G86" s="24">
        <v>120579978</v>
      </c>
      <c r="H86" s="126">
        <v>176944053</v>
      </c>
      <c r="I86" s="126">
        <v>121950631</v>
      </c>
    </row>
    <row r="87" spans="1:9" ht="16.5" customHeight="1">
      <c r="A87" s="343"/>
      <c r="B87" s="15"/>
      <c r="C87" s="348" t="s">
        <v>58</v>
      </c>
      <c r="D87" s="349"/>
      <c r="E87" s="21">
        <v>8374</v>
      </c>
      <c r="F87" s="24">
        <v>6680395</v>
      </c>
      <c r="G87" s="24">
        <v>13385866</v>
      </c>
      <c r="H87" s="126">
        <v>17495560</v>
      </c>
      <c r="I87" s="126">
        <v>103916293</v>
      </c>
    </row>
    <row r="88" spans="1:9" ht="16.5" customHeight="1">
      <c r="A88" s="343"/>
      <c r="B88" s="15"/>
      <c r="C88" s="390" t="s">
        <v>59</v>
      </c>
      <c r="D88" s="391"/>
      <c r="E88" s="21">
        <v>0</v>
      </c>
      <c r="F88" s="24">
        <v>0</v>
      </c>
      <c r="G88" s="24">
        <v>0</v>
      </c>
      <c r="H88" s="126">
        <v>0</v>
      </c>
      <c r="I88" s="126">
        <v>26010656</v>
      </c>
    </row>
    <row r="89" spans="1:9" ht="16.5" customHeight="1">
      <c r="A89" s="343"/>
      <c r="B89" s="15"/>
      <c r="C89" s="348" t="s">
        <v>60</v>
      </c>
      <c r="D89" s="349"/>
      <c r="E89" s="21">
        <v>110434</v>
      </c>
      <c r="F89" s="24">
        <v>61720509</v>
      </c>
      <c r="G89" s="24">
        <v>72067000</v>
      </c>
      <c r="H89" s="126">
        <v>50592210</v>
      </c>
      <c r="I89" s="126">
        <v>58332000</v>
      </c>
    </row>
    <row r="90" spans="1:9" ht="16.5" customHeight="1">
      <c r="A90" s="343"/>
      <c r="B90" s="15"/>
      <c r="C90" s="355" t="s">
        <v>61</v>
      </c>
      <c r="D90" s="356"/>
      <c r="E90" s="21">
        <v>0</v>
      </c>
      <c r="F90" s="24">
        <v>0</v>
      </c>
      <c r="G90" s="24">
        <v>0</v>
      </c>
      <c r="H90" s="126">
        <v>0</v>
      </c>
      <c r="I90" s="126">
        <v>0</v>
      </c>
    </row>
    <row r="91" spans="1:9" ht="16.5" customHeight="1">
      <c r="A91" s="343"/>
      <c r="B91" s="15"/>
      <c r="C91" s="348" t="s">
        <v>62</v>
      </c>
      <c r="D91" s="349"/>
      <c r="E91" s="21">
        <v>98459</v>
      </c>
      <c r="F91" s="24">
        <v>96225023</v>
      </c>
      <c r="G91" s="24">
        <v>95305181</v>
      </c>
      <c r="H91" s="126">
        <v>129177909</v>
      </c>
      <c r="I91" s="126">
        <v>115079293</v>
      </c>
    </row>
    <row r="92" spans="1:9" ht="16.5" customHeight="1">
      <c r="A92" s="343"/>
      <c r="B92" s="15"/>
      <c r="C92" s="355" t="s">
        <v>63</v>
      </c>
      <c r="D92" s="356"/>
      <c r="E92" s="21">
        <v>0</v>
      </c>
      <c r="F92" s="24">
        <v>0</v>
      </c>
      <c r="G92" s="24">
        <v>0</v>
      </c>
      <c r="H92" s="126">
        <v>0</v>
      </c>
      <c r="I92" s="126">
        <v>0</v>
      </c>
    </row>
    <row r="93" spans="1:9" ht="16.5" customHeight="1">
      <c r="A93" s="343"/>
      <c r="B93" s="15"/>
      <c r="C93" s="355" t="s">
        <v>64</v>
      </c>
      <c r="D93" s="356"/>
      <c r="E93" s="21">
        <v>0</v>
      </c>
      <c r="F93" s="24">
        <v>0</v>
      </c>
      <c r="G93" s="24">
        <v>0</v>
      </c>
      <c r="H93" s="126">
        <v>0</v>
      </c>
      <c r="I93" s="126">
        <v>0</v>
      </c>
    </row>
    <row r="94" spans="1:9" ht="16.5" customHeight="1">
      <c r="A94" s="343"/>
      <c r="B94" s="15"/>
      <c r="C94" s="355" t="s">
        <v>65</v>
      </c>
      <c r="D94" s="356"/>
      <c r="E94" s="133">
        <v>323056</v>
      </c>
      <c r="F94" s="126">
        <v>290357881</v>
      </c>
      <c r="G94" s="126">
        <v>193416173</v>
      </c>
      <c r="H94" s="126">
        <v>245224203</v>
      </c>
      <c r="I94" s="126">
        <v>183621477</v>
      </c>
    </row>
    <row r="95" spans="1:9" ht="16.5" customHeight="1">
      <c r="A95" s="343"/>
      <c r="B95" s="15"/>
      <c r="C95" s="390" t="s">
        <v>66</v>
      </c>
      <c r="D95" s="391"/>
      <c r="E95" s="133">
        <v>10138</v>
      </c>
      <c r="F95" s="126">
        <f>8267290+1532857</f>
        <v>9800147</v>
      </c>
      <c r="G95" s="126">
        <f>9237942+1677997</f>
        <v>10915939</v>
      </c>
      <c r="H95" s="126">
        <v>11325000</v>
      </c>
      <c r="I95" s="126">
        <v>13158458</v>
      </c>
    </row>
    <row r="96" spans="1:9" ht="16.5" customHeight="1">
      <c r="A96" s="343"/>
      <c r="B96" s="15"/>
      <c r="C96" s="348" t="s">
        <v>67</v>
      </c>
      <c r="D96" s="349"/>
      <c r="E96" s="133">
        <f>12918-10138</f>
        <v>2780</v>
      </c>
      <c r="F96" s="126">
        <f>10345159-1532857-8267290</f>
        <v>545012</v>
      </c>
      <c r="G96" s="126">
        <f>12236979-9237942-1677997</f>
        <v>1321040</v>
      </c>
      <c r="H96" s="126">
        <f>1528600</f>
        <v>1528600</v>
      </c>
      <c r="I96" s="126">
        <v>11012572</v>
      </c>
    </row>
    <row r="97" spans="1:9" ht="16.5" customHeight="1">
      <c r="A97" s="343"/>
      <c r="B97" s="350" t="s">
        <v>106</v>
      </c>
      <c r="C97" s="351"/>
      <c r="D97" s="352"/>
      <c r="E97" s="137">
        <f>E98</f>
        <v>10077</v>
      </c>
      <c r="F97" s="122">
        <f>F98</f>
        <v>8795974</v>
      </c>
      <c r="G97" s="122">
        <f>G98</f>
        <v>7889627</v>
      </c>
      <c r="H97" s="122">
        <f>H98</f>
        <v>7083640</v>
      </c>
      <c r="I97" s="122">
        <f>I98</f>
        <v>6383601</v>
      </c>
    </row>
    <row r="98" spans="1:9" ht="16.5" customHeight="1">
      <c r="A98" s="343"/>
      <c r="B98" s="15"/>
      <c r="C98" s="348" t="s">
        <v>68</v>
      </c>
      <c r="D98" s="349"/>
      <c r="E98" s="21">
        <v>10077</v>
      </c>
      <c r="F98" s="24">
        <v>8795974</v>
      </c>
      <c r="G98" s="24">
        <v>7889627</v>
      </c>
      <c r="H98" s="126">
        <v>7083640</v>
      </c>
      <c r="I98" s="126">
        <v>6383601</v>
      </c>
    </row>
    <row r="99" spans="1:9" ht="16.5" customHeight="1">
      <c r="A99" s="343"/>
      <c r="B99" s="350" t="s">
        <v>69</v>
      </c>
      <c r="C99" s="351"/>
      <c r="D99" s="352"/>
      <c r="E99" s="39">
        <f>SUM(E100:E101)</f>
        <v>34957</v>
      </c>
      <c r="F99" s="41">
        <f>SUM(F100:F101)</f>
        <v>121950</v>
      </c>
      <c r="G99" s="41">
        <f>SUM(G100:G101)</f>
        <v>9088763</v>
      </c>
      <c r="H99" s="41">
        <f>SUM(H100:H101)</f>
        <v>49141586</v>
      </c>
      <c r="I99" s="122">
        <f>SUM(I100:I101)</f>
        <v>0</v>
      </c>
    </row>
    <row r="100" spans="1:9" ht="16.5" customHeight="1">
      <c r="A100" s="343"/>
      <c r="B100" s="15"/>
      <c r="C100" s="378" t="s">
        <v>70</v>
      </c>
      <c r="D100" s="379"/>
      <c r="E100" s="21">
        <v>34957</v>
      </c>
      <c r="F100" s="24">
        <v>121950</v>
      </c>
      <c r="G100" s="24">
        <v>9088763</v>
      </c>
      <c r="H100" s="126">
        <v>49141586</v>
      </c>
      <c r="I100" s="126">
        <v>0</v>
      </c>
    </row>
    <row r="101" spans="1:9" ht="16.5" customHeight="1" thickBot="1">
      <c r="A101" s="343"/>
      <c r="B101" s="106"/>
      <c r="C101" s="353" t="s">
        <v>71</v>
      </c>
      <c r="D101" s="354"/>
      <c r="E101" s="22">
        <v>0</v>
      </c>
      <c r="F101" s="22">
        <v>0</v>
      </c>
      <c r="G101" s="25">
        <v>0</v>
      </c>
      <c r="H101" s="25">
        <v>0</v>
      </c>
      <c r="I101" s="126">
        <v>0</v>
      </c>
    </row>
    <row r="102" spans="1:9" ht="16.5" customHeight="1" thickBot="1">
      <c r="A102" s="344"/>
      <c r="B102" s="58" t="s">
        <v>196</v>
      </c>
      <c r="C102" s="59"/>
      <c r="D102" s="60"/>
      <c r="E102" s="54">
        <f>SUM(E85,E97,E99)</f>
        <v>720503</v>
      </c>
      <c r="F102" s="61">
        <f>SUM(F85,F97,F99)</f>
        <v>621032158</v>
      </c>
      <c r="G102" s="61">
        <f>SUM(G85,G97,G99)</f>
        <v>523969567</v>
      </c>
      <c r="H102" s="61">
        <f>SUM(H85,H97,H99)</f>
        <v>688512761</v>
      </c>
      <c r="I102" s="158">
        <f>SUM(I85,I97,I99)</f>
        <v>613454325</v>
      </c>
    </row>
    <row r="103" spans="1:9" ht="16.5" customHeight="1" thickBot="1">
      <c r="A103" s="325" t="s">
        <v>197</v>
      </c>
      <c r="B103" s="326"/>
      <c r="C103" s="326"/>
      <c r="D103" s="327"/>
      <c r="E103" s="53">
        <f>E84-E102</f>
        <v>-126709</v>
      </c>
      <c r="F103" s="55">
        <f>F84-F102</f>
        <v>-8858007</v>
      </c>
      <c r="G103" s="124">
        <f>G84-G102</f>
        <v>156748721</v>
      </c>
      <c r="H103" s="55">
        <f>H84-H102</f>
        <v>31770163</v>
      </c>
      <c r="I103" s="152">
        <f>I84-I102</f>
        <v>61996483</v>
      </c>
    </row>
    <row r="104" spans="1:9" ht="16.5" customHeight="1" thickBot="1">
      <c r="A104" s="399" t="s">
        <v>198</v>
      </c>
      <c r="B104" s="326"/>
      <c r="C104" s="326"/>
      <c r="D104" s="327"/>
      <c r="E104" s="62">
        <v>124633</v>
      </c>
      <c r="F104" s="63">
        <v>0</v>
      </c>
      <c r="G104" s="63">
        <v>0</v>
      </c>
      <c r="H104" s="147">
        <v>0</v>
      </c>
      <c r="I104" s="159">
        <v>0</v>
      </c>
    </row>
    <row r="105" spans="1:9" ht="16.5" customHeight="1" thickBot="1">
      <c r="A105" s="325" t="s">
        <v>199</v>
      </c>
      <c r="B105" s="326"/>
      <c r="C105" s="326"/>
      <c r="D105" s="327"/>
      <c r="E105" s="53">
        <f>SUM(E103:E104)</f>
        <v>-2076</v>
      </c>
      <c r="F105" s="55">
        <f>SUM(F103:F104)</f>
        <v>-8858007</v>
      </c>
      <c r="G105" s="124">
        <f>SUM(G103:G104)</f>
        <v>156748721</v>
      </c>
      <c r="H105" s="55">
        <f>SUM(H103:H104)</f>
        <v>31770163</v>
      </c>
      <c r="I105" s="152">
        <f>SUM(I103:I104)</f>
        <v>61996483</v>
      </c>
    </row>
    <row r="106" ht="18" customHeight="1">
      <c r="I106" s="129"/>
    </row>
    <row r="107" spans="1:9" ht="16.5" customHeight="1">
      <c r="A107" s="96"/>
      <c r="B107" s="97"/>
      <c r="C107" s="97"/>
      <c r="D107" s="98"/>
      <c r="E107" s="8" t="s">
        <v>209</v>
      </c>
      <c r="F107" s="8" t="s">
        <v>109</v>
      </c>
      <c r="G107" s="9" t="s">
        <v>110</v>
      </c>
      <c r="H107" s="9" t="s">
        <v>111</v>
      </c>
      <c r="I107" s="9" t="s">
        <v>112</v>
      </c>
    </row>
    <row r="108" spans="1:9" ht="40.5" customHeight="1">
      <c r="A108" s="328" t="s">
        <v>114</v>
      </c>
      <c r="B108" s="329"/>
      <c r="C108" s="329"/>
      <c r="D108" s="330"/>
      <c r="E108" s="107">
        <f>(E85+E97)*1000/'基本情報'!$O$29</f>
        <v>3188586.0465116277</v>
      </c>
      <c r="F108" s="130">
        <f>(F85+F97)/'基本情報'!$T$29</f>
        <v>3073812.910891089</v>
      </c>
      <c r="G108" s="107">
        <f>(G85+G97)/'基本情報'!$Y$29</f>
        <v>2561596.039800995</v>
      </c>
      <c r="H108" s="107">
        <f>(H85+H97)/'基本情報'!$AD$29</f>
        <v>3245538.959390863</v>
      </c>
      <c r="I108" s="130">
        <f>(I85+I97)/'基本情報'!$AI$29</f>
        <v>3162135.6958762887</v>
      </c>
    </row>
    <row r="109" spans="1:9" s="46" customFormat="1" ht="18" customHeight="1">
      <c r="A109" s="45"/>
      <c r="B109" s="45"/>
      <c r="C109" s="45"/>
      <c r="D109" s="45"/>
      <c r="I109" s="131"/>
    </row>
    <row r="110" spans="1:9" ht="16.5" customHeight="1">
      <c r="A110" s="17"/>
      <c r="B110" s="16"/>
      <c r="C110" s="16"/>
      <c r="D110" s="18"/>
      <c r="E110" s="8" t="s">
        <v>209</v>
      </c>
      <c r="F110" s="8" t="s">
        <v>109</v>
      </c>
      <c r="G110" s="9" t="s">
        <v>110</v>
      </c>
      <c r="H110" s="9" t="s">
        <v>111</v>
      </c>
      <c r="I110" s="9" t="s">
        <v>112</v>
      </c>
    </row>
    <row r="111" spans="1:9" ht="40.5" customHeight="1">
      <c r="A111" s="328" t="s">
        <v>115</v>
      </c>
      <c r="B111" s="329"/>
      <c r="C111" s="329"/>
      <c r="D111" s="330"/>
      <c r="E111" s="107">
        <f>E104*1000/'基本情報'!$O$29</f>
        <v>579688.3720930233</v>
      </c>
      <c r="F111" s="107">
        <f>F104*1000/'基本情報'!$T$29</f>
        <v>0</v>
      </c>
      <c r="G111" s="107">
        <f>G104*1000/'基本情報'!$Y$29</f>
        <v>0</v>
      </c>
      <c r="H111" s="107">
        <f>H104*1000/'基本情報'!$AD$29</f>
        <v>0</v>
      </c>
      <c r="I111" s="130">
        <f>I104*1000/'基本情報'!$AI$29</f>
        <v>0</v>
      </c>
    </row>
    <row r="112" ht="18">
      <c r="I112" s="132"/>
    </row>
    <row r="113" spans="1:9" ht="18">
      <c r="A113" s="436" t="s">
        <v>12</v>
      </c>
      <c r="B113" s="437"/>
      <c r="C113" s="437"/>
      <c r="D113" s="437"/>
      <c r="E113" s="437"/>
      <c r="F113" s="437"/>
      <c r="G113" s="437"/>
      <c r="H113" s="437"/>
      <c r="I113" s="438"/>
    </row>
    <row r="114" spans="1:9" ht="68.25" customHeight="1">
      <c r="A114" s="320" t="s">
        <v>186</v>
      </c>
      <c r="B114" s="321"/>
      <c r="C114" s="321"/>
      <c r="D114" s="321"/>
      <c r="E114" s="321"/>
      <c r="F114" s="321"/>
      <c r="G114" s="321"/>
      <c r="H114" s="321"/>
      <c r="I114" s="322"/>
    </row>
    <row r="116" spans="1:9" ht="18">
      <c r="A116" s="94" t="s">
        <v>113</v>
      </c>
      <c r="I116" s="116" t="s">
        <v>120</v>
      </c>
    </row>
    <row r="117" spans="1:9" ht="19.5" customHeight="1">
      <c r="A117" s="331" t="s">
        <v>0</v>
      </c>
      <c r="B117" s="332"/>
      <c r="C117" s="332"/>
      <c r="D117" s="333"/>
      <c r="E117" s="8" t="s">
        <v>99</v>
      </c>
      <c r="F117" s="8" t="s">
        <v>92</v>
      </c>
      <c r="G117" s="9" t="s">
        <v>98</v>
      </c>
      <c r="H117" s="9" t="s">
        <v>100</v>
      </c>
      <c r="I117" s="9" t="s">
        <v>225</v>
      </c>
    </row>
    <row r="118" spans="1:9" ht="19.5" customHeight="1">
      <c r="A118" s="334" t="s">
        <v>72</v>
      </c>
      <c r="B118" s="357" t="s">
        <v>73</v>
      </c>
      <c r="C118" s="360" t="s">
        <v>74</v>
      </c>
      <c r="D118" s="361"/>
      <c r="E118" s="21">
        <v>1563145</v>
      </c>
      <c r="F118" s="21">
        <v>1546324</v>
      </c>
      <c r="G118" s="21">
        <v>1535933</v>
      </c>
      <c r="H118" s="24">
        <v>1535086110</v>
      </c>
      <c r="I118" s="144">
        <v>1649200290</v>
      </c>
    </row>
    <row r="119" spans="1:9" ht="19.5" customHeight="1">
      <c r="A119" s="335"/>
      <c r="B119" s="358"/>
      <c r="C119" s="360" t="s">
        <v>75</v>
      </c>
      <c r="D119" s="361"/>
      <c r="E119" s="21">
        <v>0</v>
      </c>
      <c r="F119" s="21">
        <v>0</v>
      </c>
      <c r="G119" s="21">
        <v>0</v>
      </c>
      <c r="H119" s="24">
        <v>0</v>
      </c>
      <c r="I119" s="151">
        <v>0</v>
      </c>
    </row>
    <row r="120" spans="1:9" ht="19.5" customHeight="1">
      <c r="A120" s="335"/>
      <c r="B120" s="358"/>
      <c r="C120" s="360" t="s">
        <v>76</v>
      </c>
      <c r="D120" s="361"/>
      <c r="E120" s="21">
        <v>0</v>
      </c>
      <c r="F120" s="21">
        <v>0</v>
      </c>
      <c r="G120" s="21">
        <v>0</v>
      </c>
      <c r="H120" s="24">
        <v>0</v>
      </c>
      <c r="I120" s="151">
        <v>0</v>
      </c>
    </row>
    <row r="121" spans="1:9" ht="19.5" customHeight="1">
      <c r="A121" s="335"/>
      <c r="B121" s="358"/>
      <c r="C121" s="360" t="s">
        <v>77</v>
      </c>
      <c r="D121" s="361"/>
      <c r="E121" s="21">
        <v>0</v>
      </c>
      <c r="F121" s="21">
        <v>0</v>
      </c>
      <c r="G121" s="21">
        <v>0</v>
      </c>
      <c r="H121" s="24">
        <v>0</v>
      </c>
      <c r="I121" s="151">
        <v>0</v>
      </c>
    </row>
    <row r="122" spans="1:9" ht="19.5" customHeight="1">
      <c r="A122" s="335"/>
      <c r="B122" s="358"/>
      <c r="C122" s="360" t="s">
        <v>78</v>
      </c>
      <c r="D122" s="361"/>
      <c r="E122" s="21">
        <v>19263</v>
      </c>
      <c r="F122" s="21">
        <v>17387</v>
      </c>
      <c r="G122" s="21">
        <v>11237</v>
      </c>
      <c r="H122" s="24">
        <v>16201551</v>
      </c>
      <c r="I122" s="144">
        <v>16859872</v>
      </c>
    </row>
    <row r="123" spans="1:9" ht="19.5" customHeight="1">
      <c r="A123" s="335"/>
      <c r="B123" s="392"/>
      <c r="C123" s="360" t="s">
        <v>7</v>
      </c>
      <c r="D123" s="361"/>
      <c r="E123" s="39">
        <f>SUM(E118:E122)</f>
        <v>1582408</v>
      </c>
      <c r="F123" s="39">
        <f>SUM(F118:F122)</f>
        <v>1563711</v>
      </c>
      <c r="G123" s="39">
        <f>SUM(G118:G122)</f>
        <v>1547170</v>
      </c>
      <c r="H123" s="39">
        <f>SUM(H118:H122)</f>
        <v>1551287661</v>
      </c>
      <c r="I123" s="41">
        <f>SUM(I118:I122)</f>
        <v>1666060162</v>
      </c>
    </row>
    <row r="124" spans="1:9" ht="19.5" customHeight="1">
      <c r="A124" s="335"/>
      <c r="B124" s="357" t="s">
        <v>232</v>
      </c>
      <c r="C124" s="360" t="s">
        <v>77</v>
      </c>
      <c r="D124" s="361"/>
      <c r="E124" s="21">
        <v>0</v>
      </c>
      <c r="F124" s="21">
        <v>0</v>
      </c>
      <c r="G124" s="21">
        <v>0</v>
      </c>
      <c r="H124" s="21">
        <v>0</v>
      </c>
      <c r="I124" s="144">
        <v>0</v>
      </c>
    </row>
    <row r="125" spans="1:9" ht="19.5" customHeight="1">
      <c r="A125" s="335"/>
      <c r="B125" s="358"/>
      <c r="C125" s="360" t="s">
        <v>78</v>
      </c>
      <c r="D125" s="361"/>
      <c r="E125" s="21">
        <v>0</v>
      </c>
      <c r="F125" s="21">
        <v>0</v>
      </c>
      <c r="G125" s="21">
        <v>0</v>
      </c>
      <c r="H125" s="21">
        <v>0</v>
      </c>
      <c r="I125" s="144">
        <v>0</v>
      </c>
    </row>
    <row r="126" spans="1:9" ht="34.5" customHeight="1" thickBot="1">
      <c r="A126" s="335"/>
      <c r="B126" s="359"/>
      <c r="C126" s="337" t="s">
        <v>7</v>
      </c>
      <c r="D126" s="338"/>
      <c r="E126" s="43">
        <f>SUM(E124:E125)</f>
        <v>0</v>
      </c>
      <c r="F126" s="43">
        <f>SUM(F124:F125)</f>
        <v>0</v>
      </c>
      <c r="G126" s="43">
        <f>SUM(G124:G125)</f>
        <v>0</v>
      </c>
      <c r="H126" s="43">
        <f>SUM(H124:H125)</f>
        <v>0</v>
      </c>
      <c r="I126" s="119">
        <f>SUM(I124:I125)</f>
        <v>0</v>
      </c>
    </row>
    <row r="127" spans="1:9" ht="19.5" customHeight="1" thickBot="1">
      <c r="A127" s="336"/>
      <c r="B127" s="339" t="s">
        <v>3</v>
      </c>
      <c r="C127" s="340"/>
      <c r="D127" s="341"/>
      <c r="E127" s="53">
        <f>SUM(E126,E123)</f>
        <v>1582408</v>
      </c>
      <c r="F127" s="53">
        <f>SUM(F126,F123)</f>
        <v>1563711</v>
      </c>
      <c r="G127" s="53">
        <f>SUM(G126,G123)</f>
        <v>1547170</v>
      </c>
      <c r="H127" s="53">
        <f>SUM(H126,H123)</f>
        <v>1551287661</v>
      </c>
      <c r="I127" s="120">
        <f>SUM(I126,I123)</f>
        <v>1666060162</v>
      </c>
    </row>
    <row r="128" spans="1:9" ht="19.5" customHeight="1">
      <c r="A128" s="334" t="s">
        <v>79</v>
      </c>
      <c r="B128" s="382" t="s">
        <v>73</v>
      </c>
      <c r="C128" s="385" t="s">
        <v>80</v>
      </c>
      <c r="D128" s="19" t="s">
        <v>81</v>
      </c>
      <c r="E128" s="26">
        <v>83517</v>
      </c>
      <c r="F128" s="26">
        <v>71566</v>
      </c>
      <c r="G128" s="26">
        <v>75652</v>
      </c>
      <c r="H128" s="121">
        <v>61170410</v>
      </c>
      <c r="I128" s="145">
        <v>66146224</v>
      </c>
    </row>
    <row r="129" spans="1:9" ht="19.5" customHeight="1">
      <c r="A129" s="335"/>
      <c r="B129" s="383"/>
      <c r="C129" s="386"/>
      <c r="D129" s="20" t="s">
        <v>82</v>
      </c>
      <c r="E129" s="21">
        <v>50051</v>
      </c>
      <c r="F129" s="21">
        <v>51326</v>
      </c>
      <c r="G129" s="21">
        <v>50840</v>
      </c>
      <c r="H129" s="24">
        <v>53491172</v>
      </c>
      <c r="I129" s="145">
        <v>55359041</v>
      </c>
    </row>
    <row r="130" spans="1:9" ht="19.5" customHeight="1">
      <c r="A130" s="335"/>
      <c r="B130" s="383"/>
      <c r="C130" s="386"/>
      <c r="D130" s="20" t="s">
        <v>10</v>
      </c>
      <c r="E130" s="21">
        <v>958581</v>
      </c>
      <c r="F130" s="21">
        <v>866343</v>
      </c>
      <c r="G130" s="21">
        <v>858491</v>
      </c>
      <c r="H130" s="24">
        <v>886446727</v>
      </c>
      <c r="I130" s="145">
        <v>978959027</v>
      </c>
    </row>
    <row r="131" spans="1:9" ht="19.5" customHeight="1">
      <c r="A131" s="335"/>
      <c r="B131" s="383"/>
      <c r="C131" s="387"/>
      <c r="D131" s="20" t="s">
        <v>200</v>
      </c>
      <c r="E131" s="39">
        <f>SUM(E128:E130)</f>
        <v>1092149</v>
      </c>
      <c r="F131" s="39">
        <f>SUM(F128:F130)</f>
        <v>989235</v>
      </c>
      <c r="G131" s="39">
        <f>SUM(G128:G130)</f>
        <v>984983</v>
      </c>
      <c r="H131" s="39">
        <f>SUM(H128:H130)</f>
        <v>1001108309</v>
      </c>
      <c r="I131" s="41">
        <f>SUM(I128:I130)</f>
        <v>1100464292</v>
      </c>
    </row>
    <row r="132" spans="1:9" ht="19.5" customHeight="1">
      <c r="A132" s="335"/>
      <c r="B132" s="383"/>
      <c r="C132" s="376" t="s">
        <v>201</v>
      </c>
      <c r="D132" s="377"/>
      <c r="E132" s="21">
        <v>0</v>
      </c>
      <c r="F132" s="21">
        <v>0</v>
      </c>
      <c r="G132" s="21">
        <v>0</v>
      </c>
      <c r="H132" s="21">
        <v>0</v>
      </c>
      <c r="I132" s="144">
        <v>0</v>
      </c>
    </row>
    <row r="133" spans="1:9" ht="19.5" customHeight="1">
      <c r="A133" s="335"/>
      <c r="B133" s="383"/>
      <c r="C133" s="376" t="s">
        <v>202</v>
      </c>
      <c r="D133" s="377"/>
      <c r="E133" s="21">
        <v>483357</v>
      </c>
      <c r="F133" s="21">
        <v>569533</v>
      </c>
      <c r="G133" s="21">
        <v>556050</v>
      </c>
      <c r="H133" s="24">
        <v>529047212</v>
      </c>
      <c r="I133" s="144">
        <v>550522611</v>
      </c>
    </row>
    <row r="134" spans="1:9" ht="19.5" customHeight="1">
      <c r="A134" s="335"/>
      <c r="B134" s="384"/>
      <c r="C134" s="380" t="s">
        <v>203</v>
      </c>
      <c r="D134" s="381"/>
      <c r="E134" s="39">
        <f>SUM(E131:E133)</f>
        <v>1575506</v>
      </c>
      <c r="F134" s="39">
        <f>SUM(F131:F133)</f>
        <v>1558768</v>
      </c>
      <c r="G134" s="39">
        <f>SUM(G131:G133)</f>
        <v>1541033</v>
      </c>
      <c r="H134" s="39">
        <f>SUM(H131:H133)</f>
        <v>1530155521</v>
      </c>
      <c r="I134" s="41">
        <f>SUM(I131:I133)</f>
        <v>1650986903</v>
      </c>
    </row>
    <row r="135" spans="1:9" ht="67.5" customHeight="1" thickBot="1">
      <c r="A135" s="335"/>
      <c r="B135" s="69" t="s">
        <v>8</v>
      </c>
      <c r="C135" s="388" t="s">
        <v>83</v>
      </c>
      <c r="D135" s="389"/>
      <c r="E135" s="22">
        <v>0</v>
      </c>
      <c r="F135" s="22">
        <v>0</v>
      </c>
      <c r="G135" s="22">
        <v>0</v>
      </c>
      <c r="H135" s="22">
        <v>0</v>
      </c>
      <c r="I135" s="146">
        <v>0</v>
      </c>
    </row>
    <row r="136" spans="1:9" ht="19.5" customHeight="1" thickBot="1">
      <c r="A136" s="336"/>
      <c r="B136" s="362" t="s">
        <v>3</v>
      </c>
      <c r="C136" s="363"/>
      <c r="D136" s="364"/>
      <c r="E136" s="53">
        <f>SUM(E134:E135)</f>
        <v>1575506</v>
      </c>
      <c r="F136" s="53">
        <f>SUM(F134:F135)</f>
        <v>1558768</v>
      </c>
      <c r="G136" s="53">
        <f>SUM(G134:G135)</f>
        <v>1541033</v>
      </c>
      <c r="H136" s="53">
        <f>SUM(H134:H135)</f>
        <v>1530155521</v>
      </c>
      <c r="I136" s="120">
        <f>SUM(I134:I135)</f>
        <v>1650986903</v>
      </c>
    </row>
    <row r="138" spans="1:9" ht="18.75" customHeight="1">
      <c r="A138" s="433" t="s">
        <v>12</v>
      </c>
      <c r="B138" s="434"/>
      <c r="C138" s="434"/>
      <c r="D138" s="434"/>
      <c r="E138" s="434"/>
      <c r="F138" s="434"/>
      <c r="G138" s="434"/>
      <c r="H138" s="434"/>
      <c r="I138" s="435"/>
    </row>
    <row r="139" spans="1:9" ht="105.75" customHeight="1">
      <c r="A139" s="320" t="s">
        <v>184</v>
      </c>
      <c r="B139" s="321"/>
      <c r="C139" s="321"/>
      <c r="D139" s="321"/>
      <c r="E139" s="321"/>
      <c r="F139" s="321"/>
      <c r="G139" s="321"/>
      <c r="H139" s="321"/>
      <c r="I139" s="322"/>
    </row>
  </sheetData>
  <sheetProtection/>
  <mergeCells count="123">
    <mergeCell ref="A3:D3"/>
    <mergeCell ref="A26:D26"/>
    <mergeCell ref="D67:H67"/>
    <mergeCell ref="B28:D28"/>
    <mergeCell ref="A17:D17"/>
    <mergeCell ref="A19:D19"/>
    <mergeCell ref="A4:D4"/>
    <mergeCell ref="B10:C12"/>
    <mergeCell ref="A5:A9"/>
    <mergeCell ref="A10:A16"/>
    <mergeCell ref="B13:C13"/>
    <mergeCell ref="B15:D15"/>
    <mergeCell ref="B5:D5"/>
    <mergeCell ref="B6:D6"/>
    <mergeCell ref="B7:D7"/>
    <mergeCell ref="B8:D8"/>
    <mergeCell ref="B14:C14"/>
    <mergeCell ref="B9:D9"/>
    <mergeCell ref="B16:D16"/>
    <mergeCell ref="A138:I138"/>
    <mergeCell ref="A21:I21"/>
    <mergeCell ref="A22:I22"/>
    <mergeCell ref="A113:I113"/>
    <mergeCell ref="C122:D122"/>
    <mergeCell ref="C35:D35"/>
    <mergeCell ref="C36:D36"/>
    <mergeCell ref="C37:D37"/>
    <mergeCell ref="A27:D27"/>
    <mergeCell ref="B34:D34"/>
    <mergeCell ref="C29:D29"/>
    <mergeCell ref="C30:D30"/>
    <mergeCell ref="C31:D31"/>
    <mergeCell ref="C32:D32"/>
    <mergeCell ref="C33:D33"/>
    <mergeCell ref="C38:D38"/>
    <mergeCell ref="C39:D39"/>
    <mergeCell ref="C40:D40"/>
    <mergeCell ref="C41:D41"/>
    <mergeCell ref="C42:D42"/>
    <mergeCell ref="C43:D43"/>
    <mergeCell ref="C50:D50"/>
    <mergeCell ref="B45:D45"/>
    <mergeCell ref="C47:D47"/>
    <mergeCell ref="C48:D48"/>
    <mergeCell ref="C49:D49"/>
    <mergeCell ref="B46:D46"/>
    <mergeCell ref="C52:D52"/>
    <mergeCell ref="B57:D57"/>
    <mergeCell ref="C70:D70"/>
    <mergeCell ref="C71:D71"/>
    <mergeCell ref="B51:D51"/>
    <mergeCell ref="C54:D54"/>
    <mergeCell ref="A68:D68"/>
    <mergeCell ref="A69:A84"/>
    <mergeCell ref="C74:D74"/>
    <mergeCell ref="A60:D60"/>
    <mergeCell ref="C80:D80"/>
    <mergeCell ref="C81:D81"/>
    <mergeCell ref="C82:D82"/>
    <mergeCell ref="C53:D53"/>
    <mergeCell ref="B55:D55"/>
    <mergeCell ref="B56:D56"/>
    <mergeCell ref="C75:D75"/>
    <mergeCell ref="C73:D73"/>
    <mergeCell ref="A28:A45"/>
    <mergeCell ref="C44:D44"/>
    <mergeCell ref="A46:A58"/>
    <mergeCell ref="A103:D103"/>
    <mergeCell ref="A104:D104"/>
    <mergeCell ref="C89:D89"/>
    <mergeCell ref="B58:D58"/>
    <mergeCell ref="C94:D94"/>
    <mergeCell ref="C95:D95"/>
    <mergeCell ref="B84:D84"/>
    <mergeCell ref="C134:D134"/>
    <mergeCell ref="A128:A136"/>
    <mergeCell ref="B128:B134"/>
    <mergeCell ref="C128:C131"/>
    <mergeCell ref="C135:D135"/>
    <mergeCell ref="C88:D88"/>
    <mergeCell ref="C118:D118"/>
    <mergeCell ref="C92:D92"/>
    <mergeCell ref="C124:D124"/>
    <mergeCell ref="B118:B123"/>
    <mergeCell ref="C132:D132"/>
    <mergeCell ref="C133:D133"/>
    <mergeCell ref="C120:D120"/>
    <mergeCell ref="C121:D121"/>
    <mergeCell ref="C100:D100"/>
    <mergeCell ref="C86:D86"/>
    <mergeCell ref="C119:D119"/>
    <mergeCell ref="C87:D87"/>
    <mergeCell ref="C123:D123"/>
    <mergeCell ref="C90:D90"/>
    <mergeCell ref="B124:B126"/>
    <mergeCell ref="C125:D125"/>
    <mergeCell ref="B136:D136"/>
    <mergeCell ref="B69:D69"/>
    <mergeCell ref="C76:D76"/>
    <mergeCell ref="B77:D77"/>
    <mergeCell ref="C78:D78"/>
    <mergeCell ref="B79:D79"/>
    <mergeCell ref="C83:D83"/>
    <mergeCell ref="C72:D72"/>
    <mergeCell ref="A85:A102"/>
    <mergeCell ref="B85:D85"/>
    <mergeCell ref="C96:D96"/>
    <mergeCell ref="B97:D97"/>
    <mergeCell ref="C98:D98"/>
    <mergeCell ref="B99:D99"/>
    <mergeCell ref="C101:D101"/>
    <mergeCell ref="C91:D91"/>
    <mergeCell ref="C93:D93"/>
    <mergeCell ref="A139:I139"/>
    <mergeCell ref="D25:H25"/>
    <mergeCell ref="A105:D105"/>
    <mergeCell ref="A108:D108"/>
    <mergeCell ref="A111:D111"/>
    <mergeCell ref="A114:I114"/>
    <mergeCell ref="A117:D117"/>
    <mergeCell ref="A118:A127"/>
    <mergeCell ref="C126:D126"/>
    <mergeCell ref="B127:D127"/>
  </mergeCells>
  <hyperlinks>
    <hyperlink ref="A26:D26" r:id="rId1" display="市場の決算（財務諸表等）はこちら"/>
  </hyperlinks>
  <printOptions horizontalCentered="1"/>
  <pageMargins left="0.5905511811023623" right="0.5905511811023623" top="0.5905511811023623" bottom="0.1968503937007874" header="0.3937007874015748" footer="0.1968503937007874"/>
  <pageSetup fitToHeight="0" fitToWidth="1" horizontalDpi="600" verticalDpi="600" orientation="portrait" paperSize="9" scale="65" r:id="rId2"/>
  <headerFooter alignWithMargins="0">
    <oddHeader>&amp;R中央卸売市場</oddHeader>
  </headerFooter>
  <rowBreaks count="2" manualBreakCount="2">
    <brk id="65" max="8" man="1"/>
    <brk id="115" max="8" man="1"/>
  </rowBreaks>
  <ignoredErrors>
    <ignoredError sqref="E51:H51"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H15"/>
  <sheetViews>
    <sheetView view="pageBreakPreview" zoomScale="80" zoomScaleSheetLayoutView="80" zoomScalePageLayoutView="0" workbookViewId="0" topLeftCell="A1">
      <selection activeCell="A1" sqref="A1"/>
    </sheetView>
  </sheetViews>
  <sheetFormatPr defaultColWidth="9.140625" defaultRowHeight="15"/>
  <cols>
    <col min="1" max="1" width="20.140625" style="0" customWidth="1"/>
    <col min="2" max="2" width="14.140625" style="0" customWidth="1"/>
    <col min="3" max="3" width="10.57421875" style="0" customWidth="1"/>
    <col min="4" max="8" width="13.57421875" style="0" customWidth="1"/>
  </cols>
  <sheetData>
    <row r="1" spans="1:8" ht="18">
      <c r="A1" s="99" t="s">
        <v>102</v>
      </c>
      <c r="B1" s="5"/>
      <c r="C1" s="5"/>
      <c r="D1" s="5"/>
      <c r="E1" s="5"/>
      <c r="F1" s="5"/>
      <c r="G1" s="5"/>
      <c r="H1" s="5"/>
    </row>
    <row r="2" spans="1:8" ht="18">
      <c r="A2" s="28" t="s">
        <v>97</v>
      </c>
      <c r="B2" s="29"/>
      <c r="C2" s="29"/>
      <c r="D2" s="10" t="s">
        <v>204</v>
      </c>
      <c r="E2" s="10" t="s">
        <v>110</v>
      </c>
      <c r="F2" s="10" t="s">
        <v>111</v>
      </c>
      <c r="G2" s="14" t="s">
        <v>112</v>
      </c>
      <c r="H2" s="14" t="s">
        <v>221</v>
      </c>
    </row>
    <row r="3" spans="1:8" ht="19.5">
      <c r="A3" s="30" t="s">
        <v>84</v>
      </c>
      <c r="B3" s="31"/>
      <c r="C3" s="31"/>
      <c r="D3" s="36">
        <f>SUM(D4:D5)</f>
        <v>18</v>
      </c>
      <c r="E3" s="36">
        <f>SUM(E4:E5)</f>
        <v>19</v>
      </c>
      <c r="F3" s="36">
        <f>SUM(F4:F5)</f>
        <v>19</v>
      </c>
      <c r="G3" s="36">
        <f>SUM(G4:G5)</f>
        <v>19</v>
      </c>
      <c r="H3" s="37">
        <f>SUM(H4:H5)</f>
        <v>20</v>
      </c>
    </row>
    <row r="4" spans="1:8" ht="18">
      <c r="A4" s="32" t="s">
        <v>21</v>
      </c>
      <c r="B4" s="33" t="s">
        <v>85</v>
      </c>
      <c r="C4" s="34"/>
      <c r="D4" s="101">
        <v>12</v>
      </c>
      <c r="E4" s="101">
        <v>13</v>
      </c>
      <c r="F4" s="101">
        <v>13</v>
      </c>
      <c r="G4" s="108">
        <v>13</v>
      </c>
      <c r="H4" s="108">
        <v>14</v>
      </c>
    </row>
    <row r="5" spans="1:8" ht="18">
      <c r="A5" s="35"/>
      <c r="B5" s="33" t="s">
        <v>86</v>
      </c>
      <c r="C5" s="34"/>
      <c r="D5" s="125">
        <v>6</v>
      </c>
      <c r="E5" s="125">
        <v>6</v>
      </c>
      <c r="F5" s="125">
        <v>6</v>
      </c>
      <c r="G5" s="108">
        <v>6</v>
      </c>
      <c r="H5" s="108">
        <v>6</v>
      </c>
    </row>
    <row r="6" spans="1:8" ht="18">
      <c r="A6" s="100"/>
      <c r="B6" s="100"/>
      <c r="C6" s="100"/>
      <c r="D6" s="100"/>
      <c r="E6" s="100"/>
      <c r="F6" s="100"/>
      <c r="G6" s="100"/>
      <c r="H6" s="100"/>
    </row>
    <row r="7" spans="1:8" ht="18">
      <c r="A7" s="100"/>
      <c r="B7" s="102"/>
      <c r="C7" s="102"/>
      <c r="D7" s="103"/>
      <c r="E7" s="103"/>
      <c r="F7" s="103"/>
      <c r="G7" s="103"/>
      <c r="H7" s="103"/>
    </row>
    <row r="8" spans="1:8" ht="18">
      <c r="A8" s="99" t="s">
        <v>103</v>
      </c>
      <c r="B8" s="5"/>
      <c r="C8" s="5"/>
      <c r="D8" s="5"/>
      <c r="E8" s="5"/>
      <c r="F8" s="5"/>
      <c r="G8" s="5"/>
      <c r="H8" s="5"/>
    </row>
    <row r="9" spans="1:8" ht="150" customHeight="1">
      <c r="A9" s="476" t="s">
        <v>205</v>
      </c>
      <c r="B9" s="477"/>
      <c r="C9" s="477"/>
      <c r="D9" s="477"/>
      <c r="E9" s="477"/>
      <c r="F9" s="477"/>
      <c r="G9" s="477"/>
      <c r="H9" s="478"/>
    </row>
    <row r="10" spans="1:8" ht="18">
      <c r="A10" s="5"/>
      <c r="B10" s="5"/>
      <c r="C10" s="5"/>
      <c r="D10" s="5"/>
      <c r="E10" s="5"/>
      <c r="F10" s="5"/>
      <c r="G10" s="5"/>
      <c r="H10" s="5"/>
    </row>
    <row r="11" spans="1:8" ht="18">
      <c r="A11" s="5"/>
      <c r="B11" s="5"/>
      <c r="C11" s="5"/>
      <c r="D11" s="5"/>
      <c r="E11" s="5"/>
      <c r="F11" s="5"/>
      <c r="G11" s="5"/>
      <c r="H11" s="5"/>
    </row>
    <row r="12" spans="1:8" ht="18">
      <c r="A12" s="99" t="s">
        <v>104</v>
      </c>
      <c r="B12" s="5"/>
      <c r="C12" s="5"/>
      <c r="D12" s="5"/>
      <c r="E12" s="5"/>
      <c r="F12" s="5"/>
      <c r="G12" s="5"/>
      <c r="H12" s="5"/>
    </row>
    <row r="13" spans="1:8" ht="19.5" customHeight="1">
      <c r="A13" s="38" t="s">
        <v>87</v>
      </c>
      <c r="B13" s="142" t="s">
        <v>122</v>
      </c>
      <c r="C13" s="38" t="s">
        <v>88</v>
      </c>
      <c r="D13" s="470"/>
      <c r="E13" s="471"/>
      <c r="F13" s="472"/>
      <c r="G13" s="28" t="s">
        <v>89</v>
      </c>
      <c r="H13" s="143"/>
    </row>
    <row r="14" spans="1:8" ht="19.5" customHeight="1">
      <c r="A14" s="38" t="s">
        <v>90</v>
      </c>
      <c r="B14" s="473"/>
      <c r="C14" s="474"/>
      <c r="D14" s="474"/>
      <c r="E14" s="474"/>
      <c r="F14" s="474"/>
      <c r="G14" s="474"/>
      <c r="H14" s="475"/>
    </row>
    <row r="15" spans="1:8" ht="64.5" customHeight="1">
      <c r="A15" s="38" t="s">
        <v>91</v>
      </c>
      <c r="B15" s="476"/>
      <c r="C15" s="477"/>
      <c r="D15" s="477"/>
      <c r="E15" s="477"/>
      <c r="F15" s="477"/>
      <c r="G15" s="477"/>
      <c r="H15" s="478"/>
    </row>
  </sheetData>
  <sheetProtection/>
  <mergeCells count="4">
    <mergeCell ref="D13:F13"/>
    <mergeCell ref="B14:H14"/>
    <mergeCell ref="B15:H15"/>
    <mergeCell ref="A9:H9"/>
  </mergeCells>
  <printOptions horizontalCentered="1"/>
  <pageMargins left="0.5905511811023623" right="0.5905511811023623" top="0.5905511811023623" bottom="0.1968503937007874" header="0.3937007874015748" footer="0.1968503937007874"/>
  <pageSetup fitToHeight="0" fitToWidth="1" horizontalDpi="600" verticalDpi="600" orientation="portrait" paperSize="9" scale="73" r:id="rId1"/>
  <headerFooter alignWithMargins="0">
    <oddHeader>&amp;R中央卸売市場</oddHeader>
  </headerFooter>
  <rowBreaks count="2" manualBreakCount="2">
    <brk id="29" max="255" man="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2023-11-08T01:50:54Z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