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40" activeTab="0"/>
  </bookViews>
  <sheets>
    <sheet name="基本情報" sheetId="1" r:id="rId1"/>
    <sheet name="収支情報" sheetId="2" r:id="rId2"/>
    <sheet name="その他" sheetId="3" r:id="rId3"/>
  </sheets>
  <definedNames>
    <definedName name="_xlnm.Print_Area" localSheetId="2">'その他'!$A$1:$H$15</definedName>
    <definedName name="_xlnm.Print_Area" localSheetId="0">'基本情報'!$A$1:$AR$29</definedName>
    <definedName name="_xlnm.Print_Area" localSheetId="1">'収支情報'!$A$1:$I$137</definedName>
  </definedNames>
  <calcPr fullCalcOnLoad="1"/>
</workbook>
</file>

<file path=xl/sharedStrings.xml><?xml version="1.0" encoding="utf-8"?>
<sst xmlns="http://schemas.openxmlformats.org/spreadsheetml/2006/main" count="273" uniqueCount="214">
  <si>
    <t>区分</t>
  </si>
  <si>
    <t>府収入</t>
  </si>
  <si>
    <t>施設使用料</t>
  </si>
  <si>
    <t>指定管理者納付金</t>
  </si>
  <si>
    <t>行政財産目的外使用料</t>
  </si>
  <si>
    <t>雑入</t>
  </si>
  <si>
    <t>合　　計</t>
  </si>
  <si>
    <t>府支出</t>
  </si>
  <si>
    <t>管理運営委託料</t>
  </si>
  <si>
    <t>補助金・委託料</t>
  </si>
  <si>
    <t>小　計</t>
  </si>
  <si>
    <t>その他
法人</t>
  </si>
  <si>
    <t>直接</t>
  </si>
  <si>
    <t>その他</t>
  </si>
  <si>
    <t>府費負担（府支出－府収入）</t>
  </si>
  <si>
    <t>府支出（補修費）</t>
  </si>
  <si>
    <t>備考欄</t>
  </si>
  <si>
    <t>■大阪府の決算</t>
  </si>
  <si>
    <t>Ⅰ流動資産</t>
  </si>
  <si>
    <t>現金預金等</t>
  </si>
  <si>
    <t>未収金</t>
  </si>
  <si>
    <t>不納欠損等引当金</t>
  </si>
  <si>
    <t>短期貸付金</t>
  </si>
  <si>
    <t>その他流動資産</t>
  </si>
  <si>
    <t>Ⅱ固定資産</t>
  </si>
  <si>
    <t>　</t>
  </si>
  <si>
    <t>土地</t>
  </si>
  <si>
    <t>建物</t>
  </si>
  <si>
    <t>工作物・立木竹・浮標等</t>
  </si>
  <si>
    <t>地上権</t>
  </si>
  <si>
    <t>重要物品</t>
  </si>
  <si>
    <t>リース資産・ソフトウェア等</t>
  </si>
  <si>
    <t>建設仮勘定</t>
  </si>
  <si>
    <t>出資金</t>
  </si>
  <si>
    <t>長期貸付金</t>
  </si>
  <si>
    <t>基金</t>
  </si>
  <si>
    <t>資産合計</t>
  </si>
  <si>
    <t>Ⅰ流動負債</t>
  </si>
  <si>
    <t>地方債</t>
  </si>
  <si>
    <t>賞与等引当金</t>
  </si>
  <si>
    <t>リース債務</t>
  </si>
  <si>
    <t>その他流動負債</t>
  </si>
  <si>
    <t>Ⅱ固定負債</t>
  </si>
  <si>
    <t>退職手当引当金</t>
  </si>
  <si>
    <t>純資産</t>
  </si>
  <si>
    <t>負債及び純資産の合計</t>
  </si>
  <si>
    <t>※府人口は国勢調査に基づいている</t>
  </si>
  <si>
    <t>■大阪府の決算</t>
  </si>
  <si>
    <t>府収入</t>
  </si>
  <si>
    <t>行政収入</t>
  </si>
  <si>
    <t>分担金及び負担金</t>
  </si>
  <si>
    <t>使用料及び手数料</t>
  </si>
  <si>
    <t>国庫支出金</t>
  </si>
  <si>
    <t>財産収入</t>
  </si>
  <si>
    <t>寄附金・繰入金</t>
  </si>
  <si>
    <t>その他行政収入</t>
  </si>
  <si>
    <t>（うち、指定管理者からの納付金）</t>
  </si>
  <si>
    <t>金融収入</t>
  </si>
  <si>
    <t>受取利息及び配当金</t>
  </si>
  <si>
    <t>特別収入</t>
  </si>
  <si>
    <t>固定資産売却益</t>
  </si>
  <si>
    <t>その他特別収入</t>
  </si>
  <si>
    <t>給与関係費</t>
  </si>
  <si>
    <t>物件費</t>
  </si>
  <si>
    <t>（うち、指定管理者への委託料）</t>
  </si>
  <si>
    <t>維持補修費</t>
  </si>
  <si>
    <t>社会保障扶助費</t>
  </si>
  <si>
    <t>負担金・補助金・交付金等</t>
  </si>
  <si>
    <t>国直轄事業負担金</t>
  </si>
  <si>
    <t>繰出金</t>
  </si>
  <si>
    <t>減価償却費</t>
  </si>
  <si>
    <t>各種引当金繰入額</t>
  </si>
  <si>
    <t>その他行政費用</t>
  </si>
  <si>
    <t>地方債利息・手数料</t>
  </si>
  <si>
    <t>特別費用</t>
  </si>
  <si>
    <t>固定資産売却損・除却損</t>
  </si>
  <si>
    <t>その他特別費用</t>
  </si>
  <si>
    <t>法人収入</t>
  </si>
  <si>
    <t>指定管理者</t>
  </si>
  <si>
    <t>利用料金収入</t>
  </si>
  <si>
    <t>自主事業収入</t>
  </si>
  <si>
    <t>管理運営委託料</t>
  </si>
  <si>
    <t>補助金・委託料</t>
  </si>
  <si>
    <t>その他</t>
  </si>
  <si>
    <t>法人支出</t>
  </si>
  <si>
    <t>管理運営費</t>
  </si>
  <si>
    <t>施設維持費</t>
  </si>
  <si>
    <t>人件費</t>
  </si>
  <si>
    <t>事業費等</t>
  </si>
  <si>
    <t>公の施設基本情報</t>
  </si>
  <si>
    <t>施設名（愛称）</t>
  </si>
  <si>
    <t>根拠条例・規則名</t>
  </si>
  <si>
    <t>所在地等</t>
  </si>
  <si>
    <t>敷地面積（敷地所有者）</t>
  </si>
  <si>
    <t>建物規模（施設構造）</t>
  </si>
  <si>
    <t>延床面積（建物所有者）</t>
  </si>
  <si>
    <t>主な施設内容</t>
  </si>
  <si>
    <t>施設建設時の財源内訳</t>
  </si>
  <si>
    <t>合　　　計</t>
  </si>
  <si>
    <t>左の財源内訳</t>
  </si>
  <si>
    <t>地方債</t>
  </si>
  <si>
    <t>国　　庫</t>
  </si>
  <si>
    <t>一般財源</t>
  </si>
  <si>
    <t>管理運営形態</t>
  </si>
  <si>
    <t>施設で実施している主な事業</t>
  </si>
  <si>
    <t>開館日・開館時間</t>
  </si>
  <si>
    <t>利用者数（過去5年間）</t>
  </si>
  <si>
    <t>年度</t>
  </si>
  <si>
    <t>料金区分</t>
  </si>
  <si>
    <t>料金水準の考え方</t>
  </si>
  <si>
    <t>主な料金</t>
  </si>
  <si>
    <t>利用料金制</t>
  </si>
  <si>
    <t>総数</t>
  </si>
  <si>
    <t>常勤</t>
  </si>
  <si>
    <t>非常勤</t>
  </si>
  <si>
    <t>調査実施</t>
  </si>
  <si>
    <t>あり</t>
  </si>
  <si>
    <t>実施時期</t>
  </si>
  <si>
    <t>対象者数</t>
  </si>
  <si>
    <t>調査手法</t>
  </si>
  <si>
    <t>調査結果</t>
  </si>
  <si>
    <t>その他法人</t>
  </si>
  <si>
    <t>令和元年度</t>
  </si>
  <si>
    <t>資
産
の
部</t>
  </si>
  <si>
    <t>負
債
及
び
純
資
産
の
部</t>
  </si>
  <si>
    <t>施設職員数（4月1日時点）</t>
  </si>
  <si>
    <t>令和元年度</t>
  </si>
  <si>
    <t>令和2年度</t>
  </si>
  <si>
    <t>令和3年度</t>
  </si>
  <si>
    <t>令和4年度</t>
  </si>
  <si>
    <t>令和2年度</t>
  </si>
  <si>
    <t>平成30年度</t>
  </si>
  <si>
    <t>令和3年度</t>
  </si>
  <si>
    <t>5．主な代替・類似施設</t>
  </si>
  <si>
    <t>6．利用者の満足度調査</t>
  </si>
  <si>
    <r>
      <t>負債合計　</t>
    </r>
    <r>
      <rPr>
        <b/>
        <sz val="11"/>
        <color indexed="8"/>
        <rFont val="HG丸ｺﾞｼｯｸM-PRO"/>
        <family val="3"/>
      </rPr>
      <t>②</t>
    </r>
  </si>
  <si>
    <r>
      <t>金融費用　</t>
    </r>
    <r>
      <rPr>
        <b/>
        <sz val="11"/>
        <color indexed="8"/>
        <rFont val="HG丸ｺﾞｼｯｸM-PRO"/>
        <family val="3"/>
      </rPr>
      <t>④</t>
    </r>
  </si>
  <si>
    <r>
      <t>行政費用　</t>
    </r>
    <r>
      <rPr>
        <b/>
        <sz val="11"/>
        <color indexed="8"/>
        <rFont val="HG丸ｺﾞｼｯｸM-PRO"/>
        <family val="3"/>
      </rPr>
      <t>③</t>
    </r>
  </si>
  <si>
    <r>
      <t>府民1人あたり負債額　（</t>
    </r>
    <r>
      <rPr>
        <b/>
        <sz val="11"/>
        <color indexed="8"/>
        <rFont val="HG丸ｺﾞｼｯｸM-PRO"/>
        <family val="3"/>
      </rPr>
      <t>②</t>
    </r>
    <r>
      <rPr>
        <b/>
        <sz val="11"/>
        <color indexed="8"/>
        <rFont val="游ゴシック"/>
        <family val="3"/>
      </rPr>
      <t>/府人口）</t>
    </r>
  </si>
  <si>
    <t>令和元年度</t>
  </si>
  <si>
    <t>令和2年度</t>
  </si>
  <si>
    <t>令和3年度</t>
  </si>
  <si>
    <t>令和4年度</t>
  </si>
  <si>
    <t>■施設の管理運営を受託等している法人の決算</t>
  </si>
  <si>
    <r>
      <t>利用者1人あたり
通常費用額　｛</t>
    </r>
    <r>
      <rPr>
        <b/>
        <sz val="12"/>
        <rFont val="HG丸ｺﾞｼｯｸM-PRO"/>
        <family val="3"/>
      </rPr>
      <t>（③＋④）/①</t>
    </r>
    <r>
      <rPr>
        <b/>
        <sz val="12"/>
        <rFont val="游ゴシック"/>
        <family val="3"/>
      </rPr>
      <t>｝</t>
    </r>
  </si>
  <si>
    <r>
      <t>利用者1人あたり
一般財源等配分調整額　（</t>
    </r>
    <r>
      <rPr>
        <b/>
        <sz val="12"/>
        <rFont val="HG丸ｺﾞｼｯｸM-PRO"/>
        <family val="3"/>
      </rPr>
      <t>⑤/①</t>
    </r>
    <r>
      <rPr>
        <b/>
        <sz val="12"/>
        <rFont val="游ゴシック"/>
        <family val="3"/>
      </rPr>
      <t>）</t>
    </r>
  </si>
  <si>
    <t>平成29年度~令和元年度</t>
  </si>
  <si>
    <r>
      <t>収支　</t>
    </r>
    <r>
      <rPr>
        <b/>
        <sz val="11"/>
        <color indexed="8"/>
        <rFont val="HG丸ｺﾞｼｯｸM-PRO"/>
        <family val="3"/>
      </rPr>
      <t>Ｃ（Ａ－Ｂ）</t>
    </r>
    <r>
      <rPr>
        <b/>
        <sz val="11"/>
        <color indexed="8"/>
        <rFont val="游ゴシック"/>
        <family val="3"/>
      </rPr>
      <t>　</t>
    </r>
  </si>
  <si>
    <r>
      <t>調整後収支 　</t>
    </r>
    <r>
      <rPr>
        <b/>
        <sz val="11"/>
        <color indexed="8"/>
        <rFont val="HG丸ｺﾞｼｯｸM-PRO"/>
        <family val="3"/>
      </rPr>
      <t>Ｅ（Ｃ+Ｄ）</t>
    </r>
  </si>
  <si>
    <r>
      <t>小計　</t>
    </r>
    <r>
      <rPr>
        <b/>
        <sz val="11"/>
        <color indexed="8"/>
        <rFont val="HG丸ｺﾞｼｯｸM-PRO"/>
        <family val="3"/>
      </rPr>
      <t>（Ａ＋Ｂ＋Ｃ）</t>
    </r>
  </si>
  <si>
    <r>
      <t>合　　計　</t>
    </r>
    <r>
      <rPr>
        <b/>
        <sz val="11"/>
        <color indexed="8"/>
        <rFont val="HG丸ｺﾞｼｯｸM-PRO"/>
        <family val="3"/>
      </rPr>
      <t>Ａ</t>
    </r>
  </si>
  <si>
    <r>
      <t>合　　計　</t>
    </r>
    <r>
      <rPr>
        <b/>
        <sz val="11"/>
        <color indexed="8"/>
        <rFont val="HG丸ｺﾞｼｯｸM-PRO"/>
        <family val="3"/>
      </rPr>
      <t>Ｂ</t>
    </r>
  </si>
  <si>
    <r>
      <t>一般財源等配分調整額　</t>
    </r>
    <r>
      <rPr>
        <b/>
        <sz val="11"/>
        <color indexed="8"/>
        <rFont val="HG丸ｺﾞｼｯｸM-PRO"/>
        <family val="3"/>
      </rPr>
      <t>Ｄ</t>
    </r>
    <r>
      <rPr>
        <b/>
        <sz val="11"/>
        <color indexed="8"/>
        <rFont val="游ゴシック"/>
        <family val="3"/>
      </rPr>
      <t>　</t>
    </r>
    <r>
      <rPr>
        <b/>
        <sz val="11"/>
        <color indexed="8"/>
        <rFont val="HG丸ｺﾞｼｯｸM-PRO"/>
        <family val="3"/>
      </rPr>
      <t>⑤</t>
    </r>
  </si>
  <si>
    <r>
      <t>小計　</t>
    </r>
    <r>
      <rPr>
        <b/>
        <sz val="11"/>
        <color indexed="8"/>
        <rFont val="HG丸ｺﾞｼｯｸM-PRO"/>
        <family val="3"/>
      </rPr>
      <t>A</t>
    </r>
  </si>
  <si>
    <r>
      <t>事業費　</t>
    </r>
    <r>
      <rPr>
        <b/>
        <sz val="11"/>
        <color indexed="8"/>
        <rFont val="HG丸ｺﾞｼｯｸM-PRO"/>
        <family val="3"/>
      </rPr>
      <t>B</t>
    </r>
  </si>
  <si>
    <r>
      <t>その他　</t>
    </r>
    <r>
      <rPr>
        <b/>
        <sz val="11"/>
        <color indexed="8"/>
        <rFont val="HG丸ｺﾞｼｯｸM-PRO"/>
        <family val="3"/>
      </rPr>
      <t>C</t>
    </r>
  </si>
  <si>
    <t>※単位未満は四捨五入としたため、内訳の計と合計が一致しない場合がある。(以下すべての表も同様）</t>
  </si>
  <si>
    <t>　       平成27年度調査：</t>
  </si>
  <si>
    <t>　       令和2年度調査  ：</t>
  </si>
  <si>
    <t>【大阪府民の森】
ちはや園地</t>
  </si>
  <si>
    <t>環境農林水産部　みどり推進室
みどり企画課　総務・自然公園グループ</t>
  </si>
  <si>
    <t>大阪府民の森条例施行規則</t>
  </si>
  <si>
    <t>大阪府民の森条例</t>
  </si>
  <si>
    <t>特になし</t>
  </si>
  <si>
    <t>府の決算（財務諸表等）はこちら</t>
  </si>
  <si>
    <t>・京都府立府民の森ひよし（京都府南丹市日吉町）
・根来山げんきの森（和歌山県岩出市根来）</t>
  </si>
  <si>
    <t>担当部・課
　・グループ</t>
  </si>
  <si>
    <t>条例等に規定された設置目的</t>
  </si>
  <si>
    <t>府民に自然の風景地と親しむ場を提供し、もって府民の健康で文化的な生活の確保に資する。</t>
  </si>
  <si>
    <t>億円</t>
  </si>
  <si>
    <t>キャンプ、星空観察、野鳥の観察会、自然素材のクラフト、ガイドウォーク等</t>
  </si>
  <si>
    <t>開園日、開園時間は設けていない。
（なお、案内所等の利用施設は休業日や開業時間を設けている。）</t>
  </si>
  <si>
    <t>令和元年度</t>
  </si>
  <si>
    <t>人</t>
  </si>
  <si>
    <t>目的による利用者の区分  なし</t>
  </si>
  <si>
    <t>類似の施設の料金体系等を参照</t>
  </si>
  <si>
    <r>
      <t>利用者数</t>
    </r>
    <r>
      <rPr>
        <sz val="10"/>
        <rFont val="游ゴシック"/>
        <family val="3"/>
      </rPr>
      <t xml:space="preserve">
</t>
    </r>
    <r>
      <rPr>
        <sz val="9"/>
        <rFont val="游ゴシック"/>
        <family val="3"/>
      </rPr>
      <t>(南河内地区ちはや園地分）</t>
    </r>
  </si>
  <si>
    <r>
      <t xml:space="preserve">開設年月日（経過年数）
</t>
    </r>
    <r>
      <rPr>
        <b/>
        <sz val="10"/>
        <rFont val="游ゴシック"/>
        <family val="3"/>
      </rPr>
      <t>[改築・大規模改修等の実施年度］</t>
    </r>
  </si>
  <si>
    <t>平成30年度</t>
  </si>
  <si>
    <t>令和2年度</t>
  </si>
  <si>
    <t>13ｈａ（大阪府）</t>
  </si>
  <si>
    <t>ちはや星と自然のミュージアム348㎡（木造2階）、ﾛｸﾞﾊｳｽ休憩所140㎡（木造2階）等</t>
  </si>
  <si>
    <t>695㎡（大阪府）</t>
  </si>
  <si>
    <t>ちはや星と自然のミュージアム、キャンプ場、キャンプ場管理棟、展望台、芝生広場等</t>
  </si>
  <si>
    <r>
      <t xml:space="preserve">利用者数①
</t>
    </r>
    <r>
      <rPr>
        <sz val="9"/>
        <rFont val="游ゴシック"/>
        <family val="3"/>
      </rPr>
      <t>（府民の森９園地分）</t>
    </r>
  </si>
  <si>
    <t>（ちはや園地キャンプ場）
　テントサイト（テント台付き）5,500円／１区画1泊、バンガロー5,100円／１棟、
    バーベキューロストル1,000円／１基</t>
  </si>
  <si>
    <t>導入済み：平成23年2月1日より（利用料金の詳細はこちら）</t>
  </si>
  <si>
    <t>その他法人</t>
  </si>
  <si>
    <r>
      <t>貸借対照表　</t>
    </r>
    <r>
      <rPr>
        <b/>
        <sz val="9"/>
        <color indexed="8"/>
        <rFont val="游ゴシック"/>
        <family val="3"/>
      </rPr>
      <t>※府民の森管理運営事業全体について記載</t>
    </r>
  </si>
  <si>
    <r>
      <t>行政コスト計算書　</t>
    </r>
    <r>
      <rPr>
        <b/>
        <sz val="9"/>
        <color indexed="8"/>
        <rFont val="游ゴシック"/>
        <family val="3"/>
      </rPr>
      <t>※府民の森管理運営事業全体について記載</t>
    </r>
  </si>
  <si>
    <t>※9園地の利用者一人当たり費用</t>
  </si>
  <si>
    <t>アンケート</t>
  </si>
  <si>
    <t>◆南河内地区
　南河内郡千早赤阪村大字千早地内</t>
  </si>
  <si>
    <t>3．施設運営に係る収支</t>
  </si>
  <si>
    <t>令和4年４月～令和5年３月</t>
  </si>
  <si>
    <t>4．施設職員数</t>
  </si>
  <si>
    <t>※令和４年度までは、ちはや園地のみ。令和５年度からは、ちはや園地と金剛登山道駐車場の一体管理に変更。園地職員が兼務する。</t>
  </si>
  <si>
    <t>■大阪府の予算</t>
  </si>
  <si>
    <t>※令和４年度までは、ちはや園地のみ。令和５年度からは、ちはや園地及び金剛登山道駐車場を一体管理に変更。</t>
  </si>
  <si>
    <t>106人</t>
  </si>
  <si>
    <t>１．施設の概要（令和5年4月1日時点）</t>
  </si>
  <si>
    <r>
      <t>【R</t>
    </r>
    <r>
      <rPr>
        <sz val="11"/>
        <rFont val="游ゴシック"/>
        <family val="3"/>
      </rPr>
      <t>5】 指定管理者：ちはや園地等管理共同事業体（指定期間：R5.4.1～R10.3.31）</t>
    </r>
  </si>
  <si>
    <r>
      <t>令和</t>
    </r>
    <r>
      <rPr>
        <sz val="11"/>
        <rFont val="游ゴシック"/>
        <family val="3"/>
      </rPr>
      <t>4年度</t>
    </r>
  </si>
  <si>
    <t>２．料金体系（令和5年4月1日時点）</t>
  </si>
  <si>
    <r>
      <t>昭和５９年４月１日（R</t>
    </r>
    <r>
      <rPr>
        <sz val="11"/>
        <rFont val="游ゴシック"/>
        <family val="3"/>
      </rPr>
      <t>5.4.1現在経過年数39年）</t>
    </r>
  </si>
  <si>
    <r>
      <t>令和</t>
    </r>
    <r>
      <rPr>
        <b/>
        <sz val="11"/>
        <rFont val="游ゴシック"/>
        <family val="3"/>
      </rPr>
      <t>5年度</t>
    </r>
  </si>
  <si>
    <r>
      <t>令和</t>
    </r>
    <r>
      <rPr>
        <b/>
        <sz val="11"/>
        <rFont val="游ゴシック"/>
        <family val="3"/>
      </rPr>
      <t>4年度</t>
    </r>
  </si>
  <si>
    <r>
      <t>令和</t>
    </r>
    <r>
      <rPr>
        <b/>
        <sz val="11"/>
        <rFont val="游ゴシック"/>
        <family val="3"/>
      </rPr>
      <t>5年度</t>
    </r>
  </si>
  <si>
    <r>
      <t>「非常に良かった」「良かった」：</t>
    </r>
    <r>
      <rPr>
        <sz val="11"/>
        <rFont val="游ゴシック"/>
        <family val="3"/>
      </rPr>
      <t>96％</t>
    </r>
  </si>
  <si>
    <t>令和3年度</t>
  </si>
  <si>
    <t>令和2年度~令和4年度</t>
  </si>
  <si>
    <t>・（うち、指定管理者への委託料）の内、府民の森南河内地区管理共同事業体への委託料は以下のとおり
　平成30年度31,685千円、令和元年度31,979千円、令和2年度32,406千円、令和3年度32,272千円、令和４年度32,420千円</t>
  </si>
  <si>
    <t>(千円)</t>
  </si>
  <si>
    <r>
      <t>（【R</t>
    </r>
    <r>
      <rPr>
        <sz val="11"/>
        <rFont val="游ゴシック"/>
        <family val="3"/>
      </rPr>
      <t xml:space="preserve">4】 指定管理者：府民の森南河内地区管理共同事業体　（指定期間：R3.4.1～R5.3.31） ）
</t>
    </r>
    <r>
      <rPr>
        <sz val="9"/>
        <rFont val="游ゴシック"/>
        <family val="3"/>
      </rPr>
      <t>※令和５年度からは、ちはや園地及び金剛登山道駐車場を一体管理に変更。</t>
    </r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</si>
</sst>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▲ &quot;0"/>
    <numFmt numFmtId="178" formatCode="#,##0.00_);[Red]\(#,##0.00\)"/>
    <numFmt numFmtId="179" formatCode="0.00_);[Red]\(0.00\)"/>
    <numFmt numFmtId="180" formatCode="0.0%"/>
    <numFmt numFmtId="181" formatCode="#,##0&quot;人&quot;"/>
    <numFmt numFmtId="182" formatCode="0.0"/>
    <numFmt numFmtId="183" formatCode="@&quot;決算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&quot;億円&quot;"/>
    <numFmt numFmtId="189" formatCode="#,##0_ &quot;人&quot;"/>
    <numFmt numFmtId="190" formatCode="#,##0_ &quot;％&quot;"/>
    <numFmt numFmtId="191" formatCode="#,##0.0_ &quot;億円&quot;"/>
    <numFmt numFmtId="192" formatCode="#,##0.00_ &quot;億円&quot;"/>
    <numFmt numFmtId="193" formatCode="#,##0.000_ &quot;億円&quot;"/>
    <numFmt numFmtId="194" formatCode="#,##0;&quot;▲ &quot;#,##0"/>
    <numFmt numFmtId="195" formatCode="#,##0.0;[Red]\-#,##0.0"/>
    <numFmt numFmtId="196" formatCode="#,##0,;&quot;▲ &quot;#,##0,"/>
    <numFmt numFmtId="197" formatCode="#,##0&quot;円&quot;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#,##0;&quot;△ &quot;#,##0"/>
    <numFmt numFmtId="202" formatCode="#,##0,&quot;円&quot;"/>
    <numFmt numFmtId="203" formatCode="#,##0_ &quot;円&quot;"/>
    <numFmt numFmtId="204" formatCode="#,##0,_ &quot;円&quot;"/>
    <numFmt numFmtId="205" formatCode="[$]ggge&quot;年&quot;m&quot;月&quot;d&quot;日&quot;;@"/>
    <numFmt numFmtId="206" formatCode="[$]gge&quot;年&quot;m&quot;月&quot;d&quot;日&quot;;@"/>
  </numFmts>
  <fonts count="8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11"/>
      <color indexed="8"/>
      <name val="游ゴシック"/>
      <family val="3"/>
    </font>
    <font>
      <b/>
      <sz val="12"/>
      <name val="游ゴシック"/>
      <family val="3"/>
    </font>
    <font>
      <b/>
      <sz val="11"/>
      <color indexed="8"/>
      <name val="HG丸ｺﾞｼｯｸM-PRO"/>
      <family val="3"/>
    </font>
    <font>
      <b/>
      <sz val="12"/>
      <name val="HG丸ｺﾞｼｯｸM-PRO"/>
      <family val="3"/>
    </font>
    <font>
      <sz val="11"/>
      <name val="游ゴシック"/>
      <family val="3"/>
    </font>
    <font>
      <sz val="10"/>
      <name val="游ゴシック"/>
      <family val="3"/>
    </font>
    <font>
      <sz val="9"/>
      <name val="游ゴシック"/>
      <family val="3"/>
    </font>
    <font>
      <b/>
      <sz val="10"/>
      <name val="游ゴシック"/>
      <family val="3"/>
    </font>
    <font>
      <b/>
      <sz val="9"/>
      <color indexed="8"/>
      <name val="游ゴシック"/>
      <family val="3"/>
    </font>
    <font>
      <b/>
      <sz val="11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b/>
      <sz val="12"/>
      <color indexed="8"/>
      <name val="ＭＳ Ｐゴシック"/>
      <family val="3"/>
    </font>
    <font>
      <b/>
      <u val="single"/>
      <sz val="11"/>
      <color indexed="8"/>
      <name val="游ゴシック"/>
      <family val="3"/>
    </font>
    <font>
      <sz val="9"/>
      <color indexed="8"/>
      <name val="游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游ゴシック"/>
      <family val="3"/>
    </font>
    <font>
      <sz val="10"/>
      <color indexed="8"/>
      <name val="游ゴシック"/>
      <family val="3"/>
    </font>
    <font>
      <sz val="8"/>
      <color indexed="8"/>
      <name val="游ゴシック"/>
      <family val="3"/>
    </font>
    <font>
      <sz val="8"/>
      <name val="游ゴシック"/>
      <family val="3"/>
    </font>
    <font>
      <b/>
      <sz val="24"/>
      <color indexed="8"/>
      <name val="ＭＳ Ｐゴシック"/>
      <family val="3"/>
    </font>
    <font>
      <sz val="24"/>
      <color indexed="8"/>
      <name val="ＭＳ Ｐゴシック"/>
      <family val="3"/>
    </font>
    <font>
      <sz val="12"/>
      <color indexed="8"/>
      <name val="ＭＳ Ｐゴシック"/>
      <family val="3"/>
    </font>
    <font>
      <b/>
      <i/>
      <sz val="10"/>
      <name val="游ゴシック"/>
      <family val="3"/>
    </font>
    <font>
      <b/>
      <sz val="10"/>
      <color indexed="8"/>
      <name val="游ゴシック"/>
      <family val="3"/>
    </font>
    <font>
      <b/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  <font>
      <b/>
      <sz val="12"/>
      <name val="Calibri"/>
      <family val="3"/>
    </font>
    <font>
      <b/>
      <u val="single"/>
      <sz val="11"/>
      <color theme="1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b/>
      <sz val="14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u val="single"/>
      <sz val="11"/>
      <color indexed="12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8"/>
      <color theme="1"/>
      <name val="Calibri"/>
      <family val="3"/>
    </font>
    <font>
      <sz val="8"/>
      <name val="Calibri"/>
      <family val="3"/>
    </font>
    <font>
      <sz val="10"/>
      <name val="Calibri"/>
      <family val="3"/>
    </font>
    <font>
      <b/>
      <sz val="24"/>
      <color theme="1"/>
      <name val="ＭＳ Ｐゴシック"/>
      <family val="3"/>
    </font>
    <font>
      <sz val="24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0"/>
      <color theme="1"/>
      <name val="Calibri"/>
      <family val="3"/>
    </font>
    <font>
      <b/>
      <i/>
      <sz val="10"/>
      <name val="Calibri"/>
      <family val="3"/>
    </font>
    <font>
      <sz val="9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5" fillId="0" borderId="0">
      <alignment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402"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18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81" fontId="0" fillId="0" borderId="10" xfId="0" applyNumberFormat="1" applyFont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94" fontId="0" fillId="0" borderId="0" xfId="50" applyNumberFormat="1" applyFont="1" applyAlignment="1">
      <alignment/>
    </xf>
    <xf numFmtId="196" fontId="0" fillId="0" borderId="0" xfId="50" applyNumberFormat="1" applyFont="1" applyAlignment="1">
      <alignment/>
    </xf>
    <xf numFmtId="194" fontId="0" fillId="0" borderId="0" xfId="50" applyNumberFormat="1" applyFont="1" applyAlignment="1">
      <alignment/>
    </xf>
    <xf numFmtId="196" fontId="0" fillId="0" borderId="0" xfId="5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196" fontId="0" fillId="0" borderId="0" xfId="50" applyNumberFormat="1" applyFont="1" applyAlignment="1">
      <alignment vertical="center"/>
    </xf>
    <xf numFmtId="0" fontId="0" fillId="0" borderId="0" xfId="0" applyAlignment="1">
      <alignment vertical="center"/>
    </xf>
    <xf numFmtId="194" fontId="0" fillId="0" borderId="0" xfId="50" applyNumberFormat="1" applyFont="1" applyAlignment="1">
      <alignment horizontal="left" vertical="center"/>
    </xf>
    <xf numFmtId="196" fontId="0" fillId="0" borderId="0" xfId="50" applyNumberFormat="1" applyFont="1" applyAlignment="1">
      <alignment horizontal="left" vertical="center"/>
    </xf>
    <xf numFmtId="194" fontId="61" fillId="33" borderId="13" xfId="50" applyNumberFormat="1" applyFont="1" applyFill="1" applyBorder="1" applyAlignment="1">
      <alignment horizontal="center" vertical="center"/>
    </xf>
    <xf numFmtId="196" fontId="61" fillId="33" borderId="13" xfId="50" applyNumberFormat="1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shrinkToFit="1"/>
    </xf>
    <xf numFmtId="0" fontId="61" fillId="33" borderId="14" xfId="0" applyFont="1" applyFill="1" applyBorder="1" applyAlignment="1">
      <alignment shrinkToFit="1"/>
    </xf>
    <xf numFmtId="0" fontId="61" fillId="33" borderId="15" xfId="0" applyFont="1" applyFill="1" applyBorder="1" applyAlignment="1">
      <alignment shrinkToFit="1"/>
    </xf>
    <xf numFmtId="0" fontId="61" fillId="33" borderId="0" xfId="0" applyFont="1" applyFill="1" applyAlignment="1">
      <alignment shrinkToFit="1"/>
    </xf>
    <xf numFmtId="0" fontId="61" fillId="33" borderId="13" xfId="0" applyFont="1" applyFill="1" applyBorder="1" applyAlignment="1">
      <alignment horizontal="center" vertical="center" shrinkToFit="1"/>
    </xf>
    <xf numFmtId="0" fontId="61" fillId="33" borderId="0" xfId="0" applyFont="1" applyFill="1" applyAlignment="1">
      <alignment/>
    </xf>
    <xf numFmtId="0" fontId="61" fillId="33" borderId="14" xfId="0" applyFont="1" applyFill="1" applyBorder="1" applyAlignment="1">
      <alignment/>
    </xf>
    <xf numFmtId="0" fontId="61" fillId="33" borderId="11" xfId="0" applyFont="1" applyFill="1" applyBorder="1" applyAlignment="1">
      <alignment/>
    </xf>
    <xf numFmtId="0" fontId="61" fillId="33" borderId="10" xfId="0" applyFont="1" applyFill="1" applyBorder="1" applyAlignment="1">
      <alignment/>
    </xf>
    <xf numFmtId="0" fontId="61" fillId="33" borderId="12" xfId="0" applyFont="1" applyFill="1" applyBorder="1" applyAlignment="1">
      <alignment/>
    </xf>
    <xf numFmtId="194" fontId="61" fillId="33" borderId="13" xfId="50" applyNumberFormat="1" applyFont="1" applyFill="1" applyBorder="1" applyAlignment="1">
      <alignment horizontal="center"/>
    </xf>
    <xf numFmtId="196" fontId="61" fillId="33" borderId="13" xfId="50" applyNumberFormat="1" applyFont="1" applyFill="1" applyBorder="1" applyAlignment="1">
      <alignment horizontal="center"/>
    </xf>
    <xf numFmtId="176" fontId="61" fillId="34" borderId="16" xfId="53" applyNumberFormat="1" applyFont="1" applyFill="1" applyBorder="1" applyAlignment="1">
      <alignment vertical="center"/>
    </xf>
    <xf numFmtId="176" fontId="61" fillId="34" borderId="13" xfId="53" applyNumberFormat="1" applyFont="1" applyFill="1" applyBorder="1" applyAlignment="1">
      <alignment vertical="center"/>
    </xf>
    <xf numFmtId="176" fontId="61" fillId="34" borderId="17" xfId="53" applyNumberFormat="1" applyFont="1" applyFill="1" applyBorder="1" applyAlignment="1">
      <alignment vertical="center" textRotation="255" wrapText="1"/>
    </xf>
    <xf numFmtId="194" fontId="0" fillId="0" borderId="13" xfId="50" applyNumberFormat="1" applyFont="1" applyBorder="1" applyAlignment="1">
      <alignment vertical="center"/>
    </xf>
    <xf numFmtId="194" fontId="0" fillId="0" borderId="18" xfId="50" applyNumberFormat="1" applyFont="1" applyBorder="1" applyAlignment="1">
      <alignment vertical="center"/>
    </xf>
    <xf numFmtId="194" fontId="0" fillId="0" borderId="0" xfId="50" applyNumberFormat="1" applyFont="1" applyAlignment="1">
      <alignment vertical="center"/>
    </xf>
    <xf numFmtId="196" fontId="0" fillId="0" borderId="13" xfId="50" applyNumberFormat="1" applyFont="1" applyBorder="1" applyAlignment="1">
      <alignment vertical="center"/>
    </xf>
    <xf numFmtId="196" fontId="0" fillId="0" borderId="18" xfId="50" applyNumberFormat="1" applyFont="1" applyBorder="1" applyAlignment="1">
      <alignment vertical="center"/>
    </xf>
    <xf numFmtId="194" fontId="0" fillId="0" borderId="16" xfId="50" applyNumberFormat="1" applyFont="1" applyBorder="1" applyAlignment="1">
      <alignment vertical="center"/>
    </xf>
    <xf numFmtId="0" fontId="67" fillId="0" borderId="0" xfId="0" applyFont="1" applyAlignment="1">
      <alignment/>
    </xf>
    <xf numFmtId="0" fontId="61" fillId="34" borderId="10" xfId="0" applyFont="1" applyFill="1" applyBorder="1" applyAlignment="1">
      <alignment vertical="center"/>
    </xf>
    <xf numFmtId="0" fontId="61" fillId="34" borderId="11" xfId="0" applyFont="1" applyFill="1" applyBorder="1" applyAlignment="1">
      <alignment vertical="center"/>
    </xf>
    <xf numFmtId="0" fontId="61" fillId="33" borderId="19" xfId="0" applyFont="1" applyFill="1" applyBorder="1" applyAlignment="1">
      <alignment vertical="center" shrinkToFit="1"/>
    </xf>
    <xf numFmtId="0" fontId="61" fillId="33" borderId="17" xfId="0" applyFont="1" applyFill="1" applyBorder="1" applyAlignment="1">
      <alignment vertical="center" shrinkToFit="1"/>
    </xf>
    <xf numFmtId="0" fontId="61" fillId="33" borderId="20" xfId="0" applyFont="1" applyFill="1" applyBorder="1" applyAlignment="1">
      <alignment vertical="center" shrinkToFit="1"/>
    </xf>
    <xf numFmtId="0" fontId="61" fillId="33" borderId="10" xfId="0" applyFont="1" applyFill="1" applyBorder="1" applyAlignment="1">
      <alignment vertical="center" shrinkToFit="1"/>
    </xf>
    <xf numFmtId="0" fontId="61" fillId="33" borderId="11" xfId="0" applyFont="1" applyFill="1" applyBorder="1" applyAlignment="1">
      <alignment vertical="center" shrinkToFit="1"/>
    </xf>
    <xf numFmtId="0" fontId="61" fillId="33" borderId="16" xfId="0" applyFont="1" applyFill="1" applyBorder="1" applyAlignment="1">
      <alignment vertical="center" shrinkToFit="1"/>
    </xf>
    <xf numFmtId="181" fontId="68" fillId="35" borderId="10" xfId="0" applyNumberFormat="1" applyFont="1" applyFill="1" applyBorder="1" applyAlignment="1">
      <alignment vertical="center"/>
    </xf>
    <xf numFmtId="181" fontId="68" fillId="35" borderId="13" xfId="0" applyNumberFormat="1" applyFont="1" applyFill="1" applyBorder="1" applyAlignment="1">
      <alignment vertical="center"/>
    </xf>
    <xf numFmtId="0" fontId="61" fillId="33" borderId="10" xfId="0" applyFont="1" applyFill="1" applyBorder="1" applyAlignment="1">
      <alignment vertical="center"/>
    </xf>
    <xf numFmtId="194" fontId="61" fillId="8" borderId="13" xfId="50" applyNumberFormat="1" applyFont="1" applyFill="1" applyBorder="1" applyAlignment="1">
      <alignment vertical="center"/>
    </xf>
    <xf numFmtId="194" fontId="61" fillId="8" borderId="16" xfId="50" applyNumberFormat="1" applyFont="1" applyFill="1" applyBorder="1" applyAlignment="1">
      <alignment vertical="center"/>
    </xf>
    <xf numFmtId="196" fontId="61" fillId="8" borderId="13" xfId="50" applyNumberFormat="1" applyFont="1" applyFill="1" applyBorder="1" applyAlignment="1">
      <alignment vertical="center"/>
    </xf>
    <xf numFmtId="196" fontId="61" fillId="8" borderId="16" xfId="50" applyNumberFormat="1" applyFont="1" applyFill="1" applyBorder="1" applyAlignment="1">
      <alignment vertical="center"/>
    </xf>
    <xf numFmtId="194" fontId="61" fillId="8" borderId="18" xfId="50" applyNumberFormat="1" applyFont="1" applyFill="1" applyBorder="1" applyAlignment="1">
      <alignment vertical="center"/>
    </xf>
    <xf numFmtId="176" fontId="61" fillId="34" borderId="13" xfId="0" applyNumberFormat="1" applyFont="1" applyFill="1" applyBorder="1" applyAlignment="1">
      <alignment horizontal="left" vertical="center" shrinkToFit="1"/>
    </xf>
    <xf numFmtId="176" fontId="61" fillId="34" borderId="18" xfId="0" applyNumberFormat="1" applyFont="1" applyFill="1" applyBorder="1" applyAlignment="1">
      <alignment horizontal="left" vertical="center" shrinkToFit="1"/>
    </xf>
    <xf numFmtId="194" fontId="0" fillId="0" borderId="0" xfId="50" applyNumberFormat="1" applyFont="1" applyAlignment="1">
      <alignment horizontal="right" vertical="center"/>
    </xf>
    <xf numFmtId="9" fontId="61" fillId="0" borderId="0" xfId="42" applyFont="1" applyAlignment="1">
      <alignment/>
    </xf>
    <xf numFmtId="9" fontId="0" fillId="0" borderId="0" xfId="42" applyFont="1" applyAlignment="1">
      <alignment/>
    </xf>
    <xf numFmtId="9" fontId="0" fillId="0" borderId="0" xfId="42" applyFont="1" applyAlignment="1">
      <alignment/>
    </xf>
    <xf numFmtId="196" fontId="69" fillId="0" borderId="21" xfId="50" applyNumberFormat="1" applyFont="1" applyBorder="1" applyAlignment="1">
      <alignment horizontal="center"/>
    </xf>
    <xf numFmtId="196" fontId="69" fillId="0" borderId="0" xfId="50" applyNumberFormat="1" applyFont="1" applyFill="1" applyBorder="1" applyAlignment="1">
      <alignment/>
    </xf>
    <xf numFmtId="196" fontId="61" fillId="0" borderId="0" xfId="50" applyNumberFormat="1" applyFont="1" applyFill="1" applyBorder="1" applyAlignment="1">
      <alignment/>
    </xf>
    <xf numFmtId="176" fontId="61" fillId="34" borderId="16" xfId="0" applyNumberFormat="1" applyFont="1" applyFill="1" applyBorder="1" applyAlignment="1">
      <alignment horizontal="left" vertical="center" shrinkToFit="1"/>
    </xf>
    <xf numFmtId="0" fontId="70" fillId="0" borderId="0" xfId="0" applyFont="1" applyAlignment="1">
      <alignment vertical="center"/>
    </xf>
    <xf numFmtId="194" fontId="70" fillId="0" borderId="0" xfId="50" applyNumberFormat="1" applyFont="1" applyAlignment="1">
      <alignment horizontal="left" vertical="center"/>
    </xf>
    <xf numFmtId="194" fontId="70" fillId="0" borderId="0" xfId="50" applyNumberFormat="1" applyFont="1" applyAlignment="1">
      <alignment horizontal="right" vertical="center"/>
    </xf>
    <xf numFmtId="196" fontId="70" fillId="0" borderId="0" xfId="50" applyNumberFormat="1" applyFont="1" applyAlignment="1">
      <alignment horizontal="left" vertical="center"/>
    </xf>
    <xf numFmtId="196" fontId="70" fillId="0" borderId="0" xfId="50" applyNumberFormat="1" applyFont="1" applyAlignment="1">
      <alignment vertical="center"/>
    </xf>
    <xf numFmtId="0" fontId="70" fillId="0" borderId="0" xfId="0" applyFont="1" applyAlignment="1">
      <alignment horizontal="left"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/>
    </xf>
    <xf numFmtId="194" fontId="61" fillId="8" borderId="22" xfId="50" applyNumberFormat="1" applyFont="1" applyFill="1" applyBorder="1" applyAlignment="1">
      <alignment vertical="center"/>
    </xf>
    <xf numFmtId="194" fontId="61" fillId="8" borderId="23" xfId="50" applyNumberFormat="1" applyFont="1" applyFill="1" applyBorder="1" applyAlignment="1">
      <alignment vertical="center"/>
    </xf>
    <xf numFmtId="196" fontId="61" fillId="8" borderId="22" xfId="50" applyNumberFormat="1" applyFont="1" applyFill="1" applyBorder="1" applyAlignment="1">
      <alignment vertical="center"/>
    </xf>
    <xf numFmtId="194" fontId="61" fillId="8" borderId="24" xfId="50" applyNumberFormat="1" applyFont="1" applyFill="1" applyBorder="1" applyAlignment="1">
      <alignment vertical="center"/>
    </xf>
    <xf numFmtId="196" fontId="61" fillId="8" borderId="24" xfId="50" applyNumberFormat="1" applyFont="1" applyFill="1" applyBorder="1" applyAlignment="1">
      <alignment vertical="center"/>
    </xf>
    <xf numFmtId="176" fontId="61" fillId="33" borderId="25" xfId="0" applyNumberFormat="1" applyFont="1" applyFill="1" applyBorder="1" applyAlignment="1">
      <alignment vertical="center"/>
    </xf>
    <xf numFmtId="0" fontId="61" fillId="33" borderId="26" xfId="0" applyFont="1" applyFill="1" applyBorder="1" applyAlignment="1">
      <alignment/>
    </xf>
    <xf numFmtId="0" fontId="61" fillId="33" borderId="27" xfId="0" applyFont="1" applyFill="1" applyBorder="1" applyAlignment="1">
      <alignment/>
    </xf>
    <xf numFmtId="196" fontId="61" fillId="8" borderId="23" xfId="50" applyNumberFormat="1" applyFont="1" applyFill="1" applyBorder="1" applyAlignment="1">
      <alignment vertical="center"/>
    </xf>
    <xf numFmtId="194" fontId="0" fillId="0" borderId="20" xfId="50" applyNumberFormat="1" applyFont="1" applyBorder="1" applyAlignment="1">
      <alignment vertical="center"/>
    </xf>
    <xf numFmtId="196" fontId="0" fillId="0" borderId="20" xfId="50" applyNumberFormat="1" applyFont="1" applyBorder="1" applyAlignment="1">
      <alignment vertical="center"/>
    </xf>
    <xf numFmtId="194" fontId="61" fillId="8" borderId="28" xfId="50" applyNumberFormat="1" applyFont="1" applyFill="1" applyBorder="1" applyAlignment="1">
      <alignment vertical="center"/>
    </xf>
    <xf numFmtId="194" fontId="0" fillId="0" borderId="0" xfId="50" applyNumberFormat="1" applyFont="1" applyBorder="1" applyAlignment="1">
      <alignment vertical="center"/>
    </xf>
    <xf numFmtId="196" fontId="0" fillId="0" borderId="21" xfId="50" applyNumberFormat="1" applyFont="1" applyBorder="1" applyAlignment="1">
      <alignment/>
    </xf>
    <xf numFmtId="0" fontId="73" fillId="0" borderId="0" xfId="0" applyFont="1" applyAlignment="1">
      <alignment vertical="center"/>
    </xf>
    <xf numFmtId="0" fontId="74" fillId="0" borderId="0" xfId="64" applyFont="1" applyAlignment="1">
      <alignment vertical="center" wrapText="1"/>
      <protection/>
    </xf>
    <xf numFmtId="0" fontId="74" fillId="0" borderId="0" xfId="64" applyFont="1" applyAlignment="1">
      <alignment vertical="center"/>
      <protection/>
    </xf>
    <xf numFmtId="0" fontId="75" fillId="0" borderId="11" xfId="44" applyFont="1" applyBorder="1" applyAlignment="1" applyProtection="1">
      <alignment vertical="center" wrapText="1"/>
      <protection/>
    </xf>
    <xf numFmtId="0" fontId="76" fillId="0" borderId="11" xfId="64" applyFont="1" applyBorder="1" applyAlignment="1">
      <alignment vertical="center" wrapText="1"/>
      <protection/>
    </xf>
    <xf numFmtId="0" fontId="76" fillId="0" borderId="12" xfId="64" applyFont="1" applyBorder="1" applyAlignment="1">
      <alignment vertical="center" wrapText="1"/>
      <protection/>
    </xf>
    <xf numFmtId="0" fontId="77" fillId="0" borderId="29" xfId="64" applyFont="1" applyBorder="1" applyAlignment="1">
      <alignment vertical="center" wrapText="1"/>
      <protection/>
    </xf>
    <xf numFmtId="0" fontId="77" fillId="0" borderId="12" xfId="64" applyFont="1" applyBorder="1" applyAlignment="1">
      <alignment vertical="center"/>
      <protection/>
    </xf>
    <xf numFmtId="0" fontId="77" fillId="0" borderId="30" xfId="64" applyFont="1" applyBorder="1" applyAlignment="1">
      <alignment vertical="center" wrapText="1"/>
      <protection/>
    </xf>
    <xf numFmtId="0" fontId="77" fillId="0" borderId="31" xfId="64" applyFont="1" applyBorder="1" applyAlignment="1">
      <alignment vertical="center" wrapText="1"/>
      <protection/>
    </xf>
    <xf numFmtId="204" fontId="61" fillId="8" borderId="13" xfId="50" applyNumberFormat="1" applyFont="1" applyFill="1" applyBorder="1" applyAlignment="1">
      <alignment vertical="center"/>
    </xf>
    <xf numFmtId="203" fontId="61" fillId="8" borderId="13" xfId="50" applyNumberFormat="1" applyFont="1" applyFill="1" applyBorder="1" applyAlignment="1">
      <alignment vertical="center"/>
    </xf>
    <xf numFmtId="196" fontId="0" fillId="0" borderId="0" xfId="50" applyNumberFormat="1" applyFont="1" applyAlignment="1">
      <alignment horizontal="right"/>
    </xf>
    <xf numFmtId="0" fontId="70" fillId="0" borderId="0" xfId="0" applyFont="1" applyAlignment="1">
      <alignment vertical="center"/>
    </xf>
    <xf numFmtId="181" fontId="70" fillId="0" borderId="0" xfId="50" applyNumberFormat="1" applyFont="1" applyAlignment="1">
      <alignment horizontal="left" vertical="center"/>
    </xf>
    <xf numFmtId="0" fontId="61" fillId="0" borderId="0" xfId="0" applyFont="1" applyBorder="1" applyAlignment="1">
      <alignment/>
    </xf>
    <xf numFmtId="0" fontId="61" fillId="0" borderId="21" xfId="0" applyFont="1" applyBorder="1" applyAlignment="1">
      <alignment/>
    </xf>
    <xf numFmtId="9" fontId="71" fillId="0" borderId="0" xfId="42" applyFont="1" applyAlignment="1">
      <alignment vertical="top"/>
    </xf>
    <xf numFmtId="197" fontId="61" fillId="8" borderId="13" xfId="50" applyNumberFormat="1" applyFont="1" applyFill="1" applyBorder="1" applyAlignment="1">
      <alignment horizontal="right" vertical="center"/>
    </xf>
    <xf numFmtId="194" fontId="77" fillId="0" borderId="13" xfId="50" applyNumberFormat="1" applyFont="1" applyBorder="1" applyAlignment="1">
      <alignment vertical="center"/>
    </xf>
    <xf numFmtId="194" fontId="77" fillId="0" borderId="18" xfId="50" applyNumberFormat="1" applyFont="1" applyBorder="1" applyAlignment="1">
      <alignment vertical="center"/>
    </xf>
    <xf numFmtId="194" fontId="78" fillId="8" borderId="28" xfId="50" applyNumberFormat="1" applyFont="1" applyFill="1" applyBorder="1" applyAlignment="1">
      <alignment vertical="center"/>
    </xf>
    <xf numFmtId="194" fontId="78" fillId="8" borderId="13" xfId="50" applyNumberFormat="1" applyFont="1" applyFill="1" applyBorder="1" applyAlignment="1">
      <alignment vertical="center"/>
    </xf>
    <xf numFmtId="196" fontId="77" fillId="0" borderId="13" xfId="50" applyNumberFormat="1" applyFont="1" applyBorder="1" applyAlignment="1">
      <alignment vertical="center"/>
    </xf>
    <xf numFmtId="196" fontId="78" fillId="8" borderId="13" xfId="50" applyNumberFormat="1" applyFont="1" applyFill="1" applyBorder="1" applyAlignment="1">
      <alignment vertical="center"/>
    </xf>
    <xf numFmtId="196" fontId="78" fillId="8" borderId="18" xfId="50" applyNumberFormat="1" applyFont="1" applyFill="1" applyBorder="1" applyAlignment="1">
      <alignment vertical="center"/>
    </xf>
    <xf numFmtId="196" fontId="78" fillId="8" borderId="28" xfId="50" applyNumberFormat="1" applyFont="1" applyFill="1" applyBorder="1" applyAlignment="1">
      <alignment vertical="center"/>
    </xf>
    <xf numFmtId="196" fontId="77" fillId="0" borderId="16" xfId="50" applyNumberFormat="1" applyFont="1" applyBorder="1" applyAlignment="1">
      <alignment vertical="center"/>
    </xf>
    <xf numFmtId="196" fontId="77" fillId="0" borderId="18" xfId="50" applyNumberFormat="1" applyFont="1" applyBorder="1" applyAlignment="1">
      <alignment vertical="center"/>
    </xf>
    <xf numFmtId="181" fontId="77" fillId="0" borderId="13" xfId="0" applyNumberFormat="1" applyFont="1" applyFill="1" applyBorder="1" applyAlignment="1">
      <alignment vertical="center"/>
    </xf>
    <xf numFmtId="0" fontId="78" fillId="33" borderId="10" xfId="0" applyFont="1" applyFill="1" applyBorder="1" applyAlignment="1">
      <alignment vertical="center"/>
    </xf>
    <xf numFmtId="0" fontId="78" fillId="34" borderId="10" xfId="0" applyFont="1" applyFill="1" applyBorder="1" applyAlignment="1">
      <alignment vertical="center"/>
    </xf>
    <xf numFmtId="196" fontId="78" fillId="8" borderId="16" xfId="50" applyNumberFormat="1" applyFont="1" applyFill="1" applyBorder="1" applyAlignment="1">
      <alignment vertical="center"/>
    </xf>
    <xf numFmtId="196" fontId="77" fillId="0" borderId="0" xfId="50" applyNumberFormat="1" applyFont="1" applyBorder="1" applyAlignment="1">
      <alignment vertical="center"/>
    </xf>
    <xf numFmtId="204" fontId="78" fillId="8" borderId="13" xfId="50" applyNumberFormat="1" applyFont="1" applyFill="1" applyBorder="1" applyAlignment="1">
      <alignment vertical="center"/>
    </xf>
    <xf numFmtId="196" fontId="77" fillId="0" borderId="0" xfId="50" applyNumberFormat="1" applyFont="1" applyBorder="1" applyAlignment="1">
      <alignment/>
    </xf>
    <xf numFmtId="196" fontId="78" fillId="33" borderId="13" xfId="50" applyNumberFormat="1" applyFont="1" applyFill="1" applyBorder="1" applyAlignment="1">
      <alignment horizontal="center" vertical="center"/>
    </xf>
    <xf numFmtId="9" fontId="77" fillId="0" borderId="0" xfId="42" applyFont="1" applyBorder="1" applyAlignment="1">
      <alignment/>
    </xf>
    <xf numFmtId="196" fontId="78" fillId="33" borderId="13" xfId="50" applyNumberFormat="1" applyFont="1" applyFill="1" applyBorder="1" applyAlignment="1">
      <alignment horizontal="center"/>
    </xf>
    <xf numFmtId="0" fontId="72" fillId="0" borderId="0" xfId="64" applyFont="1" applyBorder="1" applyAlignment="1">
      <alignment vertical="center"/>
      <protection/>
    </xf>
    <xf numFmtId="0" fontId="74" fillId="0" borderId="0" xfId="64" applyFont="1" applyBorder="1" applyAlignment="1">
      <alignment vertical="center"/>
      <protection/>
    </xf>
    <xf numFmtId="194" fontId="79" fillId="0" borderId="0" xfId="50" applyNumberFormat="1" applyFont="1" applyAlignment="1">
      <alignment/>
    </xf>
    <xf numFmtId="196" fontId="79" fillId="0" borderId="0" xfId="50" applyNumberFormat="1" applyFont="1" applyAlignment="1">
      <alignment/>
    </xf>
    <xf numFmtId="196" fontId="79" fillId="0" borderId="0" xfId="50" applyNumberFormat="1" applyFont="1" applyAlignment="1">
      <alignment horizontal="right"/>
    </xf>
    <xf numFmtId="0" fontId="77" fillId="0" borderId="10" xfId="0" applyFont="1" applyFill="1" applyBorder="1" applyAlignment="1">
      <alignment vertical="center"/>
    </xf>
    <xf numFmtId="194" fontId="77" fillId="0" borderId="16" xfId="50" applyNumberFormat="1" applyFont="1" applyBorder="1" applyAlignment="1">
      <alignment vertical="center"/>
    </xf>
    <xf numFmtId="194" fontId="78" fillId="8" borderId="32" xfId="50" applyNumberFormat="1" applyFont="1" applyFill="1" applyBorder="1" applyAlignment="1">
      <alignment vertical="center"/>
    </xf>
    <xf numFmtId="0" fontId="78" fillId="33" borderId="13" xfId="0" applyFont="1" applyFill="1" applyBorder="1" applyAlignment="1">
      <alignment horizontal="center" vertical="center" shrinkToFit="1"/>
    </xf>
    <xf numFmtId="0" fontId="77" fillId="0" borderId="13" xfId="0" applyFont="1" applyFill="1" applyBorder="1" applyAlignment="1">
      <alignment vertical="center" wrapText="1"/>
    </xf>
    <xf numFmtId="196" fontId="78" fillId="8" borderId="33" xfId="50" applyNumberFormat="1" applyFont="1" applyFill="1" applyBorder="1" applyAlignment="1">
      <alignment vertical="center"/>
    </xf>
    <xf numFmtId="196" fontId="77" fillId="0" borderId="15" xfId="50" applyNumberFormat="1" applyFont="1" applyBorder="1" applyAlignment="1">
      <alignment vertical="center"/>
    </xf>
    <xf numFmtId="196" fontId="77" fillId="0" borderId="10" xfId="50" applyNumberFormat="1" applyFont="1" applyBorder="1" applyAlignment="1">
      <alignment vertical="center"/>
    </xf>
    <xf numFmtId="196" fontId="78" fillId="8" borderId="10" xfId="50" applyNumberFormat="1" applyFont="1" applyFill="1" applyBorder="1" applyAlignment="1">
      <alignment vertical="center"/>
    </xf>
    <xf numFmtId="196" fontId="77" fillId="0" borderId="19" xfId="50" applyNumberFormat="1" applyFont="1" applyBorder="1" applyAlignment="1">
      <alignment vertical="center"/>
    </xf>
    <xf numFmtId="196" fontId="78" fillId="8" borderId="34" xfId="50" applyNumberFormat="1" applyFont="1" applyFill="1" applyBorder="1" applyAlignment="1">
      <alignment vertical="center"/>
    </xf>
    <xf numFmtId="196" fontId="77" fillId="0" borderId="14" xfId="50" applyNumberFormat="1" applyFont="1" applyBorder="1" applyAlignment="1">
      <alignment vertical="center"/>
    </xf>
    <xf numFmtId="196" fontId="78" fillId="8" borderId="15" xfId="50" applyNumberFormat="1" applyFont="1" applyFill="1" applyBorder="1" applyAlignment="1">
      <alignment vertical="center"/>
    </xf>
    <xf numFmtId="194" fontId="78" fillId="8" borderId="33" xfId="50" applyNumberFormat="1" applyFont="1" applyFill="1" applyBorder="1" applyAlignment="1">
      <alignment vertical="center"/>
    </xf>
    <xf numFmtId="194" fontId="77" fillId="0" borderId="15" xfId="50" applyNumberFormat="1" applyFont="1" applyBorder="1" applyAlignment="1">
      <alignment vertical="center"/>
    </xf>
    <xf numFmtId="194" fontId="77" fillId="0" borderId="10" xfId="50" applyNumberFormat="1" applyFont="1" applyBorder="1" applyAlignment="1">
      <alignment vertical="center"/>
    </xf>
    <xf numFmtId="194" fontId="78" fillId="8" borderId="10" xfId="50" applyNumberFormat="1" applyFont="1" applyFill="1" applyBorder="1" applyAlignment="1">
      <alignment vertical="center"/>
    </xf>
    <xf numFmtId="194" fontId="77" fillId="0" borderId="19" xfId="50" applyNumberFormat="1" applyFont="1" applyBorder="1" applyAlignment="1">
      <alignment vertical="center"/>
    </xf>
    <xf numFmtId="194" fontId="61" fillId="8" borderId="34" xfId="50" applyNumberFormat="1" applyFont="1" applyFill="1" applyBorder="1" applyAlignment="1">
      <alignment vertical="center"/>
    </xf>
    <xf numFmtId="194" fontId="61" fillId="8" borderId="33" xfId="50" applyNumberFormat="1" applyFont="1" applyFill="1" applyBorder="1" applyAlignment="1">
      <alignment vertical="center"/>
    </xf>
    <xf numFmtId="194" fontId="80" fillId="0" borderId="0" xfId="50" applyNumberFormat="1" applyFont="1" applyAlignment="1">
      <alignment/>
    </xf>
    <xf numFmtId="196" fontId="70" fillId="0" borderId="0" xfId="50" applyNumberFormat="1" applyFont="1" applyBorder="1" applyAlignment="1">
      <alignment vertical="center"/>
    </xf>
    <xf numFmtId="196" fontId="0" fillId="0" borderId="0" xfId="50" applyNumberFormat="1" applyFont="1" applyBorder="1" applyAlignment="1">
      <alignment vertical="center"/>
    </xf>
    <xf numFmtId="196" fontId="0" fillId="0" borderId="0" xfId="50" applyNumberFormat="1" applyFont="1" applyBorder="1" applyAlignment="1">
      <alignment/>
    </xf>
    <xf numFmtId="196" fontId="78" fillId="8" borderId="32" xfId="50" applyNumberFormat="1" applyFont="1" applyFill="1" applyBorder="1" applyAlignment="1">
      <alignment vertical="center"/>
    </xf>
    <xf numFmtId="196" fontId="77" fillId="0" borderId="20" xfId="50" applyNumberFormat="1" applyFont="1" applyBorder="1" applyAlignment="1">
      <alignment vertical="center"/>
    </xf>
    <xf numFmtId="197" fontId="78" fillId="8" borderId="13" xfId="50" applyNumberFormat="1" applyFont="1" applyFill="1" applyBorder="1" applyAlignment="1">
      <alignment horizontal="right" vertical="center"/>
    </xf>
    <xf numFmtId="196" fontId="0" fillId="0" borderId="0" xfId="50" applyNumberFormat="1" applyFont="1" applyAlignment="1">
      <alignment horizontal="right"/>
    </xf>
    <xf numFmtId="0" fontId="61" fillId="34" borderId="13" xfId="64" applyFont="1" applyFill="1" applyBorder="1" applyAlignment="1">
      <alignment vertical="center" wrapText="1"/>
      <protection/>
    </xf>
    <xf numFmtId="0" fontId="75" fillId="0" borderId="10" xfId="44" applyFont="1" applyBorder="1" applyAlignment="1" applyProtection="1">
      <alignment vertical="center" wrapText="1"/>
      <protection/>
    </xf>
    <xf numFmtId="0" fontId="75" fillId="0" borderId="11" xfId="44" applyFont="1" applyBorder="1" applyAlignment="1" applyProtection="1">
      <alignment vertical="center" wrapText="1"/>
      <protection/>
    </xf>
    <xf numFmtId="0" fontId="75" fillId="0" borderId="12" xfId="44" applyFont="1" applyBorder="1" applyAlignment="1" applyProtection="1">
      <alignment vertical="center" wrapText="1"/>
      <protection/>
    </xf>
    <xf numFmtId="176" fontId="77" fillId="0" borderId="10" xfId="64" applyNumberFormat="1" applyFont="1" applyBorder="1" applyAlignment="1">
      <alignment vertical="center"/>
      <protection/>
    </xf>
    <xf numFmtId="176" fontId="77" fillId="0" borderId="11" xfId="64" applyNumberFormat="1" applyFont="1" applyBorder="1" applyAlignment="1">
      <alignment vertical="center"/>
      <protection/>
    </xf>
    <xf numFmtId="0" fontId="74" fillId="0" borderId="17" xfId="64" applyFont="1" applyBorder="1" applyAlignment="1">
      <alignment vertical="center" wrapText="1"/>
      <protection/>
    </xf>
    <xf numFmtId="0" fontId="7" fillId="0" borderId="21" xfId="64" applyFont="1" applyBorder="1" applyAlignment="1">
      <alignment horizontal="left" vertical="center"/>
      <protection/>
    </xf>
    <xf numFmtId="0" fontId="5" fillId="0" borderId="21" xfId="64" applyFont="1" applyBorder="1" applyAlignment="1">
      <alignment vertical="center"/>
      <protection/>
    </xf>
    <xf numFmtId="0" fontId="61" fillId="34" borderId="13" xfId="64" applyFont="1" applyFill="1" applyBorder="1" applyAlignment="1">
      <alignment horizontal="left" vertical="center" wrapText="1"/>
      <protection/>
    </xf>
    <xf numFmtId="0" fontId="0" fillId="0" borderId="10" xfId="64" applyFont="1" applyBorder="1" applyAlignment="1">
      <alignment horizontal="left" vertical="center" wrapText="1"/>
      <protection/>
    </xf>
    <xf numFmtId="0" fontId="0" fillId="0" borderId="11" xfId="64" applyFont="1" applyBorder="1" applyAlignment="1">
      <alignment horizontal="left" vertical="center" wrapText="1"/>
      <protection/>
    </xf>
    <xf numFmtId="0" fontId="0" fillId="0" borderId="11" xfId="64" applyFont="1" applyBorder="1" applyAlignment="1">
      <alignment vertical="center" wrapText="1"/>
      <protection/>
    </xf>
    <xf numFmtId="0" fontId="0" fillId="0" borderId="12" xfId="64" applyFont="1" applyBorder="1" applyAlignment="1">
      <alignment vertical="center" wrapText="1"/>
      <protection/>
    </xf>
    <xf numFmtId="0" fontId="61" fillId="34" borderId="19" xfId="64" applyFont="1" applyFill="1" applyBorder="1" applyAlignment="1">
      <alignment horizontal="left" vertical="center" wrapText="1"/>
      <protection/>
    </xf>
    <xf numFmtId="0" fontId="61" fillId="34" borderId="17" xfId="64" applyFont="1" applyFill="1" applyBorder="1" applyAlignment="1">
      <alignment horizontal="left" vertical="center" wrapText="1"/>
      <protection/>
    </xf>
    <xf numFmtId="0" fontId="61" fillId="34" borderId="29" xfId="64" applyFont="1" applyFill="1" applyBorder="1" applyAlignment="1">
      <alignment horizontal="left" vertical="center" wrapText="1"/>
      <protection/>
    </xf>
    <xf numFmtId="176" fontId="77" fillId="0" borderId="10" xfId="64" applyNumberFormat="1" applyFont="1" applyBorder="1" applyAlignment="1">
      <alignment horizontal="center" vertical="center" wrapText="1"/>
      <protection/>
    </xf>
    <xf numFmtId="0" fontId="77" fillId="0" borderId="11" xfId="64" applyFont="1" applyBorder="1" applyAlignment="1">
      <alignment horizontal="center" vertical="center"/>
      <protection/>
    </xf>
    <xf numFmtId="0" fontId="77" fillId="0" borderId="12" xfId="64" applyFont="1" applyBorder="1" applyAlignment="1">
      <alignment horizontal="center" vertical="center"/>
      <protection/>
    </xf>
    <xf numFmtId="0" fontId="0" fillId="0" borderId="13" xfId="64" applyFont="1" applyBorder="1" applyAlignment="1">
      <alignment horizontal="left" vertical="center" wrapText="1"/>
      <protection/>
    </xf>
    <xf numFmtId="0" fontId="0" fillId="0" borderId="13" xfId="64" applyFont="1" applyBorder="1" applyAlignment="1">
      <alignment vertical="center" wrapText="1"/>
      <protection/>
    </xf>
    <xf numFmtId="0" fontId="77" fillId="36" borderId="10" xfId="64" applyFont="1" applyFill="1" applyBorder="1" applyAlignment="1">
      <alignment horizontal="center" vertical="center"/>
      <protection/>
    </xf>
    <xf numFmtId="0" fontId="77" fillId="36" borderId="11" xfId="64" applyFont="1" applyFill="1" applyBorder="1" applyAlignment="1">
      <alignment horizontal="center" vertical="center"/>
      <protection/>
    </xf>
    <xf numFmtId="0" fontId="77" fillId="36" borderId="12" xfId="64" applyFont="1" applyFill="1" applyBorder="1" applyAlignment="1">
      <alignment horizontal="center" vertical="center"/>
      <protection/>
    </xf>
    <xf numFmtId="0" fontId="61" fillId="34" borderId="14" xfId="64" applyFont="1" applyFill="1" applyBorder="1" applyAlignment="1">
      <alignment horizontal="left" vertical="center" wrapText="1"/>
      <protection/>
    </xf>
    <xf numFmtId="0" fontId="61" fillId="34" borderId="0" xfId="64" applyFont="1" applyFill="1" applyAlignment="1">
      <alignment horizontal="left" vertical="center" wrapText="1"/>
      <protection/>
    </xf>
    <xf numFmtId="0" fontId="61" fillId="34" borderId="30" xfId="64" applyFont="1" applyFill="1" applyBorder="1" applyAlignment="1">
      <alignment horizontal="left" vertical="center" wrapText="1"/>
      <protection/>
    </xf>
    <xf numFmtId="0" fontId="81" fillId="0" borderId="19" xfId="64" applyFont="1" applyBorder="1" applyAlignment="1">
      <alignment vertical="center" wrapText="1"/>
      <protection/>
    </xf>
    <xf numFmtId="0" fontId="81" fillId="0" borderId="17" xfId="64" applyFont="1" applyBorder="1" applyAlignment="1">
      <alignment vertical="center" wrapText="1"/>
      <protection/>
    </xf>
    <xf numFmtId="0" fontId="81" fillId="0" borderId="29" xfId="64" applyFont="1" applyBorder="1" applyAlignment="1">
      <alignment vertical="center" wrapText="1"/>
      <protection/>
    </xf>
    <xf numFmtId="0" fontId="81" fillId="0" borderId="14" xfId="64" applyFont="1" applyBorder="1" applyAlignment="1">
      <alignment vertical="center" wrapText="1"/>
      <protection/>
    </xf>
    <xf numFmtId="0" fontId="81" fillId="0" borderId="0" xfId="64" applyFont="1" applyAlignment="1">
      <alignment vertical="center" wrapText="1"/>
      <protection/>
    </xf>
    <xf numFmtId="0" fontId="81" fillId="0" borderId="30" xfId="64" applyFont="1" applyBorder="1" applyAlignment="1">
      <alignment vertical="center" wrapText="1"/>
      <protection/>
    </xf>
    <xf numFmtId="0" fontId="81" fillId="0" borderId="15" xfId="64" applyFont="1" applyBorder="1" applyAlignment="1">
      <alignment vertical="center" wrapText="1"/>
      <protection/>
    </xf>
    <xf numFmtId="0" fontId="81" fillId="0" borderId="21" xfId="64" applyFont="1" applyBorder="1" applyAlignment="1">
      <alignment vertical="center" wrapText="1"/>
      <protection/>
    </xf>
    <xf numFmtId="0" fontId="81" fillId="0" borderId="31" xfId="64" applyFont="1" applyBorder="1" applyAlignment="1">
      <alignment vertical="center" wrapText="1"/>
      <protection/>
    </xf>
    <xf numFmtId="0" fontId="77" fillId="0" borderId="10" xfId="64" applyFont="1" applyBorder="1" applyAlignment="1">
      <alignment horizontal="left" vertical="center" wrapText="1"/>
      <protection/>
    </xf>
    <xf numFmtId="0" fontId="77" fillId="0" borderId="11" xfId="64" applyFont="1" applyBorder="1" applyAlignment="1">
      <alignment horizontal="left" vertical="center" wrapText="1"/>
      <protection/>
    </xf>
    <xf numFmtId="0" fontId="77" fillId="0" borderId="11" xfId="64" applyFont="1" applyBorder="1" applyAlignment="1">
      <alignment vertical="center" wrapText="1"/>
      <protection/>
    </xf>
    <xf numFmtId="0" fontId="77" fillId="0" borderId="12" xfId="64" applyFont="1" applyBorder="1" applyAlignment="1">
      <alignment vertical="center" wrapText="1"/>
      <protection/>
    </xf>
    <xf numFmtId="176" fontId="77" fillId="0" borderId="10" xfId="64" applyNumberFormat="1" applyFont="1" applyBorder="1" applyAlignment="1">
      <alignment horizontal="right" vertical="center"/>
      <protection/>
    </xf>
    <xf numFmtId="176" fontId="77" fillId="0" borderId="11" xfId="64" applyNumberFormat="1" applyFont="1" applyBorder="1" applyAlignment="1">
      <alignment horizontal="right" vertical="center"/>
      <protection/>
    </xf>
    <xf numFmtId="176" fontId="77" fillId="0" borderId="11" xfId="64" applyNumberFormat="1" applyFont="1" applyBorder="1" applyAlignment="1">
      <alignment horizontal="center" vertical="center"/>
      <protection/>
    </xf>
    <xf numFmtId="0" fontId="0" fillId="0" borderId="10" xfId="64" applyFont="1" applyBorder="1" applyAlignment="1">
      <alignment vertical="center" wrapText="1"/>
      <protection/>
    </xf>
    <xf numFmtId="0" fontId="77" fillId="37" borderId="19" xfId="64" applyFont="1" applyFill="1" applyBorder="1" applyAlignment="1">
      <alignment horizontal="left" vertical="center" wrapText="1"/>
      <protection/>
    </xf>
    <xf numFmtId="0" fontId="77" fillId="37" borderId="17" xfId="64" applyFont="1" applyFill="1" applyBorder="1" applyAlignment="1">
      <alignment vertical="center" wrapText="1"/>
      <protection/>
    </xf>
    <xf numFmtId="0" fontId="77" fillId="37" borderId="29" xfId="64" applyFont="1" applyFill="1" applyBorder="1" applyAlignment="1">
      <alignment vertical="center" wrapText="1"/>
      <protection/>
    </xf>
    <xf numFmtId="0" fontId="77" fillId="37" borderId="14" xfId="64" applyFont="1" applyFill="1" applyBorder="1" applyAlignment="1">
      <alignment horizontal="left" vertical="center" wrapText="1"/>
      <protection/>
    </xf>
    <xf numFmtId="0" fontId="77" fillId="37" borderId="0" xfId="64" applyFont="1" applyFill="1" applyAlignment="1">
      <alignment vertical="center" wrapText="1"/>
      <protection/>
    </xf>
    <xf numFmtId="0" fontId="77" fillId="37" borderId="30" xfId="64" applyFont="1" applyFill="1" applyBorder="1" applyAlignment="1">
      <alignment vertical="center" wrapText="1"/>
      <protection/>
    </xf>
    <xf numFmtId="0" fontId="77" fillId="0" borderId="13" xfId="64" applyFont="1" applyBorder="1" applyAlignment="1">
      <alignment horizontal="center" vertical="center"/>
      <protection/>
    </xf>
    <xf numFmtId="179" fontId="77" fillId="0" borderId="10" xfId="64" applyNumberFormat="1" applyFont="1" applyBorder="1" applyAlignment="1">
      <alignment vertical="center"/>
      <protection/>
    </xf>
    <xf numFmtId="179" fontId="77" fillId="0" borderId="11" xfId="64" applyNumberFormat="1" applyFont="1" applyBorder="1" applyAlignment="1">
      <alignment vertical="center"/>
      <protection/>
    </xf>
    <xf numFmtId="0" fontId="61" fillId="0" borderId="15" xfId="64" applyFont="1" applyBorder="1" applyAlignment="1">
      <alignment horizontal="left" vertical="center" wrapText="1"/>
      <protection/>
    </xf>
    <xf numFmtId="0" fontId="61" fillId="0" borderId="21" xfId="64" applyFont="1" applyBorder="1" applyAlignment="1">
      <alignment horizontal="left" vertical="center" wrapText="1"/>
      <protection/>
    </xf>
    <xf numFmtId="0" fontId="61" fillId="0" borderId="31" xfId="64" applyFont="1" applyBorder="1" applyAlignment="1">
      <alignment horizontal="left" vertical="center" wrapText="1"/>
      <protection/>
    </xf>
    <xf numFmtId="178" fontId="77" fillId="0" borderId="10" xfId="64" applyNumberFormat="1" applyFont="1" applyBorder="1" applyAlignment="1">
      <alignment vertical="center"/>
      <protection/>
    </xf>
    <xf numFmtId="178" fontId="77" fillId="0" borderId="11" xfId="64" applyNumberFormat="1" applyFont="1" applyBorder="1" applyAlignment="1">
      <alignment vertical="center"/>
      <protection/>
    </xf>
    <xf numFmtId="0" fontId="77" fillId="0" borderId="19" xfId="64" applyFont="1" applyBorder="1" applyAlignment="1">
      <alignment horizontal="center" vertical="center"/>
      <protection/>
    </xf>
    <xf numFmtId="0" fontId="77" fillId="0" borderId="17" xfId="64" applyFont="1" applyBorder="1" applyAlignment="1">
      <alignment horizontal="center" vertical="center"/>
      <protection/>
    </xf>
    <xf numFmtId="0" fontId="77" fillId="0" borderId="29" xfId="64" applyFont="1" applyBorder="1" applyAlignment="1">
      <alignment horizontal="center" vertical="center"/>
      <protection/>
    </xf>
    <xf numFmtId="0" fontId="77" fillId="0" borderId="15" xfId="64" applyFont="1" applyBorder="1" applyAlignment="1">
      <alignment horizontal="center" vertical="center"/>
      <protection/>
    </xf>
    <xf numFmtId="0" fontId="77" fillId="0" borderId="21" xfId="64" applyFont="1" applyBorder="1" applyAlignment="1">
      <alignment horizontal="center" vertical="center"/>
      <protection/>
    </xf>
    <xf numFmtId="0" fontId="77" fillId="0" borderId="31" xfId="64" applyFont="1" applyBorder="1" applyAlignment="1">
      <alignment horizontal="center" vertical="center"/>
      <protection/>
    </xf>
    <xf numFmtId="0" fontId="77" fillId="0" borderId="13" xfId="64" applyFont="1" applyBorder="1" applyAlignment="1">
      <alignment vertical="center"/>
      <protection/>
    </xf>
    <xf numFmtId="0" fontId="12" fillId="0" borderId="10" xfId="64" applyFont="1" applyBorder="1" applyAlignment="1">
      <alignment horizontal="left" vertical="center" wrapText="1"/>
      <protection/>
    </xf>
    <xf numFmtId="0" fontId="78" fillId="34" borderId="13" xfId="64" applyFont="1" applyFill="1" applyBorder="1" applyAlignment="1">
      <alignment horizontal="left" vertical="center" wrapText="1"/>
      <protection/>
    </xf>
    <xf numFmtId="49" fontId="77" fillId="0" borderId="10" xfId="64" applyNumberFormat="1" applyFont="1" applyBorder="1" applyAlignment="1">
      <alignment horizontal="left" vertical="center" wrapText="1"/>
      <protection/>
    </xf>
    <xf numFmtId="49" fontId="77" fillId="0" borderId="11" xfId="64" applyNumberFormat="1" applyFont="1" applyBorder="1" applyAlignment="1">
      <alignment horizontal="left" vertical="center" wrapText="1"/>
      <protection/>
    </xf>
    <xf numFmtId="0" fontId="75" fillId="0" borderId="10" xfId="44" applyFont="1" applyBorder="1" applyAlignment="1" applyProtection="1">
      <alignment horizontal="left" vertical="center" wrapText="1"/>
      <protection/>
    </xf>
    <xf numFmtId="0" fontId="75" fillId="0" borderId="11" xfId="44" applyFont="1" applyBorder="1" applyAlignment="1" applyProtection="1">
      <alignment horizontal="left" vertical="center" wrapText="1"/>
      <protection/>
    </xf>
    <xf numFmtId="0" fontId="82" fillId="0" borderId="0" xfId="64" applyFont="1" applyAlignment="1">
      <alignment horizontal="center" vertical="center" wrapText="1"/>
      <protection/>
    </xf>
    <xf numFmtId="0" fontId="83" fillId="0" borderId="0" xfId="64" applyFont="1" applyAlignment="1">
      <alignment vertical="center" wrapText="1"/>
      <protection/>
    </xf>
    <xf numFmtId="0" fontId="84" fillId="0" borderId="21" xfId="64" applyFont="1" applyBorder="1" applyAlignment="1">
      <alignment horizontal="right" vertical="center" wrapText="1"/>
      <protection/>
    </xf>
    <xf numFmtId="0" fontId="61" fillId="34" borderId="10" xfId="64" applyFont="1" applyFill="1" applyBorder="1" applyAlignment="1">
      <alignment horizontal="left" vertical="center"/>
      <protection/>
    </xf>
    <xf numFmtId="0" fontId="61" fillId="34" borderId="11" xfId="64" applyFont="1" applyFill="1" applyBorder="1" applyAlignment="1">
      <alignment horizontal="left" vertical="center"/>
      <protection/>
    </xf>
    <xf numFmtId="0" fontId="61" fillId="34" borderId="12" xfId="64" applyFont="1" applyFill="1" applyBorder="1" applyAlignment="1">
      <alignment horizontal="left" vertical="center"/>
      <protection/>
    </xf>
    <xf numFmtId="0" fontId="75" fillId="0" borderId="10" xfId="44" applyFont="1" applyFill="1" applyBorder="1" applyAlignment="1" applyProtection="1">
      <alignment horizontal="left" vertical="center" wrapText="1"/>
      <protection/>
    </xf>
    <xf numFmtId="0" fontId="75" fillId="0" borderId="11" xfId="44" applyFont="1" applyFill="1" applyBorder="1" applyAlignment="1" applyProtection="1">
      <alignment horizontal="left" vertical="center" wrapText="1"/>
      <protection/>
    </xf>
    <xf numFmtId="0" fontId="61" fillId="34" borderId="10" xfId="64" applyFont="1" applyFill="1" applyBorder="1" applyAlignment="1">
      <alignment horizontal="left" vertical="center" wrapText="1"/>
      <protection/>
    </xf>
    <xf numFmtId="0" fontId="61" fillId="34" borderId="11" xfId="64" applyFont="1" applyFill="1" applyBorder="1" applyAlignment="1">
      <alignment horizontal="left" vertical="center" wrapText="1"/>
      <protection/>
    </xf>
    <xf numFmtId="0" fontId="61" fillId="34" borderId="12" xfId="64" applyFont="1" applyFill="1" applyBorder="1" applyAlignment="1">
      <alignment horizontal="left" vertical="center" wrapText="1"/>
      <protection/>
    </xf>
    <xf numFmtId="0" fontId="75" fillId="37" borderId="13" xfId="44" applyFont="1" applyFill="1" applyBorder="1" applyAlignment="1" applyProtection="1">
      <alignment horizontal="left" vertical="center" wrapText="1"/>
      <protection/>
    </xf>
    <xf numFmtId="0" fontId="75" fillId="37" borderId="13" xfId="44" applyFont="1" applyFill="1" applyBorder="1" applyAlignment="1" applyProtection="1">
      <alignment vertical="center" wrapText="1"/>
      <protection/>
    </xf>
    <xf numFmtId="0" fontId="68" fillId="33" borderId="10" xfId="0" applyFont="1" applyFill="1" applyBorder="1" applyAlignment="1">
      <alignment horizontal="center" vertical="center" wrapText="1" shrinkToFit="1"/>
    </xf>
    <xf numFmtId="0" fontId="68" fillId="33" borderId="11" xfId="0" applyFont="1" applyFill="1" applyBorder="1" applyAlignment="1">
      <alignment horizontal="center" vertical="center" wrapText="1" shrinkToFit="1"/>
    </xf>
    <xf numFmtId="0" fontId="68" fillId="33" borderId="12" xfId="0" applyFont="1" applyFill="1" applyBorder="1" applyAlignment="1">
      <alignment horizontal="center" vertical="center" wrapText="1" shrinkToFit="1"/>
    </xf>
    <xf numFmtId="176" fontId="61" fillId="34" borderId="18" xfId="53" applyNumberFormat="1" applyFont="1" applyFill="1" applyBorder="1" applyAlignment="1">
      <alignment horizontal="center" vertical="center" textRotation="255"/>
    </xf>
    <xf numFmtId="176" fontId="61" fillId="34" borderId="20" xfId="53" applyNumberFormat="1" applyFont="1" applyFill="1" applyBorder="1" applyAlignment="1">
      <alignment horizontal="center" vertical="center" textRotation="255"/>
    </xf>
    <xf numFmtId="176" fontId="61" fillId="34" borderId="15" xfId="53" applyNumberFormat="1" applyFont="1" applyFill="1" applyBorder="1" applyAlignment="1">
      <alignment horizontal="center" vertical="center" textRotation="255"/>
    </xf>
    <xf numFmtId="176" fontId="85" fillId="34" borderId="20" xfId="53" applyNumberFormat="1" applyFont="1" applyFill="1" applyBorder="1" applyAlignment="1">
      <alignment horizontal="center" vertical="center" textRotation="255" shrinkToFit="1"/>
    </xf>
    <xf numFmtId="176" fontId="85" fillId="34" borderId="16" xfId="53" applyNumberFormat="1" applyFont="1" applyFill="1" applyBorder="1" applyAlignment="1">
      <alignment horizontal="center" vertical="center" textRotation="255" shrinkToFit="1"/>
    </xf>
    <xf numFmtId="176" fontId="61" fillId="34" borderId="10" xfId="53" applyNumberFormat="1" applyFont="1" applyFill="1" applyBorder="1" applyAlignment="1">
      <alignment vertical="center"/>
    </xf>
    <xf numFmtId="176" fontId="61" fillId="34" borderId="12" xfId="53" applyNumberFormat="1" applyFont="1" applyFill="1" applyBorder="1" applyAlignment="1">
      <alignment vertical="center"/>
    </xf>
    <xf numFmtId="176" fontId="61" fillId="34" borderId="10" xfId="0" applyNumberFormat="1" applyFont="1" applyFill="1" applyBorder="1" applyAlignment="1">
      <alignment vertical="center" shrinkToFit="1"/>
    </xf>
    <xf numFmtId="176" fontId="61" fillId="34" borderId="12" xfId="0" applyNumberFormat="1" applyFont="1" applyFill="1" applyBorder="1" applyAlignment="1">
      <alignment vertical="center" shrinkToFit="1"/>
    </xf>
    <xf numFmtId="176" fontId="61" fillId="34" borderId="19" xfId="53" applyNumberFormat="1" applyFont="1" applyFill="1" applyBorder="1" applyAlignment="1">
      <alignment vertical="center"/>
    </xf>
    <xf numFmtId="176" fontId="61" fillId="34" borderId="29" xfId="53" applyNumberFormat="1" applyFont="1" applyFill="1" applyBorder="1" applyAlignment="1">
      <alignment vertical="center"/>
    </xf>
    <xf numFmtId="176" fontId="61" fillId="34" borderId="20" xfId="53" applyNumberFormat="1" applyFont="1" applyFill="1" applyBorder="1" applyAlignment="1">
      <alignment horizontal="center" vertical="center" textRotation="255" wrapText="1"/>
    </xf>
    <xf numFmtId="176" fontId="61" fillId="34" borderId="16" xfId="53" applyNumberFormat="1" applyFont="1" applyFill="1" applyBorder="1" applyAlignment="1">
      <alignment horizontal="center" vertical="center" textRotation="255" wrapText="1"/>
    </xf>
    <xf numFmtId="176" fontId="61" fillId="33" borderId="35" xfId="53" applyNumberFormat="1" applyFont="1" applyFill="1" applyBorder="1" applyAlignment="1">
      <alignment horizontal="left" vertical="center" wrapText="1"/>
    </xf>
    <xf numFmtId="176" fontId="61" fillId="33" borderId="22" xfId="53" applyNumberFormat="1" applyFont="1" applyFill="1" applyBorder="1" applyAlignment="1">
      <alignment horizontal="left" vertical="center" wrapText="1"/>
    </xf>
    <xf numFmtId="0" fontId="61" fillId="34" borderId="10" xfId="0" applyFont="1" applyFill="1" applyBorder="1" applyAlignment="1">
      <alignment horizontal="center" vertical="center"/>
    </xf>
    <xf numFmtId="0" fontId="61" fillId="34" borderId="11" xfId="0" applyFont="1" applyFill="1" applyBorder="1" applyAlignment="1">
      <alignment horizontal="center" vertical="center"/>
    </xf>
    <xf numFmtId="0" fontId="61" fillId="34" borderId="12" xfId="0" applyFont="1" applyFill="1" applyBorder="1" applyAlignment="1">
      <alignment horizontal="center" vertical="center"/>
    </xf>
    <xf numFmtId="176" fontId="61" fillId="34" borderId="10" xfId="0" applyNumberFormat="1" applyFont="1" applyFill="1" applyBorder="1" applyAlignment="1">
      <alignment vertical="center"/>
    </xf>
    <xf numFmtId="176" fontId="61" fillId="34" borderId="12" xfId="0" applyNumberFormat="1" applyFont="1" applyFill="1" applyBorder="1" applyAlignment="1">
      <alignment vertical="center"/>
    </xf>
    <xf numFmtId="176" fontId="61" fillId="34" borderId="19" xfId="0" applyNumberFormat="1" applyFont="1" applyFill="1" applyBorder="1" applyAlignment="1">
      <alignment vertical="center"/>
    </xf>
    <xf numFmtId="176" fontId="61" fillId="34" borderId="29" xfId="0" applyNumberFormat="1" applyFont="1" applyFill="1" applyBorder="1" applyAlignment="1">
      <alignment vertical="center"/>
    </xf>
    <xf numFmtId="176" fontId="61" fillId="34" borderId="35" xfId="0" applyNumberFormat="1" applyFont="1" applyFill="1" applyBorder="1" applyAlignment="1">
      <alignment horizontal="left" vertical="center"/>
    </xf>
    <xf numFmtId="176" fontId="61" fillId="34" borderId="22" xfId="0" applyNumberFormat="1" applyFont="1" applyFill="1" applyBorder="1" applyAlignment="1">
      <alignment horizontal="left" vertical="center"/>
    </xf>
    <xf numFmtId="176" fontId="61" fillId="33" borderId="19" xfId="0" applyNumberFormat="1" applyFont="1" applyFill="1" applyBorder="1" applyAlignment="1">
      <alignment horizontal="left" vertical="center" wrapText="1"/>
    </xf>
    <xf numFmtId="176" fontId="61" fillId="33" borderId="17" xfId="0" applyNumberFormat="1" applyFont="1" applyFill="1" applyBorder="1" applyAlignment="1">
      <alignment horizontal="left" vertical="center" wrapText="1"/>
    </xf>
    <xf numFmtId="176" fontId="61" fillId="33" borderId="29" xfId="0" applyNumberFormat="1" applyFont="1" applyFill="1" applyBorder="1" applyAlignment="1">
      <alignment horizontal="left" vertical="center" wrapText="1"/>
    </xf>
    <xf numFmtId="176" fontId="86" fillId="33" borderId="10" xfId="0" applyNumberFormat="1" applyFont="1" applyFill="1" applyBorder="1" applyAlignment="1">
      <alignment vertical="center" wrapText="1"/>
    </xf>
    <xf numFmtId="176" fontId="86" fillId="33" borderId="12" xfId="0" applyNumberFormat="1" applyFont="1" applyFill="1" applyBorder="1" applyAlignment="1">
      <alignment vertical="center" wrapText="1"/>
    </xf>
    <xf numFmtId="176" fontId="86" fillId="33" borderId="14" xfId="0" applyNumberFormat="1" applyFont="1" applyFill="1" applyBorder="1" applyAlignment="1">
      <alignment vertical="center" wrapText="1"/>
    </xf>
    <xf numFmtId="176" fontId="86" fillId="33" borderId="30" xfId="0" applyNumberFormat="1" applyFont="1" applyFill="1" applyBorder="1" applyAlignment="1">
      <alignment vertical="center" wrapText="1"/>
    </xf>
    <xf numFmtId="176" fontId="61" fillId="33" borderId="35" xfId="0" applyNumberFormat="1" applyFont="1" applyFill="1" applyBorder="1" applyAlignment="1">
      <alignment horizontal="left" vertical="center" shrinkToFit="1"/>
    </xf>
    <xf numFmtId="176" fontId="61" fillId="33" borderId="22" xfId="0" applyNumberFormat="1" applyFont="1" applyFill="1" applyBorder="1" applyAlignment="1">
      <alignment horizontal="left" vertical="center" shrinkToFit="1"/>
    </xf>
    <xf numFmtId="176" fontId="61" fillId="33" borderId="14" xfId="0" applyNumberFormat="1" applyFont="1" applyFill="1" applyBorder="1" applyAlignment="1">
      <alignment horizontal="left" vertical="center" shrinkToFit="1"/>
    </xf>
    <xf numFmtId="176" fontId="61" fillId="33" borderId="0" xfId="0" applyNumberFormat="1" applyFont="1" applyFill="1" applyBorder="1" applyAlignment="1">
      <alignment horizontal="left" vertical="center" shrinkToFit="1"/>
    </xf>
    <xf numFmtId="176" fontId="61" fillId="33" borderId="30" xfId="0" applyNumberFormat="1" applyFont="1" applyFill="1" applyBorder="1" applyAlignment="1">
      <alignment horizontal="left" vertical="center" shrinkToFit="1"/>
    </xf>
    <xf numFmtId="176" fontId="86" fillId="33" borderId="10" xfId="0" applyNumberFormat="1" applyFont="1" applyFill="1" applyBorder="1" applyAlignment="1">
      <alignment horizontal="left" vertical="center"/>
    </xf>
    <xf numFmtId="176" fontId="86" fillId="33" borderId="12" xfId="0" applyNumberFormat="1" applyFont="1" applyFill="1" applyBorder="1" applyAlignment="1">
      <alignment horizontal="left" vertical="center"/>
    </xf>
    <xf numFmtId="176" fontId="86" fillId="33" borderId="10" xfId="0" applyNumberFormat="1" applyFont="1" applyFill="1" applyBorder="1" applyAlignment="1">
      <alignment horizontal="left" vertical="center" shrinkToFit="1"/>
    </xf>
    <xf numFmtId="176" fontId="86" fillId="33" borderId="12" xfId="0" applyNumberFormat="1" applyFont="1" applyFill="1" applyBorder="1" applyAlignment="1">
      <alignment horizontal="left" vertical="center" shrinkToFit="1"/>
    </xf>
    <xf numFmtId="176" fontId="86" fillId="33" borderId="10" xfId="0" applyNumberFormat="1" applyFont="1" applyFill="1" applyBorder="1" applyAlignment="1">
      <alignment horizontal="left" vertical="center" wrapText="1"/>
    </xf>
    <xf numFmtId="176" fontId="86" fillId="33" borderId="12" xfId="0" applyNumberFormat="1" applyFont="1" applyFill="1" applyBorder="1" applyAlignment="1">
      <alignment horizontal="left" vertical="center" wrapText="1"/>
    </xf>
    <xf numFmtId="176" fontId="61" fillId="33" borderId="14" xfId="0" applyNumberFormat="1" applyFont="1" applyFill="1" applyBorder="1" applyAlignment="1">
      <alignment horizontal="left" vertical="center" wrapText="1"/>
    </xf>
    <xf numFmtId="176" fontId="61" fillId="33" borderId="0" xfId="0" applyNumberFormat="1" applyFont="1" applyFill="1" applyBorder="1" applyAlignment="1">
      <alignment horizontal="left" vertical="center" wrapText="1"/>
    </xf>
    <xf numFmtId="176" fontId="61" fillId="33" borderId="30" xfId="0" applyNumberFormat="1" applyFont="1" applyFill="1" applyBorder="1" applyAlignment="1">
      <alignment horizontal="left" vertical="center" wrapText="1"/>
    </xf>
    <xf numFmtId="176" fontId="61" fillId="33" borderId="36" xfId="0" applyNumberFormat="1" applyFont="1" applyFill="1" applyBorder="1" applyAlignment="1">
      <alignment horizontal="left" vertical="center"/>
    </xf>
    <xf numFmtId="176" fontId="61" fillId="33" borderId="37" xfId="0" applyNumberFormat="1" applyFont="1" applyFill="1" applyBorder="1" applyAlignment="1">
      <alignment horizontal="left" vertical="center"/>
    </xf>
    <xf numFmtId="176" fontId="61" fillId="33" borderId="24" xfId="0" applyNumberFormat="1" applyFont="1" applyFill="1" applyBorder="1" applyAlignment="1">
      <alignment horizontal="left" vertical="center"/>
    </xf>
    <xf numFmtId="176" fontId="61" fillId="34" borderId="18" xfId="0" applyNumberFormat="1" applyFont="1" applyFill="1" applyBorder="1" applyAlignment="1">
      <alignment horizontal="center" vertical="center" textRotation="255"/>
    </xf>
    <xf numFmtId="176" fontId="61" fillId="34" borderId="20" xfId="0" applyNumberFormat="1" applyFont="1" applyFill="1" applyBorder="1" applyAlignment="1">
      <alignment horizontal="center" vertical="center" textRotation="255"/>
    </xf>
    <xf numFmtId="176" fontId="61" fillId="34" borderId="14" xfId="0" applyNumberFormat="1" applyFont="1" applyFill="1" applyBorder="1" applyAlignment="1">
      <alignment horizontal="center" vertical="center" textRotation="255"/>
    </xf>
    <xf numFmtId="176" fontId="86" fillId="33" borderId="10" xfId="0" applyNumberFormat="1" applyFont="1" applyFill="1" applyBorder="1" applyAlignment="1">
      <alignment vertical="center"/>
    </xf>
    <xf numFmtId="176" fontId="86" fillId="33" borderId="12" xfId="0" applyNumberFormat="1" applyFont="1" applyFill="1" applyBorder="1" applyAlignment="1">
      <alignment vertical="center"/>
    </xf>
    <xf numFmtId="176" fontId="86" fillId="33" borderId="19" xfId="0" applyNumberFormat="1" applyFont="1" applyFill="1" applyBorder="1" applyAlignment="1">
      <alignment vertical="center"/>
    </xf>
    <xf numFmtId="176" fontId="86" fillId="33" borderId="29" xfId="0" applyNumberFormat="1" applyFont="1" applyFill="1" applyBorder="1" applyAlignment="1">
      <alignment vertical="center"/>
    </xf>
    <xf numFmtId="176" fontId="61" fillId="33" borderId="19" xfId="0" applyNumberFormat="1" applyFont="1" applyFill="1" applyBorder="1" applyAlignment="1">
      <alignment horizontal="left" vertical="center"/>
    </xf>
    <xf numFmtId="176" fontId="61" fillId="33" borderId="17" xfId="0" applyNumberFormat="1" applyFont="1" applyFill="1" applyBorder="1" applyAlignment="1">
      <alignment horizontal="left" vertical="center"/>
    </xf>
    <xf numFmtId="176" fontId="61" fillId="33" borderId="29" xfId="0" applyNumberFormat="1" applyFont="1" applyFill="1" applyBorder="1" applyAlignment="1">
      <alignment horizontal="left" vertical="center"/>
    </xf>
    <xf numFmtId="176" fontId="86" fillId="33" borderId="10" xfId="0" applyNumberFormat="1" applyFont="1" applyFill="1" applyBorder="1" applyAlignment="1">
      <alignment horizontal="left" vertical="top"/>
    </xf>
    <xf numFmtId="176" fontId="86" fillId="33" borderId="12" xfId="0" applyNumberFormat="1" applyFont="1" applyFill="1" applyBorder="1" applyAlignment="1">
      <alignment horizontal="left" vertical="top"/>
    </xf>
    <xf numFmtId="176" fontId="86" fillId="33" borderId="10" xfId="0" applyNumberFormat="1" applyFont="1" applyFill="1" applyBorder="1" applyAlignment="1">
      <alignment vertical="center" shrinkToFit="1"/>
    </xf>
    <xf numFmtId="176" fontId="86" fillId="33" borderId="12" xfId="0" applyNumberFormat="1" applyFont="1" applyFill="1" applyBorder="1" applyAlignment="1">
      <alignment vertical="center" shrinkToFit="1"/>
    </xf>
    <xf numFmtId="0" fontId="61" fillId="33" borderId="35" xfId="0" applyFont="1" applyFill="1" applyBorder="1" applyAlignment="1">
      <alignment vertical="center" shrinkToFit="1"/>
    </xf>
    <xf numFmtId="0" fontId="61" fillId="33" borderId="22" xfId="0" applyFont="1" applyFill="1" applyBorder="1" applyAlignment="1">
      <alignment vertical="center" shrinkToFit="1"/>
    </xf>
    <xf numFmtId="0" fontId="61" fillId="33" borderId="18" xfId="0" applyFont="1" applyFill="1" applyBorder="1" applyAlignment="1">
      <alignment horizontal="center" vertical="center" wrapText="1"/>
    </xf>
    <xf numFmtId="0" fontId="61" fillId="33" borderId="20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left" vertical="center" shrinkToFit="1"/>
    </xf>
    <xf numFmtId="0" fontId="61" fillId="33" borderId="11" xfId="0" applyFont="1" applyFill="1" applyBorder="1" applyAlignment="1">
      <alignment horizontal="left" vertical="center" shrinkToFit="1"/>
    </xf>
    <xf numFmtId="0" fontId="61" fillId="33" borderId="12" xfId="0" applyFont="1" applyFill="1" applyBorder="1" applyAlignment="1">
      <alignment horizontal="left" vertical="center" shrinkToFit="1"/>
    </xf>
    <xf numFmtId="0" fontId="61" fillId="34" borderId="10" xfId="0" applyFont="1" applyFill="1" applyBorder="1" applyAlignment="1">
      <alignment horizontal="left" vertical="center"/>
    </xf>
    <xf numFmtId="0" fontId="61" fillId="34" borderId="11" xfId="0" applyFont="1" applyFill="1" applyBorder="1" applyAlignment="1">
      <alignment horizontal="left" vertical="center"/>
    </xf>
    <xf numFmtId="0" fontId="61" fillId="34" borderId="12" xfId="0" applyFont="1" applyFill="1" applyBorder="1" applyAlignment="1">
      <alignment horizontal="left" vertical="center"/>
    </xf>
    <xf numFmtId="176" fontId="61" fillId="34" borderId="18" xfId="0" applyNumberFormat="1" applyFont="1" applyFill="1" applyBorder="1" applyAlignment="1">
      <alignment horizontal="center" vertical="center" textRotation="255" wrapText="1"/>
    </xf>
    <xf numFmtId="176" fontId="61" fillId="34" borderId="20" xfId="0" applyNumberFormat="1" applyFont="1" applyFill="1" applyBorder="1" applyAlignment="1">
      <alignment horizontal="center" vertical="center" textRotation="255" wrapText="1"/>
    </xf>
    <xf numFmtId="176" fontId="61" fillId="34" borderId="15" xfId="0" applyNumberFormat="1" applyFont="1" applyFill="1" applyBorder="1" applyAlignment="1">
      <alignment horizontal="center" vertical="center" textRotation="255" wrapText="1"/>
    </xf>
    <xf numFmtId="0" fontId="86" fillId="33" borderId="10" xfId="0" applyFont="1" applyFill="1" applyBorder="1" applyAlignment="1">
      <alignment vertical="center" shrinkToFit="1"/>
    </xf>
    <xf numFmtId="0" fontId="86" fillId="33" borderId="12" xfId="0" applyFont="1" applyFill="1" applyBorder="1" applyAlignment="1">
      <alignment vertical="center" shrinkToFit="1"/>
    </xf>
    <xf numFmtId="0" fontId="61" fillId="33" borderId="19" xfId="0" applyFont="1" applyFill="1" applyBorder="1" applyAlignment="1">
      <alignment horizontal="left" vertical="center" shrinkToFit="1"/>
    </xf>
    <xf numFmtId="0" fontId="61" fillId="33" borderId="17" xfId="0" applyFont="1" applyFill="1" applyBorder="1" applyAlignment="1">
      <alignment horizontal="left" vertical="center" shrinkToFit="1"/>
    </xf>
    <xf numFmtId="0" fontId="61" fillId="33" borderId="29" xfId="0" applyFont="1" applyFill="1" applyBorder="1" applyAlignment="1">
      <alignment horizontal="left" vertical="center" shrinkToFit="1"/>
    </xf>
    <xf numFmtId="0" fontId="86" fillId="33" borderId="19" xfId="0" applyFont="1" applyFill="1" applyBorder="1" applyAlignment="1">
      <alignment vertical="center" shrinkToFit="1"/>
    </xf>
    <xf numFmtId="0" fontId="86" fillId="33" borderId="29" xfId="0" applyFont="1" applyFill="1" applyBorder="1" applyAlignment="1">
      <alignment vertical="center" shrinkToFit="1"/>
    </xf>
    <xf numFmtId="0" fontId="61" fillId="33" borderId="35" xfId="0" applyFont="1" applyFill="1" applyBorder="1" applyAlignment="1">
      <alignment horizontal="center" vertical="center" shrinkToFit="1"/>
    </xf>
    <xf numFmtId="0" fontId="61" fillId="33" borderId="22" xfId="0" applyFont="1" applyFill="1" applyBorder="1" applyAlignment="1">
      <alignment horizontal="center" vertical="center" shrinkToFit="1"/>
    </xf>
    <xf numFmtId="0" fontId="61" fillId="33" borderId="14" xfId="0" applyFont="1" applyFill="1" applyBorder="1" applyAlignment="1">
      <alignment horizontal="left" vertical="center" shrinkToFit="1"/>
    </xf>
    <xf numFmtId="0" fontId="61" fillId="33" borderId="0" xfId="0" applyFont="1" applyFill="1" applyBorder="1" applyAlignment="1">
      <alignment horizontal="left" vertical="center" shrinkToFit="1"/>
    </xf>
    <xf numFmtId="0" fontId="61" fillId="33" borderId="30" xfId="0" applyFont="1" applyFill="1" applyBorder="1" applyAlignment="1">
      <alignment horizontal="left" vertical="center" shrinkToFit="1"/>
    </xf>
    <xf numFmtId="176" fontId="61" fillId="34" borderId="10" xfId="0" applyNumberFormat="1" applyFont="1" applyFill="1" applyBorder="1" applyAlignment="1">
      <alignment horizontal="left" vertical="center"/>
    </xf>
    <xf numFmtId="176" fontId="61" fillId="34" borderId="11" xfId="0" applyNumberFormat="1" applyFont="1" applyFill="1" applyBorder="1" applyAlignment="1">
      <alignment horizontal="left" vertical="center"/>
    </xf>
    <xf numFmtId="176" fontId="61" fillId="34" borderId="12" xfId="0" applyNumberFormat="1" applyFont="1" applyFill="1" applyBorder="1" applyAlignment="1">
      <alignment horizontal="left" vertical="center"/>
    </xf>
    <xf numFmtId="0" fontId="61" fillId="33" borderId="10" xfId="0" applyFont="1" applyFill="1" applyBorder="1" applyAlignment="1">
      <alignment horizontal="left" vertical="center"/>
    </xf>
    <xf numFmtId="0" fontId="61" fillId="33" borderId="11" xfId="0" applyFont="1" applyFill="1" applyBorder="1" applyAlignment="1">
      <alignment horizontal="left" vertical="center"/>
    </xf>
    <xf numFmtId="0" fontId="61" fillId="33" borderId="12" xfId="0" applyFont="1" applyFill="1" applyBorder="1" applyAlignment="1">
      <alignment horizontal="left" vertical="center"/>
    </xf>
    <xf numFmtId="176" fontId="61" fillId="34" borderId="11" xfId="0" applyNumberFormat="1" applyFont="1" applyFill="1" applyBorder="1" applyAlignment="1">
      <alignment vertical="center" shrinkToFit="1"/>
    </xf>
    <xf numFmtId="176" fontId="61" fillId="34" borderId="19" xfId="0" applyNumberFormat="1" applyFont="1" applyFill="1" applyBorder="1" applyAlignment="1">
      <alignment vertical="center" shrinkToFit="1"/>
    </xf>
    <xf numFmtId="176" fontId="61" fillId="34" borderId="17" xfId="0" applyNumberFormat="1" applyFont="1" applyFill="1" applyBorder="1" applyAlignment="1">
      <alignment vertical="center" shrinkToFit="1"/>
    </xf>
    <xf numFmtId="176" fontId="61" fillId="34" borderId="29" xfId="0" applyNumberFormat="1" applyFont="1" applyFill="1" applyBorder="1" applyAlignment="1">
      <alignment vertical="center" shrinkToFit="1"/>
    </xf>
    <xf numFmtId="176" fontId="61" fillId="33" borderId="35" xfId="0" applyNumberFormat="1" applyFont="1" applyFill="1" applyBorder="1" applyAlignment="1">
      <alignment vertical="center" shrinkToFit="1"/>
    </xf>
    <xf numFmtId="176" fontId="61" fillId="33" borderId="22" xfId="0" applyNumberFormat="1" applyFont="1" applyFill="1" applyBorder="1" applyAlignment="1">
      <alignment vertical="center" shrinkToFit="1"/>
    </xf>
    <xf numFmtId="0" fontId="6" fillId="2" borderId="10" xfId="44" applyFill="1" applyBorder="1" applyAlignment="1" applyProtection="1">
      <alignment horizontal="left" vertical="center"/>
      <protection/>
    </xf>
    <xf numFmtId="0" fontId="6" fillId="2" borderId="11" xfId="44" applyFill="1" applyBorder="1" applyAlignment="1" applyProtection="1">
      <alignment horizontal="left" vertical="center"/>
      <protection/>
    </xf>
    <xf numFmtId="0" fontId="6" fillId="2" borderId="12" xfId="44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61" fillId="33" borderId="10" xfId="0" applyFont="1" applyFill="1" applyBorder="1" applyAlignment="1">
      <alignment horizontal="left"/>
    </xf>
    <xf numFmtId="0" fontId="61" fillId="33" borderId="11" xfId="0" applyFont="1" applyFill="1" applyBorder="1" applyAlignment="1">
      <alignment horizontal="left"/>
    </xf>
    <xf numFmtId="0" fontId="61" fillId="33" borderId="12" xfId="0" applyFont="1" applyFill="1" applyBorder="1" applyAlignment="1">
      <alignment horizontal="left"/>
    </xf>
    <xf numFmtId="0" fontId="77" fillId="0" borderId="10" xfId="0" applyFont="1" applyBorder="1" applyAlignment="1">
      <alignment horizontal="left" vertical="top"/>
    </xf>
    <xf numFmtId="0" fontId="77" fillId="0" borderId="11" xfId="0" applyFont="1" applyBorder="1" applyAlignment="1">
      <alignment horizontal="left" vertical="top"/>
    </xf>
    <xf numFmtId="0" fontId="77" fillId="0" borderId="12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61" fillId="33" borderId="10" xfId="0" applyFont="1" applyFill="1" applyBorder="1" applyAlignment="1">
      <alignment horizontal="left" wrapText="1"/>
    </xf>
    <xf numFmtId="0" fontId="61" fillId="33" borderId="11" xfId="0" applyFont="1" applyFill="1" applyBorder="1" applyAlignment="1">
      <alignment horizontal="left" wrapText="1"/>
    </xf>
    <xf numFmtId="0" fontId="61" fillId="33" borderId="12" xfId="0" applyFont="1" applyFill="1" applyBorder="1" applyAlignment="1">
      <alignment horizontal="left" wrapText="1"/>
    </xf>
    <xf numFmtId="176" fontId="61" fillId="34" borderId="13" xfId="0" applyNumberFormat="1" applyFont="1" applyFill="1" applyBorder="1" applyAlignment="1">
      <alignment horizontal="center" vertical="center" textRotation="255" wrapText="1"/>
    </xf>
    <xf numFmtId="0" fontId="67" fillId="0" borderId="21" xfId="0" applyFont="1" applyBorder="1" applyAlignment="1">
      <alignment horizontal="left"/>
    </xf>
    <xf numFmtId="176" fontId="61" fillId="34" borderId="16" xfId="0" applyNumberFormat="1" applyFont="1" applyFill="1" applyBorder="1" applyAlignment="1">
      <alignment horizontal="left" vertical="center" shrinkToFit="1"/>
    </xf>
    <xf numFmtId="176" fontId="61" fillId="34" borderId="13" xfId="0" applyNumberFormat="1" applyFont="1" applyFill="1" applyBorder="1" applyAlignment="1">
      <alignment horizontal="left" vertical="center" shrinkToFit="1"/>
    </xf>
    <xf numFmtId="176" fontId="61" fillId="34" borderId="19" xfId="0" applyNumberFormat="1" applyFont="1" applyFill="1" applyBorder="1" applyAlignment="1">
      <alignment horizontal="center" vertical="center" textRotation="255" shrinkToFit="1"/>
    </xf>
    <xf numFmtId="176" fontId="61" fillId="34" borderId="14" xfId="0" applyNumberFormat="1" applyFont="1" applyFill="1" applyBorder="1" applyAlignment="1">
      <alignment horizontal="center" vertical="center" textRotation="255" shrinkToFit="1"/>
    </xf>
    <xf numFmtId="176" fontId="61" fillId="34" borderId="15" xfId="0" applyNumberFormat="1" applyFont="1" applyFill="1" applyBorder="1" applyAlignment="1">
      <alignment horizontal="center" vertical="center" textRotation="255" shrinkToFit="1"/>
    </xf>
    <xf numFmtId="176" fontId="61" fillId="34" borderId="18" xfId="0" applyNumberFormat="1" applyFont="1" applyFill="1" applyBorder="1" applyAlignment="1">
      <alignment horizontal="center" vertical="center" textRotation="255" shrinkToFit="1"/>
    </xf>
    <xf numFmtId="176" fontId="61" fillId="34" borderId="20" xfId="0" applyNumberFormat="1" applyFont="1" applyFill="1" applyBorder="1" applyAlignment="1">
      <alignment horizontal="center" vertical="center" textRotation="255" shrinkToFit="1"/>
    </xf>
    <xf numFmtId="176" fontId="61" fillId="34" borderId="13" xfId="0" applyNumberFormat="1" applyFont="1" applyFill="1" applyBorder="1" applyAlignment="1">
      <alignment horizontal="left" vertical="center" wrapText="1" shrinkToFit="1"/>
    </xf>
    <xf numFmtId="176" fontId="61" fillId="34" borderId="18" xfId="0" applyNumberFormat="1" applyFont="1" applyFill="1" applyBorder="1" applyAlignment="1">
      <alignment horizontal="left" vertical="center" shrinkToFit="1"/>
    </xf>
    <xf numFmtId="176" fontId="61" fillId="33" borderId="38" xfId="0" applyNumberFormat="1" applyFont="1" applyFill="1" applyBorder="1" applyAlignment="1">
      <alignment horizontal="left" vertical="center" shrinkToFit="1"/>
    </xf>
    <xf numFmtId="176" fontId="61" fillId="33" borderId="23" xfId="0" applyNumberFormat="1" applyFont="1" applyFill="1" applyBorder="1" applyAlignment="1">
      <alignment horizontal="left" vertical="center" shrinkToFit="1"/>
    </xf>
    <xf numFmtId="176" fontId="61" fillId="34" borderId="35" xfId="0" applyNumberFormat="1" applyFont="1" applyFill="1" applyBorder="1" applyAlignment="1">
      <alignment horizontal="left" vertical="center" shrinkToFit="1"/>
    </xf>
    <xf numFmtId="176" fontId="61" fillId="34" borderId="22" xfId="0" applyNumberFormat="1" applyFont="1" applyFill="1" applyBorder="1" applyAlignment="1">
      <alignment horizontal="left" vertical="center" shrinkToFit="1"/>
    </xf>
    <xf numFmtId="0" fontId="77" fillId="0" borderId="10" xfId="0" applyFont="1" applyFill="1" applyBorder="1" applyAlignment="1">
      <alignment horizontal="left" vertical="center" wrapText="1"/>
    </xf>
    <xf numFmtId="0" fontId="77" fillId="0" borderId="11" xfId="0" applyFont="1" applyFill="1" applyBorder="1" applyAlignment="1">
      <alignment horizontal="left" vertical="center" wrapText="1"/>
    </xf>
    <xf numFmtId="0" fontId="77" fillId="0" borderId="12" xfId="0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vertical="center"/>
    </xf>
    <xf numFmtId="0" fontId="77" fillId="0" borderId="11" xfId="0" applyFont="1" applyFill="1" applyBorder="1" applyAlignment="1">
      <alignment vertical="center"/>
    </xf>
    <xf numFmtId="0" fontId="77" fillId="0" borderId="12" xfId="0" applyFont="1" applyFill="1" applyBorder="1" applyAlignment="1">
      <alignment vertical="center"/>
    </xf>
    <xf numFmtId="0" fontId="77" fillId="0" borderId="10" xfId="0" applyFont="1" applyFill="1" applyBorder="1" applyAlignment="1">
      <alignment horizontal="left" vertical="top" wrapText="1"/>
    </xf>
    <xf numFmtId="0" fontId="77" fillId="0" borderId="11" xfId="0" applyFont="1" applyFill="1" applyBorder="1" applyAlignment="1">
      <alignment horizontal="left" vertical="top" wrapText="1"/>
    </xf>
    <xf numFmtId="0" fontId="77" fillId="0" borderId="12" xfId="0" applyFont="1" applyFill="1" applyBorder="1" applyAlignment="1">
      <alignment horizontal="left" vertical="top" wrapText="1"/>
    </xf>
    <xf numFmtId="0" fontId="87" fillId="0" borderId="17" xfId="0" applyFont="1" applyFill="1" applyBorder="1" applyAlignment="1">
      <alignment vertical="center" shrinkToFit="1"/>
    </xf>
    <xf numFmtId="0" fontId="87" fillId="0" borderId="17" xfId="0" applyFont="1" applyBorder="1" applyAlignment="1">
      <alignment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5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13</xdr:col>
      <xdr:colOff>28575</xdr:colOff>
      <xdr:row>0</xdr:row>
      <xdr:rowOff>476250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9525" y="0"/>
          <a:ext cx="2647950" cy="47625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指定管理者制度導入施設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houbun/reiki/reiki_honbun/k201RG00000384.html" TargetMode="External" /><Relationship Id="rId2" Type="http://schemas.openxmlformats.org/officeDocument/2006/relationships/hyperlink" Target="http://www.pref.osaka.lg.jp/houbun/reiki/reiki_honbun/k201RG00001169.html" TargetMode="External" /><Relationship Id="rId3" Type="http://schemas.openxmlformats.org/officeDocument/2006/relationships/hyperlink" Target="http://www.osaka-midori.jp/mori/" TargetMode="External" /><Relationship Id="rId4" Type="http://schemas.openxmlformats.org/officeDocument/2006/relationships/hyperlink" Target="http://www.pref.osaka.lg.jp/midorikikaku/" TargetMode="External" /><Relationship Id="rId5" Type="http://schemas.openxmlformats.org/officeDocument/2006/relationships/hyperlink" Target="https://www.pref.osaka.lg.jp/houbun/reiki/reiki_honbun/k201RG00002221.html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osaka.lg.jp/attach/17834/00406528/R02_z10-21fuminnnomoori.xlsx" TargetMode="External" /><Relationship Id="rId2" Type="http://schemas.openxmlformats.org/officeDocument/2006/relationships/hyperlink" Target="https://www.pref.osaka.lg.jp/attach/17834/00458249/R04_z10-21fuminnnomoori.xlsx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9"/>
  <sheetViews>
    <sheetView tabSelected="1" view="pageBreakPreview" zoomScaleSheetLayoutView="100" zoomScalePageLayoutView="0" workbookViewId="0" topLeftCell="A11">
      <selection activeCell="K18" sqref="K18:AR18"/>
    </sheetView>
  </sheetViews>
  <sheetFormatPr defaultColWidth="2.57421875" defaultRowHeight="15"/>
  <cols>
    <col min="1" max="2" width="3.57421875" style="99" customWidth="1"/>
    <col min="3" max="9" width="2.57421875" style="99" customWidth="1"/>
    <col min="10" max="10" width="6.57421875" style="99" customWidth="1"/>
    <col min="11" max="43" width="2.57421875" style="99" customWidth="1"/>
    <col min="44" max="44" width="3.57421875" style="99" customWidth="1"/>
    <col min="45" max="16384" width="2.57421875" style="99" customWidth="1"/>
  </cols>
  <sheetData>
    <row r="1" spans="1:44" s="98" customFormat="1" ht="39.75" customHeight="1">
      <c r="A1" s="241" t="s">
        <v>89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</row>
    <row r="2" spans="1:44" s="98" customFormat="1" ht="14.25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</row>
    <row r="3" spans="1:44" s="98" customFormat="1" ht="56.25" customHeight="1">
      <c r="A3" s="244" t="s">
        <v>90</v>
      </c>
      <c r="B3" s="245"/>
      <c r="C3" s="245"/>
      <c r="D3" s="245"/>
      <c r="E3" s="246"/>
      <c r="F3" s="247" t="s">
        <v>159</v>
      </c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9" t="s">
        <v>166</v>
      </c>
      <c r="T3" s="250"/>
      <c r="U3" s="250"/>
      <c r="V3" s="250"/>
      <c r="W3" s="251"/>
      <c r="X3" s="252" t="s">
        <v>160</v>
      </c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3"/>
      <c r="AL3" s="253"/>
      <c r="AM3" s="253"/>
      <c r="AN3" s="253"/>
      <c r="AO3" s="253"/>
      <c r="AP3" s="253"/>
      <c r="AQ3" s="253"/>
      <c r="AR3" s="253"/>
    </row>
    <row r="4" spans="1:44" s="98" customFormat="1" ht="1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</row>
    <row r="5" spans="1:44" s="98" customFormat="1" ht="20.25" customHeight="1">
      <c r="A5" s="176" t="s">
        <v>200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</row>
    <row r="6" spans="1:44" s="98" customFormat="1" ht="35.25" customHeight="1">
      <c r="A6" s="169" t="s">
        <v>91</v>
      </c>
      <c r="B6" s="169"/>
      <c r="C6" s="169"/>
      <c r="D6" s="169"/>
      <c r="E6" s="169"/>
      <c r="F6" s="169"/>
      <c r="G6" s="169"/>
      <c r="H6" s="169"/>
      <c r="I6" s="169"/>
      <c r="J6" s="169"/>
      <c r="K6" s="239" t="s">
        <v>162</v>
      </c>
      <c r="L6" s="240"/>
      <c r="M6" s="240"/>
      <c r="N6" s="240"/>
      <c r="O6" s="240"/>
      <c r="P6" s="240"/>
      <c r="Q6" s="240"/>
      <c r="R6" s="240"/>
      <c r="S6" s="240"/>
      <c r="T6" s="240"/>
      <c r="U6" s="240" t="s">
        <v>161</v>
      </c>
      <c r="V6" s="240"/>
      <c r="W6" s="240"/>
      <c r="X6" s="240"/>
      <c r="Y6" s="240"/>
      <c r="Z6" s="240"/>
      <c r="AA6" s="240"/>
      <c r="AB6" s="240"/>
      <c r="AC6" s="240"/>
      <c r="AD6" s="240"/>
      <c r="AE6" s="100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2"/>
    </row>
    <row r="7" spans="1:44" s="98" customFormat="1" ht="35.25" customHeight="1">
      <c r="A7" s="169" t="s">
        <v>167</v>
      </c>
      <c r="B7" s="169"/>
      <c r="C7" s="169"/>
      <c r="D7" s="169"/>
      <c r="E7" s="169"/>
      <c r="F7" s="169"/>
      <c r="G7" s="169"/>
      <c r="H7" s="169"/>
      <c r="I7" s="169"/>
      <c r="J7" s="169"/>
      <c r="K7" s="213" t="s">
        <v>168</v>
      </c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2"/>
    </row>
    <row r="8" spans="1:44" s="98" customFormat="1" ht="35.25" customHeight="1">
      <c r="A8" s="236" t="s">
        <v>177</v>
      </c>
      <c r="B8" s="236"/>
      <c r="C8" s="236"/>
      <c r="D8" s="236"/>
      <c r="E8" s="236"/>
      <c r="F8" s="236"/>
      <c r="G8" s="236"/>
      <c r="H8" s="236"/>
      <c r="I8" s="236"/>
      <c r="J8" s="236"/>
      <c r="K8" s="237" t="s">
        <v>204</v>
      </c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08"/>
      <c r="AP8" s="208"/>
      <c r="AQ8" s="208"/>
      <c r="AR8" s="209"/>
    </row>
    <row r="9" spans="1:44" s="98" customFormat="1" ht="35.25" customHeight="1">
      <c r="A9" s="178" t="s">
        <v>92</v>
      </c>
      <c r="B9" s="178"/>
      <c r="C9" s="178"/>
      <c r="D9" s="178"/>
      <c r="E9" s="178"/>
      <c r="F9" s="178"/>
      <c r="G9" s="178"/>
      <c r="H9" s="178"/>
      <c r="I9" s="178"/>
      <c r="J9" s="178"/>
      <c r="K9" s="206" t="s">
        <v>192</v>
      </c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8"/>
      <c r="AP9" s="208"/>
      <c r="AQ9" s="208"/>
      <c r="AR9" s="209"/>
    </row>
    <row r="10" spans="1:44" s="98" customFormat="1" ht="35.25" customHeight="1">
      <c r="A10" s="178" t="s">
        <v>93</v>
      </c>
      <c r="B10" s="178"/>
      <c r="C10" s="178"/>
      <c r="D10" s="178"/>
      <c r="E10" s="178"/>
      <c r="F10" s="178"/>
      <c r="G10" s="178"/>
      <c r="H10" s="178"/>
      <c r="I10" s="178"/>
      <c r="J10" s="178"/>
      <c r="K10" s="206" t="s">
        <v>180</v>
      </c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8"/>
      <c r="AP10" s="208"/>
      <c r="AQ10" s="208"/>
      <c r="AR10" s="209"/>
    </row>
    <row r="11" spans="1:44" s="98" customFormat="1" ht="35.25" customHeight="1">
      <c r="A11" s="178" t="s">
        <v>94</v>
      </c>
      <c r="B11" s="178"/>
      <c r="C11" s="178"/>
      <c r="D11" s="178"/>
      <c r="E11" s="178"/>
      <c r="F11" s="178"/>
      <c r="G11" s="178"/>
      <c r="H11" s="178"/>
      <c r="I11" s="178"/>
      <c r="J11" s="178"/>
      <c r="K11" s="206" t="s">
        <v>181</v>
      </c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8"/>
      <c r="AP11" s="208"/>
      <c r="AQ11" s="208"/>
      <c r="AR11" s="209"/>
    </row>
    <row r="12" spans="1:44" s="98" customFormat="1" ht="35.25" customHeight="1">
      <c r="A12" s="178" t="s">
        <v>95</v>
      </c>
      <c r="B12" s="178"/>
      <c r="C12" s="178"/>
      <c r="D12" s="178"/>
      <c r="E12" s="178"/>
      <c r="F12" s="178"/>
      <c r="G12" s="178"/>
      <c r="H12" s="178"/>
      <c r="I12" s="178"/>
      <c r="J12" s="178"/>
      <c r="K12" s="206" t="s">
        <v>182</v>
      </c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8"/>
      <c r="AP12" s="208"/>
      <c r="AQ12" s="208"/>
      <c r="AR12" s="209"/>
    </row>
    <row r="13" spans="1:44" s="98" customFormat="1" ht="35.25" customHeight="1">
      <c r="A13" s="178" t="s">
        <v>96</v>
      </c>
      <c r="B13" s="178"/>
      <c r="C13" s="178"/>
      <c r="D13" s="178"/>
      <c r="E13" s="178"/>
      <c r="F13" s="178"/>
      <c r="G13" s="178"/>
      <c r="H13" s="178"/>
      <c r="I13" s="178"/>
      <c r="J13" s="178"/>
      <c r="K13" s="235" t="s">
        <v>183</v>
      </c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8"/>
      <c r="AP13" s="208"/>
      <c r="AQ13" s="208"/>
      <c r="AR13" s="209"/>
    </row>
    <row r="14" spans="1:44" s="98" customFormat="1" ht="15" customHeight="1">
      <c r="A14" s="183" t="s">
        <v>97</v>
      </c>
      <c r="B14" s="184"/>
      <c r="C14" s="184"/>
      <c r="D14" s="184"/>
      <c r="E14" s="184"/>
      <c r="F14" s="184"/>
      <c r="G14" s="184"/>
      <c r="H14" s="184"/>
      <c r="I14" s="184"/>
      <c r="J14" s="185"/>
      <c r="K14" s="228" t="s">
        <v>98</v>
      </c>
      <c r="L14" s="229"/>
      <c r="M14" s="229"/>
      <c r="N14" s="229"/>
      <c r="O14" s="229"/>
      <c r="P14" s="229"/>
      <c r="Q14" s="230"/>
      <c r="R14" s="220" t="s">
        <v>99</v>
      </c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197"/>
      <c r="AQ14" s="198"/>
      <c r="AR14" s="199"/>
    </row>
    <row r="15" spans="1:44" s="98" customFormat="1" ht="15" customHeight="1">
      <c r="A15" s="194"/>
      <c r="B15" s="195"/>
      <c r="C15" s="195"/>
      <c r="D15" s="195"/>
      <c r="E15" s="195"/>
      <c r="F15" s="195"/>
      <c r="G15" s="195"/>
      <c r="H15" s="195"/>
      <c r="I15" s="195"/>
      <c r="J15" s="196"/>
      <c r="K15" s="231"/>
      <c r="L15" s="232"/>
      <c r="M15" s="232"/>
      <c r="N15" s="232"/>
      <c r="O15" s="232"/>
      <c r="P15" s="232"/>
      <c r="Q15" s="233"/>
      <c r="R15" s="220" t="s">
        <v>100</v>
      </c>
      <c r="S15" s="220"/>
      <c r="T15" s="220"/>
      <c r="U15" s="220"/>
      <c r="V15" s="220"/>
      <c r="W15" s="220"/>
      <c r="X15" s="220" t="s">
        <v>101</v>
      </c>
      <c r="Y15" s="220"/>
      <c r="Z15" s="220"/>
      <c r="AA15" s="220"/>
      <c r="AB15" s="220"/>
      <c r="AC15" s="220"/>
      <c r="AD15" s="220" t="s">
        <v>13</v>
      </c>
      <c r="AE15" s="220"/>
      <c r="AF15" s="220"/>
      <c r="AG15" s="220"/>
      <c r="AH15" s="220"/>
      <c r="AI15" s="220"/>
      <c r="AJ15" s="220" t="s">
        <v>102</v>
      </c>
      <c r="AK15" s="220"/>
      <c r="AL15" s="220"/>
      <c r="AM15" s="220"/>
      <c r="AN15" s="220"/>
      <c r="AO15" s="220"/>
      <c r="AP15" s="200"/>
      <c r="AQ15" s="201"/>
      <c r="AR15" s="202"/>
    </row>
    <row r="16" spans="1:44" s="98" customFormat="1" ht="15" customHeight="1">
      <c r="A16" s="223"/>
      <c r="B16" s="224"/>
      <c r="C16" s="224"/>
      <c r="D16" s="224"/>
      <c r="E16" s="224"/>
      <c r="F16" s="224"/>
      <c r="G16" s="224"/>
      <c r="H16" s="224"/>
      <c r="I16" s="224"/>
      <c r="J16" s="225"/>
      <c r="K16" s="226">
        <v>8</v>
      </c>
      <c r="L16" s="227"/>
      <c r="M16" s="227"/>
      <c r="N16" s="227"/>
      <c r="O16" s="227"/>
      <c r="P16" s="212" t="s">
        <v>169</v>
      </c>
      <c r="Q16" s="188"/>
      <c r="R16" s="221">
        <v>0</v>
      </c>
      <c r="S16" s="222"/>
      <c r="T16" s="222"/>
      <c r="U16" s="222"/>
      <c r="V16" s="212" t="s">
        <v>169</v>
      </c>
      <c r="W16" s="188"/>
      <c r="X16" s="221">
        <v>0</v>
      </c>
      <c r="Y16" s="222"/>
      <c r="Z16" s="222"/>
      <c r="AA16" s="222"/>
      <c r="AB16" s="212" t="s">
        <v>169</v>
      </c>
      <c r="AC16" s="188"/>
      <c r="AD16" s="221">
        <v>0</v>
      </c>
      <c r="AE16" s="222"/>
      <c r="AF16" s="222"/>
      <c r="AG16" s="222"/>
      <c r="AH16" s="212" t="s">
        <v>169</v>
      </c>
      <c r="AI16" s="188"/>
      <c r="AJ16" s="221">
        <v>8</v>
      </c>
      <c r="AK16" s="222"/>
      <c r="AL16" s="222"/>
      <c r="AM16" s="222"/>
      <c r="AN16" s="212" t="s">
        <v>169</v>
      </c>
      <c r="AO16" s="188"/>
      <c r="AP16" s="203"/>
      <c r="AQ16" s="204"/>
      <c r="AR16" s="205"/>
    </row>
    <row r="17" spans="1:44" s="98" customFormat="1" ht="19.5" customHeight="1">
      <c r="A17" s="183" t="s">
        <v>103</v>
      </c>
      <c r="B17" s="184"/>
      <c r="C17" s="184"/>
      <c r="D17" s="184"/>
      <c r="E17" s="184"/>
      <c r="F17" s="184"/>
      <c r="G17" s="184"/>
      <c r="H17" s="184"/>
      <c r="I17" s="184"/>
      <c r="J17" s="185"/>
      <c r="K17" s="214" t="s">
        <v>201</v>
      </c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6"/>
    </row>
    <row r="18" spans="1:44" s="98" customFormat="1" ht="36.75" customHeight="1">
      <c r="A18" s="194"/>
      <c r="B18" s="195"/>
      <c r="C18" s="195"/>
      <c r="D18" s="195"/>
      <c r="E18" s="195"/>
      <c r="F18" s="195"/>
      <c r="G18" s="195"/>
      <c r="H18" s="195"/>
      <c r="I18" s="195"/>
      <c r="J18" s="196"/>
      <c r="K18" s="217" t="s">
        <v>213</v>
      </c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9"/>
    </row>
    <row r="19" spans="1:44" s="98" customFormat="1" ht="35.25" customHeight="1">
      <c r="A19" s="183" t="s">
        <v>104</v>
      </c>
      <c r="B19" s="184"/>
      <c r="C19" s="184"/>
      <c r="D19" s="184"/>
      <c r="E19" s="184"/>
      <c r="F19" s="184"/>
      <c r="G19" s="184"/>
      <c r="H19" s="184"/>
      <c r="I19" s="184"/>
      <c r="J19" s="185"/>
      <c r="K19" s="206" t="s">
        <v>170</v>
      </c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8"/>
      <c r="AP19" s="208"/>
      <c r="AQ19" s="208"/>
      <c r="AR19" s="209"/>
    </row>
    <row r="20" spans="1:44" s="98" customFormat="1" ht="46.5" customHeight="1">
      <c r="A20" s="178" t="s">
        <v>105</v>
      </c>
      <c r="B20" s="178"/>
      <c r="C20" s="178"/>
      <c r="D20" s="178"/>
      <c r="E20" s="178"/>
      <c r="F20" s="178"/>
      <c r="G20" s="178"/>
      <c r="H20" s="178"/>
      <c r="I20" s="178"/>
      <c r="J20" s="178"/>
      <c r="K20" s="206" t="s">
        <v>171</v>
      </c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8"/>
      <c r="AP20" s="208"/>
      <c r="AQ20" s="208"/>
      <c r="AR20" s="209"/>
    </row>
    <row r="21" spans="1:44" s="98" customFormat="1" ht="18">
      <c r="A21" s="183" t="s">
        <v>106</v>
      </c>
      <c r="B21" s="184"/>
      <c r="C21" s="184"/>
      <c r="D21" s="184"/>
      <c r="E21" s="184"/>
      <c r="F21" s="184"/>
      <c r="G21" s="184"/>
      <c r="H21" s="184"/>
      <c r="I21" s="184"/>
      <c r="J21" s="185"/>
      <c r="K21" s="191" t="s">
        <v>107</v>
      </c>
      <c r="L21" s="192"/>
      <c r="M21" s="192"/>
      <c r="N21" s="192"/>
      <c r="O21" s="192"/>
      <c r="P21" s="192"/>
      <c r="Q21" s="192"/>
      <c r="R21" s="193"/>
      <c r="S21" s="191" t="s">
        <v>178</v>
      </c>
      <c r="T21" s="192"/>
      <c r="U21" s="192"/>
      <c r="V21" s="192"/>
      <c r="W21" s="193"/>
      <c r="X21" s="191" t="s">
        <v>172</v>
      </c>
      <c r="Y21" s="192"/>
      <c r="Z21" s="192"/>
      <c r="AA21" s="192"/>
      <c r="AB21" s="193"/>
      <c r="AC21" s="191" t="s">
        <v>179</v>
      </c>
      <c r="AD21" s="192"/>
      <c r="AE21" s="192"/>
      <c r="AF21" s="192"/>
      <c r="AG21" s="193"/>
      <c r="AH21" s="191" t="s">
        <v>209</v>
      </c>
      <c r="AI21" s="192"/>
      <c r="AJ21" s="192"/>
      <c r="AK21" s="192"/>
      <c r="AL21" s="193"/>
      <c r="AM21" s="191" t="s">
        <v>202</v>
      </c>
      <c r="AN21" s="192"/>
      <c r="AO21" s="192"/>
      <c r="AP21" s="192"/>
      <c r="AQ21" s="193"/>
      <c r="AR21" s="103"/>
    </row>
    <row r="22" spans="1:44" s="98" customFormat="1" ht="33" customHeight="1">
      <c r="A22" s="194"/>
      <c r="B22" s="195"/>
      <c r="C22" s="195"/>
      <c r="D22" s="195"/>
      <c r="E22" s="195"/>
      <c r="F22" s="195"/>
      <c r="G22" s="195"/>
      <c r="H22" s="195"/>
      <c r="I22" s="195"/>
      <c r="J22" s="196"/>
      <c r="K22" s="186" t="s">
        <v>176</v>
      </c>
      <c r="L22" s="187"/>
      <c r="M22" s="187"/>
      <c r="N22" s="187"/>
      <c r="O22" s="187"/>
      <c r="P22" s="187"/>
      <c r="Q22" s="187"/>
      <c r="R22" s="188"/>
      <c r="S22" s="210">
        <v>80247</v>
      </c>
      <c r="T22" s="211"/>
      <c r="U22" s="211"/>
      <c r="V22" s="211"/>
      <c r="W22" s="104" t="s">
        <v>173</v>
      </c>
      <c r="X22" s="173">
        <v>53140</v>
      </c>
      <c r="Y22" s="174"/>
      <c r="Z22" s="174"/>
      <c r="AA22" s="174"/>
      <c r="AB22" s="104" t="s">
        <v>173</v>
      </c>
      <c r="AC22" s="173">
        <v>44249</v>
      </c>
      <c r="AD22" s="174"/>
      <c r="AE22" s="174"/>
      <c r="AF22" s="174"/>
      <c r="AG22" s="104" t="s">
        <v>173</v>
      </c>
      <c r="AH22" s="173">
        <v>42403</v>
      </c>
      <c r="AI22" s="174"/>
      <c r="AJ22" s="174"/>
      <c r="AK22" s="174"/>
      <c r="AL22" s="104" t="s">
        <v>173</v>
      </c>
      <c r="AM22" s="173">
        <v>48750</v>
      </c>
      <c r="AN22" s="174"/>
      <c r="AO22" s="174"/>
      <c r="AP22" s="174"/>
      <c r="AQ22" s="104" t="s">
        <v>173</v>
      </c>
      <c r="AR22" s="105"/>
    </row>
    <row r="23" spans="1:44" s="98" customFormat="1" ht="30.75" customHeight="1">
      <c r="A23" s="194"/>
      <c r="B23" s="195"/>
      <c r="C23" s="195"/>
      <c r="D23" s="195"/>
      <c r="E23" s="195"/>
      <c r="F23" s="195"/>
      <c r="G23" s="195"/>
      <c r="H23" s="195"/>
      <c r="I23" s="195"/>
      <c r="J23" s="196"/>
      <c r="K23" s="186" t="s">
        <v>184</v>
      </c>
      <c r="L23" s="187"/>
      <c r="M23" s="187"/>
      <c r="N23" s="187"/>
      <c r="O23" s="187"/>
      <c r="P23" s="187"/>
      <c r="Q23" s="187"/>
      <c r="R23" s="188"/>
      <c r="S23" s="210">
        <v>1449155</v>
      </c>
      <c r="T23" s="211"/>
      <c r="U23" s="211"/>
      <c r="V23" s="211"/>
      <c r="W23" s="104" t="s">
        <v>173</v>
      </c>
      <c r="X23" s="173">
        <v>1399637</v>
      </c>
      <c r="Y23" s="174"/>
      <c r="Z23" s="174"/>
      <c r="AA23" s="174"/>
      <c r="AB23" s="104" t="s">
        <v>173</v>
      </c>
      <c r="AC23" s="173">
        <v>1368019</v>
      </c>
      <c r="AD23" s="174"/>
      <c r="AE23" s="174"/>
      <c r="AF23" s="174"/>
      <c r="AG23" s="104" t="s">
        <v>173</v>
      </c>
      <c r="AH23" s="173">
        <v>1054098</v>
      </c>
      <c r="AI23" s="174"/>
      <c r="AJ23" s="174"/>
      <c r="AK23" s="174"/>
      <c r="AL23" s="104" t="s">
        <v>173</v>
      </c>
      <c r="AM23" s="173">
        <v>1128353</v>
      </c>
      <c r="AN23" s="174"/>
      <c r="AO23" s="174"/>
      <c r="AP23" s="174"/>
      <c r="AQ23" s="104" t="s">
        <v>173</v>
      </c>
      <c r="AR23" s="106"/>
    </row>
    <row r="24" spans="1:44" s="98" customFormat="1" ht="12.75" customHeight="1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</row>
    <row r="25" spans="1:44" s="98" customFormat="1" ht="22.5" customHeight="1">
      <c r="A25" s="176" t="s">
        <v>203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</row>
    <row r="26" spans="1:44" s="98" customFormat="1" ht="34.5" customHeight="1">
      <c r="A26" s="178" t="s">
        <v>108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9" t="s">
        <v>174</v>
      </c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1"/>
      <c r="AP26" s="181"/>
      <c r="AQ26" s="181"/>
      <c r="AR26" s="182"/>
    </row>
    <row r="27" spans="1:44" s="98" customFormat="1" ht="34.5" customHeight="1">
      <c r="A27" s="183" t="s">
        <v>109</v>
      </c>
      <c r="B27" s="184"/>
      <c r="C27" s="184"/>
      <c r="D27" s="184"/>
      <c r="E27" s="184"/>
      <c r="F27" s="184"/>
      <c r="G27" s="184"/>
      <c r="H27" s="184"/>
      <c r="I27" s="184"/>
      <c r="J27" s="185"/>
      <c r="K27" s="189" t="s">
        <v>175</v>
      </c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90"/>
      <c r="AP27" s="190"/>
      <c r="AQ27" s="190"/>
      <c r="AR27" s="190"/>
    </row>
    <row r="28" spans="1:44" s="98" customFormat="1" ht="57.75" customHeight="1">
      <c r="A28" s="169" t="s">
        <v>110</v>
      </c>
      <c r="B28" s="169"/>
      <c r="C28" s="169"/>
      <c r="D28" s="169"/>
      <c r="E28" s="169"/>
      <c r="F28" s="169"/>
      <c r="G28" s="169"/>
      <c r="H28" s="169"/>
      <c r="I28" s="169"/>
      <c r="J28" s="169"/>
      <c r="K28" s="213" t="s">
        <v>185</v>
      </c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2"/>
    </row>
    <row r="29" spans="1:44" s="98" customFormat="1" ht="34.5" customHeight="1">
      <c r="A29" s="169" t="s">
        <v>111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70" t="s">
        <v>186</v>
      </c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2"/>
    </row>
  </sheetData>
  <sheetProtection/>
  <mergeCells count="79">
    <mergeCell ref="A1:AR1"/>
    <mergeCell ref="A2:AR2"/>
    <mergeCell ref="A3:E3"/>
    <mergeCell ref="F3:R3"/>
    <mergeCell ref="S3:W3"/>
    <mergeCell ref="X3:AR3"/>
    <mergeCell ref="A4:AR4"/>
    <mergeCell ref="A5:AR5"/>
    <mergeCell ref="A6:J6"/>
    <mergeCell ref="K6:T6"/>
    <mergeCell ref="U6:AD6"/>
    <mergeCell ref="A7:J7"/>
    <mergeCell ref="K7:AR7"/>
    <mergeCell ref="A8:J8"/>
    <mergeCell ref="K8:AR8"/>
    <mergeCell ref="A9:J9"/>
    <mergeCell ref="K9:AR9"/>
    <mergeCell ref="A10:J10"/>
    <mergeCell ref="K10:AR10"/>
    <mergeCell ref="A11:J11"/>
    <mergeCell ref="K11:AR11"/>
    <mergeCell ref="A12:J12"/>
    <mergeCell ref="K12:AR12"/>
    <mergeCell ref="A13:J13"/>
    <mergeCell ref="K13:AR13"/>
    <mergeCell ref="AJ15:AO15"/>
    <mergeCell ref="K16:O16"/>
    <mergeCell ref="P16:Q16"/>
    <mergeCell ref="X16:AA16"/>
    <mergeCell ref="AB16:AC16"/>
    <mergeCell ref="AD16:AG16"/>
    <mergeCell ref="K14:Q15"/>
    <mergeCell ref="R14:AO14"/>
    <mergeCell ref="AN16:AO16"/>
    <mergeCell ref="AJ16:AM16"/>
    <mergeCell ref="R15:W15"/>
    <mergeCell ref="R16:U16"/>
    <mergeCell ref="V16:W16"/>
    <mergeCell ref="X15:AC15"/>
    <mergeCell ref="AD15:AI15"/>
    <mergeCell ref="A14:J16"/>
    <mergeCell ref="A28:J28"/>
    <mergeCell ref="K28:AR28"/>
    <mergeCell ref="X21:AB21"/>
    <mergeCell ref="AC21:AG21"/>
    <mergeCell ref="AH21:AL21"/>
    <mergeCell ref="A17:J18"/>
    <mergeCell ref="K17:AR17"/>
    <mergeCell ref="K18:AR18"/>
    <mergeCell ref="K22:R22"/>
    <mergeCell ref="AM22:AP22"/>
    <mergeCell ref="AM21:AQ21"/>
    <mergeCell ref="S22:V22"/>
    <mergeCell ref="AH23:AK23"/>
    <mergeCell ref="AH16:AI16"/>
    <mergeCell ref="X22:AA22"/>
    <mergeCell ref="AC22:AF22"/>
    <mergeCell ref="AH22:AK22"/>
    <mergeCell ref="S23:V23"/>
    <mergeCell ref="K21:R21"/>
    <mergeCell ref="S21:W21"/>
    <mergeCell ref="X23:AA23"/>
    <mergeCell ref="AC23:AF23"/>
    <mergeCell ref="A21:J23"/>
    <mergeCell ref="AP14:AR16"/>
    <mergeCell ref="A19:J19"/>
    <mergeCell ref="K19:AR19"/>
    <mergeCell ref="A20:J20"/>
    <mergeCell ref="K20:AR20"/>
    <mergeCell ref="A29:J29"/>
    <mergeCell ref="K29:AR29"/>
    <mergeCell ref="AM23:AP23"/>
    <mergeCell ref="A24:AR24"/>
    <mergeCell ref="A25:AR25"/>
    <mergeCell ref="A26:J26"/>
    <mergeCell ref="K26:AR26"/>
    <mergeCell ref="A27:J27"/>
    <mergeCell ref="K23:R23"/>
    <mergeCell ref="K27:AR27"/>
  </mergeCells>
  <hyperlinks>
    <hyperlink ref="K6:T6" r:id="rId1" display="大阪府民の森条例"/>
    <hyperlink ref="U6:AD6" r:id="rId2" display="大阪府民の森条例施行規則"/>
    <hyperlink ref="F3:R3" r:id="rId3" display="http://www.osaka-midori.jp/mori/"/>
    <hyperlink ref="X3:AR3" r:id="rId4" display="http://www.pref.osaka.lg.jp/midorikikaku/"/>
    <hyperlink ref="K29:AR29" r:id="rId5" display="導入済み：平成23年2月1日より（利用料金の詳細はこちら）"/>
  </hyperlinks>
  <printOptions horizontalCentered="1"/>
  <pageMargins left="0.5905511811023623" right="0.5905511811023623" top="0.5905511811023623" bottom="0.5905511811023623" header="0.5118110236220472" footer="0.1968503937007874"/>
  <pageSetup fitToHeight="0" fitToWidth="1" horizontalDpi="300" verticalDpi="300" orientation="portrait" paperSize="9" scale="67" r:id="rId7"/>
  <headerFooter alignWithMargins="0">
    <oddHeader>&amp;R大阪府民の森　ちはや園地</oddHead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6.421875" style="0" customWidth="1"/>
    <col min="3" max="3" width="6.140625" style="0" customWidth="1"/>
    <col min="4" max="4" width="16.140625" style="0" customWidth="1"/>
    <col min="5" max="6" width="17.140625" style="14" customWidth="1"/>
    <col min="7" max="7" width="17.140625" style="15" customWidth="1"/>
    <col min="8" max="8" width="17.140625" style="17" customWidth="1"/>
    <col min="9" max="9" width="17.140625" style="15" customWidth="1"/>
  </cols>
  <sheetData>
    <row r="1" spans="1:9" ht="18">
      <c r="A1" s="136" t="s">
        <v>193</v>
      </c>
      <c r="B1" s="137"/>
      <c r="C1" s="137"/>
      <c r="D1" s="137"/>
      <c r="E1" s="137"/>
      <c r="F1" s="137"/>
      <c r="G1" s="137"/>
      <c r="H1" s="137"/>
      <c r="I1" s="137"/>
    </row>
    <row r="2" spans="1:9" ht="11.25" customHeight="1">
      <c r="A2" s="97" t="s">
        <v>156</v>
      </c>
      <c r="B2" s="82"/>
      <c r="C2" s="82"/>
      <c r="D2" s="82"/>
      <c r="E2" s="82"/>
      <c r="F2" s="82"/>
      <c r="G2" s="82"/>
      <c r="I2" s="17"/>
    </row>
    <row r="3" spans="1:9" ht="18" customHeight="1">
      <c r="A3" s="377" t="s">
        <v>197</v>
      </c>
      <c r="B3" s="377"/>
      <c r="C3" s="377"/>
      <c r="D3" s="377"/>
      <c r="E3" s="161"/>
      <c r="F3" s="138"/>
      <c r="G3" s="139"/>
      <c r="H3" s="140"/>
      <c r="I3" s="168" t="s">
        <v>212</v>
      </c>
    </row>
    <row r="4" spans="1:9" ht="16.5" customHeight="1">
      <c r="A4" s="325" t="s">
        <v>0</v>
      </c>
      <c r="B4" s="326"/>
      <c r="C4" s="326"/>
      <c r="D4" s="327"/>
      <c r="E4" s="25" t="s">
        <v>139</v>
      </c>
      <c r="F4" s="25" t="s">
        <v>140</v>
      </c>
      <c r="G4" s="26" t="s">
        <v>141</v>
      </c>
      <c r="H4" s="26" t="s">
        <v>142</v>
      </c>
      <c r="I4" s="133" t="s">
        <v>205</v>
      </c>
    </row>
    <row r="5" spans="1:9" ht="16.5" customHeight="1">
      <c r="A5" s="380" t="s">
        <v>1</v>
      </c>
      <c r="B5" s="264" t="s">
        <v>2</v>
      </c>
      <c r="C5" s="352"/>
      <c r="D5" s="265"/>
      <c r="E5" s="42">
        <v>0</v>
      </c>
      <c r="F5" s="42">
        <v>0</v>
      </c>
      <c r="G5" s="42">
        <v>0</v>
      </c>
      <c r="H5" s="116">
        <v>0</v>
      </c>
      <c r="I5" s="116">
        <v>0</v>
      </c>
    </row>
    <row r="6" spans="1:9" ht="16.5" customHeight="1">
      <c r="A6" s="381"/>
      <c r="B6" s="264" t="s">
        <v>3</v>
      </c>
      <c r="C6" s="352"/>
      <c r="D6" s="265"/>
      <c r="E6" s="42">
        <v>0</v>
      </c>
      <c r="F6" s="42">
        <v>0</v>
      </c>
      <c r="G6" s="42">
        <v>0</v>
      </c>
      <c r="H6" s="116">
        <v>0</v>
      </c>
      <c r="I6" s="116">
        <v>0</v>
      </c>
    </row>
    <row r="7" spans="1:9" ht="16.5" customHeight="1">
      <c r="A7" s="381"/>
      <c r="B7" s="264" t="s">
        <v>4</v>
      </c>
      <c r="C7" s="352"/>
      <c r="D7" s="265"/>
      <c r="E7" s="42">
        <v>172</v>
      </c>
      <c r="F7" s="42">
        <v>152</v>
      </c>
      <c r="G7" s="42">
        <v>124</v>
      </c>
      <c r="H7" s="116">
        <v>123</v>
      </c>
      <c r="I7" s="116">
        <v>481</v>
      </c>
    </row>
    <row r="8" spans="1:9" ht="16.5" customHeight="1" thickBot="1">
      <c r="A8" s="381"/>
      <c r="B8" s="353" t="s">
        <v>5</v>
      </c>
      <c r="C8" s="354"/>
      <c r="D8" s="355"/>
      <c r="E8" s="43">
        <v>35</v>
      </c>
      <c r="F8" s="43">
        <v>35</v>
      </c>
      <c r="G8" s="43">
        <v>55</v>
      </c>
      <c r="H8" s="117">
        <v>47</v>
      </c>
      <c r="I8" s="117">
        <v>47</v>
      </c>
    </row>
    <row r="9" spans="1:9" ht="16.5" customHeight="1" thickBot="1">
      <c r="A9" s="382"/>
      <c r="B9" s="356" t="s">
        <v>6</v>
      </c>
      <c r="C9" s="357"/>
      <c r="D9" s="357"/>
      <c r="E9" s="83">
        <f>SUM(E5:E8)</f>
        <v>207</v>
      </c>
      <c r="F9" s="83">
        <f>SUM(F5:F8)</f>
        <v>187</v>
      </c>
      <c r="G9" s="83">
        <f>SUM(G5:G8)</f>
        <v>179</v>
      </c>
      <c r="H9" s="154">
        <f>SUM(H5:H8)</f>
        <v>170</v>
      </c>
      <c r="I9" s="118">
        <f>SUM(I5:I8)</f>
        <v>528</v>
      </c>
    </row>
    <row r="10" spans="1:9" ht="16.5" customHeight="1">
      <c r="A10" s="383" t="s">
        <v>7</v>
      </c>
      <c r="B10" s="378" t="s">
        <v>78</v>
      </c>
      <c r="C10" s="378"/>
      <c r="D10" s="74" t="s">
        <v>8</v>
      </c>
      <c r="E10" s="142">
        <f>31979+9</f>
        <v>31988</v>
      </c>
      <c r="F10" s="47">
        <f>32272+134</f>
        <v>32406</v>
      </c>
      <c r="G10" s="47">
        <v>32272</v>
      </c>
      <c r="H10" s="155">
        <f>32272+306</f>
        <v>32578</v>
      </c>
      <c r="I10" s="142">
        <v>29585</v>
      </c>
    </row>
    <row r="11" spans="1:9" ht="16.5" customHeight="1">
      <c r="A11" s="384"/>
      <c r="B11" s="379"/>
      <c r="C11" s="379"/>
      <c r="D11" s="65" t="s">
        <v>9</v>
      </c>
      <c r="E11" s="42">
        <v>0</v>
      </c>
      <c r="F11" s="42">
        <v>0</v>
      </c>
      <c r="G11" s="42">
        <v>0</v>
      </c>
      <c r="H11" s="156">
        <v>0</v>
      </c>
      <c r="I11" s="116">
        <v>0</v>
      </c>
    </row>
    <row r="12" spans="1:9" ht="16.5" customHeight="1">
      <c r="A12" s="384"/>
      <c r="B12" s="379"/>
      <c r="C12" s="379"/>
      <c r="D12" s="65" t="s">
        <v>10</v>
      </c>
      <c r="E12" s="60">
        <f>SUM(E10:E11)</f>
        <v>31988</v>
      </c>
      <c r="F12" s="60">
        <f>SUM(F10:F11)</f>
        <v>32406</v>
      </c>
      <c r="G12" s="60">
        <f>SUM(G10:G11)</f>
        <v>32272</v>
      </c>
      <c r="H12" s="157">
        <f>SUM(H10:H11)</f>
        <v>32578</v>
      </c>
      <c r="I12" s="119">
        <f>SUM(I10:I11)</f>
        <v>29585</v>
      </c>
    </row>
    <row r="13" spans="1:9" ht="16.5" customHeight="1">
      <c r="A13" s="384"/>
      <c r="B13" s="385" t="s">
        <v>187</v>
      </c>
      <c r="C13" s="385"/>
      <c r="D13" s="65" t="s">
        <v>9</v>
      </c>
      <c r="E13" s="42">
        <v>0</v>
      </c>
      <c r="F13" s="42">
        <v>0</v>
      </c>
      <c r="G13" s="42">
        <v>0</v>
      </c>
      <c r="H13" s="156">
        <v>0</v>
      </c>
      <c r="I13" s="116">
        <v>0</v>
      </c>
    </row>
    <row r="14" spans="1:9" ht="16.5" customHeight="1" thickBot="1">
      <c r="A14" s="384"/>
      <c r="B14" s="386" t="s">
        <v>12</v>
      </c>
      <c r="C14" s="386"/>
      <c r="D14" s="66" t="s">
        <v>13</v>
      </c>
      <c r="E14" s="43">
        <v>0</v>
      </c>
      <c r="F14" s="43">
        <v>0</v>
      </c>
      <c r="G14" s="43">
        <v>0</v>
      </c>
      <c r="H14" s="158">
        <v>0</v>
      </c>
      <c r="I14" s="117">
        <v>0</v>
      </c>
    </row>
    <row r="15" spans="1:9" ht="16.5" customHeight="1" thickBot="1">
      <c r="A15" s="381"/>
      <c r="B15" s="387" t="s">
        <v>6</v>
      </c>
      <c r="C15" s="388"/>
      <c r="D15" s="388"/>
      <c r="E15" s="84">
        <f>E12+E13+E14</f>
        <v>31988</v>
      </c>
      <c r="F15" s="84">
        <f>F12+F13+F14</f>
        <v>32406</v>
      </c>
      <c r="G15" s="84">
        <f>G12+G13+G14</f>
        <v>32272</v>
      </c>
      <c r="H15" s="159">
        <f>H12+H13+H14</f>
        <v>32578</v>
      </c>
      <c r="I15" s="143">
        <f>I12+I13+I14</f>
        <v>29585</v>
      </c>
    </row>
    <row r="16" spans="1:9" ht="16.5" customHeight="1" thickBot="1">
      <c r="A16" s="389" t="s">
        <v>14</v>
      </c>
      <c r="B16" s="390"/>
      <c r="C16" s="390"/>
      <c r="D16" s="390"/>
      <c r="E16" s="83">
        <f>E15-E9</f>
        <v>31781</v>
      </c>
      <c r="F16" s="83">
        <f>F15-F9</f>
        <v>32219</v>
      </c>
      <c r="G16" s="83">
        <f>G15-G9</f>
        <v>32093</v>
      </c>
      <c r="H16" s="160">
        <f>H15-H9</f>
        <v>32408</v>
      </c>
      <c r="I16" s="94">
        <f>I15-I9</f>
        <v>29057</v>
      </c>
    </row>
    <row r="17" spans="1:9" ht="8.25" customHeight="1">
      <c r="A17" s="6"/>
      <c r="B17" s="6"/>
      <c r="C17" s="6"/>
      <c r="D17" s="6"/>
      <c r="E17" s="44"/>
      <c r="F17" s="44"/>
      <c r="G17" s="44"/>
      <c r="H17" s="95"/>
      <c r="I17" s="95"/>
    </row>
    <row r="18" spans="1:9" ht="16.5" customHeight="1">
      <c r="A18" s="346" t="s">
        <v>15</v>
      </c>
      <c r="B18" s="347"/>
      <c r="C18" s="347"/>
      <c r="D18" s="348"/>
      <c r="E18" s="42">
        <v>0</v>
      </c>
      <c r="F18" s="42">
        <v>0</v>
      </c>
      <c r="G18" s="42">
        <v>0</v>
      </c>
      <c r="H18" s="116">
        <v>0</v>
      </c>
      <c r="I18" s="116">
        <v>0</v>
      </c>
    </row>
    <row r="19" spans="1:9" ht="8.25" customHeight="1">
      <c r="A19" s="6"/>
      <c r="B19" s="6"/>
      <c r="C19" s="6"/>
      <c r="D19" s="6"/>
      <c r="H19" s="96"/>
      <c r="I19" s="96"/>
    </row>
    <row r="20" spans="1:9" ht="18" customHeight="1">
      <c r="A20" s="364" t="s">
        <v>16</v>
      </c>
      <c r="B20" s="365"/>
      <c r="C20" s="365"/>
      <c r="D20" s="365"/>
      <c r="E20" s="365"/>
      <c r="F20" s="365"/>
      <c r="G20" s="365"/>
      <c r="H20" s="365"/>
      <c r="I20" s="366"/>
    </row>
    <row r="21" spans="1:9" ht="42" customHeight="1">
      <c r="A21" s="367" t="s">
        <v>198</v>
      </c>
      <c r="B21" s="368"/>
      <c r="C21" s="368"/>
      <c r="D21" s="368"/>
      <c r="E21" s="368"/>
      <c r="F21" s="368"/>
      <c r="G21" s="368"/>
      <c r="H21" s="368"/>
      <c r="I21" s="369"/>
    </row>
    <row r="22" ht="6" customHeight="1"/>
    <row r="23" ht="18">
      <c r="A23" s="1" t="s">
        <v>17</v>
      </c>
    </row>
    <row r="24" spans="1:9" ht="18" customHeight="1">
      <c r="A24" s="112" t="s">
        <v>188</v>
      </c>
      <c r="B24" s="112"/>
      <c r="C24" s="112"/>
      <c r="G24" s="72"/>
      <c r="H24" s="73"/>
      <c r="I24" s="73"/>
    </row>
    <row r="25" spans="1:9" ht="18" customHeight="1">
      <c r="A25" s="358" t="s">
        <v>164</v>
      </c>
      <c r="B25" s="359"/>
      <c r="C25" s="359"/>
      <c r="D25" s="360"/>
      <c r="E25" s="16"/>
      <c r="F25" s="16"/>
      <c r="G25" s="71"/>
      <c r="H25" s="109"/>
      <c r="I25" s="168" t="s">
        <v>212</v>
      </c>
    </row>
    <row r="26" spans="1:9" ht="16.5" customHeight="1">
      <c r="A26" s="349" t="s">
        <v>0</v>
      </c>
      <c r="B26" s="350"/>
      <c r="C26" s="350"/>
      <c r="D26" s="351"/>
      <c r="E26" s="25" t="s">
        <v>131</v>
      </c>
      <c r="F26" s="25" t="s">
        <v>122</v>
      </c>
      <c r="G26" s="26" t="s">
        <v>130</v>
      </c>
      <c r="H26" s="26" t="s">
        <v>132</v>
      </c>
      <c r="I26" s="133" t="s">
        <v>206</v>
      </c>
    </row>
    <row r="27" spans="1:9" ht="16.5" customHeight="1">
      <c r="A27" s="321" t="s">
        <v>123</v>
      </c>
      <c r="B27" s="336" t="s">
        <v>18</v>
      </c>
      <c r="C27" s="337"/>
      <c r="D27" s="338"/>
      <c r="E27" s="60">
        <f>SUM(E28:E32)</f>
        <v>0</v>
      </c>
      <c r="F27" s="62">
        <f>SUM(F28:F32)</f>
        <v>0</v>
      </c>
      <c r="G27" s="62">
        <f>SUM(G28:G32)</f>
        <v>0</v>
      </c>
      <c r="H27" s="121">
        <f>SUM(H28:H32)</f>
        <v>0</v>
      </c>
      <c r="I27" s="121">
        <f>SUM(I28:I32)</f>
        <v>0</v>
      </c>
    </row>
    <row r="28" spans="1:9" ht="16.5" customHeight="1">
      <c r="A28" s="322"/>
      <c r="B28" s="28"/>
      <c r="C28" s="334" t="s">
        <v>19</v>
      </c>
      <c r="D28" s="335"/>
      <c r="E28" s="42">
        <v>0</v>
      </c>
      <c r="F28" s="45">
        <v>0</v>
      </c>
      <c r="G28" s="45">
        <v>0</v>
      </c>
      <c r="H28" s="120">
        <v>0</v>
      </c>
      <c r="I28" s="120">
        <v>0</v>
      </c>
    </row>
    <row r="29" spans="1:9" ht="16.5" customHeight="1">
      <c r="A29" s="322"/>
      <c r="B29" s="28"/>
      <c r="C29" s="334" t="s">
        <v>20</v>
      </c>
      <c r="D29" s="335"/>
      <c r="E29" s="42">
        <v>0</v>
      </c>
      <c r="F29" s="45">
        <v>0</v>
      </c>
      <c r="G29" s="45">
        <v>0</v>
      </c>
      <c r="H29" s="120">
        <v>0</v>
      </c>
      <c r="I29" s="120">
        <v>0</v>
      </c>
    </row>
    <row r="30" spans="1:9" ht="16.5" customHeight="1">
      <c r="A30" s="322"/>
      <c r="B30" s="28"/>
      <c r="C30" s="334" t="s">
        <v>21</v>
      </c>
      <c r="D30" s="335"/>
      <c r="E30" s="42">
        <v>0</v>
      </c>
      <c r="F30" s="45">
        <v>0</v>
      </c>
      <c r="G30" s="45">
        <v>0</v>
      </c>
      <c r="H30" s="120">
        <v>0</v>
      </c>
      <c r="I30" s="120">
        <v>0</v>
      </c>
    </row>
    <row r="31" spans="1:9" ht="16.5" customHeight="1">
      <c r="A31" s="322"/>
      <c r="B31" s="28"/>
      <c r="C31" s="334" t="s">
        <v>22</v>
      </c>
      <c r="D31" s="335"/>
      <c r="E31" s="42">
        <v>0</v>
      </c>
      <c r="F31" s="45">
        <v>0</v>
      </c>
      <c r="G31" s="45">
        <v>0</v>
      </c>
      <c r="H31" s="120">
        <v>0</v>
      </c>
      <c r="I31" s="120">
        <v>0</v>
      </c>
    </row>
    <row r="32" spans="1:9" ht="16.5" customHeight="1">
      <c r="A32" s="322"/>
      <c r="B32" s="29"/>
      <c r="C32" s="334" t="s">
        <v>23</v>
      </c>
      <c r="D32" s="335"/>
      <c r="E32" s="42">
        <v>0</v>
      </c>
      <c r="F32" s="45">
        <v>0</v>
      </c>
      <c r="G32" s="45">
        <v>0</v>
      </c>
      <c r="H32" s="120">
        <v>0</v>
      </c>
      <c r="I32" s="120">
        <v>0</v>
      </c>
    </row>
    <row r="33" spans="1:9" ht="16.5" customHeight="1">
      <c r="A33" s="322"/>
      <c r="B33" s="336" t="s">
        <v>24</v>
      </c>
      <c r="C33" s="337"/>
      <c r="D33" s="338"/>
      <c r="E33" s="60">
        <f>SUM(E34:E43)</f>
        <v>20762966</v>
      </c>
      <c r="F33" s="62">
        <f>SUM(F34:F43)</f>
        <v>20626851468</v>
      </c>
      <c r="G33" s="62">
        <f>SUM(G34:G43)</f>
        <v>20535404827</v>
      </c>
      <c r="H33" s="121">
        <f>SUM(H34:H43)</f>
        <v>20420345818</v>
      </c>
      <c r="I33" s="121">
        <f>SUM(I34:I43)</f>
        <v>20313195297</v>
      </c>
    </row>
    <row r="34" spans="1:9" ht="16.5" customHeight="1">
      <c r="A34" s="322"/>
      <c r="B34" s="30"/>
      <c r="C34" s="334" t="s">
        <v>26</v>
      </c>
      <c r="D34" s="335"/>
      <c r="E34" s="42">
        <v>19464201</v>
      </c>
      <c r="F34" s="45">
        <v>19464201187</v>
      </c>
      <c r="G34" s="45">
        <v>19464201187</v>
      </c>
      <c r="H34" s="120">
        <v>19464201187</v>
      </c>
      <c r="I34" s="120">
        <v>19464919408</v>
      </c>
    </row>
    <row r="35" spans="1:9" ht="16.5" customHeight="1">
      <c r="A35" s="322"/>
      <c r="B35" s="30"/>
      <c r="C35" s="334" t="s">
        <v>27</v>
      </c>
      <c r="D35" s="335"/>
      <c r="E35" s="42">
        <v>325182</v>
      </c>
      <c r="F35" s="45">
        <v>280678331</v>
      </c>
      <c r="G35" s="45">
        <v>272181468</v>
      </c>
      <c r="H35" s="120">
        <v>228016653</v>
      </c>
      <c r="I35" s="120">
        <v>184082613</v>
      </c>
    </row>
    <row r="36" spans="1:9" ht="16.5" customHeight="1">
      <c r="A36" s="322"/>
      <c r="B36" s="30"/>
      <c r="C36" s="334" t="s">
        <v>28</v>
      </c>
      <c r="D36" s="335"/>
      <c r="E36" s="42">
        <v>973583</v>
      </c>
      <c r="F36" s="45">
        <v>881971949</v>
      </c>
      <c r="G36" s="45">
        <v>799022172</v>
      </c>
      <c r="H36" s="120">
        <v>728127977</v>
      </c>
      <c r="I36" s="120">
        <v>664193275</v>
      </c>
    </row>
    <row r="37" spans="1:9" ht="16.5" customHeight="1">
      <c r="A37" s="322"/>
      <c r="B37" s="30"/>
      <c r="C37" s="334" t="s">
        <v>29</v>
      </c>
      <c r="D37" s="335"/>
      <c r="E37" s="42">
        <v>0</v>
      </c>
      <c r="F37" s="45">
        <v>0</v>
      </c>
      <c r="G37" s="45">
        <v>0</v>
      </c>
      <c r="H37" s="120">
        <v>0</v>
      </c>
      <c r="I37" s="120">
        <v>0</v>
      </c>
    </row>
    <row r="38" spans="1:9" ht="16.5" customHeight="1">
      <c r="A38" s="322"/>
      <c r="B38" s="30"/>
      <c r="C38" s="334" t="s">
        <v>30</v>
      </c>
      <c r="D38" s="335"/>
      <c r="E38" s="42">
        <v>0</v>
      </c>
      <c r="F38" s="45">
        <v>1</v>
      </c>
      <c r="G38" s="45">
        <v>0</v>
      </c>
      <c r="H38" s="120">
        <v>1</v>
      </c>
      <c r="I38" s="120">
        <v>1</v>
      </c>
    </row>
    <row r="39" spans="1:9" ht="16.5" customHeight="1">
      <c r="A39" s="322"/>
      <c r="B39" s="30"/>
      <c r="C39" s="334" t="s">
        <v>31</v>
      </c>
      <c r="D39" s="335"/>
      <c r="E39" s="42">
        <v>0</v>
      </c>
      <c r="F39" s="45">
        <v>0</v>
      </c>
      <c r="G39" s="45">
        <v>0</v>
      </c>
      <c r="H39" s="120">
        <v>0</v>
      </c>
      <c r="I39" s="120">
        <v>0</v>
      </c>
    </row>
    <row r="40" spans="1:9" ht="16.5" customHeight="1">
      <c r="A40" s="322"/>
      <c r="B40" s="30"/>
      <c r="C40" s="334" t="s">
        <v>32</v>
      </c>
      <c r="D40" s="335"/>
      <c r="E40" s="42">
        <v>0</v>
      </c>
      <c r="F40" s="45">
        <v>0</v>
      </c>
      <c r="G40" s="45">
        <v>0</v>
      </c>
      <c r="H40" s="120">
        <v>0</v>
      </c>
      <c r="I40" s="120">
        <v>0</v>
      </c>
    </row>
    <row r="41" spans="1:9" ht="16.5" customHeight="1">
      <c r="A41" s="322"/>
      <c r="B41" s="30"/>
      <c r="C41" s="334" t="s">
        <v>33</v>
      </c>
      <c r="D41" s="335"/>
      <c r="E41" s="42">
        <v>0</v>
      </c>
      <c r="F41" s="45">
        <v>0</v>
      </c>
      <c r="G41" s="45">
        <v>0</v>
      </c>
      <c r="H41" s="120">
        <v>0</v>
      </c>
      <c r="I41" s="120">
        <v>0</v>
      </c>
    </row>
    <row r="42" spans="1:9" ht="16.5" customHeight="1">
      <c r="A42" s="322"/>
      <c r="B42" s="30"/>
      <c r="C42" s="334" t="s">
        <v>34</v>
      </c>
      <c r="D42" s="335"/>
      <c r="E42" s="42">
        <v>0</v>
      </c>
      <c r="F42" s="45">
        <v>0</v>
      </c>
      <c r="G42" s="45">
        <v>0</v>
      </c>
      <c r="H42" s="120">
        <v>0</v>
      </c>
      <c r="I42" s="120">
        <v>0</v>
      </c>
    </row>
    <row r="43" spans="1:9" ht="16.5" customHeight="1" thickBot="1">
      <c r="A43" s="322"/>
      <c r="B43" s="30"/>
      <c r="C43" s="339" t="s">
        <v>35</v>
      </c>
      <c r="D43" s="340"/>
      <c r="E43" s="43">
        <v>0</v>
      </c>
      <c r="F43" s="46">
        <v>0</v>
      </c>
      <c r="G43" s="46">
        <v>0</v>
      </c>
      <c r="H43" s="125">
        <v>0</v>
      </c>
      <c r="I43" s="125">
        <v>0</v>
      </c>
    </row>
    <row r="44" spans="1:9" ht="16.5" customHeight="1" thickBot="1">
      <c r="A44" s="324"/>
      <c r="B44" s="341" t="s">
        <v>36</v>
      </c>
      <c r="C44" s="342"/>
      <c r="D44" s="342"/>
      <c r="E44" s="83">
        <f>E27+E33</f>
        <v>20762966</v>
      </c>
      <c r="F44" s="85">
        <f>F27+F33</f>
        <v>20626851468</v>
      </c>
      <c r="G44" s="85">
        <f>G27+G33</f>
        <v>20535404827</v>
      </c>
      <c r="H44" s="146">
        <f>H27+H33</f>
        <v>20420345818</v>
      </c>
      <c r="I44" s="123">
        <f>I27+I33</f>
        <v>20313195297</v>
      </c>
    </row>
    <row r="45" spans="1:9" ht="16.5" customHeight="1">
      <c r="A45" s="321" t="s">
        <v>124</v>
      </c>
      <c r="B45" s="343" t="s">
        <v>37</v>
      </c>
      <c r="C45" s="344"/>
      <c r="D45" s="345"/>
      <c r="E45" s="61">
        <f>SUM(E46:E49)</f>
        <v>4224</v>
      </c>
      <c r="F45" s="63">
        <f>SUM(F46:F49)</f>
        <v>4865849</v>
      </c>
      <c r="G45" s="63">
        <f>SUM(G46:G49)</f>
        <v>4922780</v>
      </c>
      <c r="H45" s="153">
        <f>SUM(H46:H49)</f>
        <v>5243039</v>
      </c>
      <c r="I45" s="129">
        <f>SUM(I46:I49)</f>
        <v>7766868</v>
      </c>
    </row>
    <row r="46" spans="1:9" ht="16.5" customHeight="1">
      <c r="A46" s="322"/>
      <c r="B46" s="30"/>
      <c r="C46" s="334" t="s">
        <v>38</v>
      </c>
      <c r="D46" s="335"/>
      <c r="E46" s="42">
        <v>0</v>
      </c>
      <c r="F46" s="45">
        <v>0</v>
      </c>
      <c r="G46" s="45">
        <v>0</v>
      </c>
      <c r="H46" s="148">
        <v>0</v>
      </c>
      <c r="I46" s="120">
        <v>0</v>
      </c>
    </row>
    <row r="47" spans="1:9" ht="16.5" customHeight="1">
      <c r="A47" s="322"/>
      <c r="B47" s="30"/>
      <c r="C47" s="334" t="s">
        <v>39</v>
      </c>
      <c r="D47" s="335"/>
      <c r="E47" s="42">
        <v>4224</v>
      </c>
      <c r="F47" s="45">
        <v>4865849</v>
      </c>
      <c r="G47" s="45">
        <v>4922780</v>
      </c>
      <c r="H47" s="148">
        <v>5243039</v>
      </c>
      <c r="I47" s="120">
        <v>7766868</v>
      </c>
    </row>
    <row r="48" spans="1:9" ht="16.5" customHeight="1">
      <c r="A48" s="322"/>
      <c r="B48" s="30"/>
      <c r="C48" s="334" t="s">
        <v>40</v>
      </c>
      <c r="D48" s="335"/>
      <c r="E48" s="42">
        <v>0</v>
      </c>
      <c r="F48" s="45">
        <v>0</v>
      </c>
      <c r="G48" s="45">
        <v>0</v>
      </c>
      <c r="H48" s="148">
        <v>0</v>
      </c>
      <c r="I48" s="120">
        <v>0</v>
      </c>
    </row>
    <row r="49" spans="1:9" ht="16.5" customHeight="1">
      <c r="A49" s="322"/>
      <c r="B49" s="30"/>
      <c r="C49" s="334" t="s">
        <v>41</v>
      </c>
      <c r="D49" s="335"/>
      <c r="E49" s="42">
        <v>0</v>
      </c>
      <c r="F49" s="45">
        <v>0</v>
      </c>
      <c r="G49" s="45">
        <v>0</v>
      </c>
      <c r="H49" s="148">
        <v>0</v>
      </c>
      <c r="I49" s="120">
        <v>0</v>
      </c>
    </row>
    <row r="50" spans="1:9" ht="16.5" customHeight="1">
      <c r="A50" s="322"/>
      <c r="B50" s="336" t="s">
        <v>42</v>
      </c>
      <c r="C50" s="337"/>
      <c r="D50" s="338"/>
      <c r="E50" s="60">
        <f>SUM(E51:E53)</f>
        <v>46178</v>
      </c>
      <c r="F50" s="62">
        <f>SUM(F51:F53)</f>
        <v>50403706</v>
      </c>
      <c r="G50" s="62">
        <f>SUM(G51:G53)</f>
        <v>50445959</v>
      </c>
      <c r="H50" s="149">
        <f>SUM(H51:H53)</f>
        <v>49517569</v>
      </c>
      <c r="I50" s="121">
        <f>SUM(I51:I53)</f>
        <v>76972269</v>
      </c>
    </row>
    <row r="51" spans="1:9" ht="16.5" customHeight="1">
      <c r="A51" s="322"/>
      <c r="B51" s="30"/>
      <c r="C51" s="334" t="s">
        <v>38</v>
      </c>
      <c r="D51" s="335"/>
      <c r="E51" s="42">
        <v>0</v>
      </c>
      <c r="F51" s="45">
        <v>0</v>
      </c>
      <c r="G51" s="45">
        <v>0</v>
      </c>
      <c r="H51" s="148">
        <v>0</v>
      </c>
      <c r="I51" s="120">
        <v>0</v>
      </c>
    </row>
    <row r="52" spans="1:9" ht="16.5" customHeight="1">
      <c r="A52" s="322"/>
      <c r="B52" s="30"/>
      <c r="C52" s="334" t="s">
        <v>43</v>
      </c>
      <c r="D52" s="335"/>
      <c r="E52" s="42">
        <v>46178</v>
      </c>
      <c r="F52" s="45">
        <v>50403706</v>
      </c>
      <c r="G52" s="45">
        <v>50445959</v>
      </c>
      <c r="H52" s="148">
        <v>49517569</v>
      </c>
      <c r="I52" s="120">
        <v>76972269</v>
      </c>
    </row>
    <row r="53" spans="1:9" ht="16.5" customHeight="1" thickBot="1">
      <c r="A53" s="322"/>
      <c r="B53" s="30"/>
      <c r="C53" s="339" t="s">
        <v>40</v>
      </c>
      <c r="D53" s="340"/>
      <c r="E53" s="43">
        <v>0</v>
      </c>
      <c r="F53" s="46">
        <v>0</v>
      </c>
      <c r="G53" s="46">
        <v>0</v>
      </c>
      <c r="H53" s="150">
        <v>0</v>
      </c>
      <c r="I53" s="125">
        <v>0</v>
      </c>
    </row>
    <row r="54" spans="1:9" ht="16.5" customHeight="1" thickBot="1">
      <c r="A54" s="323"/>
      <c r="B54" s="341" t="s">
        <v>135</v>
      </c>
      <c r="C54" s="342"/>
      <c r="D54" s="342"/>
      <c r="E54" s="83">
        <f>E45+E50</f>
        <v>50402</v>
      </c>
      <c r="F54" s="85">
        <f>F45+F50</f>
        <v>55269555</v>
      </c>
      <c r="G54" s="85">
        <f>G45+G50</f>
        <v>55368739</v>
      </c>
      <c r="H54" s="146">
        <f>H45+H50</f>
        <v>54760608</v>
      </c>
      <c r="I54" s="123">
        <f>I45+I50</f>
        <v>84739137</v>
      </c>
    </row>
    <row r="55" spans="1:9" ht="16.5" customHeight="1" thickBot="1">
      <c r="A55" s="323"/>
      <c r="B55" s="319" t="s">
        <v>44</v>
      </c>
      <c r="C55" s="320"/>
      <c r="D55" s="320"/>
      <c r="E55" s="83">
        <f>E44-E54</f>
        <v>20712564</v>
      </c>
      <c r="F55" s="85">
        <f>F44-F54</f>
        <v>20571581913</v>
      </c>
      <c r="G55" s="85">
        <f>G44-G54</f>
        <v>20480036088</v>
      </c>
      <c r="H55" s="146">
        <f>H44-H54</f>
        <v>20365585210</v>
      </c>
      <c r="I55" s="123">
        <f>I44-I54</f>
        <v>20228456160</v>
      </c>
    </row>
    <row r="56" spans="1:9" ht="16.5" customHeight="1" thickBot="1">
      <c r="A56" s="324"/>
      <c r="B56" s="319" t="s">
        <v>45</v>
      </c>
      <c r="C56" s="320"/>
      <c r="D56" s="320"/>
      <c r="E56" s="83">
        <f>SUM(E54:E55)</f>
        <v>20762966</v>
      </c>
      <c r="F56" s="85">
        <f>SUM(F54:F55)</f>
        <v>20626851468</v>
      </c>
      <c r="G56" s="85">
        <f>SUM(G54:G55)</f>
        <v>20535404827</v>
      </c>
      <c r="H56" s="146">
        <f>SUM(H54:H55)</f>
        <v>20420345818</v>
      </c>
      <c r="I56" s="123">
        <f>SUM(I54:I55)</f>
        <v>20313195297</v>
      </c>
    </row>
    <row r="57" spans="1:9" ht="8.25" customHeight="1">
      <c r="A57" s="11"/>
      <c r="B57" s="6"/>
      <c r="C57" s="6"/>
      <c r="D57" s="6"/>
      <c r="E57" s="44"/>
      <c r="F57" s="44"/>
      <c r="G57" s="21"/>
      <c r="H57" s="130"/>
      <c r="I57" s="162"/>
    </row>
    <row r="58" spans="1:9" ht="16.5" customHeight="1">
      <c r="A58" s="325" t="s">
        <v>138</v>
      </c>
      <c r="B58" s="326"/>
      <c r="C58" s="326"/>
      <c r="D58" s="327"/>
      <c r="E58" s="108">
        <f>E54*1000/D61</f>
        <v>5.701926212988585</v>
      </c>
      <c r="F58" s="107">
        <f>F54*1000/D61</f>
        <v>6252.587683717201</v>
      </c>
      <c r="G58" s="107">
        <f>G54*1000/D63</f>
        <v>6265.072697205207</v>
      </c>
      <c r="H58" s="131">
        <f>H54*1000/D63</f>
        <v>6196.261577551135</v>
      </c>
      <c r="I58" s="131">
        <f>I54*1000/D63</f>
        <v>9588.386212000089</v>
      </c>
    </row>
    <row r="59" spans="1:9" s="22" customFormat="1" ht="12" customHeight="1">
      <c r="A59" s="81" t="s">
        <v>46</v>
      </c>
      <c r="B59" s="4"/>
      <c r="C59" s="4"/>
      <c r="D59" s="4"/>
      <c r="E59" s="67"/>
      <c r="F59" s="23"/>
      <c r="G59" s="24"/>
      <c r="H59" s="21"/>
      <c r="I59" s="163"/>
    </row>
    <row r="60" spans="1:9" s="22" customFormat="1" ht="13.5" customHeight="1">
      <c r="A60" s="75" t="s">
        <v>146</v>
      </c>
      <c r="B60" s="75"/>
      <c r="C60" s="75"/>
      <c r="D60" s="75"/>
      <c r="E60" s="77"/>
      <c r="F60" s="76"/>
      <c r="G60" s="78"/>
      <c r="H60" s="79"/>
      <c r="I60" s="162"/>
    </row>
    <row r="61" spans="1:9" s="22" customFormat="1" ht="13.5" customHeight="1">
      <c r="A61" s="80" t="s">
        <v>157</v>
      </c>
      <c r="B61" s="75"/>
      <c r="C61" s="75"/>
      <c r="D61" s="111">
        <v>8839469</v>
      </c>
      <c r="E61" s="77"/>
      <c r="F61" s="76"/>
      <c r="G61" s="78"/>
      <c r="H61" s="79"/>
      <c r="I61" s="162"/>
    </row>
    <row r="62" spans="1:9" s="22" customFormat="1" ht="13.5" customHeight="1">
      <c r="A62" s="75" t="s">
        <v>210</v>
      </c>
      <c r="B62" s="75"/>
      <c r="C62" s="75"/>
      <c r="D62" s="110"/>
      <c r="E62" s="77"/>
      <c r="F62" s="76"/>
      <c r="G62" s="78"/>
      <c r="H62" s="79"/>
      <c r="I62" s="162"/>
    </row>
    <row r="63" spans="1:9" s="22" customFormat="1" ht="13.5" customHeight="1">
      <c r="A63" s="80" t="s">
        <v>158</v>
      </c>
      <c r="B63" s="75"/>
      <c r="C63" s="75"/>
      <c r="D63" s="111">
        <v>8837685</v>
      </c>
      <c r="E63" s="77"/>
      <c r="F63" s="76"/>
      <c r="G63" s="78"/>
      <c r="H63" s="79"/>
      <c r="I63" s="162"/>
    </row>
    <row r="64" spans="1:9" ht="18">
      <c r="A64" s="48" t="s">
        <v>47</v>
      </c>
      <c r="B64" s="6"/>
      <c r="C64" s="6"/>
      <c r="D64" s="6"/>
      <c r="E64" s="16"/>
      <c r="F64" s="16"/>
      <c r="G64" s="17"/>
      <c r="I64" s="164"/>
    </row>
    <row r="65" spans="1:9" ht="18" customHeight="1">
      <c r="A65" s="113" t="s">
        <v>189</v>
      </c>
      <c r="B65" s="113"/>
      <c r="C65" s="113"/>
      <c r="D65" s="113"/>
      <c r="E65" s="16"/>
      <c r="F65" s="16"/>
      <c r="G65" s="17"/>
      <c r="H65" s="109"/>
      <c r="I65" s="168" t="s">
        <v>212</v>
      </c>
    </row>
    <row r="66" spans="1:9" ht="16.5" customHeight="1">
      <c r="A66" s="328" t="s">
        <v>0</v>
      </c>
      <c r="B66" s="329"/>
      <c r="C66" s="329"/>
      <c r="D66" s="330"/>
      <c r="E66" s="25" t="s">
        <v>131</v>
      </c>
      <c r="F66" s="25" t="s">
        <v>122</v>
      </c>
      <c r="G66" s="26" t="s">
        <v>130</v>
      </c>
      <c r="H66" s="26" t="s">
        <v>132</v>
      </c>
      <c r="I66" s="133" t="s">
        <v>206</v>
      </c>
    </row>
    <row r="67" spans="1:9" ht="16.5" customHeight="1">
      <c r="A67" s="331" t="s">
        <v>48</v>
      </c>
      <c r="B67" s="312" t="s">
        <v>49</v>
      </c>
      <c r="C67" s="313"/>
      <c r="D67" s="314"/>
      <c r="E67" s="60">
        <f>SUM(E68:E73)</f>
        <v>4900</v>
      </c>
      <c r="F67" s="62">
        <f>SUM(F68:F73)</f>
        <v>5019570</v>
      </c>
      <c r="G67" s="62">
        <f>SUM(G68:G73)</f>
        <v>4949980</v>
      </c>
      <c r="H67" s="121">
        <f>SUM(H68:H73)</f>
        <v>4980940</v>
      </c>
      <c r="I67" s="121">
        <f>SUM(I68:I73)</f>
        <v>4495060</v>
      </c>
    </row>
    <row r="68" spans="1:9" ht="16.5" customHeight="1">
      <c r="A68" s="332"/>
      <c r="B68" s="32"/>
      <c r="C68" s="308" t="s">
        <v>50</v>
      </c>
      <c r="D68" s="309"/>
      <c r="E68" s="42">
        <v>0</v>
      </c>
      <c r="F68" s="45">
        <v>0</v>
      </c>
      <c r="G68" s="45">
        <v>0</v>
      </c>
      <c r="H68" s="120">
        <v>0</v>
      </c>
      <c r="I68" s="120">
        <v>0</v>
      </c>
    </row>
    <row r="69" spans="1:9" ht="16.5" customHeight="1">
      <c r="A69" s="332"/>
      <c r="B69" s="32"/>
      <c r="C69" s="308" t="s">
        <v>51</v>
      </c>
      <c r="D69" s="309"/>
      <c r="E69" s="42">
        <v>4788</v>
      </c>
      <c r="F69" s="45">
        <v>4909750</v>
      </c>
      <c r="G69" s="45">
        <v>4841380</v>
      </c>
      <c r="H69" s="120">
        <v>4873640</v>
      </c>
      <c r="I69" s="120">
        <v>4364060</v>
      </c>
    </row>
    <row r="70" spans="1:9" ht="16.5" customHeight="1">
      <c r="A70" s="332"/>
      <c r="B70" s="32"/>
      <c r="C70" s="308" t="s">
        <v>52</v>
      </c>
      <c r="D70" s="309"/>
      <c r="E70" s="42">
        <v>0</v>
      </c>
      <c r="F70" s="45">
        <v>0</v>
      </c>
      <c r="G70" s="45">
        <v>0</v>
      </c>
      <c r="H70" s="120">
        <v>0</v>
      </c>
      <c r="I70" s="120">
        <v>0</v>
      </c>
    </row>
    <row r="71" spans="1:9" ht="16.5" customHeight="1">
      <c r="A71" s="332"/>
      <c r="B71" s="32"/>
      <c r="C71" s="308" t="s">
        <v>53</v>
      </c>
      <c r="D71" s="309"/>
      <c r="E71" s="42">
        <v>112</v>
      </c>
      <c r="F71" s="45">
        <v>109800</v>
      </c>
      <c r="G71" s="45">
        <v>108600</v>
      </c>
      <c r="H71" s="120">
        <v>107300</v>
      </c>
      <c r="I71" s="120">
        <v>131000</v>
      </c>
    </row>
    <row r="72" spans="1:9" ht="16.5" customHeight="1">
      <c r="A72" s="332"/>
      <c r="B72" s="32"/>
      <c r="C72" s="308" t="s">
        <v>54</v>
      </c>
      <c r="D72" s="309"/>
      <c r="E72" s="42">
        <v>0</v>
      </c>
      <c r="F72" s="45">
        <v>0</v>
      </c>
      <c r="G72" s="45">
        <v>0</v>
      </c>
      <c r="H72" s="120">
        <v>0</v>
      </c>
      <c r="I72" s="120">
        <v>0</v>
      </c>
    </row>
    <row r="73" spans="1:9" ht="16.5" customHeight="1">
      <c r="A73" s="332"/>
      <c r="B73" s="32"/>
      <c r="C73" s="308" t="s">
        <v>55</v>
      </c>
      <c r="D73" s="309"/>
      <c r="E73" s="42">
        <v>0</v>
      </c>
      <c r="F73" s="45">
        <v>20</v>
      </c>
      <c r="G73" s="45">
        <v>0</v>
      </c>
      <c r="H73" s="120">
        <v>0</v>
      </c>
      <c r="I73" s="120">
        <v>0</v>
      </c>
    </row>
    <row r="74" spans="1:9" ht="16.5" customHeight="1">
      <c r="A74" s="332"/>
      <c r="B74" s="32"/>
      <c r="C74" s="317" t="s">
        <v>56</v>
      </c>
      <c r="D74" s="318"/>
      <c r="E74" s="42">
        <v>0</v>
      </c>
      <c r="F74" s="45">
        <v>0</v>
      </c>
      <c r="G74" s="45">
        <v>0</v>
      </c>
      <c r="H74" s="120">
        <v>0</v>
      </c>
      <c r="I74" s="120">
        <v>0</v>
      </c>
    </row>
    <row r="75" spans="1:9" ht="16.5" customHeight="1">
      <c r="A75" s="332"/>
      <c r="B75" s="312" t="s">
        <v>57</v>
      </c>
      <c r="C75" s="313"/>
      <c r="D75" s="314"/>
      <c r="E75" s="60">
        <f>E76</f>
        <v>0</v>
      </c>
      <c r="F75" s="62">
        <f>F76</f>
        <v>0</v>
      </c>
      <c r="G75" s="62">
        <f>G76</f>
        <v>0</v>
      </c>
      <c r="H75" s="121">
        <f>H76</f>
        <v>0</v>
      </c>
      <c r="I75" s="121">
        <f>I76</f>
        <v>0</v>
      </c>
    </row>
    <row r="76" spans="1:9" ht="16.5" customHeight="1">
      <c r="A76" s="332"/>
      <c r="B76" s="33"/>
      <c r="C76" s="315" t="s">
        <v>58</v>
      </c>
      <c r="D76" s="316"/>
      <c r="E76" s="42">
        <v>0</v>
      </c>
      <c r="F76" s="45">
        <v>0</v>
      </c>
      <c r="G76" s="45">
        <v>0</v>
      </c>
      <c r="H76" s="120">
        <v>0</v>
      </c>
      <c r="I76" s="120">
        <v>0</v>
      </c>
    </row>
    <row r="77" spans="1:9" ht="16.5" customHeight="1">
      <c r="A77" s="332"/>
      <c r="B77" s="312" t="s">
        <v>59</v>
      </c>
      <c r="C77" s="313"/>
      <c r="D77" s="314"/>
      <c r="E77" s="60">
        <f>SUM(E78:E81)</f>
        <v>0</v>
      </c>
      <c r="F77" s="62">
        <f>SUM(F78:F81)</f>
        <v>0</v>
      </c>
      <c r="G77" s="62">
        <f>SUM(G78:G81)</f>
        <v>0</v>
      </c>
      <c r="H77" s="121">
        <f>SUM(H78:H81)</f>
        <v>0</v>
      </c>
      <c r="I77" s="121">
        <f>SUM(I78:I81)</f>
        <v>718221</v>
      </c>
    </row>
    <row r="78" spans="1:9" ht="16.5" customHeight="1">
      <c r="A78" s="332"/>
      <c r="B78" s="32"/>
      <c r="C78" s="308" t="s">
        <v>50</v>
      </c>
      <c r="D78" s="309"/>
      <c r="E78" s="42">
        <v>0</v>
      </c>
      <c r="F78" s="45">
        <v>0</v>
      </c>
      <c r="G78" s="45">
        <v>0</v>
      </c>
      <c r="H78" s="120">
        <v>0</v>
      </c>
      <c r="I78" s="120">
        <v>0</v>
      </c>
    </row>
    <row r="79" spans="1:9" ht="16.5" customHeight="1">
      <c r="A79" s="332"/>
      <c r="B79" s="32"/>
      <c r="C79" s="308" t="s">
        <v>52</v>
      </c>
      <c r="D79" s="309"/>
      <c r="E79" s="42">
        <v>0</v>
      </c>
      <c r="F79" s="45">
        <v>0</v>
      </c>
      <c r="G79" s="45">
        <v>0</v>
      </c>
      <c r="H79" s="120">
        <v>0</v>
      </c>
      <c r="I79" s="120">
        <v>0</v>
      </c>
    </row>
    <row r="80" spans="1:9" ht="16.5" customHeight="1">
      <c r="A80" s="332"/>
      <c r="B80" s="32"/>
      <c r="C80" s="308" t="s">
        <v>60</v>
      </c>
      <c r="D80" s="309"/>
      <c r="E80" s="42">
        <v>0</v>
      </c>
      <c r="F80" s="45">
        <v>0</v>
      </c>
      <c r="G80" s="45">
        <v>0</v>
      </c>
      <c r="H80" s="120">
        <v>0</v>
      </c>
      <c r="I80" s="120">
        <v>0</v>
      </c>
    </row>
    <row r="81" spans="1:9" ht="16.5" customHeight="1" thickBot="1">
      <c r="A81" s="332"/>
      <c r="B81" s="32"/>
      <c r="C81" s="310" t="s">
        <v>61</v>
      </c>
      <c r="D81" s="311"/>
      <c r="E81" s="43">
        <v>0</v>
      </c>
      <c r="F81" s="46">
        <v>0</v>
      </c>
      <c r="G81" s="46">
        <v>0</v>
      </c>
      <c r="H81" s="125">
        <v>0</v>
      </c>
      <c r="I81" s="125">
        <v>718221</v>
      </c>
    </row>
    <row r="82" spans="1:9" ht="16.5" customHeight="1" thickBot="1">
      <c r="A82" s="333"/>
      <c r="B82" s="302" t="s">
        <v>150</v>
      </c>
      <c r="C82" s="303"/>
      <c r="D82" s="304"/>
      <c r="E82" s="86">
        <f>SUM(E67,E75,E77)</f>
        <v>4900</v>
      </c>
      <c r="F82" s="87">
        <f>SUM(F67,F75,F77)</f>
        <v>5019570</v>
      </c>
      <c r="G82" s="87">
        <f>SUM(G67,G75,G77)</f>
        <v>4949980</v>
      </c>
      <c r="H82" s="146">
        <f>SUM(H67,H75,H77)</f>
        <v>4980940</v>
      </c>
      <c r="I82" s="123">
        <f>SUM(I67,I75,I77)</f>
        <v>5213281</v>
      </c>
    </row>
    <row r="83" spans="1:9" ht="16.5" customHeight="1">
      <c r="A83" s="305" t="s">
        <v>7</v>
      </c>
      <c r="B83" s="299" t="s">
        <v>137</v>
      </c>
      <c r="C83" s="300"/>
      <c r="D83" s="301"/>
      <c r="E83" s="61">
        <f>SUM(E84:E94)-E86</f>
        <v>393134</v>
      </c>
      <c r="F83" s="63">
        <f>SUM(F84:F94)-F86</f>
        <v>425884141</v>
      </c>
      <c r="G83" s="63">
        <f>SUM(G84:G94)-G86</f>
        <v>415643942</v>
      </c>
      <c r="H83" s="129">
        <f>SUM(H84:H94)-H86</f>
        <v>414311275</v>
      </c>
      <c r="I83" s="129">
        <f>SUM(I84:I94)-I86</f>
        <v>452340480</v>
      </c>
    </row>
    <row r="84" spans="1:9" ht="16.5" customHeight="1">
      <c r="A84" s="306"/>
      <c r="B84" s="32"/>
      <c r="C84" s="297" t="s">
        <v>62</v>
      </c>
      <c r="D84" s="298"/>
      <c r="E84" s="42">
        <v>47098</v>
      </c>
      <c r="F84" s="45">
        <v>53581780</v>
      </c>
      <c r="G84" s="45">
        <v>54080053</v>
      </c>
      <c r="H84" s="120">
        <v>63912716</v>
      </c>
      <c r="I84" s="120">
        <v>90071191</v>
      </c>
    </row>
    <row r="85" spans="1:9" ht="16.5" customHeight="1">
      <c r="A85" s="306"/>
      <c r="B85" s="32"/>
      <c r="C85" s="297" t="s">
        <v>63</v>
      </c>
      <c r="D85" s="298"/>
      <c r="E85" s="42">
        <v>216785</v>
      </c>
      <c r="F85" s="45">
        <v>223021801</v>
      </c>
      <c r="G85" s="45">
        <v>223234000</v>
      </c>
      <c r="H85" s="120">
        <v>225501460</v>
      </c>
      <c r="I85" s="120">
        <v>210049659</v>
      </c>
    </row>
    <row r="86" spans="1:9" ht="16.5" customHeight="1">
      <c r="A86" s="306"/>
      <c r="B86" s="32"/>
      <c r="C86" s="295" t="s">
        <v>64</v>
      </c>
      <c r="D86" s="296"/>
      <c r="E86" s="42">
        <v>214395</v>
      </c>
      <c r="F86" s="45">
        <v>216380500</v>
      </c>
      <c r="G86" s="120">
        <v>221190000</v>
      </c>
      <c r="H86" s="120">
        <v>223072460</v>
      </c>
      <c r="I86" s="120">
        <v>209267659</v>
      </c>
    </row>
    <row r="87" spans="1:9" ht="16.5" customHeight="1">
      <c r="A87" s="306"/>
      <c r="B87" s="32"/>
      <c r="C87" s="297" t="s">
        <v>65</v>
      </c>
      <c r="D87" s="298"/>
      <c r="E87" s="42">
        <v>0</v>
      </c>
      <c r="F87" s="45">
        <v>0</v>
      </c>
      <c r="G87" s="45">
        <v>0</v>
      </c>
      <c r="H87" s="120">
        <v>0</v>
      </c>
      <c r="I87" s="120">
        <v>0</v>
      </c>
    </row>
    <row r="88" spans="1:9" ht="16.5" customHeight="1">
      <c r="A88" s="306"/>
      <c r="B88" s="32"/>
      <c r="C88" s="293" t="s">
        <v>66</v>
      </c>
      <c r="D88" s="294"/>
      <c r="E88" s="42">
        <v>0</v>
      </c>
      <c r="F88" s="45">
        <v>0</v>
      </c>
      <c r="G88" s="45">
        <v>0</v>
      </c>
      <c r="H88" s="120">
        <v>0</v>
      </c>
      <c r="I88" s="120">
        <v>0</v>
      </c>
    </row>
    <row r="89" spans="1:9" ht="16.5" customHeight="1">
      <c r="A89" s="306"/>
      <c r="B89" s="32"/>
      <c r="C89" s="297" t="s">
        <v>67</v>
      </c>
      <c r="D89" s="298"/>
      <c r="E89" s="42">
        <v>0</v>
      </c>
      <c r="F89" s="45">
        <v>0</v>
      </c>
      <c r="G89" s="45">
        <v>0</v>
      </c>
      <c r="H89" s="120">
        <v>0</v>
      </c>
      <c r="I89" s="120">
        <v>0</v>
      </c>
    </row>
    <row r="90" spans="1:9" ht="16.5" customHeight="1">
      <c r="A90" s="306"/>
      <c r="B90" s="32"/>
      <c r="C90" s="293" t="s">
        <v>68</v>
      </c>
      <c r="D90" s="294"/>
      <c r="E90" s="42">
        <v>0</v>
      </c>
      <c r="F90" s="45">
        <v>0</v>
      </c>
      <c r="G90" s="45">
        <v>0</v>
      </c>
      <c r="H90" s="120">
        <v>0</v>
      </c>
      <c r="I90" s="120">
        <v>0</v>
      </c>
    </row>
    <row r="91" spans="1:9" ht="16.5" customHeight="1">
      <c r="A91" s="306"/>
      <c r="B91" s="32"/>
      <c r="C91" s="293" t="s">
        <v>69</v>
      </c>
      <c r="D91" s="294"/>
      <c r="E91" s="42">
        <v>0</v>
      </c>
      <c r="F91" s="45">
        <v>0</v>
      </c>
      <c r="G91" s="45">
        <v>0</v>
      </c>
      <c r="H91" s="120">
        <v>0</v>
      </c>
      <c r="I91" s="120">
        <v>0</v>
      </c>
    </row>
    <row r="92" spans="1:9" ht="16.5" customHeight="1">
      <c r="A92" s="306"/>
      <c r="B92" s="32"/>
      <c r="C92" s="293" t="s">
        <v>70</v>
      </c>
      <c r="D92" s="294"/>
      <c r="E92" s="42">
        <v>146144</v>
      </c>
      <c r="F92" s="45">
        <v>136114182</v>
      </c>
      <c r="G92" s="45">
        <v>128823540</v>
      </c>
      <c r="H92" s="120">
        <v>115059010</v>
      </c>
      <c r="I92" s="120">
        <v>107868742</v>
      </c>
    </row>
    <row r="93" spans="1:9" ht="16.5" customHeight="1">
      <c r="A93" s="306"/>
      <c r="B93" s="32"/>
      <c r="C93" s="295" t="s">
        <v>71</v>
      </c>
      <c r="D93" s="296"/>
      <c r="E93" s="42">
        <v>-16893</v>
      </c>
      <c r="F93" s="45">
        <v>13166378</v>
      </c>
      <c r="G93" s="45">
        <v>9506349</v>
      </c>
      <c r="H93" s="120">
        <v>9838089</v>
      </c>
      <c r="I93" s="120">
        <v>44350888</v>
      </c>
    </row>
    <row r="94" spans="1:9" ht="16.5" customHeight="1">
      <c r="A94" s="306"/>
      <c r="B94" s="32"/>
      <c r="C94" s="297" t="s">
        <v>72</v>
      </c>
      <c r="D94" s="298"/>
      <c r="E94" s="42">
        <v>0</v>
      </c>
      <c r="F94" s="45">
        <v>0</v>
      </c>
      <c r="G94" s="45">
        <v>0</v>
      </c>
      <c r="H94" s="120">
        <v>0</v>
      </c>
      <c r="I94" s="120">
        <v>0</v>
      </c>
    </row>
    <row r="95" spans="1:9" ht="16.5" customHeight="1">
      <c r="A95" s="306"/>
      <c r="B95" s="281" t="s">
        <v>136</v>
      </c>
      <c r="C95" s="282"/>
      <c r="D95" s="283"/>
      <c r="E95" s="60">
        <f>E96</f>
        <v>0</v>
      </c>
      <c r="F95" s="62">
        <f>F96</f>
        <v>0</v>
      </c>
      <c r="G95" s="62">
        <f>G96</f>
        <v>0</v>
      </c>
      <c r="H95" s="121">
        <f>H96</f>
        <v>0</v>
      </c>
      <c r="I95" s="121">
        <f>I96</f>
        <v>0</v>
      </c>
    </row>
    <row r="96" spans="1:9" ht="16.5" customHeight="1">
      <c r="A96" s="306"/>
      <c r="B96" s="33"/>
      <c r="C96" s="297" t="s">
        <v>73</v>
      </c>
      <c r="D96" s="298"/>
      <c r="E96" s="42">
        <v>0</v>
      </c>
      <c r="F96" s="45">
        <v>0</v>
      </c>
      <c r="G96" s="45">
        <v>0</v>
      </c>
      <c r="H96" s="120">
        <v>0</v>
      </c>
      <c r="I96" s="120">
        <v>0</v>
      </c>
    </row>
    <row r="97" spans="1:9" ht="16.5" customHeight="1">
      <c r="A97" s="306"/>
      <c r="B97" s="281" t="s">
        <v>74</v>
      </c>
      <c r="C97" s="282"/>
      <c r="D97" s="283"/>
      <c r="E97" s="60">
        <f>SUM(E98:E99)</f>
        <v>0</v>
      </c>
      <c r="F97" s="62">
        <f>SUM(F98:F99)</f>
        <v>0</v>
      </c>
      <c r="G97" s="62">
        <f>SUM(G98:G99)</f>
        <v>0</v>
      </c>
      <c r="H97" s="121">
        <f>SUM(H98:H99)</f>
        <v>0</v>
      </c>
      <c r="I97" s="121">
        <f>SUM(I98:I99)</f>
        <v>0</v>
      </c>
    </row>
    <row r="98" spans="1:9" ht="16.5" customHeight="1">
      <c r="A98" s="306"/>
      <c r="B98" s="32"/>
      <c r="C98" s="284" t="s">
        <v>75</v>
      </c>
      <c r="D98" s="285"/>
      <c r="E98" s="42">
        <v>0</v>
      </c>
      <c r="F98" s="45">
        <v>0</v>
      </c>
      <c r="G98" s="45">
        <v>0</v>
      </c>
      <c r="H98" s="148">
        <v>0</v>
      </c>
      <c r="I98" s="120">
        <v>0</v>
      </c>
    </row>
    <row r="99" spans="1:9" ht="16.5" customHeight="1" thickBot="1">
      <c r="A99" s="306"/>
      <c r="B99" s="32"/>
      <c r="C99" s="286" t="s">
        <v>76</v>
      </c>
      <c r="D99" s="287"/>
      <c r="E99" s="43">
        <v>0</v>
      </c>
      <c r="F99" s="46">
        <v>0</v>
      </c>
      <c r="G99" s="46">
        <v>0</v>
      </c>
      <c r="H99" s="150">
        <v>0</v>
      </c>
      <c r="I99" s="125">
        <v>0</v>
      </c>
    </row>
    <row r="100" spans="1:9" ht="16.5" customHeight="1" thickBot="1">
      <c r="A100" s="307"/>
      <c r="B100" s="88" t="s">
        <v>151</v>
      </c>
      <c r="C100" s="89"/>
      <c r="D100" s="90"/>
      <c r="E100" s="84">
        <f>SUM(E83,E95,E97)</f>
        <v>393134</v>
      </c>
      <c r="F100" s="91">
        <f>SUM(F83,F95,F97)</f>
        <v>425884141</v>
      </c>
      <c r="G100" s="91">
        <f>SUM(G83,G95,G97)</f>
        <v>415643942</v>
      </c>
      <c r="H100" s="151">
        <f>SUM(H83,H95,H97)</f>
        <v>414311275</v>
      </c>
      <c r="I100" s="165">
        <f>SUM(I83,I95,I97)</f>
        <v>452340480</v>
      </c>
    </row>
    <row r="101" spans="1:9" ht="16.5" customHeight="1" thickBot="1">
      <c r="A101" s="288" t="s">
        <v>147</v>
      </c>
      <c r="B101" s="289"/>
      <c r="C101" s="289"/>
      <c r="D101" s="289"/>
      <c r="E101" s="83">
        <f>E82-E100</f>
        <v>-388234</v>
      </c>
      <c r="F101" s="85">
        <f>F82-F100</f>
        <v>-420864571</v>
      </c>
      <c r="G101" s="85">
        <f>G82-G100</f>
        <v>-410693962</v>
      </c>
      <c r="H101" s="146">
        <f>H82-H100</f>
        <v>-409330335</v>
      </c>
      <c r="I101" s="123">
        <f>I82-I100</f>
        <v>-447127199</v>
      </c>
    </row>
    <row r="102" spans="1:9" ht="16.5" customHeight="1" thickBot="1">
      <c r="A102" s="290" t="s">
        <v>152</v>
      </c>
      <c r="B102" s="291"/>
      <c r="C102" s="291"/>
      <c r="D102" s="292"/>
      <c r="E102" s="92">
        <v>266836</v>
      </c>
      <c r="F102" s="93">
        <v>279883413</v>
      </c>
      <c r="G102" s="93">
        <v>281771238</v>
      </c>
      <c r="H102" s="152">
        <v>294879456</v>
      </c>
      <c r="I102" s="166">
        <v>309998149</v>
      </c>
    </row>
    <row r="103" spans="1:9" ht="16.5" customHeight="1" thickBot="1">
      <c r="A103" s="288" t="s">
        <v>148</v>
      </c>
      <c r="B103" s="289"/>
      <c r="C103" s="289"/>
      <c r="D103" s="289"/>
      <c r="E103" s="83">
        <f>SUM(E101:E102)</f>
        <v>-121398</v>
      </c>
      <c r="F103" s="85">
        <f>SUM(F101:F102)</f>
        <v>-140981158</v>
      </c>
      <c r="G103" s="85">
        <f>SUM(G101:G102)</f>
        <v>-128922724</v>
      </c>
      <c r="H103" s="146">
        <f>SUM(H101:H102)</f>
        <v>-114450879</v>
      </c>
      <c r="I103" s="123">
        <f>SUM(I101:I102)</f>
        <v>-137129050</v>
      </c>
    </row>
    <row r="104" spans="8:9" ht="18" customHeight="1">
      <c r="H104" s="132"/>
      <c r="I104" s="132"/>
    </row>
    <row r="105" spans="1:9" ht="16.5" customHeight="1">
      <c r="A105" s="18"/>
      <c r="B105" s="19"/>
      <c r="C105" s="19"/>
      <c r="D105" s="20"/>
      <c r="E105" s="25" t="s">
        <v>131</v>
      </c>
      <c r="F105" s="25" t="s">
        <v>122</v>
      </c>
      <c r="G105" s="26" t="s">
        <v>130</v>
      </c>
      <c r="H105" s="133" t="s">
        <v>132</v>
      </c>
      <c r="I105" s="133" t="s">
        <v>206</v>
      </c>
    </row>
    <row r="106" spans="1:9" ht="40.5" customHeight="1">
      <c r="A106" s="254" t="s">
        <v>144</v>
      </c>
      <c r="B106" s="255"/>
      <c r="C106" s="255"/>
      <c r="D106" s="256"/>
      <c r="E106" s="115">
        <f>(E83+E95)*1000/'基本情報'!$S$23</f>
        <v>271.28499021843766</v>
      </c>
      <c r="F106" s="115">
        <f>(F83+F95)/'基本情報'!$X$23</f>
        <v>304.28185379494823</v>
      </c>
      <c r="G106" s="115">
        <f>(G83+G95)/'基本情報'!$AC$23</f>
        <v>303.829071087463</v>
      </c>
      <c r="H106" s="115">
        <f>(H83+H95)/'基本情報'!$AH$23</f>
        <v>393.0481558640658</v>
      </c>
      <c r="I106" s="167">
        <f>(I83+I95)/'基本情報'!$AM$23</f>
        <v>400.8856093793343</v>
      </c>
    </row>
    <row r="107" spans="1:9" s="70" customFormat="1" ht="18" customHeight="1">
      <c r="A107" s="114" t="s">
        <v>190</v>
      </c>
      <c r="B107" s="68"/>
      <c r="C107" s="68"/>
      <c r="D107" s="68"/>
      <c r="E107" s="69"/>
      <c r="F107" s="69"/>
      <c r="G107" s="69"/>
      <c r="H107" s="134"/>
      <c r="I107" s="134"/>
    </row>
    <row r="108" spans="1:9" ht="16.5" customHeight="1">
      <c r="A108" s="35"/>
      <c r="B108" s="34"/>
      <c r="C108" s="34"/>
      <c r="D108" s="36"/>
      <c r="E108" s="37" t="s">
        <v>131</v>
      </c>
      <c r="F108" s="37" t="s">
        <v>122</v>
      </c>
      <c r="G108" s="38" t="s">
        <v>130</v>
      </c>
      <c r="H108" s="135" t="s">
        <v>132</v>
      </c>
      <c r="I108" s="135" t="s">
        <v>206</v>
      </c>
    </row>
    <row r="109" spans="1:9" ht="40.5" customHeight="1">
      <c r="A109" s="254" t="s">
        <v>145</v>
      </c>
      <c r="B109" s="255"/>
      <c r="C109" s="255"/>
      <c r="D109" s="256"/>
      <c r="E109" s="115">
        <f>E102*1000/'基本情報'!$S$23</f>
        <v>184.13213217357702</v>
      </c>
      <c r="F109" s="115">
        <f>F102/'基本情報'!$X$23</f>
        <v>199.96857256560094</v>
      </c>
      <c r="G109" s="115">
        <f>G102/'基本情報'!$AC$23</f>
        <v>205.9702664948367</v>
      </c>
      <c r="H109" s="115">
        <f>H102/'基本情報'!$AH$23</f>
        <v>279.7457693686925</v>
      </c>
      <c r="I109" s="167">
        <f>I102/'基本情報'!$AM$23</f>
        <v>274.7350775865354</v>
      </c>
    </row>
    <row r="110" spans="1:4" ht="18">
      <c r="A110" s="114" t="s">
        <v>190</v>
      </c>
      <c r="B110" s="6"/>
      <c r="C110" s="6"/>
      <c r="D110" s="6"/>
    </row>
    <row r="111" spans="1:9" ht="18">
      <c r="A111" s="364" t="s">
        <v>16</v>
      </c>
      <c r="B111" s="365"/>
      <c r="C111" s="365"/>
      <c r="D111" s="365"/>
      <c r="E111" s="365"/>
      <c r="F111" s="365"/>
      <c r="G111" s="365"/>
      <c r="H111" s="365"/>
      <c r="I111" s="366"/>
    </row>
    <row r="112" spans="1:9" ht="68.25" customHeight="1">
      <c r="A112" s="370" t="s">
        <v>211</v>
      </c>
      <c r="B112" s="371"/>
      <c r="C112" s="371"/>
      <c r="D112" s="371"/>
      <c r="E112" s="371"/>
      <c r="F112" s="371"/>
      <c r="G112" s="371"/>
      <c r="H112" s="371"/>
      <c r="I112" s="372"/>
    </row>
    <row r="114" spans="1:9" ht="18">
      <c r="A114" s="3" t="s">
        <v>143</v>
      </c>
      <c r="H114" s="109"/>
      <c r="I114" s="168" t="s">
        <v>212</v>
      </c>
    </row>
    <row r="115" spans="1:9" ht="19.5" customHeight="1">
      <c r="A115" s="272" t="s">
        <v>0</v>
      </c>
      <c r="B115" s="273"/>
      <c r="C115" s="273"/>
      <c r="D115" s="274"/>
      <c r="E115" s="25" t="s">
        <v>131</v>
      </c>
      <c r="F115" s="25" t="s">
        <v>122</v>
      </c>
      <c r="G115" s="26" t="s">
        <v>130</v>
      </c>
      <c r="H115" s="26" t="s">
        <v>132</v>
      </c>
      <c r="I115" s="133" t="s">
        <v>206</v>
      </c>
    </row>
    <row r="116" spans="1:9" ht="19.5" customHeight="1">
      <c r="A116" s="257" t="s">
        <v>77</v>
      </c>
      <c r="B116" s="376" t="s">
        <v>78</v>
      </c>
      <c r="C116" s="275" t="s">
        <v>79</v>
      </c>
      <c r="D116" s="276"/>
      <c r="E116" s="42">
        <v>1449</v>
      </c>
      <c r="F116" s="42">
        <v>1159</v>
      </c>
      <c r="G116" s="42">
        <v>810</v>
      </c>
      <c r="H116" s="120">
        <v>785050</v>
      </c>
      <c r="I116" s="120">
        <v>1118850</v>
      </c>
    </row>
    <row r="117" spans="1:9" ht="19.5" customHeight="1">
      <c r="A117" s="258"/>
      <c r="B117" s="376"/>
      <c r="C117" s="275" t="s">
        <v>80</v>
      </c>
      <c r="D117" s="276"/>
      <c r="E117" s="42">
        <v>1937</v>
      </c>
      <c r="F117" s="42">
        <v>1647</v>
      </c>
      <c r="G117" s="42">
        <v>1775</v>
      </c>
      <c r="H117" s="120">
        <v>1751100</v>
      </c>
      <c r="I117" s="120">
        <v>2315250</v>
      </c>
    </row>
    <row r="118" spans="1:9" ht="19.5" customHeight="1">
      <c r="A118" s="258"/>
      <c r="B118" s="376"/>
      <c r="C118" s="275" t="s">
        <v>81</v>
      </c>
      <c r="D118" s="276"/>
      <c r="E118" s="42">
        <v>31685</v>
      </c>
      <c r="F118" s="42">
        <v>31979</v>
      </c>
      <c r="G118" s="42">
        <v>32406</v>
      </c>
      <c r="H118" s="120">
        <v>32272000</v>
      </c>
      <c r="I118" s="120">
        <v>32419659</v>
      </c>
    </row>
    <row r="119" spans="1:9" ht="19.5" customHeight="1">
      <c r="A119" s="258"/>
      <c r="B119" s="376"/>
      <c r="C119" s="275" t="s">
        <v>82</v>
      </c>
      <c r="D119" s="276"/>
      <c r="E119" s="42">
        <v>0</v>
      </c>
      <c r="F119" s="42">
        <v>0</v>
      </c>
      <c r="G119" s="42">
        <v>0</v>
      </c>
      <c r="H119" s="120">
        <v>0</v>
      </c>
      <c r="I119" s="120">
        <v>0</v>
      </c>
    </row>
    <row r="120" spans="1:9" ht="19.5" customHeight="1">
      <c r="A120" s="258"/>
      <c r="B120" s="376"/>
      <c r="C120" s="275" t="s">
        <v>83</v>
      </c>
      <c r="D120" s="276"/>
      <c r="E120" s="42">
        <v>178</v>
      </c>
      <c r="F120" s="42">
        <v>205</v>
      </c>
      <c r="G120" s="42">
        <v>337</v>
      </c>
      <c r="H120" s="120">
        <v>180273</v>
      </c>
      <c r="I120" s="120">
        <v>231483</v>
      </c>
    </row>
    <row r="121" spans="1:9" ht="19.5" customHeight="1">
      <c r="A121" s="258"/>
      <c r="B121" s="376"/>
      <c r="C121" s="275" t="s">
        <v>10</v>
      </c>
      <c r="D121" s="276"/>
      <c r="E121" s="60">
        <f>SUM(E116:E120)</f>
        <v>35249</v>
      </c>
      <c r="F121" s="60">
        <f>SUM(F116:F120)</f>
        <v>34990</v>
      </c>
      <c r="G121" s="60">
        <f>SUM(G116:G120)</f>
        <v>35328</v>
      </c>
      <c r="H121" s="121">
        <f>SUM(H116:H120)</f>
        <v>34988423</v>
      </c>
      <c r="I121" s="121">
        <f>SUM(I116:I120)</f>
        <v>36085242</v>
      </c>
    </row>
    <row r="122" spans="1:9" ht="19.5" customHeight="1">
      <c r="A122" s="258"/>
      <c r="B122" s="376" t="s">
        <v>121</v>
      </c>
      <c r="C122" s="275" t="s">
        <v>82</v>
      </c>
      <c r="D122" s="276"/>
      <c r="E122" s="42">
        <v>0</v>
      </c>
      <c r="F122" s="42">
        <v>0</v>
      </c>
      <c r="G122" s="42">
        <v>0</v>
      </c>
      <c r="H122" s="120">
        <v>0</v>
      </c>
      <c r="I122" s="120">
        <v>0</v>
      </c>
    </row>
    <row r="123" spans="1:9" ht="19.5" customHeight="1">
      <c r="A123" s="258"/>
      <c r="B123" s="376"/>
      <c r="C123" s="275" t="s">
        <v>83</v>
      </c>
      <c r="D123" s="276"/>
      <c r="E123" s="42">
        <v>0</v>
      </c>
      <c r="F123" s="42">
        <v>0</v>
      </c>
      <c r="G123" s="42">
        <v>0</v>
      </c>
      <c r="H123" s="120">
        <v>0</v>
      </c>
      <c r="I123" s="120">
        <v>0</v>
      </c>
    </row>
    <row r="124" spans="1:9" ht="29.25" customHeight="1" thickBot="1">
      <c r="A124" s="258"/>
      <c r="B124" s="331"/>
      <c r="C124" s="277" t="s">
        <v>10</v>
      </c>
      <c r="D124" s="278"/>
      <c r="E124" s="64">
        <f>SUM(E122:E123)</f>
        <v>0</v>
      </c>
      <c r="F124" s="64">
        <f>SUM(F122:F123)</f>
        <v>0</v>
      </c>
      <c r="G124" s="64">
        <f>SUM(G122:G123)</f>
        <v>0</v>
      </c>
      <c r="H124" s="122">
        <f>SUM(H122:H123)</f>
        <v>0</v>
      </c>
      <c r="I124" s="122">
        <f>SUM(I122:I123)</f>
        <v>0</v>
      </c>
    </row>
    <row r="125" spans="1:9" ht="19.5" customHeight="1" thickBot="1">
      <c r="A125" s="259"/>
      <c r="B125" s="279" t="s">
        <v>6</v>
      </c>
      <c r="C125" s="280"/>
      <c r="D125" s="280"/>
      <c r="E125" s="83">
        <f>SUM(E124,E121)</f>
        <v>35249</v>
      </c>
      <c r="F125" s="83">
        <f>SUM(F124,F121)</f>
        <v>34990</v>
      </c>
      <c r="G125" s="83">
        <f>SUM(G124,G121)</f>
        <v>35328</v>
      </c>
      <c r="H125" s="146">
        <f>SUM(H121,H124)</f>
        <v>34988423</v>
      </c>
      <c r="I125" s="123">
        <f>SUM(I121,I124)</f>
        <v>36085242</v>
      </c>
    </row>
    <row r="126" spans="1:9" ht="19.5" customHeight="1">
      <c r="A126" s="257" t="s">
        <v>84</v>
      </c>
      <c r="B126" s="268" t="s">
        <v>78</v>
      </c>
      <c r="C126" s="260" t="s">
        <v>85</v>
      </c>
      <c r="D126" s="39" t="s">
        <v>86</v>
      </c>
      <c r="E126" s="47">
        <v>11572</v>
      </c>
      <c r="F126" s="47">
        <v>13165</v>
      </c>
      <c r="G126" s="47">
        <v>12117</v>
      </c>
      <c r="H126" s="147">
        <v>12051000</v>
      </c>
      <c r="I126" s="124">
        <v>12392634</v>
      </c>
    </row>
    <row r="127" spans="1:9" ht="19.5" customHeight="1">
      <c r="A127" s="258"/>
      <c r="B127" s="268"/>
      <c r="C127" s="260"/>
      <c r="D127" s="40" t="s">
        <v>87</v>
      </c>
      <c r="E127" s="42">
        <v>18810</v>
      </c>
      <c r="F127" s="42">
        <v>18496</v>
      </c>
      <c r="G127" s="42">
        <v>19475</v>
      </c>
      <c r="H127" s="148">
        <v>19858307</v>
      </c>
      <c r="I127" s="120">
        <v>21297167</v>
      </c>
    </row>
    <row r="128" spans="1:9" ht="19.5" customHeight="1">
      <c r="A128" s="258"/>
      <c r="B128" s="268"/>
      <c r="C128" s="260"/>
      <c r="D128" s="40" t="s">
        <v>13</v>
      </c>
      <c r="E128" s="42">
        <v>4288</v>
      </c>
      <c r="F128" s="42">
        <v>2799</v>
      </c>
      <c r="G128" s="42">
        <v>2778</v>
      </c>
      <c r="H128" s="148">
        <v>2335095</v>
      </c>
      <c r="I128" s="120">
        <v>1507393</v>
      </c>
    </row>
    <row r="129" spans="1:9" ht="19.5" customHeight="1">
      <c r="A129" s="258"/>
      <c r="B129" s="268"/>
      <c r="C129" s="261"/>
      <c r="D129" s="40" t="s">
        <v>153</v>
      </c>
      <c r="E129" s="60">
        <f>SUM(E126:E128)</f>
        <v>34670</v>
      </c>
      <c r="F129" s="60">
        <f>SUM(F126:F128)</f>
        <v>34460</v>
      </c>
      <c r="G129" s="60">
        <f>SUM(G126:G128)</f>
        <v>34370</v>
      </c>
      <c r="H129" s="149">
        <f>SUM(H126:H128)</f>
        <v>34244402</v>
      </c>
      <c r="I129" s="121">
        <f>SUM(I126:I128)</f>
        <v>35197194</v>
      </c>
    </row>
    <row r="130" spans="1:9" ht="19.5" customHeight="1">
      <c r="A130" s="258"/>
      <c r="B130" s="268"/>
      <c r="C130" s="262" t="s">
        <v>154</v>
      </c>
      <c r="D130" s="263"/>
      <c r="E130" s="42">
        <v>579</v>
      </c>
      <c r="F130" s="42">
        <v>530</v>
      </c>
      <c r="G130" s="42">
        <v>824</v>
      </c>
      <c r="H130" s="148">
        <v>744087</v>
      </c>
      <c r="I130" s="120">
        <v>888048</v>
      </c>
    </row>
    <row r="131" spans="1:9" ht="19.5" customHeight="1">
      <c r="A131" s="258"/>
      <c r="B131" s="268"/>
      <c r="C131" s="262" t="s">
        <v>155</v>
      </c>
      <c r="D131" s="263"/>
      <c r="E131" s="42">
        <v>0</v>
      </c>
      <c r="F131" s="42">
        <v>0</v>
      </c>
      <c r="G131" s="42">
        <v>0</v>
      </c>
      <c r="H131" s="148">
        <v>0</v>
      </c>
      <c r="I131" s="120">
        <v>0</v>
      </c>
    </row>
    <row r="132" spans="1:9" ht="19.5" customHeight="1">
      <c r="A132" s="258"/>
      <c r="B132" s="269"/>
      <c r="C132" s="264" t="s">
        <v>149</v>
      </c>
      <c r="D132" s="265"/>
      <c r="E132" s="60">
        <f>SUM(E129:E131)</f>
        <v>35249</v>
      </c>
      <c r="F132" s="60">
        <f>SUM(F129:F131)</f>
        <v>34990</v>
      </c>
      <c r="G132" s="60">
        <f>SUM(G129:G131)</f>
        <v>35194</v>
      </c>
      <c r="H132" s="149">
        <f>SUM(H129:H131)</f>
        <v>34988489</v>
      </c>
      <c r="I132" s="121">
        <f>SUM(I129:I131)</f>
        <v>36085242</v>
      </c>
    </row>
    <row r="133" spans="1:9" ht="57.75" customHeight="1" thickBot="1">
      <c r="A133" s="258"/>
      <c r="B133" s="41" t="s">
        <v>11</v>
      </c>
      <c r="C133" s="266" t="s">
        <v>88</v>
      </c>
      <c r="D133" s="267"/>
      <c r="E133" s="43">
        <v>0</v>
      </c>
      <c r="F133" s="43">
        <v>0</v>
      </c>
      <c r="G133" s="43">
        <v>0</v>
      </c>
      <c r="H133" s="150">
        <v>0</v>
      </c>
      <c r="I133" s="125">
        <v>0</v>
      </c>
    </row>
    <row r="134" spans="1:9" ht="19.5" customHeight="1" thickBot="1">
      <c r="A134" s="259"/>
      <c r="B134" s="270" t="s">
        <v>6</v>
      </c>
      <c r="C134" s="271"/>
      <c r="D134" s="271"/>
      <c r="E134" s="83">
        <f>SUM(E132:E133)</f>
        <v>35249</v>
      </c>
      <c r="F134" s="83">
        <f>SUM(F132:F133)</f>
        <v>34990</v>
      </c>
      <c r="G134" s="83">
        <f>SUM(G132:G133)</f>
        <v>35194</v>
      </c>
      <c r="H134" s="146">
        <f>SUM(H132:H133)</f>
        <v>34988489</v>
      </c>
      <c r="I134" s="123">
        <f>SUM(I132:I133)</f>
        <v>36085242</v>
      </c>
    </row>
    <row r="135" spans="1:4" ht="18">
      <c r="A135" s="6"/>
      <c r="B135" s="6"/>
      <c r="C135" s="6"/>
      <c r="D135" s="6"/>
    </row>
    <row r="136" spans="1:9" ht="18.75" customHeight="1">
      <c r="A136" s="373" t="s">
        <v>16</v>
      </c>
      <c r="B136" s="374"/>
      <c r="C136" s="374"/>
      <c r="D136" s="374"/>
      <c r="E136" s="374"/>
      <c r="F136" s="374"/>
      <c r="G136" s="374"/>
      <c r="H136" s="374"/>
      <c r="I136" s="375"/>
    </row>
    <row r="137" spans="1:9" ht="105.75" customHeight="1">
      <c r="A137" s="361" t="s">
        <v>163</v>
      </c>
      <c r="B137" s="362"/>
      <c r="C137" s="362"/>
      <c r="D137" s="362"/>
      <c r="E137" s="362"/>
      <c r="F137" s="362"/>
      <c r="G137" s="362"/>
      <c r="H137" s="362"/>
      <c r="I137" s="363"/>
    </row>
  </sheetData>
  <sheetProtection/>
  <mergeCells count="119">
    <mergeCell ref="A3:D3"/>
    <mergeCell ref="C116:D116"/>
    <mergeCell ref="B10:C12"/>
    <mergeCell ref="A5:A9"/>
    <mergeCell ref="A10:A15"/>
    <mergeCell ref="B13:C13"/>
    <mergeCell ref="B14:C14"/>
    <mergeCell ref="B27:D27"/>
    <mergeCell ref="B15:D15"/>
    <mergeCell ref="A16:D16"/>
    <mergeCell ref="A137:I137"/>
    <mergeCell ref="A20:I20"/>
    <mergeCell ref="A21:I21"/>
    <mergeCell ref="A111:I111"/>
    <mergeCell ref="A112:I112"/>
    <mergeCell ref="A136:I136"/>
    <mergeCell ref="A116:A125"/>
    <mergeCell ref="B116:B121"/>
    <mergeCell ref="B122:B124"/>
    <mergeCell ref="C121:D121"/>
    <mergeCell ref="A18:D18"/>
    <mergeCell ref="A26:D26"/>
    <mergeCell ref="A4:D4"/>
    <mergeCell ref="B5:D5"/>
    <mergeCell ref="B6:D6"/>
    <mergeCell ref="B7:D7"/>
    <mergeCell ref="B8:D8"/>
    <mergeCell ref="B9:D9"/>
    <mergeCell ref="A25:D25"/>
    <mergeCell ref="B33:D33"/>
    <mergeCell ref="A27:A44"/>
    <mergeCell ref="C28:D28"/>
    <mergeCell ref="C29:D29"/>
    <mergeCell ref="C30:D30"/>
    <mergeCell ref="C31:D31"/>
    <mergeCell ref="C32:D32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B44:D44"/>
    <mergeCell ref="B45:D45"/>
    <mergeCell ref="C46:D46"/>
    <mergeCell ref="C47:D47"/>
    <mergeCell ref="C48:D48"/>
    <mergeCell ref="C49:D49"/>
    <mergeCell ref="B50:D50"/>
    <mergeCell ref="C51:D51"/>
    <mergeCell ref="C52:D52"/>
    <mergeCell ref="C53:D53"/>
    <mergeCell ref="B54:D54"/>
    <mergeCell ref="B55:D55"/>
    <mergeCell ref="B56:D56"/>
    <mergeCell ref="A45:A56"/>
    <mergeCell ref="C122:D122"/>
    <mergeCell ref="A58:D58"/>
    <mergeCell ref="A66:D66"/>
    <mergeCell ref="A67:A82"/>
    <mergeCell ref="B67:D67"/>
    <mergeCell ref="C68:D68"/>
    <mergeCell ref="C69:D69"/>
    <mergeCell ref="C70:D70"/>
    <mergeCell ref="C71:D71"/>
    <mergeCell ref="C72:D72"/>
    <mergeCell ref="C73:D73"/>
    <mergeCell ref="C74:D74"/>
    <mergeCell ref="B75:D75"/>
    <mergeCell ref="C78:D78"/>
    <mergeCell ref="C79:D79"/>
    <mergeCell ref="C80:D80"/>
    <mergeCell ref="C81:D81"/>
    <mergeCell ref="B77:D77"/>
    <mergeCell ref="C76:D76"/>
    <mergeCell ref="B82:D82"/>
    <mergeCell ref="A83:A100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B83:D83"/>
    <mergeCell ref="B95:D95"/>
    <mergeCell ref="C96:D96"/>
    <mergeCell ref="B97:D97"/>
    <mergeCell ref="C98:D98"/>
    <mergeCell ref="C99:D99"/>
    <mergeCell ref="A101:D101"/>
    <mergeCell ref="A102:D102"/>
    <mergeCell ref="A103:D103"/>
    <mergeCell ref="A115:D115"/>
    <mergeCell ref="C123:D123"/>
    <mergeCell ref="C124:D124"/>
    <mergeCell ref="B125:D125"/>
    <mergeCell ref="C117:D117"/>
    <mergeCell ref="C118:D118"/>
    <mergeCell ref="C119:D119"/>
    <mergeCell ref="C120:D120"/>
    <mergeCell ref="A106:D106"/>
    <mergeCell ref="A126:A134"/>
    <mergeCell ref="C126:C129"/>
    <mergeCell ref="C130:D130"/>
    <mergeCell ref="C131:D131"/>
    <mergeCell ref="C132:D132"/>
    <mergeCell ref="C133:D133"/>
    <mergeCell ref="B126:B132"/>
    <mergeCell ref="B134:D134"/>
    <mergeCell ref="A109:D109"/>
  </mergeCells>
  <hyperlinks>
    <hyperlink ref="A25" r:id="rId1" display="府の決算（財務諸表等）はこちら"/>
    <hyperlink ref="A25:D25" r:id="rId2" display="府の決算（財務諸表等）はこちら"/>
  </hyperlinks>
  <printOptions horizontalCentered="1"/>
  <pageMargins left="0.5905511811023623" right="0.5905511811023623" top="0.5905511811023623" bottom="0.5905511811023623" header="0.5118110236220472" footer="0.1968503937007874"/>
  <pageSetup fitToHeight="0" fitToWidth="1" horizontalDpi="600" verticalDpi="600" orientation="portrait" paperSize="9" scale="69" r:id="rId3"/>
  <headerFooter alignWithMargins="0">
    <oddHeader>&amp;R大阪府民の森　ちはや園地</oddHeader>
  </headerFooter>
  <rowBreaks count="2" manualBreakCount="2">
    <brk id="63" max="8" man="1"/>
    <brk id="11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BreakPreview" zoomScaleSheetLayoutView="100" zoomScalePageLayoutView="0" workbookViewId="0" topLeftCell="A1">
      <selection activeCell="B15" sqref="B15:H15"/>
    </sheetView>
  </sheetViews>
  <sheetFormatPr defaultColWidth="9.140625" defaultRowHeight="15"/>
  <cols>
    <col min="1" max="1" width="20.140625" style="0" customWidth="1"/>
    <col min="2" max="2" width="14.140625" style="0" customWidth="1"/>
    <col min="3" max="3" width="10.57421875" style="0" customWidth="1"/>
    <col min="4" max="8" width="13.57421875" style="0" customWidth="1"/>
  </cols>
  <sheetData>
    <row r="1" spans="1:8" ht="18">
      <c r="A1" s="5" t="s">
        <v>195</v>
      </c>
      <c r="B1" s="9"/>
      <c r="C1" s="9"/>
      <c r="D1" s="9"/>
      <c r="E1" s="9"/>
      <c r="F1" s="9"/>
      <c r="G1" s="9"/>
      <c r="H1" s="9"/>
    </row>
    <row r="2" spans="1:8" ht="18">
      <c r="A2" s="49" t="s">
        <v>125</v>
      </c>
      <c r="B2" s="50"/>
      <c r="C2" s="50"/>
      <c r="D2" s="27" t="s">
        <v>126</v>
      </c>
      <c r="E2" s="27" t="s">
        <v>127</v>
      </c>
      <c r="F2" s="27" t="s">
        <v>128</v>
      </c>
      <c r="G2" s="31" t="s">
        <v>129</v>
      </c>
      <c r="H2" s="144" t="s">
        <v>207</v>
      </c>
    </row>
    <row r="3" spans="1:8" ht="19.5">
      <c r="A3" s="51" t="s">
        <v>112</v>
      </c>
      <c r="B3" s="52"/>
      <c r="C3" s="52"/>
      <c r="D3" s="57">
        <f>SUM(D4:D5)</f>
        <v>4</v>
      </c>
      <c r="E3" s="57">
        <f>SUM(E4:E5)</f>
        <v>4</v>
      </c>
      <c r="F3" s="57">
        <f>SUM(F4:F5)</f>
        <v>4</v>
      </c>
      <c r="G3" s="57">
        <f>SUM(G4:G5)</f>
        <v>4</v>
      </c>
      <c r="H3" s="58">
        <f>SUM(H4:H5)</f>
        <v>5</v>
      </c>
    </row>
    <row r="4" spans="1:8" ht="18">
      <c r="A4" s="53" t="s">
        <v>25</v>
      </c>
      <c r="B4" s="54" t="s">
        <v>113</v>
      </c>
      <c r="C4" s="55"/>
      <c r="D4" s="12">
        <v>4</v>
      </c>
      <c r="E4" s="12">
        <v>4</v>
      </c>
      <c r="F4" s="12">
        <v>4</v>
      </c>
      <c r="G4" s="13">
        <v>4</v>
      </c>
      <c r="H4" s="126">
        <v>5</v>
      </c>
    </row>
    <row r="5" spans="1:8" ht="18">
      <c r="A5" s="56"/>
      <c r="B5" s="54" t="s">
        <v>114</v>
      </c>
      <c r="C5" s="55"/>
      <c r="D5" s="12">
        <v>0</v>
      </c>
      <c r="E5" s="12">
        <v>0</v>
      </c>
      <c r="F5" s="13">
        <v>0</v>
      </c>
      <c r="G5" s="13">
        <v>0</v>
      </c>
      <c r="H5" s="126">
        <v>0</v>
      </c>
    </row>
    <row r="6" spans="1:8" ht="18">
      <c r="A6" s="400" t="s">
        <v>196</v>
      </c>
      <c r="B6" s="401"/>
      <c r="C6" s="401"/>
      <c r="D6" s="401"/>
      <c r="E6" s="401"/>
      <c r="F6" s="401"/>
      <c r="G6" s="401"/>
      <c r="H6" s="401"/>
    </row>
    <row r="7" spans="1:8" ht="18">
      <c r="A7" s="2"/>
      <c r="B7" s="7"/>
      <c r="C7" s="7"/>
      <c r="D7" s="8"/>
      <c r="E7" s="8"/>
      <c r="F7" s="8"/>
      <c r="G7" s="8"/>
      <c r="H7" s="8"/>
    </row>
    <row r="8" spans="1:8" ht="18">
      <c r="A8" s="5" t="s">
        <v>133</v>
      </c>
      <c r="B8" s="9"/>
      <c r="C8" s="9"/>
      <c r="D8" s="9"/>
      <c r="E8" s="9"/>
      <c r="F8" s="9"/>
      <c r="G8" s="9"/>
      <c r="H8" s="9"/>
    </row>
    <row r="9" spans="1:8" ht="83.25" customHeight="1">
      <c r="A9" s="370" t="s">
        <v>165</v>
      </c>
      <c r="B9" s="371"/>
      <c r="C9" s="371"/>
      <c r="D9" s="371"/>
      <c r="E9" s="371"/>
      <c r="F9" s="371"/>
      <c r="G9" s="371"/>
      <c r="H9" s="372"/>
    </row>
    <row r="10" spans="1:8" ht="18">
      <c r="A10" s="9"/>
      <c r="B10" s="9"/>
      <c r="C10" s="9"/>
      <c r="D10" s="10"/>
      <c r="E10" s="10"/>
      <c r="F10" s="10"/>
      <c r="G10" s="10"/>
      <c r="H10" s="10"/>
    </row>
    <row r="11" spans="1:8" ht="18">
      <c r="A11" s="9"/>
      <c r="B11" s="9"/>
      <c r="C11" s="9"/>
      <c r="D11" s="10"/>
      <c r="E11" s="10"/>
      <c r="F11" s="10"/>
      <c r="G11" s="10"/>
      <c r="H11" s="10"/>
    </row>
    <row r="12" spans="1:8" ht="18">
      <c r="A12" s="5" t="s">
        <v>134</v>
      </c>
      <c r="B12" s="9"/>
      <c r="C12" s="9"/>
      <c r="D12" s="10"/>
      <c r="E12" s="10"/>
      <c r="F12" s="10"/>
      <c r="G12" s="10"/>
      <c r="H12" s="10"/>
    </row>
    <row r="13" spans="1:8" ht="19.5" customHeight="1">
      <c r="A13" s="59" t="s">
        <v>115</v>
      </c>
      <c r="B13" s="141" t="s">
        <v>116</v>
      </c>
      <c r="C13" s="127" t="s">
        <v>117</v>
      </c>
      <c r="D13" s="391" t="s">
        <v>194</v>
      </c>
      <c r="E13" s="392"/>
      <c r="F13" s="393"/>
      <c r="G13" s="128" t="s">
        <v>118</v>
      </c>
      <c r="H13" s="145" t="s">
        <v>199</v>
      </c>
    </row>
    <row r="14" spans="1:8" ht="19.5" customHeight="1">
      <c r="A14" s="59" t="s">
        <v>119</v>
      </c>
      <c r="B14" s="394" t="s">
        <v>191</v>
      </c>
      <c r="C14" s="395"/>
      <c r="D14" s="395"/>
      <c r="E14" s="395"/>
      <c r="F14" s="395"/>
      <c r="G14" s="395"/>
      <c r="H14" s="396"/>
    </row>
    <row r="15" spans="1:8" ht="39" customHeight="1">
      <c r="A15" s="59" t="s">
        <v>120</v>
      </c>
      <c r="B15" s="397" t="s">
        <v>208</v>
      </c>
      <c r="C15" s="398"/>
      <c r="D15" s="398"/>
      <c r="E15" s="398"/>
      <c r="F15" s="398"/>
      <c r="G15" s="398"/>
      <c r="H15" s="399"/>
    </row>
  </sheetData>
  <sheetProtection/>
  <mergeCells count="5">
    <mergeCell ref="D13:F13"/>
    <mergeCell ref="B14:H14"/>
    <mergeCell ref="B15:H15"/>
    <mergeCell ref="A9:H9"/>
    <mergeCell ref="A6:H6"/>
  </mergeCells>
  <printOptions horizontalCentered="1"/>
  <pageMargins left="0.5905511811023623" right="0.5905511811023623" top="0.5905511811023623" bottom="0.5905511811023623" header="0.5118110236220472" footer="0.1968503937007874"/>
  <pageSetup fitToHeight="0" fitToWidth="1" horizontalDpi="600" verticalDpi="600" orientation="portrait" paperSize="9" scale="73" r:id="rId1"/>
  <headerFooter alignWithMargins="0">
    <oddHeader>&amp;R大阪府民の森　ちはや園地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2023-11-22T07:34:53Z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