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3192" tabRatio="796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'基本情報'!$A$1:$AR$31</definedName>
    <definedName name="_xlnm.Print_Area" localSheetId="1">'収支情報'!$A$1:$I$136</definedName>
  </definedNames>
  <calcPr fullCalcOnLoad="1"/>
</workbook>
</file>

<file path=xl/sharedStrings.xml><?xml version="1.0" encoding="utf-8"?>
<sst xmlns="http://schemas.openxmlformats.org/spreadsheetml/2006/main" count="269" uniqueCount="205">
  <si>
    <t>その他</t>
  </si>
  <si>
    <t>施設使用料</t>
  </si>
  <si>
    <t>その他</t>
  </si>
  <si>
    <t>法人収入</t>
  </si>
  <si>
    <t>法人支出</t>
  </si>
  <si>
    <t>区分</t>
  </si>
  <si>
    <t>施設で実施している主な事業</t>
  </si>
  <si>
    <t>行政財産目的外使用料</t>
  </si>
  <si>
    <t>管理運営委託料</t>
  </si>
  <si>
    <t>補助金・委託料</t>
  </si>
  <si>
    <t>府支出</t>
  </si>
  <si>
    <t>施設維持費</t>
  </si>
  <si>
    <t>人件費</t>
  </si>
  <si>
    <t>自主事業収入</t>
  </si>
  <si>
    <t>管理運営委託料</t>
  </si>
  <si>
    <t>補助金・委託料</t>
  </si>
  <si>
    <t>事業費等</t>
  </si>
  <si>
    <t>料金水準の考え方</t>
  </si>
  <si>
    <t>調査実施</t>
  </si>
  <si>
    <t>調査手法</t>
  </si>
  <si>
    <t>調査結果</t>
  </si>
  <si>
    <t>実施時期</t>
  </si>
  <si>
    <t>対象者数</t>
  </si>
  <si>
    <t>利用者数（過去5年間）</t>
  </si>
  <si>
    <t>公の施設基本情報</t>
  </si>
  <si>
    <t>条例等に規定された設置目的</t>
  </si>
  <si>
    <t>雑入</t>
  </si>
  <si>
    <t>直接</t>
  </si>
  <si>
    <t>施設名（愛称）</t>
  </si>
  <si>
    <t>担当部・課
　・グループ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</si>
  <si>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</si>
  <si>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</si>
  <si>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</si>
  <si>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</si>
  <si>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</si>
  <si>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開館日・開館時間</t>
  </si>
  <si>
    <t>料金区分</t>
  </si>
  <si>
    <t>主な料金</t>
  </si>
  <si>
    <t>利用料金制</t>
  </si>
  <si>
    <t>救急患者に対し救命医療を行い、府民の生命及び健康の保持に資する</t>
  </si>
  <si>
    <t>１，３３７㎡（東大阪市）</t>
  </si>
  <si>
    <t>地上３階地下１階（鉄筋コンクリート造）</t>
  </si>
  <si>
    <t>３，４４８㎡（大阪府）</t>
  </si>
  <si>
    <t>３０床（ICU８床、一般病床２２床）</t>
  </si>
  <si>
    <t>目的による利用者の区分　　　なし</t>
  </si>
  <si>
    <t>国民健康保険法、老人保健法等の法令に基づく</t>
  </si>
  <si>
    <t>診療料：上記法令に基づく</t>
  </si>
  <si>
    <t>重篤患者の受入等3次救急医療</t>
  </si>
  <si>
    <t>24時間・365日</t>
  </si>
  <si>
    <t>導入済み：平成21年6月1日より</t>
  </si>
  <si>
    <t>中河内救命救急センター</t>
  </si>
  <si>
    <t>管理運営形態</t>
  </si>
  <si>
    <t>合　　計</t>
  </si>
  <si>
    <t>小　計</t>
  </si>
  <si>
    <t>府費負担（府支出－府収入）</t>
  </si>
  <si>
    <t>その他
法人</t>
  </si>
  <si>
    <t>人</t>
  </si>
  <si>
    <t>なし</t>
  </si>
  <si>
    <t>　</t>
  </si>
  <si>
    <t>〒５７８－０９４７　　大阪府東大阪市西岩田３丁目４番１３号　　TEL０６－６７８５－６１６６</t>
  </si>
  <si>
    <t>健康医療部　保健医療室
医療対策課　救急・災害医療グループ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</si>
  <si>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</si>
  <si>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</si>
  <si>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</si>
  <si>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</si>
  <si>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</si>
  <si>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</si>
  <si>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億円</t>
  </si>
  <si>
    <t>年度</t>
  </si>
  <si>
    <t>充床率</t>
  </si>
  <si>
    <t>府支出（補修費）</t>
  </si>
  <si>
    <t>Ⅰ流動資産</t>
  </si>
  <si>
    <t>現金預金等</t>
  </si>
  <si>
    <t>未収金</t>
  </si>
  <si>
    <t>短期貸付金</t>
  </si>
  <si>
    <t>その他流動資産</t>
  </si>
  <si>
    <t>Ⅱ固定資産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</si>
  <si>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</si>
  <si>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</si>
  <si>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</si>
  <si>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</si>
  <si>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</si>
  <si>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</si>
  <si>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</si>
  <si>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</si>
  <si>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</si>
  <si>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</si>
  <si>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</si>
  <si>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地方債</t>
  </si>
  <si>
    <t>リース債務</t>
  </si>
  <si>
    <t>その他流動負債</t>
  </si>
  <si>
    <t>退職手当引当金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</si>
  <si>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</si>
  <si>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</si>
  <si>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</si>
  <si>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</si>
  <si>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</si>
  <si>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</si>
  <si>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</si>
  <si>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</si>
  <si>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</si>
  <si>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</si>
  <si>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</si>
  <si>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</si>
  <si>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</si>
  <si>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</si>
  <si>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</si>
  <si>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</si>
  <si>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</si>
  <si>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</si>
  <si>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</si>
  <si>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</si>
  <si>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その他行政費用</t>
  </si>
  <si>
    <t>地方債利息・手数料</t>
  </si>
  <si>
    <t>特別費用</t>
  </si>
  <si>
    <t>その他特別費用</t>
  </si>
  <si>
    <t>総数</t>
  </si>
  <si>
    <t>利用者数①</t>
  </si>
  <si>
    <t>施設職員数（4月1日時点）</t>
  </si>
  <si>
    <t>常勤</t>
  </si>
  <si>
    <t>非常勤</t>
  </si>
  <si>
    <t>Ⅰ流動負債</t>
  </si>
  <si>
    <t>Ⅱ固定負債</t>
  </si>
  <si>
    <t>純資産</t>
  </si>
  <si>
    <t>負債及び純資産の合計</t>
  </si>
  <si>
    <t>大阪府立中河内救命救急センター条例</t>
  </si>
  <si>
    <t>％</t>
  </si>
  <si>
    <t>根拠条例・規則名</t>
  </si>
  <si>
    <t>大阪府立中河内救命救急センター条例施行規則</t>
  </si>
  <si>
    <t>人</t>
  </si>
  <si>
    <t>令和元年度</t>
  </si>
  <si>
    <t>■大阪府の決算</t>
  </si>
  <si>
    <t>開設年月日（経過年数）
[改築・大規模改修等の実施年度］</t>
  </si>
  <si>
    <t>物件費</t>
  </si>
  <si>
    <t>利用料金収入</t>
  </si>
  <si>
    <t>令和元年度</t>
  </si>
  <si>
    <t>不納欠損等引当金</t>
  </si>
  <si>
    <t>賞与等引当金</t>
  </si>
  <si>
    <t>指定管理者</t>
  </si>
  <si>
    <t>固定資産売却損・除却損</t>
  </si>
  <si>
    <t>施設運営に関する指標
（稼働率、利用率等）</t>
  </si>
  <si>
    <t>特になし</t>
  </si>
  <si>
    <t>令和3年度</t>
  </si>
  <si>
    <t>令和3年度</t>
  </si>
  <si>
    <t>3．施設運営に係る収支</t>
  </si>
  <si>
    <t>※単位未満は四捨五入としたため、内訳の計と合計が一致しない場合がある。(以下すべての表も同様）</t>
  </si>
  <si>
    <t>■大阪府の予算</t>
  </si>
  <si>
    <t>令和元年度</t>
  </si>
  <si>
    <t>令和2年度</t>
  </si>
  <si>
    <t>令和3年度</t>
  </si>
  <si>
    <t>令和4年度</t>
  </si>
  <si>
    <t>府収入</t>
  </si>
  <si>
    <t>指定管理者納付金</t>
  </si>
  <si>
    <t>備考欄</t>
  </si>
  <si>
    <t>貸借対照表</t>
  </si>
  <si>
    <t>府の決算（財務諸表等）はこちら</t>
  </si>
  <si>
    <t>資
産
の
部</t>
  </si>
  <si>
    <t>負
債
及
び
純
資
産
の
部</t>
  </si>
  <si>
    <t>※府人口は国勢調査に基づいている</t>
  </si>
  <si>
    <t>　       平成27年度調査：</t>
  </si>
  <si>
    <t>　       令和2年度調査  ：</t>
  </si>
  <si>
    <t>■大阪府の決算</t>
  </si>
  <si>
    <t>行政コスト計算書</t>
  </si>
  <si>
    <t>（うち、指定管理者からの納付金）</t>
  </si>
  <si>
    <t>（うち、指定管理者への委託料）</t>
  </si>
  <si>
    <t>各種引当金繰入額</t>
  </si>
  <si>
    <t>平成30年度</t>
  </si>
  <si>
    <t>令和2年度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</si>
  <si>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</si>
  <si>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</si>
  <si>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■施設の管理運営を受託等している法人の決算</t>
  </si>
  <si>
    <t>管理運営費</t>
  </si>
  <si>
    <t>4．施設職員数</t>
  </si>
  <si>
    <t>令和元年度</t>
  </si>
  <si>
    <t>5．主な代替・類似施設</t>
  </si>
  <si>
    <t>6．利用者の満足度調査</t>
  </si>
  <si>
    <t>その他法人</t>
  </si>
  <si>
    <t>その他
法人</t>
  </si>
  <si>
    <t>（千円）</t>
  </si>
  <si>
    <r>
      <t>負債合計　</t>
    </r>
    <r>
      <rPr>
        <b/>
        <sz val="11"/>
        <color indexed="8"/>
        <rFont val="游ゴシック"/>
        <family val="3"/>
      </rPr>
      <t>②</t>
    </r>
  </si>
  <si>
    <r>
      <t>府民1人あたり負債額　（</t>
    </r>
    <r>
      <rPr>
        <b/>
        <sz val="11"/>
        <color indexed="8"/>
        <rFont val="游ゴシック"/>
        <family val="3"/>
      </rPr>
      <t>②/府人口）</t>
    </r>
  </si>
  <si>
    <r>
      <t>合　　計　</t>
    </r>
    <r>
      <rPr>
        <b/>
        <sz val="11"/>
        <color indexed="8"/>
        <rFont val="游ゴシック"/>
        <family val="3"/>
      </rPr>
      <t>Ａ</t>
    </r>
  </si>
  <si>
    <r>
      <t>行政費用　</t>
    </r>
    <r>
      <rPr>
        <b/>
        <sz val="11"/>
        <color indexed="8"/>
        <rFont val="游ゴシック"/>
        <family val="3"/>
      </rPr>
      <t>③</t>
    </r>
  </si>
  <si>
    <r>
      <t>金融費用　</t>
    </r>
    <r>
      <rPr>
        <b/>
        <sz val="11"/>
        <color indexed="8"/>
        <rFont val="游ゴシック"/>
        <family val="3"/>
      </rPr>
      <t>④</t>
    </r>
  </si>
  <si>
    <r>
      <t>合　　計　</t>
    </r>
    <r>
      <rPr>
        <b/>
        <sz val="11"/>
        <color indexed="8"/>
        <rFont val="游ゴシック"/>
        <family val="3"/>
      </rPr>
      <t>Ｂ</t>
    </r>
  </si>
  <si>
    <r>
      <t>収支　</t>
    </r>
    <r>
      <rPr>
        <b/>
        <sz val="11"/>
        <color indexed="8"/>
        <rFont val="游ゴシック"/>
        <family val="3"/>
      </rPr>
      <t>Ｃ（Ａ－Ｂ）　</t>
    </r>
  </si>
  <si>
    <r>
      <t>一般財源等配分調整額　</t>
    </r>
    <r>
      <rPr>
        <b/>
        <sz val="11"/>
        <color indexed="8"/>
        <rFont val="游ゴシック"/>
        <family val="3"/>
      </rPr>
      <t>Ｄ　⑤</t>
    </r>
  </si>
  <si>
    <r>
      <t>調整後収支 　</t>
    </r>
    <r>
      <rPr>
        <b/>
        <sz val="11"/>
        <color indexed="8"/>
        <rFont val="游ゴシック"/>
        <family val="3"/>
      </rPr>
      <t>Ｅ（Ｃ+Ｄ）</t>
    </r>
  </si>
  <si>
    <r>
      <t>小計　</t>
    </r>
    <r>
      <rPr>
        <b/>
        <sz val="11"/>
        <color indexed="8"/>
        <rFont val="游ゴシック"/>
        <family val="3"/>
      </rPr>
      <t>A</t>
    </r>
  </si>
  <si>
    <r>
      <t>事業費　</t>
    </r>
    <r>
      <rPr>
        <b/>
        <sz val="11"/>
        <color indexed="8"/>
        <rFont val="游ゴシック"/>
        <family val="3"/>
      </rPr>
      <t>B</t>
    </r>
  </si>
  <si>
    <r>
      <t>その他　</t>
    </r>
    <r>
      <rPr>
        <b/>
        <sz val="11"/>
        <color indexed="8"/>
        <rFont val="游ゴシック"/>
        <family val="3"/>
      </rPr>
      <t>C</t>
    </r>
  </si>
  <si>
    <r>
      <t>小計　</t>
    </r>
    <r>
      <rPr>
        <b/>
        <sz val="11"/>
        <color indexed="8"/>
        <rFont val="游ゴシック"/>
        <family val="3"/>
      </rPr>
      <t>（Ａ＋Ｂ＋Ｃ）</t>
    </r>
  </si>
  <si>
    <t>平成30年度</t>
  </si>
  <si>
    <t>令和2年度</t>
  </si>
  <si>
    <t>充床率：（在院患者延数（利用者数）＋退院患者数）／(病床数３０床×３６５日ｏｒ３６６日)</t>
  </si>
  <si>
    <t>平成29年度～令和元年度</t>
  </si>
  <si>
    <t>１．施設の概要（令和5年4月1日時点）</t>
  </si>
  <si>
    <t>平成10年5月6日（R5.4.1現在経過年数24年）
［大規模改修：未実施］</t>
  </si>
  <si>
    <t>【R5】指定管理者：地方独立行政法人市立東大阪医療センター　（指定期間：R4.4.1～R9.3.31）</t>
  </si>
  <si>
    <t>（【R4】同上）</t>
  </si>
  <si>
    <t>令和4年度</t>
  </si>
  <si>
    <t>２．料金体系（令和5年4月1日時点）</t>
  </si>
  <si>
    <t>令和5年度</t>
  </si>
  <si>
    <t>令和4年度</t>
  </si>
  <si>
    <t>令和2年度～令和4年度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</si>
</sst>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;[Red]#,##0"/>
    <numFmt numFmtId="186" formatCode="0_);[Red]\(0\)"/>
    <numFmt numFmtId="187" formatCode="0.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0.00_ "/>
    <numFmt numFmtId="196" formatCode="#,##0.0;[Red]\-#,##0.0"/>
    <numFmt numFmtId="197" formatCode="0.0%"/>
    <numFmt numFmtId="198" formatCode="#,##0_ "/>
    <numFmt numFmtId="199" formatCode="#,##0;&quot;▲ &quot;#,##0"/>
    <numFmt numFmtId="200" formatCode="#,##0.00_);[Red]\(#,##0.00\)"/>
    <numFmt numFmtId="201" formatCode="0.00_);[Red]\(0.00\)"/>
    <numFmt numFmtId="202" formatCode="#,##0&quot;円&quot;"/>
    <numFmt numFmtId="203" formatCode="#,##0&quot;人&quot;"/>
    <numFmt numFmtId="204" formatCode="#,##0.0_ "/>
    <numFmt numFmtId="205" formatCode="#,##0;&quot;▲ &quot;#,##0,"/>
    <numFmt numFmtId="206" formatCode="#,##0,;&quot;▲ &quot;#,##0,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#,##0,,;&quot;▲ &quot;#,##0,,;&quot;－&quot;"/>
  </numFmts>
  <fonts count="8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"/>
      <name val="游ゴシック"/>
      <family val="3"/>
    </font>
    <font>
      <b/>
      <sz val="11"/>
      <color indexed="8"/>
      <name val="游ゴシック"/>
      <family val="3"/>
    </font>
    <font>
      <b/>
      <sz val="12"/>
      <name val="HG丸ｺﾞｼｯｸM-PRO"/>
      <family val="3"/>
    </font>
    <font>
      <b/>
      <sz val="12"/>
      <name val="游ゴシック"/>
      <family val="3"/>
    </font>
    <font>
      <u val="single"/>
      <sz val="11"/>
      <color indexed="12"/>
      <name val="游ゴシック"/>
      <family val="3"/>
    </font>
    <font>
      <sz val="11"/>
      <name val="游ゴシック"/>
      <family val="3"/>
    </font>
    <font>
      <b/>
      <i/>
      <sz val="10"/>
      <name val="游ゴシック"/>
      <family val="3"/>
    </font>
    <font>
      <b/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游ゴシック"/>
      <family val="3"/>
    </font>
    <font>
      <sz val="9"/>
      <color indexed="8"/>
      <name val="游ゴシック"/>
      <family val="3"/>
    </font>
    <font>
      <sz val="10"/>
      <color indexed="8"/>
      <name val="ＭＳ Ｐゴシック"/>
      <family val="3"/>
    </font>
    <font>
      <b/>
      <sz val="10.5"/>
      <color indexed="8"/>
      <name val="游ゴシック"/>
      <family val="3"/>
    </font>
    <font>
      <b/>
      <sz val="11"/>
      <name val="ＭＳ Ｐゴシック"/>
      <family val="3"/>
    </font>
    <font>
      <sz val="10"/>
      <color indexed="8"/>
      <name val="游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u val="single"/>
      <sz val="11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游ゴシック"/>
      <family val="3"/>
    </font>
    <font>
      <sz val="9"/>
      <color theme="1"/>
      <name val="游ゴシック"/>
      <family val="3"/>
    </font>
    <font>
      <sz val="10"/>
      <color theme="1"/>
      <name val="Calibri"/>
      <family val="3"/>
    </font>
    <font>
      <b/>
      <sz val="11"/>
      <color theme="1"/>
      <name val="游ゴシック"/>
      <family val="3"/>
    </font>
    <font>
      <b/>
      <sz val="10.5"/>
      <color theme="1"/>
      <name val="游ゴシック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0"/>
      <color theme="1"/>
      <name val="游ゴシック"/>
      <family val="3"/>
    </font>
    <font>
      <b/>
      <sz val="24"/>
      <color theme="1"/>
      <name val="ＭＳ Ｐゴシック"/>
      <family val="3"/>
    </font>
    <font>
      <sz val="24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游ゴシック"/>
      <family val="3"/>
    </font>
    <font>
      <b/>
      <sz val="1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65" applyFont="1">
      <alignment/>
      <protection/>
    </xf>
    <xf numFmtId="0" fontId="46" fillId="0" borderId="0" xfId="65">
      <alignment/>
      <protection/>
    </xf>
    <xf numFmtId="199" fontId="46" fillId="0" borderId="0" xfId="53" applyNumberFormat="1" applyFont="1" applyAlignment="1">
      <alignment/>
    </xf>
    <xf numFmtId="206" fontId="46" fillId="0" borderId="0" xfId="53" applyNumberFormat="1" applyFont="1" applyAlignment="1">
      <alignment/>
    </xf>
    <xf numFmtId="0" fontId="65" fillId="0" borderId="0" xfId="65" applyFont="1" applyAlignment="1">
      <alignment vertical="center"/>
      <protection/>
    </xf>
    <xf numFmtId="0" fontId="4" fillId="0" borderId="0" xfId="65" applyFont="1" applyAlignment="1">
      <alignment vertical="center"/>
      <protection/>
    </xf>
    <xf numFmtId="206" fontId="66" fillId="0" borderId="0" xfId="53" applyNumberFormat="1" applyFont="1" applyFill="1" applyBorder="1" applyAlignment="1">
      <alignment/>
    </xf>
    <xf numFmtId="206" fontId="58" fillId="0" borderId="0" xfId="53" applyNumberFormat="1" applyFont="1" applyFill="1" applyBorder="1" applyAlignment="1">
      <alignment/>
    </xf>
    <xf numFmtId="206" fontId="66" fillId="0" borderId="10" xfId="53" applyNumberFormat="1" applyFont="1" applyBorder="1" applyAlignment="1">
      <alignment horizontal="center"/>
    </xf>
    <xf numFmtId="0" fontId="67" fillId="0" borderId="0" xfId="65" applyFont="1" applyAlignment="1">
      <alignment vertical="center"/>
      <protection/>
    </xf>
    <xf numFmtId="0" fontId="46" fillId="0" borderId="0" xfId="65" applyAlignment="1">
      <alignment vertical="center"/>
      <protection/>
    </xf>
    <xf numFmtId="199" fontId="46" fillId="0" borderId="0" xfId="53" applyNumberFormat="1" applyFont="1" applyAlignment="1">
      <alignment horizontal="left" vertical="center"/>
    </xf>
    <xf numFmtId="199" fontId="46" fillId="0" borderId="0" xfId="53" applyNumberFormat="1" applyFont="1" applyAlignment="1">
      <alignment horizontal="right" vertical="center"/>
    </xf>
    <xf numFmtId="206" fontId="46" fillId="0" borderId="0" xfId="53" applyNumberFormat="1" applyFont="1" applyAlignment="1">
      <alignment horizontal="left" vertical="center"/>
    </xf>
    <xf numFmtId="0" fontId="68" fillId="0" borderId="0" xfId="65" applyFont="1" applyAlignment="1">
      <alignment vertical="center"/>
      <protection/>
    </xf>
    <xf numFmtId="199" fontId="68" fillId="0" borderId="0" xfId="53" applyNumberFormat="1" applyFont="1" applyAlignment="1">
      <alignment horizontal="left" vertical="center"/>
    </xf>
    <xf numFmtId="199" fontId="68" fillId="0" borderId="0" xfId="53" applyNumberFormat="1" applyFont="1" applyAlignment="1">
      <alignment horizontal="right" vertical="center"/>
    </xf>
    <xf numFmtId="206" fontId="68" fillId="0" borderId="0" xfId="53" applyNumberFormat="1" applyFont="1" applyAlignment="1">
      <alignment horizontal="left" vertical="center"/>
    </xf>
    <xf numFmtId="0" fontId="68" fillId="0" borderId="0" xfId="65" applyFont="1" applyAlignment="1">
      <alignment horizontal="left" vertical="center"/>
      <protection/>
    </xf>
    <xf numFmtId="0" fontId="69" fillId="0" borderId="0" xfId="65" applyFont="1">
      <alignment/>
      <protection/>
    </xf>
    <xf numFmtId="0" fontId="46" fillId="33" borderId="11" xfId="65" applyFill="1" applyBorder="1">
      <alignment/>
      <protection/>
    </xf>
    <xf numFmtId="0" fontId="46" fillId="33" borderId="12" xfId="65" applyFill="1" applyBorder="1">
      <alignment/>
      <protection/>
    </xf>
    <xf numFmtId="0" fontId="46" fillId="33" borderId="13" xfId="65" applyFill="1" applyBorder="1">
      <alignment/>
      <protection/>
    </xf>
    <xf numFmtId="9" fontId="58" fillId="0" borderId="0" xfId="43" applyFont="1" applyAlignment="1">
      <alignment/>
    </xf>
    <xf numFmtId="9" fontId="46" fillId="0" borderId="0" xfId="43" applyFont="1" applyAlignment="1">
      <alignment/>
    </xf>
    <xf numFmtId="0" fontId="58" fillId="33" borderId="11" xfId="65" applyFont="1" applyFill="1" applyBorder="1">
      <alignment/>
      <protection/>
    </xf>
    <xf numFmtId="0" fontId="58" fillId="33" borderId="12" xfId="65" applyFont="1" applyFill="1" applyBorder="1">
      <alignment/>
      <protection/>
    </xf>
    <xf numFmtId="0" fontId="58" fillId="33" borderId="13" xfId="65" applyFont="1" applyFill="1" applyBorder="1">
      <alignment/>
      <protection/>
    </xf>
    <xf numFmtId="0" fontId="5" fillId="0" borderId="0" xfId="65" applyFont="1" applyAlignment="1">
      <alignment vertical="center"/>
      <protection/>
    </xf>
    <xf numFmtId="0" fontId="46" fillId="0" borderId="0" xfId="65" applyAlignment="1">
      <alignment vertical="center" shrinkToFit="1"/>
      <protection/>
    </xf>
    <xf numFmtId="0" fontId="46" fillId="0" borderId="0" xfId="65" applyAlignment="1">
      <alignment horizontal="left" vertical="center" shrinkToFit="1"/>
      <protection/>
    </xf>
    <xf numFmtId="203" fontId="46" fillId="0" borderId="0" xfId="65" applyNumberFormat="1" applyAlignment="1">
      <alignment horizontal="right"/>
      <protection/>
    </xf>
    <xf numFmtId="203" fontId="68" fillId="0" borderId="0" xfId="53" applyNumberFormat="1" applyFont="1" applyAlignment="1">
      <alignment horizontal="left" vertical="center"/>
    </xf>
    <xf numFmtId="202" fontId="58" fillId="8" borderId="14" xfId="53" applyNumberFormat="1" applyFont="1" applyFill="1" applyBorder="1" applyAlignment="1">
      <alignment horizontal="right" vertical="center"/>
    </xf>
    <xf numFmtId="0" fontId="70" fillId="0" borderId="0" xfId="0" applyFont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0" fontId="70" fillId="0" borderId="13" xfId="0" applyFont="1" applyFill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16" xfId="0" applyFont="1" applyBorder="1" applyAlignment="1">
      <alignment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3" xfId="0" applyNumberFormat="1" applyFont="1" applyFill="1" applyBorder="1" applyAlignment="1">
      <alignment vertical="center"/>
    </xf>
    <xf numFmtId="198" fontId="71" fillId="0" borderId="11" xfId="0" applyNumberFormat="1" applyFont="1" applyBorder="1" applyAlignment="1">
      <alignment horizontal="left" vertical="center"/>
    </xf>
    <xf numFmtId="0" fontId="71" fillId="0" borderId="12" xfId="0" applyFont="1" applyBorder="1" applyAlignment="1">
      <alignment horizontal="center" vertical="center"/>
    </xf>
    <xf numFmtId="197" fontId="70" fillId="0" borderId="12" xfId="0" applyNumberFormat="1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8" xfId="0" applyFont="1" applyBorder="1" applyAlignment="1">
      <alignment horizontal="center" vertical="center" wrapText="1"/>
    </xf>
    <xf numFmtId="206" fontId="72" fillId="0" borderId="0" xfId="53" applyNumberFormat="1" applyFont="1" applyAlignment="1">
      <alignment horizontal="right"/>
    </xf>
    <xf numFmtId="199" fontId="73" fillId="33" borderId="14" xfId="53" applyNumberFormat="1" applyFont="1" applyFill="1" applyBorder="1" applyAlignment="1">
      <alignment horizontal="center" vertical="center"/>
    </xf>
    <xf numFmtId="206" fontId="73" fillId="33" borderId="14" xfId="53" applyNumberFormat="1" applyFont="1" applyFill="1" applyBorder="1" applyAlignment="1">
      <alignment horizontal="center" vertical="center"/>
    </xf>
    <xf numFmtId="199" fontId="70" fillId="0" borderId="14" xfId="53" applyNumberFormat="1" applyFont="1" applyBorder="1" applyAlignment="1">
      <alignment vertical="center"/>
    </xf>
    <xf numFmtId="199" fontId="70" fillId="0" borderId="19" xfId="53" applyNumberFormat="1" applyFont="1" applyBorder="1" applyAlignment="1">
      <alignment vertical="center"/>
    </xf>
    <xf numFmtId="199" fontId="73" fillId="8" borderId="20" xfId="53" applyNumberFormat="1" applyFont="1" applyFill="1" applyBorder="1" applyAlignment="1">
      <alignment vertical="center"/>
    </xf>
    <xf numFmtId="199" fontId="73" fillId="8" borderId="21" xfId="53" applyNumberFormat="1" applyFont="1" applyFill="1" applyBorder="1" applyAlignment="1">
      <alignment vertical="center"/>
    </xf>
    <xf numFmtId="198" fontId="73" fillId="34" borderId="22" xfId="65" applyNumberFormat="1" applyFont="1" applyFill="1" applyBorder="1" applyAlignment="1">
      <alignment horizontal="left" vertical="center" shrinkToFit="1"/>
      <protection/>
    </xf>
    <xf numFmtId="199" fontId="70" fillId="0" borderId="22" xfId="53" applyNumberFormat="1" applyFont="1" applyBorder="1" applyAlignment="1">
      <alignment vertical="center"/>
    </xf>
    <xf numFmtId="198" fontId="73" fillId="34" borderId="14" xfId="65" applyNumberFormat="1" applyFont="1" applyFill="1" applyBorder="1" applyAlignment="1">
      <alignment horizontal="left" vertical="center" shrinkToFit="1"/>
      <protection/>
    </xf>
    <xf numFmtId="199" fontId="73" fillId="8" borderId="14" xfId="53" applyNumberFormat="1" applyFont="1" applyFill="1" applyBorder="1" applyAlignment="1">
      <alignment vertical="center"/>
    </xf>
    <xf numFmtId="198" fontId="73" fillId="34" borderId="19" xfId="65" applyNumberFormat="1" applyFont="1" applyFill="1" applyBorder="1" applyAlignment="1">
      <alignment horizontal="left" vertical="center" shrinkToFit="1"/>
      <protection/>
    </xf>
    <xf numFmtId="199" fontId="73" fillId="8" borderId="23" xfId="53" applyNumberFormat="1" applyFont="1" applyFill="1" applyBorder="1" applyAlignment="1">
      <alignment vertical="center"/>
    </xf>
    <xf numFmtId="199" fontId="73" fillId="8" borderId="24" xfId="53" applyNumberFormat="1" applyFont="1" applyFill="1" applyBorder="1" applyAlignment="1">
      <alignment vertical="center"/>
    </xf>
    <xf numFmtId="0" fontId="70" fillId="0" borderId="0" xfId="65" applyFont="1">
      <alignment/>
      <protection/>
    </xf>
    <xf numFmtId="199" fontId="70" fillId="0" borderId="0" xfId="53" applyNumberFormat="1" applyFont="1" applyAlignment="1">
      <alignment vertical="center"/>
    </xf>
    <xf numFmtId="199" fontId="70" fillId="0" borderId="0" xfId="53" applyNumberFormat="1" applyFont="1" applyBorder="1" applyAlignment="1">
      <alignment vertical="center"/>
    </xf>
    <xf numFmtId="199" fontId="70" fillId="0" borderId="0" xfId="53" applyNumberFormat="1" applyFont="1" applyAlignment="1">
      <alignment/>
    </xf>
    <xf numFmtId="206" fontId="70" fillId="0" borderId="0" xfId="53" applyNumberFormat="1" applyFont="1" applyAlignment="1">
      <alignment/>
    </xf>
    <xf numFmtId="206" fontId="70" fillId="0" borderId="10" xfId="53" applyNumberFormat="1" applyFont="1" applyBorder="1" applyAlignment="1">
      <alignment/>
    </xf>
    <xf numFmtId="206" fontId="73" fillId="8" borderId="14" xfId="53" applyNumberFormat="1" applyFont="1" applyFill="1" applyBorder="1" applyAlignment="1">
      <alignment vertical="center"/>
    </xf>
    <xf numFmtId="0" fontId="73" fillId="33" borderId="17" xfId="65" applyFont="1" applyFill="1" applyBorder="1" applyAlignment="1">
      <alignment shrinkToFit="1"/>
      <protection/>
    </xf>
    <xf numFmtId="206" fontId="70" fillId="0" borderId="14" xfId="53" applyNumberFormat="1" applyFont="1" applyBorder="1" applyAlignment="1">
      <alignment vertical="center"/>
    </xf>
    <xf numFmtId="0" fontId="73" fillId="33" borderId="25" xfId="65" applyFont="1" applyFill="1" applyBorder="1" applyAlignment="1">
      <alignment shrinkToFit="1"/>
      <protection/>
    </xf>
    <xf numFmtId="0" fontId="73" fillId="33" borderId="0" xfId="65" applyFont="1" applyFill="1" applyAlignment="1">
      <alignment shrinkToFit="1"/>
      <protection/>
    </xf>
    <xf numFmtId="206" fontId="70" fillId="0" borderId="19" xfId="53" applyNumberFormat="1" applyFont="1" applyBorder="1" applyAlignment="1">
      <alignment vertical="center"/>
    </xf>
    <xf numFmtId="206" fontId="73" fillId="8" borderId="20" xfId="53" applyNumberFormat="1" applyFont="1" applyFill="1" applyBorder="1" applyAlignment="1">
      <alignment vertical="center"/>
    </xf>
    <xf numFmtId="199" fontId="73" fillId="8" borderId="22" xfId="53" applyNumberFormat="1" applyFont="1" applyFill="1" applyBorder="1" applyAlignment="1">
      <alignment vertical="center"/>
    </xf>
    <xf numFmtId="206" fontId="73" fillId="8" borderId="22" xfId="53" applyNumberFormat="1" applyFont="1" applyFill="1" applyBorder="1" applyAlignment="1">
      <alignment vertical="center"/>
    </xf>
    <xf numFmtId="0" fontId="70" fillId="0" borderId="0" xfId="65" applyFont="1" applyAlignment="1">
      <alignment vertical="center" wrapText="1"/>
      <protection/>
    </xf>
    <xf numFmtId="206" fontId="70" fillId="0" borderId="0" xfId="53" applyNumberFormat="1" applyFont="1" applyAlignment="1">
      <alignment vertical="center"/>
    </xf>
    <xf numFmtId="202" fontId="73" fillId="8" borderId="14" xfId="53" applyNumberFormat="1" applyFont="1" applyFill="1" applyBorder="1" applyAlignment="1">
      <alignment vertical="center"/>
    </xf>
    <xf numFmtId="0" fontId="73" fillId="33" borderId="0" xfId="65" applyFont="1" applyFill="1">
      <alignment/>
      <protection/>
    </xf>
    <xf numFmtId="0" fontId="73" fillId="33" borderId="17" xfId="65" applyFont="1" applyFill="1" applyBorder="1">
      <alignment/>
      <protection/>
    </xf>
    <xf numFmtId="199" fontId="73" fillId="8" borderId="26" xfId="53" applyNumberFormat="1" applyFont="1" applyFill="1" applyBorder="1" applyAlignment="1">
      <alignment vertical="center"/>
    </xf>
    <xf numFmtId="206" fontId="73" fillId="8" borderId="26" xfId="53" applyNumberFormat="1" applyFont="1" applyFill="1" applyBorder="1" applyAlignment="1">
      <alignment vertical="center"/>
    </xf>
    <xf numFmtId="198" fontId="73" fillId="33" borderId="27" xfId="65" applyNumberFormat="1" applyFont="1" applyFill="1" applyBorder="1" applyAlignment="1">
      <alignment vertical="center"/>
      <protection/>
    </xf>
    <xf numFmtId="0" fontId="73" fillId="33" borderId="28" xfId="65" applyFont="1" applyFill="1" applyBorder="1">
      <alignment/>
      <protection/>
    </xf>
    <xf numFmtId="0" fontId="73" fillId="33" borderId="29" xfId="65" applyFont="1" applyFill="1" applyBorder="1">
      <alignment/>
      <protection/>
    </xf>
    <xf numFmtId="206" fontId="73" fillId="8" borderId="23" xfId="53" applyNumberFormat="1" applyFont="1" applyFill="1" applyBorder="1" applyAlignment="1">
      <alignment vertical="center"/>
    </xf>
    <xf numFmtId="199" fontId="70" fillId="0" borderId="30" xfId="53" applyNumberFormat="1" applyFont="1" applyBorder="1" applyAlignment="1">
      <alignment vertical="center"/>
    </xf>
    <xf numFmtId="206" fontId="70" fillId="0" borderId="30" xfId="53" applyNumberFormat="1" applyFont="1" applyBorder="1" applyAlignment="1">
      <alignment vertical="center"/>
    </xf>
    <xf numFmtId="199" fontId="73" fillId="8" borderId="19" xfId="53" applyNumberFormat="1" applyFont="1" applyFill="1" applyBorder="1" applyAlignment="1">
      <alignment vertical="center"/>
    </xf>
    <xf numFmtId="198" fontId="73" fillId="34" borderId="22" xfId="54" applyNumberFormat="1" applyFont="1" applyFill="1" applyBorder="1" applyAlignment="1">
      <alignment vertical="center"/>
    </xf>
    <xf numFmtId="198" fontId="73" fillId="34" borderId="14" xfId="54" applyNumberFormat="1" applyFont="1" applyFill="1" applyBorder="1" applyAlignment="1">
      <alignment vertical="center"/>
    </xf>
    <xf numFmtId="0" fontId="73" fillId="34" borderId="11" xfId="65" applyFont="1" applyFill="1" applyBorder="1" applyAlignment="1">
      <alignment vertical="center"/>
      <protection/>
    </xf>
    <xf numFmtId="0" fontId="73" fillId="34" borderId="12" xfId="65" applyFont="1" applyFill="1" applyBorder="1" applyAlignment="1">
      <alignment vertical="center"/>
      <protection/>
    </xf>
    <xf numFmtId="0" fontId="73" fillId="33" borderId="11" xfId="65" applyFont="1" applyFill="1" applyBorder="1" applyAlignment="1">
      <alignment horizontal="center" vertical="center" shrinkToFit="1"/>
      <protection/>
    </xf>
    <xf numFmtId="0" fontId="73" fillId="33" borderId="14" xfId="65" applyFont="1" applyFill="1" applyBorder="1" applyAlignment="1">
      <alignment horizontal="center" vertical="center" shrinkToFit="1"/>
      <protection/>
    </xf>
    <xf numFmtId="0" fontId="73" fillId="33" borderId="31" xfId="65" applyFont="1" applyFill="1" applyBorder="1" applyAlignment="1">
      <alignment vertical="center" shrinkToFit="1"/>
      <protection/>
    </xf>
    <xf numFmtId="0" fontId="73" fillId="33" borderId="32" xfId="65" applyFont="1" applyFill="1" applyBorder="1" applyAlignment="1">
      <alignment vertical="center" shrinkToFit="1"/>
      <protection/>
    </xf>
    <xf numFmtId="203" fontId="9" fillId="35" borderId="11" xfId="65" applyNumberFormat="1" applyFont="1" applyFill="1" applyBorder="1" applyAlignment="1">
      <alignment vertical="center"/>
      <protection/>
    </xf>
    <xf numFmtId="203" fontId="9" fillId="35" borderId="14" xfId="65" applyNumberFormat="1" applyFont="1" applyFill="1" applyBorder="1" applyAlignment="1">
      <alignment vertical="center"/>
      <protection/>
    </xf>
    <xf numFmtId="0" fontId="73" fillId="33" borderId="30" xfId="65" applyFont="1" applyFill="1" applyBorder="1" applyAlignment="1">
      <alignment vertical="center" shrinkToFit="1"/>
      <protection/>
    </xf>
    <xf numFmtId="0" fontId="73" fillId="33" borderId="11" xfId="65" applyFont="1" applyFill="1" applyBorder="1" applyAlignment="1">
      <alignment vertical="center" shrinkToFit="1"/>
      <protection/>
    </xf>
    <xf numFmtId="0" fontId="73" fillId="33" borderId="12" xfId="65" applyFont="1" applyFill="1" applyBorder="1" applyAlignment="1">
      <alignment vertical="center" shrinkToFit="1"/>
      <protection/>
    </xf>
    <xf numFmtId="203" fontId="70" fillId="0" borderId="11" xfId="65" applyNumberFormat="1" applyFont="1" applyBorder="1" applyAlignment="1">
      <alignment vertical="center"/>
      <protection/>
    </xf>
    <xf numFmtId="203" fontId="70" fillId="0" borderId="14" xfId="65" applyNumberFormat="1" applyFont="1" applyBorder="1" applyAlignment="1">
      <alignment vertical="center"/>
      <protection/>
    </xf>
    <xf numFmtId="0" fontId="73" fillId="33" borderId="22" xfId="65" applyFont="1" applyFill="1" applyBorder="1" applyAlignment="1">
      <alignment vertical="center" shrinkToFit="1"/>
      <protection/>
    </xf>
    <xf numFmtId="0" fontId="73" fillId="33" borderId="11" xfId="65" applyFont="1" applyFill="1" applyBorder="1" applyAlignment="1">
      <alignment vertical="center"/>
      <protection/>
    </xf>
    <xf numFmtId="0" fontId="70" fillId="0" borderId="11" xfId="65" applyFont="1" applyBorder="1" applyAlignment="1">
      <alignment vertical="center"/>
      <protection/>
    </xf>
    <xf numFmtId="0" fontId="70" fillId="0" borderId="14" xfId="65" applyFont="1" applyBorder="1" applyAlignment="1">
      <alignment vertical="center" wrapText="1"/>
      <protection/>
    </xf>
    <xf numFmtId="198" fontId="74" fillId="34" borderId="32" xfId="54" applyNumberFormat="1" applyFont="1" applyFill="1" applyBorder="1" applyAlignment="1">
      <alignment vertical="center" textRotation="255" wrapText="1"/>
    </xf>
    <xf numFmtId="206" fontId="73" fillId="8" borderId="19" xfId="53" applyNumberFormat="1" applyFont="1" applyFill="1" applyBorder="1" applyAlignment="1">
      <alignment vertical="center"/>
    </xf>
    <xf numFmtId="206" fontId="73" fillId="8" borderId="21" xfId="53" applyNumberFormat="1" applyFont="1" applyFill="1" applyBorder="1" applyAlignment="1">
      <alignment vertical="center"/>
    </xf>
    <xf numFmtId="206" fontId="70" fillId="0" borderId="22" xfId="53" applyNumberFormat="1" applyFont="1" applyBorder="1" applyAlignment="1">
      <alignment vertical="center"/>
    </xf>
    <xf numFmtId="206" fontId="11" fillId="0" borderId="0" xfId="53" applyNumberFormat="1" applyFont="1" applyBorder="1" applyAlignment="1">
      <alignment vertical="center"/>
    </xf>
    <xf numFmtId="206" fontId="75" fillId="0" borderId="0" xfId="53" applyNumberFormat="1" applyFont="1" applyBorder="1" applyAlignment="1">
      <alignment/>
    </xf>
    <xf numFmtId="206" fontId="13" fillId="33" borderId="14" xfId="53" applyNumberFormat="1" applyFont="1" applyFill="1" applyBorder="1" applyAlignment="1">
      <alignment horizontal="center" vertical="center"/>
    </xf>
    <xf numFmtId="9" fontId="75" fillId="0" borderId="0" xfId="43" applyFont="1" applyBorder="1" applyAlignment="1">
      <alignment/>
    </xf>
    <xf numFmtId="199" fontId="73" fillId="8" borderId="33" xfId="53" applyNumberFormat="1" applyFont="1" applyFill="1" applyBorder="1" applyAlignment="1">
      <alignment vertical="center"/>
    </xf>
    <xf numFmtId="199" fontId="73" fillId="8" borderId="34" xfId="53" applyNumberFormat="1" applyFont="1" applyFill="1" applyBorder="1" applyAlignment="1">
      <alignment vertical="center"/>
    </xf>
    <xf numFmtId="206" fontId="13" fillId="8" borderId="14" xfId="53" applyNumberFormat="1" applyFont="1" applyFill="1" applyBorder="1" applyAlignment="1">
      <alignment vertical="center"/>
    </xf>
    <xf numFmtId="206" fontId="11" fillId="0" borderId="14" xfId="53" applyNumberFormat="1" applyFont="1" applyBorder="1" applyAlignment="1">
      <alignment vertical="center"/>
    </xf>
    <xf numFmtId="206" fontId="11" fillId="0" borderId="35" xfId="53" applyNumberFormat="1" applyFont="1" applyBorder="1" applyAlignment="1">
      <alignment vertical="center"/>
    </xf>
    <xf numFmtId="206" fontId="13" fillId="8" borderId="21" xfId="53" applyNumberFormat="1" applyFont="1" applyFill="1" applyBorder="1" applyAlignment="1">
      <alignment vertical="center"/>
    </xf>
    <xf numFmtId="206" fontId="13" fillId="8" borderId="36" xfId="53" applyNumberFormat="1" applyFont="1" applyFill="1" applyBorder="1" applyAlignment="1">
      <alignment vertical="center"/>
    </xf>
    <xf numFmtId="206" fontId="13" fillId="8" borderId="20" xfId="53" applyNumberFormat="1" applyFont="1" applyFill="1" applyBorder="1" applyAlignment="1">
      <alignment vertical="center"/>
    </xf>
    <xf numFmtId="202" fontId="13" fillId="8" borderId="14" xfId="53" applyNumberFormat="1" applyFont="1" applyFill="1" applyBorder="1" applyAlignment="1">
      <alignment vertical="center"/>
    </xf>
    <xf numFmtId="206" fontId="46" fillId="0" borderId="0" xfId="53" applyNumberFormat="1" applyFont="1" applyBorder="1" applyAlignment="1">
      <alignment vertical="center"/>
    </xf>
    <xf numFmtId="206" fontId="68" fillId="0" borderId="0" xfId="53" applyNumberFormat="1" applyFont="1" applyBorder="1" applyAlignment="1">
      <alignment vertical="center"/>
    </xf>
    <xf numFmtId="206" fontId="46" fillId="0" borderId="0" xfId="53" applyNumberFormat="1" applyFont="1" applyBorder="1" applyAlignment="1">
      <alignment/>
    </xf>
    <xf numFmtId="206" fontId="72" fillId="0" borderId="0" xfId="53" applyNumberFormat="1" applyFont="1" applyBorder="1" applyAlignment="1">
      <alignment horizontal="right"/>
    </xf>
    <xf numFmtId="206" fontId="13" fillId="8" borderId="24" xfId="53" applyNumberFormat="1" applyFont="1" applyFill="1" applyBorder="1" applyAlignment="1">
      <alignment vertical="center"/>
    </xf>
    <xf numFmtId="206" fontId="11" fillId="0" borderId="20" xfId="53" applyNumberFormat="1" applyFont="1" applyBorder="1" applyAlignment="1">
      <alignment vertical="center"/>
    </xf>
    <xf numFmtId="202" fontId="76" fillId="8" borderId="14" xfId="53" applyNumberFormat="1" applyFont="1" applyFill="1" applyBorder="1" applyAlignment="1">
      <alignment horizontal="right" vertical="center"/>
    </xf>
    <xf numFmtId="206" fontId="11" fillId="36" borderId="14" xfId="53" applyNumberFormat="1" applyFont="1" applyFill="1" applyBorder="1" applyAlignment="1">
      <alignment vertical="center"/>
    </xf>
    <xf numFmtId="198" fontId="70" fillId="0" borderId="11" xfId="0" applyNumberFormat="1" applyFont="1" applyFill="1" applyBorder="1" applyAlignment="1">
      <alignment vertical="center"/>
    </xf>
    <xf numFmtId="198" fontId="70" fillId="0" borderId="12" xfId="0" applyNumberFormat="1" applyFont="1" applyFill="1" applyBorder="1" applyAlignment="1">
      <alignment vertical="center"/>
    </xf>
    <xf numFmtId="204" fontId="70" fillId="0" borderId="11" xfId="0" applyNumberFormat="1" applyFont="1" applyFill="1" applyBorder="1" applyAlignment="1">
      <alignment vertical="center"/>
    </xf>
    <xf numFmtId="204" fontId="70" fillId="0" borderId="12" xfId="0" applyNumberFormat="1" applyFont="1" applyFill="1" applyBorder="1" applyAlignment="1">
      <alignment vertical="center"/>
    </xf>
    <xf numFmtId="0" fontId="10" fillId="0" borderId="11" xfId="44" applyFont="1" applyBorder="1" applyAlignment="1" applyProtection="1">
      <alignment horizontal="left" vertical="center" wrapText="1"/>
      <protection/>
    </xf>
    <xf numFmtId="0" fontId="10" fillId="0" borderId="12" xfId="44" applyFont="1" applyBorder="1" applyAlignment="1" applyProtection="1">
      <alignment horizontal="left" vertical="center" wrapText="1"/>
      <protection/>
    </xf>
    <xf numFmtId="0" fontId="10" fillId="0" borderId="13" xfId="44" applyFont="1" applyBorder="1" applyAlignment="1" applyProtection="1">
      <alignment horizontal="left" vertical="center" wrapText="1"/>
      <protection/>
    </xf>
    <xf numFmtId="0" fontId="10" fillId="0" borderId="14" xfId="44" applyFont="1" applyBorder="1" applyAlignment="1" applyProtection="1">
      <alignment horizontal="left" vertical="center" wrapText="1"/>
      <protection/>
    </xf>
    <xf numFmtId="198" fontId="70" fillId="0" borderId="11" xfId="0" applyNumberFormat="1" applyFont="1" applyBorder="1" applyAlignment="1">
      <alignment vertical="center"/>
    </xf>
    <xf numFmtId="198" fontId="70" fillId="0" borderId="12" xfId="0" applyNumberFormat="1" applyFont="1" applyBorder="1" applyAlignment="1">
      <alignment vertical="center"/>
    </xf>
    <xf numFmtId="0" fontId="70" fillId="37" borderId="11" xfId="0" applyFont="1" applyFill="1" applyBorder="1" applyAlignment="1">
      <alignment horizontal="center" vertical="center"/>
    </xf>
    <xf numFmtId="0" fontId="70" fillId="37" borderId="12" xfId="0" applyFont="1" applyFill="1" applyBorder="1" applyAlignment="1">
      <alignment horizontal="center" vertical="center"/>
    </xf>
    <xf numFmtId="0" fontId="70" fillId="37" borderId="13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vertical="center" wrapText="1"/>
    </xf>
    <xf numFmtId="0" fontId="11" fillId="36" borderId="16" xfId="0" applyFont="1" applyFill="1" applyBorder="1" applyAlignment="1">
      <alignment vertical="center" wrapText="1"/>
    </xf>
    <xf numFmtId="198" fontId="70" fillId="0" borderId="12" xfId="0" applyNumberFormat="1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201" fontId="70" fillId="0" borderId="11" xfId="0" applyNumberFormat="1" applyFont="1" applyBorder="1" applyAlignment="1">
      <alignment vertical="center"/>
    </xf>
    <xf numFmtId="201" fontId="70" fillId="0" borderId="12" xfId="0" applyNumberFormat="1" applyFont="1" applyBorder="1" applyAlignment="1">
      <alignment vertical="center"/>
    </xf>
    <xf numFmtId="0" fontId="73" fillId="34" borderId="14" xfId="0" applyFont="1" applyFill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4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0" fontId="73" fillId="34" borderId="14" xfId="0" applyFont="1" applyFill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vertical="center"/>
    </xf>
    <xf numFmtId="204" fontId="70" fillId="0" borderId="11" xfId="0" applyNumberFormat="1" applyFont="1" applyBorder="1" applyAlignment="1">
      <alignment vertical="center"/>
    </xf>
    <xf numFmtId="204" fontId="70" fillId="0" borderId="12" xfId="0" applyNumberFormat="1" applyFont="1" applyBorder="1" applyAlignment="1">
      <alignment vertical="center"/>
    </xf>
    <xf numFmtId="0" fontId="73" fillId="34" borderId="31" xfId="0" applyFont="1" applyFill="1" applyBorder="1" applyAlignment="1">
      <alignment horizontal="left" vertical="center" wrapText="1"/>
    </xf>
    <xf numFmtId="0" fontId="73" fillId="34" borderId="32" xfId="0" applyFont="1" applyFill="1" applyBorder="1" applyAlignment="1">
      <alignment horizontal="left" vertical="center" wrapText="1"/>
    </xf>
    <xf numFmtId="0" fontId="73" fillId="34" borderId="15" xfId="0" applyFont="1" applyFill="1" applyBorder="1" applyAlignment="1">
      <alignment horizontal="left" vertical="center" wrapText="1"/>
    </xf>
    <xf numFmtId="0" fontId="73" fillId="34" borderId="17" xfId="0" applyFont="1" applyFill="1" applyBorder="1" applyAlignment="1">
      <alignment horizontal="left" vertical="center" wrapText="1"/>
    </xf>
    <xf numFmtId="0" fontId="73" fillId="34" borderId="0" xfId="0" applyFont="1" applyFill="1" applyBorder="1" applyAlignment="1">
      <alignment horizontal="left" vertical="center" wrapText="1"/>
    </xf>
    <xf numFmtId="0" fontId="73" fillId="34" borderId="16" xfId="0" applyFont="1" applyFill="1" applyBorder="1" applyAlignment="1">
      <alignment horizontal="left" vertical="center" wrapText="1"/>
    </xf>
    <xf numFmtId="0" fontId="73" fillId="34" borderId="25" xfId="0" applyFont="1" applyFill="1" applyBorder="1" applyAlignment="1">
      <alignment horizontal="left" vertical="center" wrapText="1"/>
    </xf>
    <xf numFmtId="0" fontId="73" fillId="34" borderId="10" xfId="0" applyFont="1" applyFill="1" applyBorder="1" applyAlignment="1">
      <alignment horizontal="left" vertical="center" wrapText="1"/>
    </xf>
    <xf numFmtId="0" fontId="73" fillId="34" borderId="18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200" fontId="70" fillId="0" borderId="11" xfId="0" applyNumberFormat="1" applyFont="1" applyBorder="1" applyAlignment="1">
      <alignment vertical="center"/>
    </xf>
    <xf numFmtId="200" fontId="70" fillId="0" borderId="12" xfId="0" applyNumberFormat="1" applyFont="1" applyBorder="1" applyAlignment="1">
      <alignment vertical="center"/>
    </xf>
    <xf numFmtId="0" fontId="70" fillId="36" borderId="31" xfId="0" applyFont="1" applyFill="1" applyBorder="1" applyAlignment="1">
      <alignment horizontal="left" vertical="center" wrapText="1"/>
    </xf>
    <xf numFmtId="0" fontId="70" fillId="36" borderId="32" xfId="0" applyFont="1" applyFill="1" applyBorder="1" applyAlignment="1">
      <alignment vertical="center" wrapText="1"/>
    </xf>
    <xf numFmtId="0" fontId="70" fillId="36" borderId="15" xfId="0" applyFont="1" applyFill="1" applyBorder="1" applyAlignment="1">
      <alignment vertical="center" wrapText="1"/>
    </xf>
    <xf numFmtId="0" fontId="70" fillId="0" borderId="32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16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73" fillId="0" borderId="25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0" fillId="0" borderId="11" xfId="0" applyFont="1" applyBorder="1" applyAlignment="1">
      <alignment vertical="center" wrapText="1"/>
    </xf>
    <xf numFmtId="0" fontId="77" fillId="34" borderId="14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left"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vertical="center" wrapText="1"/>
    </xf>
    <xf numFmtId="0" fontId="11" fillId="36" borderId="13" xfId="0" applyFont="1" applyFill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80" fillId="0" borderId="10" xfId="0" applyFont="1" applyBorder="1" applyAlignment="1">
      <alignment horizontal="right" vertical="center" wrapText="1"/>
    </xf>
    <xf numFmtId="0" fontId="73" fillId="34" borderId="14" xfId="0" applyFont="1" applyFill="1" applyBorder="1" applyAlignment="1">
      <alignment horizontal="left" vertical="center"/>
    </xf>
    <xf numFmtId="0" fontId="10" fillId="0" borderId="14" xfId="44" applyFont="1" applyFill="1" applyBorder="1" applyAlignment="1" applyProtection="1">
      <alignment horizontal="left" vertical="center" wrapText="1"/>
      <protection/>
    </xf>
    <xf numFmtId="0" fontId="10" fillId="36" borderId="14" xfId="44" applyFont="1" applyFill="1" applyBorder="1" applyAlignment="1" applyProtection="1">
      <alignment horizontal="left" vertical="center" wrapText="1"/>
      <protection/>
    </xf>
    <xf numFmtId="0" fontId="10" fillId="36" borderId="14" xfId="44" applyFont="1" applyFill="1" applyBorder="1" applyAlignment="1" applyProtection="1">
      <alignment vertical="center" wrapText="1"/>
      <protection/>
    </xf>
    <xf numFmtId="0" fontId="70" fillId="37" borderId="14" xfId="0" applyFont="1" applyFill="1" applyBorder="1" applyAlignment="1">
      <alignment horizontal="center" vertical="center"/>
    </xf>
    <xf numFmtId="198" fontId="81" fillId="0" borderId="11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198" fontId="71" fillId="0" borderId="11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3" fillId="33" borderId="11" xfId="65" applyFont="1" applyFill="1" applyBorder="1" applyAlignment="1">
      <alignment horizontal="left" wrapText="1"/>
      <protection/>
    </xf>
    <xf numFmtId="0" fontId="73" fillId="33" borderId="12" xfId="65" applyFont="1" applyFill="1" applyBorder="1" applyAlignment="1">
      <alignment horizontal="left" wrapText="1"/>
      <protection/>
    </xf>
    <xf numFmtId="0" fontId="73" fillId="33" borderId="13" xfId="65" applyFont="1" applyFill="1" applyBorder="1" applyAlignment="1">
      <alignment horizontal="left" wrapText="1"/>
      <protection/>
    </xf>
    <xf numFmtId="0" fontId="70" fillId="0" borderId="11" xfId="65" applyFont="1" applyBorder="1" applyAlignment="1">
      <alignment horizontal="left" vertical="top"/>
      <protection/>
    </xf>
    <xf numFmtId="0" fontId="70" fillId="0" borderId="12" xfId="65" applyFont="1" applyBorder="1" applyAlignment="1">
      <alignment horizontal="left" vertical="top"/>
      <protection/>
    </xf>
    <xf numFmtId="0" fontId="70" fillId="0" borderId="13" xfId="65" applyFont="1" applyBorder="1" applyAlignment="1">
      <alignment horizontal="left" vertical="top"/>
      <protection/>
    </xf>
    <xf numFmtId="198" fontId="74" fillId="34" borderId="14" xfId="65" applyNumberFormat="1" applyFont="1" applyFill="1" applyBorder="1" applyAlignment="1">
      <alignment horizontal="center" vertical="center" textRotation="255" wrapText="1"/>
      <protection/>
    </xf>
    <xf numFmtId="198" fontId="74" fillId="34" borderId="19" xfId="65" applyNumberFormat="1" applyFont="1" applyFill="1" applyBorder="1" applyAlignment="1">
      <alignment horizontal="center" vertical="center" textRotation="255" wrapText="1"/>
      <protection/>
    </xf>
    <xf numFmtId="198" fontId="73" fillId="34" borderId="11" xfId="65" applyNumberFormat="1" applyFont="1" applyFill="1" applyBorder="1" applyAlignment="1">
      <alignment vertical="center"/>
      <protection/>
    </xf>
    <xf numFmtId="198" fontId="73" fillId="34" borderId="13" xfId="65" applyNumberFormat="1" applyFont="1" applyFill="1" applyBorder="1" applyAlignment="1">
      <alignment vertical="center"/>
      <protection/>
    </xf>
    <xf numFmtId="198" fontId="73" fillId="34" borderId="31" xfId="65" applyNumberFormat="1" applyFont="1" applyFill="1" applyBorder="1" applyAlignment="1">
      <alignment vertical="center"/>
      <protection/>
    </xf>
    <xf numFmtId="198" fontId="73" fillId="34" borderId="15" xfId="65" applyNumberFormat="1" applyFont="1" applyFill="1" applyBorder="1" applyAlignment="1">
      <alignment vertical="center"/>
      <protection/>
    </xf>
    <xf numFmtId="198" fontId="73" fillId="34" borderId="37" xfId="65" applyNumberFormat="1" applyFont="1" applyFill="1" applyBorder="1" applyAlignment="1">
      <alignment horizontal="left" vertical="center"/>
      <protection/>
    </xf>
    <xf numFmtId="198" fontId="73" fillId="34" borderId="20" xfId="65" applyNumberFormat="1" applyFont="1" applyFill="1" applyBorder="1" applyAlignment="1">
      <alignment horizontal="left" vertical="center"/>
      <protection/>
    </xf>
    <xf numFmtId="198" fontId="73" fillId="34" borderId="19" xfId="54" applyNumberFormat="1" applyFont="1" applyFill="1" applyBorder="1" applyAlignment="1">
      <alignment horizontal="center" vertical="center" textRotation="255"/>
    </xf>
    <xf numFmtId="198" fontId="73" fillId="34" borderId="30" xfId="54" applyNumberFormat="1" applyFont="1" applyFill="1" applyBorder="1" applyAlignment="1">
      <alignment horizontal="center" vertical="center" textRotation="255"/>
    </xf>
    <xf numFmtId="198" fontId="73" fillId="34" borderId="25" xfId="54" applyNumberFormat="1" applyFont="1" applyFill="1" applyBorder="1" applyAlignment="1">
      <alignment horizontal="center" vertical="center" textRotation="255"/>
    </xf>
    <xf numFmtId="198" fontId="73" fillId="34" borderId="30" xfId="54" applyNumberFormat="1" applyFont="1" applyFill="1" applyBorder="1" applyAlignment="1">
      <alignment horizontal="center" vertical="center" textRotation="255" wrapText="1"/>
    </xf>
    <xf numFmtId="198" fontId="73" fillId="34" borderId="22" xfId="54" applyNumberFormat="1" applyFont="1" applyFill="1" applyBorder="1" applyAlignment="1">
      <alignment horizontal="center" vertical="center" textRotation="255" wrapText="1"/>
    </xf>
    <xf numFmtId="198" fontId="73" fillId="33" borderId="37" xfId="54" applyNumberFormat="1" applyFont="1" applyFill="1" applyBorder="1" applyAlignment="1">
      <alignment horizontal="left" vertical="center" wrapText="1"/>
    </xf>
    <xf numFmtId="198" fontId="73" fillId="33" borderId="20" xfId="54" applyNumberFormat="1" applyFont="1" applyFill="1" applyBorder="1" applyAlignment="1">
      <alignment horizontal="left" vertical="center" wrapText="1"/>
    </xf>
    <xf numFmtId="0" fontId="82" fillId="33" borderId="11" xfId="65" applyFont="1" applyFill="1" applyBorder="1" applyAlignment="1">
      <alignment horizontal="center" vertical="center" wrapText="1" shrinkToFit="1"/>
      <protection/>
    </xf>
    <xf numFmtId="0" fontId="82" fillId="33" borderId="12" xfId="65" applyFont="1" applyFill="1" applyBorder="1" applyAlignment="1">
      <alignment horizontal="center" vertical="center" wrapText="1" shrinkToFit="1"/>
      <protection/>
    </xf>
    <xf numFmtId="0" fontId="82" fillId="33" borderId="13" xfId="65" applyFont="1" applyFill="1" applyBorder="1" applyAlignment="1">
      <alignment horizontal="center" vertical="center" wrapText="1" shrinkToFit="1"/>
      <protection/>
    </xf>
    <xf numFmtId="198" fontId="73" fillId="34" borderId="11" xfId="54" applyNumberFormat="1" applyFont="1" applyFill="1" applyBorder="1" applyAlignment="1">
      <alignment vertical="center"/>
    </xf>
    <xf numFmtId="198" fontId="73" fillId="34" borderId="13" xfId="54" applyNumberFormat="1" applyFont="1" applyFill="1" applyBorder="1" applyAlignment="1">
      <alignment vertical="center"/>
    </xf>
    <xf numFmtId="198" fontId="73" fillId="34" borderId="11" xfId="65" applyNumberFormat="1" applyFont="1" applyFill="1" applyBorder="1" applyAlignment="1">
      <alignment vertical="center" shrinkToFit="1"/>
      <protection/>
    </xf>
    <xf numFmtId="198" fontId="73" fillId="34" borderId="13" xfId="65" applyNumberFormat="1" applyFont="1" applyFill="1" applyBorder="1" applyAlignment="1">
      <alignment vertical="center" shrinkToFit="1"/>
      <protection/>
    </xf>
    <xf numFmtId="198" fontId="73" fillId="34" borderId="31" xfId="54" applyNumberFormat="1" applyFont="1" applyFill="1" applyBorder="1" applyAlignment="1">
      <alignment vertical="center"/>
    </xf>
    <xf numFmtId="198" fontId="73" fillId="34" borderId="15" xfId="54" applyNumberFormat="1" applyFont="1" applyFill="1" applyBorder="1" applyAlignment="1">
      <alignment vertical="center"/>
    </xf>
    <xf numFmtId="0" fontId="73" fillId="33" borderId="11" xfId="65" applyFont="1" applyFill="1" applyBorder="1" applyAlignment="1">
      <alignment horizontal="left"/>
      <protection/>
    </xf>
    <xf numFmtId="0" fontId="73" fillId="33" borderId="12" xfId="65" applyFont="1" applyFill="1" applyBorder="1" applyAlignment="1">
      <alignment horizontal="left"/>
      <protection/>
    </xf>
    <xf numFmtId="0" fontId="73" fillId="33" borderId="13" xfId="65" applyFont="1" applyFill="1" applyBorder="1" applyAlignment="1">
      <alignment horizontal="left"/>
      <protection/>
    </xf>
    <xf numFmtId="198" fontId="77" fillId="34" borderId="30" xfId="54" applyNumberFormat="1" applyFont="1" applyFill="1" applyBorder="1" applyAlignment="1">
      <alignment horizontal="center" vertical="center" textRotation="255" shrinkToFit="1"/>
    </xf>
    <xf numFmtId="198" fontId="77" fillId="34" borderId="22" xfId="54" applyNumberFormat="1" applyFont="1" applyFill="1" applyBorder="1" applyAlignment="1">
      <alignment horizontal="center" vertical="center" textRotation="255" shrinkToFit="1"/>
    </xf>
    <xf numFmtId="0" fontId="73" fillId="34" borderId="11" xfId="65" applyFont="1" applyFill="1" applyBorder="1" applyAlignment="1">
      <alignment horizontal="center" vertical="center"/>
      <protection/>
    </xf>
    <xf numFmtId="0" fontId="73" fillId="34" borderId="12" xfId="65" applyFont="1" applyFill="1" applyBorder="1" applyAlignment="1">
      <alignment horizontal="center" vertical="center"/>
      <protection/>
    </xf>
    <xf numFmtId="0" fontId="73" fillId="34" borderId="13" xfId="65" applyFont="1" applyFill="1" applyBorder="1" applyAlignment="1">
      <alignment horizontal="center" vertical="center"/>
      <protection/>
    </xf>
    <xf numFmtId="198" fontId="73" fillId="34" borderId="14" xfId="65" applyNumberFormat="1" applyFont="1" applyFill="1" applyBorder="1" applyAlignment="1">
      <alignment horizontal="center" vertical="center" textRotation="255" wrapText="1"/>
      <protection/>
    </xf>
    <xf numFmtId="198" fontId="12" fillId="33" borderId="17" xfId="65" applyNumberFormat="1" applyFont="1" applyFill="1" applyBorder="1" applyAlignment="1">
      <alignment vertical="center" wrapText="1"/>
      <protection/>
    </xf>
    <xf numFmtId="198" fontId="12" fillId="33" borderId="16" xfId="65" applyNumberFormat="1" applyFont="1" applyFill="1" applyBorder="1" applyAlignment="1">
      <alignment vertical="center" wrapText="1"/>
      <protection/>
    </xf>
    <xf numFmtId="198" fontId="73" fillId="33" borderId="37" xfId="65" applyNumberFormat="1" applyFont="1" applyFill="1" applyBorder="1" applyAlignment="1">
      <alignment horizontal="left" vertical="center" shrinkToFit="1"/>
      <protection/>
    </xf>
    <xf numFmtId="198" fontId="73" fillId="33" borderId="20" xfId="65" applyNumberFormat="1" applyFont="1" applyFill="1" applyBorder="1" applyAlignment="1">
      <alignment horizontal="left" vertical="center" shrinkToFit="1"/>
      <protection/>
    </xf>
    <xf numFmtId="198" fontId="73" fillId="33" borderId="17" xfId="65" applyNumberFormat="1" applyFont="1" applyFill="1" applyBorder="1" applyAlignment="1">
      <alignment horizontal="left" vertical="center" shrinkToFit="1"/>
      <protection/>
    </xf>
    <xf numFmtId="198" fontId="73" fillId="33" borderId="0" xfId="65" applyNumberFormat="1" applyFont="1" applyFill="1" applyAlignment="1">
      <alignment horizontal="left" vertical="center" shrinkToFit="1"/>
      <protection/>
    </xf>
    <xf numFmtId="198" fontId="73" fillId="33" borderId="16" xfId="65" applyNumberFormat="1" applyFont="1" applyFill="1" applyBorder="1" applyAlignment="1">
      <alignment horizontal="left" vertical="center" shrinkToFit="1"/>
      <protection/>
    </xf>
    <xf numFmtId="198" fontId="12" fillId="33" borderId="11" xfId="65" applyNumberFormat="1" applyFont="1" applyFill="1" applyBorder="1" applyAlignment="1">
      <alignment horizontal="left" vertical="center"/>
      <protection/>
    </xf>
    <xf numFmtId="198" fontId="12" fillId="33" borderId="13" xfId="65" applyNumberFormat="1" applyFont="1" applyFill="1" applyBorder="1" applyAlignment="1">
      <alignment horizontal="left" vertical="center"/>
      <protection/>
    </xf>
    <xf numFmtId="198" fontId="12" fillId="33" borderId="11" xfId="65" applyNumberFormat="1" applyFont="1" applyFill="1" applyBorder="1" applyAlignment="1">
      <alignment horizontal="left" vertical="center" shrinkToFit="1"/>
      <protection/>
    </xf>
    <xf numFmtId="198" fontId="12" fillId="33" borderId="13" xfId="65" applyNumberFormat="1" applyFont="1" applyFill="1" applyBorder="1" applyAlignment="1">
      <alignment horizontal="left" vertical="center" shrinkToFit="1"/>
      <protection/>
    </xf>
    <xf numFmtId="198" fontId="12" fillId="33" borderId="11" xfId="65" applyNumberFormat="1" applyFont="1" applyFill="1" applyBorder="1" applyAlignment="1">
      <alignment horizontal="left" vertical="center" wrapText="1"/>
      <protection/>
    </xf>
    <xf numFmtId="198" fontId="12" fillId="33" borderId="13" xfId="65" applyNumberFormat="1" applyFont="1" applyFill="1" applyBorder="1" applyAlignment="1">
      <alignment horizontal="left" vertical="center" wrapText="1"/>
      <protection/>
    </xf>
    <xf numFmtId="198" fontId="73" fillId="33" borderId="31" xfId="65" applyNumberFormat="1" applyFont="1" applyFill="1" applyBorder="1" applyAlignment="1">
      <alignment horizontal="left" vertical="center" wrapText="1"/>
      <protection/>
    </xf>
    <xf numFmtId="198" fontId="73" fillId="33" borderId="32" xfId="65" applyNumberFormat="1" applyFont="1" applyFill="1" applyBorder="1" applyAlignment="1">
      <alignment horizontal="left" vertical="center" wrapText="1"/>
      <protection/>
    </xf>
    <xf numFmtId="198" fontId="73" fillId="33" borderId="15" xfId="65" applyNumberFormat="1" applyFont="1" applyFill="1" applyBorder="1" applyAlignment="1">
      <alignment horizontal="left" vertical="center" wrapText="1"/>
      <protection/>
    </xf>
    <xf numFmtId="198" fontId="12" fillId="33" borderId="11" xfId="65" applyNumberFormat="1" applyFont="1" applyFill="1" applyBorder="1" applyAlignment="1">
      <alignment vertical="center" wrapText="1"/>
      <protection/>
    </xf>
    <xf numFmtId="198" fontId="12" fillId="33" borderId="13" xfId="65" applyNumberFormat="1" applyFont="1" applyFill="1" applyBorder="1" applyAlignment="1">
      <alignment vertical="center" wrapText="1"/>
      <protection/>
    </xf>
    <xf numFmtId="198" fontId="12" fillId="33" borderId="31" xfId="65" applyNumberFormat="1" applyFont="1" applyFill="1" applyBorder="1" applyAlignment="1">
      <alignment vertical="center"/>
      <protection/>
    </xf>
    <xf numFmtId="198" fontId="12" fillId="33" borderId="15" xfId="65" applyNumberFormat="1" applyFont="1" applyFill="1" applyBorder="1" applyAlignment="1">
      <alignment vertical="center"/>
      <protection/>
    </xf>
    <xf numFmtId="198" fontId="73" fillId="33" borderId="38" xfId="65" applyNumberFormat="1" applyFont="1" applyFill="1" applyBorder="1" applyAlignment="1">
      <alignment horizontal="left" vertical="center"/>
      <protection/>
    </xf>
    <xf numFmtId="198" fontId="73" fillId="33" borderId="39" xfId="65" applyNumberFormat="1" applyFont="1" applyFill="1" applyBorder="1" applyAlignment="1">
      <alignment horizontal="left" vertical="center"/>
      <protection/>
    </xf>
    <xf numFmtId="198" fontId="73" fillId="33" borderId="26" xfId="65" applyNumberFormat="1" applyFont="1" applyFill="1" applyBorder="1" applyAlignment="1">
      <alignment horizontal="left" vertical="center"/>
      <protection/>
    </xf>
    <xf numFmtId="198" fontId="73" fillId="34" borderId="19" xfId="65" applyNumberFormat="1" applyFont="1" applyFill="1" applyBorder="1" applyAlignment="1">
      <alignment horizontal="center" vertical="center" textRotation="255"/>
      <protection/>
    </xf>
    <xf numFmtId="198" fontId="73" fillId="34" borderId="30" xfId="65" applyNumberFormat="1" applyFont="1" applyFill="1" applyBorder="1" applyAlignment="1">
      <alignment horizontal="center" vertical="center" textRotation="255"/>
      <protection/>
    </xf>
    <xf numFmtId="198" fontId="73" fillId="34" borderId="17" xfId="65" applyNumberFormat="1" applyFont="1" applyFill="1" applyBorder="1" applyAlignment="1">
      <alignment horizontal="center" vertical="center" textRotation="255"/>
      <protection/>
    </xf>
    <xf numFmtId="198" fontId="73" fillId="33" borderId="17" xfId="65" applyNumberFormat="1" applyFont="1" applyFill="1" applyBorder="1" applyAlignment="1">
      <alignment horizontal="left" vertical="center" wrapText="1"/>
      <protection/>
    </xf>
    <xf numFmtId="198" fontId="73" fillId="33" borderId="0" xfId="65" applyNumberFormat="1" applyFont="1" applyFill="1" applyAlignment="1">
      <alignment horizontal="left" vertical="center" wrapText="1"/>
      <protection/>
    </xf>
    <xf numFmtId="198" fontId="73" fillId="33" borderId="16" xfId="65" applyNumberFormat="1" applyFont="1" applyFill="1" applyBorder="1" applyAlignment="1">
      <alignment horizontal="left" vertical="center" wrapText="1"/>
      <protection/>
    </xf>
    <xf numFmtId="198" fontId="73" fillId="33" borderId="31" xfId="65" applyNumberFormat="1" applyFont="1" applyFill="1" applyBorder="1" applyAlignment="1">
      <alignment horizontal="left" vertical="center"/>
      <protection/>
    </xf>
    <xf numFmtId="198" fontId="73" fillId="33" borderId="32" xfId="65" applyNumberFormat="1" applyFont="1" applyFill="1" applyBorder="1" applyAlignment="1">
      <alignment horizontal="left" vertical="center"/>
      <protection/>
    </xf>
    <xf numFmtId="198" fontId="73" fillId="33" borderId="15" xfId="65" applyNumberFormat="1" applyFont="1" applyFill="1" applyBorder="1" applyAlignment="1">
      <alignment horizontal="left" vertical="center"/>
      <protection/>
    </xf>
    <xf numFmtId="198" fontId="12" fillId="33" borderId="11" xfId="65" applyNumberFormat="1" applyFont="1" applyFill="1" applyBorder="1" applyAlignment="1">
      <alignment horizontal="left" vertical="top"/>
      <protection/>
    </xf>
    <xf numFmtId="198" fontId="12" fillId="33" borderId="13" xfId="65" applyNumberFormat="1" applyFont="1" applyFill="1" applyBorder="1" applyAlignment="1">
      <alignment horizontal="left" vertical="top"/>
      <protection/>
    </xf>
    <xf numFmtId="198" fontId="12" fillId="33" borderId="11" xfId="65" applyNumberFormat="1" applyFont="1" applyFill="1" applyBorder="1" applyAlignment="1">
      <alignment vertical="center"/>
      <protection/>
    </xf>
    <xf numFmtId="198" fontId="12" fillId="33" borderId="13" xfId="65" applyNumberFormat="1" applyFont="1" applyFill="1" applyBorder="1" applyAlignment="1">
      <alignment vertical="center"/>
      <protection/>
    </xf>
    <xf numFmtId="0" fontId="73" fillId="34" borderId="11" xfId="65" applyFont="1" applyFill="1" applyBorder="1" applyAlignment="1">
      <alignment horizontal="left" vertical="center"/>
      <protection/>
    </xf>
    <xf numFmtId="0" fontId="73" fillId="34" borderId="12" xfId="65" applyFont="1" applyFill="1" applyBorder="1" applyAlignment="1">
      <alignment horizontal="left" vertical="center"/>
      <protection/>
    </xf>
    <xf numFmtId="0" fontId="73" fillId="34" borderId="13" xfId="65" applyFont="1" applyFill="1" applyBorder="1" applyAlignment="1">
      <alignment horizontal="left" vertical="center"/>
      <protection/>
    </xf>
    <xf numFmtId="198" fontId="73" fillId="34" borderId="19" xfId="65" applyNumberFormat="1" applyFont="1" applyFill="1" applyBorder="1" applyAlignment="1">
      <alignment horizontal="center" vertical="center" textRotation="255" wrapText="1"/>
      <protection/>
    </xf>
    <xf numFmtId="198" fontId="73" fillId="34" borderId="30" xfId="65" applyNumberFormat="1" applyFont="1" applyFill="1" applyBorder="1" applyAlignment="1">
      <alignment horizontal="center" vertical="center" textRotation="255" wrapText="1"/>
      <protection/>
    </xf>
    <xf numFmtId="198" fontId="73" fillId="34" borderId="25" xfId="65" applyNumberFormat="1" applyFont="1" applyFill="1" applyBorder="1" applyAlignment="1">
      <alignment horizontal="center" vertical="center" textRotation="255" wrapText="1"/>
      <protection/>
    </xf>
    <xf numFmtId="198" fontId="12" fillId="33" borderId="11" xfId="65" applyNumberFormat="1" applyFont="1" applyFill="1" applyBorder="1" applyAlignment="1">
      <alignment vertical="center" shrinkToFit="1"/>
      <protection/>
    </xf>
    <xf numFmtId="198" fontId="12" fillId="33" borderId="13" xfId="65" applyNumberFormat="1" applyFont="1" applyFill="1" applyBorder="1" applyAlignment="1">
      <alignment vertical="center" shrinkToFit="1"/>
      <protection/>
    </xf>
    <xf numFmtId="0" fontId="12" fillId="33" borderId="31" xfId="65" applyFont="1" applyFill="1" applyBorder="1" applyAlignment="1">
      <alignment vertical="center" shrinkToFit="1"/>
      <protection/>
    </xf>
    <xf numFmtId="0" fontId="12" fillId="33" borderId="15" xfId="65" applyFont="1" applyFill="1" applyBorder="1" applyAlignment="1">
      <alignment vertical="center" shrinkToFit="1"/>
      <protection/>
    </xf>
    <xf numFmtId="0" fontId="73" fillId="33" borderId="37" xfId="65" applyFont="1" applyFill="1" applyBorder="1" applyAlignment="1">
      <alignment horizontal="center" vertical="center" shrinkToFit="1"/>
      <protection/>
    </xf>
    <xf numFmtId="0" fontId="73" fillId="33" borderId="20" xfId="65" applyFont="1" applyFill="1" applyBorder="1" applyAlignment="1">
      <alignment horizontal="center" vertical="center" shrinkToFit="1"/>
      <protection/>
    </xf>
    <xf numFmtId="0" fontId="73" fillId="33" borderId="20" xfId="65" applyFont="1" applyFill="1" applyBorder="1" applyAlignment="1">
      <alignment vertical="center" shrinkToFit="1"/>
      <protection/>
    </xf>
    <xf numFmtId="0" fontId="73" fillId="33" borderId="37" xfId="65" applyFont="1" applyFill="1" applyBorder="1" applyAlignment="1">
      <alignment vertical="center" shrinkToFit="1"/>
      <protection/>
    </xf>
    <xf numFmtId="0" fontId="73" fillId="33" borderId="11" xfId="65" applyFont="1" applyFill="1" applyBorder="1" applyAlignment="1">
      <alignment horizontal="left" vertical="center" shrinkToFit="1"/>
      <protection/>
    </xf>
    <xf numFmtId="0" fontId="73" fillId="33" borderId="12" xfId="65" applyFont="1" applyFill="1" applyBorder="1" applyAlignment="1">
      <alignment horizontal="left" vertical="center" shrinkToFit="1"/>
      <protection/>
    </xf>
    <xf numFmtId="0" fontId="73" fillId="33" borderId="13" xfId="65" applyFont="1" applyFill="1" applyBorder="1" applyAlignment="1">
      <alignment horizontal="left" vertical="center" shrinkToFit="1"/>
      <protection/>
    </xf>
    <xf numFmtId="0" fontId="58" fillId="0" borderId="10" xfId="65" applyFont="1" applyBorder="1" applyAlignment="1">
      <alignment horizontal="left"/>
      <protection/>
    </xf>
    <xf numFmtId="0" fontId="73" fillId="33" borderId="19" xfId="65" applyFont="1" applyFill="1" applyBorder="1" applyAlignment="1">
      <alignment horizontal="center" vertical="center" wrapText="1"/>
      <protection/>
    </xf>
    <xf numFmtId="0" fontId="73" fillId="33" borderId="30" xfId="65" applyFont="1" applyFill="1" applyBorder="1" applyAlignment="1">
      <alignment horizontal="center" vertical="center" wrapText="1"/>
      <protection/>
    </xf>
    <xf numFmtId="0" fontId="73" fillId="33" borderId="17" xfId="65" applyFont="1" applyFill="1" applyBorder="1" applyAlignment="1">
      <alignment horizontal="center" vertical="center" wrapText="1"/>
      <protection/>
    </xf>
    <xf numFmtId="0" fontId="73" fillId="33" borderId="25" xfId="65" applyFont="1" applyFill="1" applyBorder="1" applyAlignment="1">
      <alignment horizontal="center" vertical="center" wrapText="1"/>
      <protection/>
    </xf>
    <xf numFmtId="0" fontId="73" fillId="33" borderId="17" xfId="65" applyFont="1" applyFill="1" applyBorder="1" applyAlignment="1">
      <alignment horizontal="left" vertical="center" shrinkToFit="1"/>
      <protection/>
    </xf>
    <xf numFmtId="0" fontId="73" fillId="33" borderId="0" xfId="65" applyFont="1" applyFill="1" applyAlignment="1">
      <alignment horizontal="left" vertical="center" shrinkToFit="1"/>
      <protection/>
    </xf>
    <xf numFmtId="0" fontId="73" fillId="33" borderId="16" xfId="65" applyFont="1" applyFill="1" applyBorder="1" applyAlignment="1">
      <alignment horizontal="left" vertical="center" shrinkToFit="1"/>
      <protection/>
    </xf>
    <xf numFmtId="0" fontId="12" fillId="33" borderId="11" xfId="65" applyFont="1" applyFill="1" applyBorder="1" applyAlignment="1">
      <alignment vertical="center" shrinkToFit="1"/>
      <protection/>
    </xf>
    <xf numFmtId="0" fontId="12" fillId="33" borderId="13" xfId="65" applyFont="1" applyFill="1" applyBorder="1" applyAlignment="1">
      <alignment vertical="center" shrinkToFit="1"/>
      <protection/>
    </xf>
    <xf numFmtId="0" fontId="73" fillId="33" borderId="31" xfId="65" applyFont="1" applyFill="1" applyBorder="1" applyAlignment="1">
      <alignment horizontal="left" vertical="center" shrinkToFit="1"/>
      <protection/>
    </xf>
    <xf numFmtId="0" fontId="73" fillId="33" borderId="32" xfId="65" applyFont="1" applyFill="1" applyBorder="1" applyAlignment="1">
      <alignment horizontal="left" vertical="center" shrinkToFit="1"/>
      <protection/>
    </xf>
    <xf numFmtId="0" fontId="73" fillId="33" borderId="15" xfId="65" applyFont="1" applyFill="1" applyBorder="1" applyAlignment="1">
      <alignment horizontal="left" vertical="center" shrinkToFit="1"/>
      <protection/>
    </xf>
    <xf numFmtId="0" fontId="58" fillId="0" borderId="0" xfId="65" applyFont="1" applyAlignment="1">
      <alignment horizontal="left"/>
      <protection/>
    </xf>
    <xf numFmtId="0" fontId="73" fillId="33" borderId="11" xfId="65" applyFont="1" applyFill="1" applyBorder="1" applyAlignment="1">
      <alignment horizontal="left" vertical="center"/>
      <protection/>
    </xf>
    <xf numFmtId="0" fontId="73" fillId="33" borderId="12" xfId="65" applyFont="1" applyFill="1" applyBorder="1" applyAlignment="1">
      <alignment horizontal="left" vertical="center"/>
      <protection/>
    </xf>
    <xf numFmtId="0" fontId="73" fillId="33" borderId="13" xfId="65" applyFont="1" applyFill="1" applyBorder="1" applyAlignment="1">
      <alignment horizontal="left" vertical="center"/>
      <protection/>
    </xf>
    <xf numFmtId="0" fontId="2" fillId="2" borderId="11" xfId="44" applyFill="1" applyBorder="1" applyAlignment="1" applyProtection="1">
      <alignment horizontal="left" vertical="center"/>
      <protection/>
    </xf>
    <xf numFmtId="0" fontId="2" fillId="2" borderId="12" xfId="44" applyFill="1" applyBorder="1" applyAlignment="1" applyProtection="1">
      <alignment horizontal="left" vertical="center"/>
      <protection/>
    </xf>
    <xf numFmtId="0" fontId="2" fillId="2" borderId="13" xfId="44" applyFill="1" applyBorder="1" applyAlignment="1" applyProtection="1">
      <alignment horizontal="left" vertical="center"/>
      <protection/>
    </xf>
    <xf numFmtId="198" fontId="73" fillId="34" borderId="11" xfId="65" applyNumberFormat="1" applyFont="1" applyFill="1" applyBorder="1" applyAlignment="1">
      <alignment horizontal="left" vertical="center"/>
      <protection/>
    </xf>
    <xf numFmtId="198" fontId="73" fillId="34" borderId="12" xfId="65" applyNumberFormat="1" applyFont="1" applyFill="1" applyBorder="1" applyAlignment="1">
      <alignment horizontal="left" vertical="center"/>
      <protection/>
    </xf>
    <xf numFmtId="198" fontId="73" fillId="34" borderId="13" xfId="65" applyNumberFormat="1" applyFont="1" applyFill="1" applyBorder="1" applyAlignment="1">
      <alignment horizontal="left" vertical="center"/>
      <protection/>
    </xf>
    <xf numFmtId="198" fontId="73" fillId="34" borderId="22" xfId="65" applyNumberFormat="1" applyFont="1" applyFill="1" applyBorder="1" applyAlignment="1">
      <alignment horizontal="left" vertical="center" shrinkToFit="1"/>
      <protection/>
    </xf>
    <xf numFmtId="198" fontId="73" fillId="34" borderId="14" xfId="65" applyNumberFormat="1" applyFont="1" applyFill="1" applyBorder="1" applyAlignment="1">
      <alignment horizontal="left" vertical="center" shrinkToFit="1"/>
      <protection/>
    </xf>
    <xf numFmtId="198" fontId="73" fillId="34" borderId="14" xfId="65" applyNumberFormat="1" applyFont="1" applyFill="1" applyBorder="1" applyAlignment="1">
      <alignment horizontal="left" vertical="center" wrapText="1" shrinkToFit="1"/>
      <protection/>
    </xf>
    <xf numFmtId="198" fontId="73" fillId="34" borderId="19" xfId="65" applyNumberFormat="1" applyFont="1" applyFill="1" applyBorder="1" applyAlignment="1">
      <alignment horizontal="left" vertical="center" shrinkToFit="1"/>
      <protection/>
    </xf>
    <xf numFmtId="198" fontId="73" fillId="33" borderId="40" xfId="65" applyNumberFormat="1" applyFont="1" applyFill="1" applyBorder="1" applyAlignment="1">
      <alignment horizontal="left" vertical="center" shrinkToFit="1"/>
      <protection/>
    </xf>
    <xf numFmtId="198" fontId="73" fillId="33" borderId="23" xfId="65" applyNumberFormat="1" applyFont="1" applyFill="1" applyBorder="1" applyAlignment="1">
      <alignment horizontal="left" vertical="center" shrinkToFit="1"/>
      <protection/>
    </xf>
    <xf numFmtId="0" fontId="69" fillId="0" borderId="10" xfId="65" applyFont="1" applyBorder="1" applyAlignment="1">
      <alignment horizontal="left"/>
      <protection/>
    </xf>
    <xf numFmtId="198" fontId="73" fillId="34" borderId="31" xfId="65" applyNumberFormat="1" applyFont="1" applyFill="1" applyBorder="1" applyAlignment="1">
      <alignment horizontal="center" vertical="center" textRotation="255" shrinkToFit="1"/>
      <protection/>
    </xf>
    <xf numFmtId="198" fontId="73" fillId="34" borderId="17" xfId="65" applyNumberFormat="1" applyFont="1" applyFill="1" applyBorder="1" applyAlignment="1">
      <alignment horizontal="center" vertical="center" textRotation="255" shrinkToFit="1"/>
      <protection/>
    </xf>
    <xf numFmtId="198" fontId="73" fillId="34" borderId="25" xfId="65" applyNumberFormat="1" applyFont="1" applyFill="1" applyBorder="1" applyAlignment="1">
      <alignment horizontal="center" vertical="center" textRotation="255" shrinkToFit="1"/>
      <protection/>
    </xf>
    <xf numFmtId="198" fontId="73" fillId="34" borderId="12" xfId="65" applyNumberFormat="1" applyFont="1" applyFill="1" applyBorder="1" applyAlignment="1">
      <alignment vertical="center" shrinkToFit="1"/>
      <protection/>
    </xf>
    <xf numFmtId="198" fontId="73" fillId="34" borderId="37" xfId="65" applyNumberFormat="1" applyFont="1" applyFill="1" applyBorder="1" applyAlignment="1">
      <alignment horizontal="left" vertical="center" shrinkToFit="1"/>
      <protection/>
    </xf>
    <xf numFmtId="198" fontId="73" fillId="34" borderId="20" xfId="65" applyNumberFormat="1" applyFont="1" applyFill="1" applyBorder="1" applyAlignment="1">
      <alignment horizontal="left" vertical="center" shrinkToFit="1"/>
      <protection/>
    </xf>
    <xf numFmtId="198" fontId="73" fillId="34" borderId="31" xfId="65" applyNumberFormat="1" applyFont="1" applyFill="1" applyBorder="1" applyAlignment="1">
      <alignment vertical="center" shrinkToFit="1"/>
      <protection/>
    </xf>
    <xf numFmtId="198" fontId="73" fillId="34" borderId="32" xfId="65" applyNumberFormat="1" applyFont="1" applyFill="1" applyBorder="1" applyAlignment="1">
      <alignment vertical="center" shrinkToFit="1"/>
      <protection/>
    </xf>
    <xf numFmtId="198" fontId="73" fillId="34" borderId="15" xfId="65" applyNumberFormat="1" applyFont="1" applyFill="1" applyBorder="1" applyAlignment="1">
      <alignment vertical="center" shrinkToFit="1"/>
      <protection/>
    </xf>
    <xf numFmtId="198" fontId="73" fillId="33" borderId="37" xfId="65" applyNumberFormat="1" applyFont="1" applyFill="1" applyBorder="1" applyAlignment="1">
      <alignment vertical="center" shrinkToFit="1"/>
      <protection/>
    </xf>
    <xf numFmtId="198" fontId="73" fillId="33" borderId="20" xfId="65" applyNumberFormat="1" applyFont="1" applyFill="1" applyBorder="1" applyAlignment="1">
      <alignment vertical="center" shrinkToFit="1"/>
      <protection/>
    </xf>
    <xf numFmtId="198" fontId="73" fillId="34" borderId="19" xfId="65" applyNumberFormat="1" applyFont="1" applyFill="1" applyBorder="1" applyAlignment="1">
      <alignment horizontal="center" vertical="center" textRotation="255" shrinkToFit="1"/>
      <protection/>
    </xf>
    <xf numFmtId="198" fontId="73" fillId="34" borderId="30" xfId="65" applyNumberFormat="1" applyFont="1" applyFill="1" applyBorder="1" applyAlignment="1">
      <alignment horizontal="center" vertical="center" textRotation="255" shrinkToFit="1"/>
      <protection/>
    </xf>
    <xf numFmtId="0" fontId="70" fillId="0" borderId="11" xfId="65" applyFont="1" applyBorder="1" applyAlignment="1">
      <alignment horizontal="left" vertical="top" wrapText="1"/>
      <protection/>
    </xf>
    <xf numFmtId="0" fontId="70" fillId="0" borderId="12" xfId="65" applyFont="1" applyBorder="1" applyAlignment="1">
      <alignment horizontal="left" vertical="top" wrapText="1"/>
      <protection/>
    </xf>
    <xf numFmtId="0" fontId="70" fillId="0" borderId="13" xfId="65" applyFont="1" applyBorder="1" applyAlignment="1">
      <alignment horizontal="left" vertical="top" wrapText="1"/>
      <protection/>
    </xf>
    <xf numFmtId="0" fontId="70" fillId="0" borderId="11" xfId="65" applyFont="1" applyBorder="1" applyAlignment="1">
      <alignment horizontal="left" vertical="center" wrapText="1"/>
      <protection/>
    </xf>
    <xf numFmtId="0" fontId="70" fillId="0" borderId="12" xfId="65" applyFont="1" applyBorder="1" applyAlignment="1">
      <alignment horizontal="left" vertical="center" wrapText="1"/>
      <protection/>
    </xf>
    <xf numFmtId="0" fontId="70" fillId="0" borderId="13" xfId="65" applyFont="1" applyBorder="1" applyAlignment="1">
      <alignment horizontal="left" vertical="center" wrapText="1"/>
      <protection/>
    </xf>
    <xf numFmtId="0" fontId="70" fillId="0" borderId="11" xfId="65" applyFont="1" applyBorder="1" applyAlignment="1">
      <alignment vertical="center"/>
      <protection/>
    </xf>
    <xf numFmtId="0" fontId="70" fillId="0" borderId="12" xfId="65" applyFont="1" applyBorder="1" applyAlignment="1">
      <alignment vertical="center"/>
      <protection/>
    </xf>
    <xf numFmtId="0" fontId="70" fillId="0" borderId="13" xfId="65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161925</xdr:colOff>
      <xdr:row>0</xdr:row>
      <xdr:rowOff>466725</xdr:rowOff>
    </xdr:to>
    <xdr:sp>
      <xdr:nvSpPr>
        <xdr:cNvPr id="1" name="テキスト ボックス 48"/>
        <xdr:cNvSpPr txBox="1">
          <a:spLocks noChangeArrowheads="1"/>
        </xdr:cNvSpPr>
      </xdr:nvSpPr>
      <xdr:spPr>
        <a:xfrm>
          <a:off x="0" y="0"/>
          <a:ext cx="2895600" cy="466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mcam.jp/" TargetMode="External" /><Relationship Id="rId2" Type="http://schemas.openxmlformats.org/officeDocument/2006/relationships/hyperlink" Target="http://www.pref.osaka.lg.jp/houbun/reiki/reiki_honbun/k201RG00000594.html" TargetMode="External" /><Relationship Id="rId3" Type="http://schemas.openxmlformats.org/officeDocument/2006/relationships/hyperlink" Target="http://www.pref.osaka.lg.jp/iryo/" TargetMode="External" /><Relationship Id="rId4" Type="http://schemas.openxmlformats.org/officeDocument/2006/relationships/hyperlink" Target="https://www.pref.osaka.lg.jp/houbun/reiki/reiki_honbun/k201RG00001282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47/R04_z08-6nakakawatikyuukyuucenter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"/>
  <sheetViews>
    <sheetView tabSelected="1" view="pageBreakPreview" zoomScaleNormal="75" zoomScaleSheetLayoutView="100" zoomScalePageLayoutView="0" workbookViewId="0" topLeftCell="A1">
      <selection activeCell="A1" sqref="A1:AR1"/>
    </sheetView>
  </sheetViews>
  <sheetFormatPr defaultColWidth="2.625" defaultRowHeight="13.5"/>
  <cols>
    <col min="1" max="1" width="3.125" style="2" customWidth="1"/>
    <col min="2" max="5" width="2.625" style="2" customWidth="1"/>
    <col min="6" max="6" width="4.125" style="2" customWidth="1"/>
    <col min="7" max="9" width="2.625" style="2" customWidth="1"/>
    <col min="10" max="10" width="5.00390625" style="2" customWidth="1"/>
    <col min="11" max="43" width="2.625" style="2" customWidth="1"/>
    <col min="44" max="44" width="3.625" style="2" customWidth="1"/>
    <col min="45" max="16384" width="2.625" style="2" customWidth="1"/>
  </cols>
  <sheetData>
    <row r="1" spans="1:44" s="1" customFormat="1" ht="40.5" customHeight="1">
      <c r="A1" s="210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</row>
    <row r="2" spans="1:44" s="1" customFormat="1" ht="14.2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</row>
    <row r="3" spans="1:44" s="1" customFormat="1" ht="45.75" customHeight="1">
      <c r="A3" s="213" t="s">
        <v>28</v>
      </c>
      <c r="B3" s="213"/>
      <c r="C3" s="213"/>
      <c r="D3" s="213"/>
      <c r="E3" s="213"/>
      <c r="F3" s="214" t="s">
        <v>50</v>
      </c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163" t="s">
        <v>29</v>
      </c>
      <c r="T3" s="163"/>
      <c r="U3" s="163"/>
      <c r="V3" s="163"/>
      <c r="W3" s="163"/>
      <c r="X3" s="215" t="s">
        <v>60</v>
      </c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6"/>
      <c r="AL3" s="216"/>
      <c r="AM3" s="216"/>
      <c r="AN3" s="216"/>
      <c r="AO3" s="216"/>
      <c r="AP3" s="216"/>
      <c r="AQ3" s="216"/>
      <c r="AR3" s="216"/>
    </row>
    <row r="4" spans="1:44" s="1" customFormat="1" ht="16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</row>
    <row r="5" spans="1:44" s="1" customFormat="1" ht="20.25" customHeight="1">
      <c r="A5" s="161" t="s">
        <v>196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</row>
    <row r="6" spans="1:44" s="1" customFormat="1" ht="34.5" customHeight="1">
      <c r="A6" s="158" t="s">
        <v>127</v>
      </c>
      <c r="B6" s="158"/>
      <c r="C6" s="158"/>
      <c r="D6" s="158"/>
      <c r="E6" s="158"/>
      <c r="F6" s="158"/>
      <c r="G6" s="158"/>
      <c r="H6" s="158"/>
      <c r="I6" s="158"/>
      <c r="J6" s="158"/>
      <c r="K6" s="142" t="s">
        <v>125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4" t="s">
        <v>128</v>
      </c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</row>
    <row r="7" spans="1:44" s="1" customFormat="1" ht="34.5" customHeight="1">
      <c r="A7" s="158" t="s">
        <v>25</v>
      </c>
      <c r="B7" s="158"/>
      <c r="C7" s="158"/>
      <c r="D7" s="158"/>
      <c r="E7" s="158"/>
      <c r="F7" s="158"/>
      <c r="G7" s="158"/>
      <c r="H7" s="158"/>
      <c r="I7" s="158"/>
      <c r="J7" s="158"/>
      <c r="K7" s="204" t="s">
        <v>39</v>
      </c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1"/>
    </row>
    <row r="8" spans="1:44" s="1" customFormat="1" ht="42" customHeight="1">
      <c r="A8" s="205" t="s">
        <v>132</v>
      </c>
      <c r="B8" s="205"/>
      <c r="C8" s="205"/>
      <c r="D8" s="205"/>
      <c r="E8" s="205"/>
      <c r="F8" s="205"/>
      <c r="G8" s="205"/>
      <c r="H8" s="205"/>
      <c r="I8" s="205"/>
      <c r="J8" s="205"/>
      <c r="K8" s="206" t="s">
        <v>197</v>
      </c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8"/>
      <c r="AP8" s="208"/>
      <c r="AQ8" s="208"/>
      <c r="AR8" s="209"/>
    </row>
    <row r="9" spans="1:44" s="1" customFormat="1" ht="34.5" customHeight="1">
      <c r="A9" s="163" t="s">
        <v>30</v>
      </c>
      <c r="B9" s="163"/>
      <c r="C9" s="163"/>
      <c r="D9" s="163"/>
      <c r="E9" s="163"/>
      <c r="F9" s="163"/>
      <c r="G9" s="163"/>
      <c r="H9" s="163"/>
      <c r="I9" s="163"/>
      <c r="J9" s="163"/>
      <c r="K9" s="178" t="s">
        <v>59</v>
      </c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80"/>
      <c r="AP9" s="180"/>
      <c r="AQ9" s="180"/>
      <c r="AR9" s="181"/>
    </row>
    <row r="10" spans="1:44" s="1" customFormat="1" ht="34.5" customHeight="1">
      <c r="A10" s="163" t="s">
        <v>31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78" t="s">
        <v>40</v>
      </c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80"/>
      <c r="AP10" s="180"/>
      <c r="AQ10" s="180"/>
      <c r="AR10" s="181"/>
    </row>
    <row r="11" spans="1:44" s="1" customFormat="1" ht="34.5" customHeight="1">
      <c r="A11" s="163" t="s">
        <v>32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78" t="s">
        <v>41</v>
      </c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80"/>
      <c r="AP11" s="180"/>
      <c r="AQ11" s="180"/>
      <c r="AR11" s="181"/>
    </row>
    <row r="12" spans="1:44" s="1" customFormat="1" ht="34.5" customHeight="1">
      <c r="A12" s="163" t="s">
        <v>33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78" t="s">
        <v>42</v>
      </c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80"/>
      <c r="AP12" s="180"/>
      <c r="AQ12" s="180"/>
      <c r="AR12" s="181"/>
    </row>
    <row r="13" spans="1:44" s="1" customFormat="1" ht="34.5" customHeight="1">
      <c r="A13" s="163" t="s">
        <v>34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78" t="s">
        <v>43</v>
      </c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80"/>
      <c r="AP13" s="180"/>
      <c r="AQ13" s="180"/>
      <c r="AR13" s="181"/>
    </row>
    <row r="14" spans="1:44" s="1" customFormat="1" ht="15" customHeight="1">
      <c r="A14" s="169" t="s">
        <v>61</v>
      </c>
      <c r="B14" s="170"/>
      <c r="C14" s="170"/>
      <c r="D14" s="170"/>
      <c r="E14" s="170"/>
      <c r="F14" s="170"/>
      <c r="G14" s="170"/>
      <c r="H14" s="170"/>
      <c r="I14" s="170"/>
      <c r="J14" s="171"/>
      <c r="K14" s="193" t="s">
        <v>62</v>
      </c>
      <c r="L14" s="194"/>
      <c r="M14" s="194"/>
      <c r="N14" s="194"/>
      <c r="O14" s="194"/>
      <c r="P14" s="194"/>
      <c r="Q14" s="195"/>
      <c r="R14" s="165" t="s">
        <v>63</v>
      </c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87"/>
      <c r="AQ14" s="187"/>
      <c r="AR14" s="188"/>
    </row>
    <row r="15" spans="1:44" s="1" customFormat="1" ht="15" customHeight="1">
      <c r="A15" s="172"/>
      <c r="B15" s="173"/>
      <c r="C15" s="173"/>
      <c r="D15" s="173"/>
      <c r="E15" s="173"/>
      <c r="F15" s="173"/>
      <c r="G15" s="173"/>
      <c r="H15" s="173"/>
      <c r="I15" s="173"/>
      <c r="J15" s="174"/>
      <c r="K15" s="196"/>
      <c r="L15" s="197"/>
      <c r="M15" s="197"/>
      <c r="N15" s="197"/>
      <c r="O15" s="197"/>
      <c r="P15" s="197"/>
      <c r="Q15" s="198"/>
      <c r="R15" s="165" t="s">
        <v>64</v>
      </c>
      <c r="S15" s="165"/>
      <c r="T15" s="165"/>
      <c r="U15" s="165"/>
      <c r="V15" s="165"/>
      <c r="W15" s="165"/>
      <c r="X15" s="165" t="s">
        <v>65</v>
      </c>
      <c r="Y15" s="165"/>
      <c r="Z15" s="165"/>
      <c r="AA15" s="165"/>
      <c r="AB15" s="165"/>
      <c r="AC15" s="165"/>
      <c r="AD15" s="165" t="s">
        <v>2</v>
      </c>
      <c r="AE15" s="165"/>
      <c r="AF15" s="165"/>
      <c r="AG15" s="165"/>
      <c r="AH15" s="165"/>
      <c r="AI15" s="165"/>
      <c r="AJ15" s="165" t="s">
        <v>66</v>
      </c>
      <c r="AK15" s="165"/>
      <c r="AL15" s="165"/>
      <c r="AM15" s="165"/>
      <c r="AN15" s="165"/>
      <c r="AO15" s="165"/>
      <c r="AP15" s="189"/>
      <c r="AQ15" s="189"/>
      <c r="AR15" s="190"/>
    </row>
    <row r="16" spans="1:44" s="1" customFormat="1" ht="1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3"/>
      <c r="K16" s="182">
        <v>20.6</v>
      </c>
      <c r="L16" s="183"/>
      <c r="M16" s="183"/>
      <c r="N16" s="183"/>
      <c r="O16" s="183"/>
      <c r="P16" s="154" t="s">
        <v>67</v>
      </c>
      <c r="Q16" s="155"/>
      <c r="R16" s="156">
        <v>18.9</v>
      </c>
      <c r="S16" s="157"/>
      <c r="T16" s="157"/>
      <c r="U16" s="157"/>
      <c r="V16" s="154" t="s">
        <v>67</v>
      </c>
      <c r="W16" s="155"/>
      <c r="X16" s="156">
        <v>1.7</v>
      </c>
      <c r="Y16" s="157"/>
      <c r="Z16" s="157"/>
      <c r="AA16" s="157"/>
      <c r="AB16" s="154" t="s">
        <v>67</v>
      </c>
      <c r="AC16" s="155"/>
      <c r="AD16" s="156">
        <v>0</v>
      </c>
      <c r="AE16" s="157"/>
      <c r="AF16" s="157"/>
      <c r="AG16" s="157"/>
      <c r="AH16" s="154" t="s">
        <v>67</v>
      </c>
      <c r="AI16" s="155"/>
      <c r="AJ16" s="156">
        <v>0</v>
      </c>
      <c r="AK16" s="157"/>
      <c r="AL16" s="157"/>
      <c r="AM16" s="157"/>
      <c r="AN16" s="154" t="s">
        <v>67</v>
      </c>
      <c r="AO16" s="155"/>
      <c r="AP16" s="191"/>
      <c r="AQ16" s="191"/>
      <c r="AR16" s="192"/>
    </row>
    <row r="17" spans="1:44" s="1" customFormat="1" ht="19.5" customHeight="1">
      <c r="A17" s="169" t="s">
        <v>51</v>
      </c>
      <c r="B17" s="170"/>
      <c r="C17" s="170"/>
      <c r="D17" s="170"/>
      <c r="E17" s="170"/>
      <c r="F17" s="170"/>
      <c r="G17" s="170"/>
      <c r="H17" s="170"/>
      <c r="I17" s="170"/>
      <c r="J17" s="171"/>
      <c r="K17" s="184" t="s">
        <v>198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6"/>
    </row>
    <row r="18" spans="1:44" s="1" customFormat="1" ht="19.5" customHeight="1">
      <c r="A18" s="172"/>
      <c r="B18" s="173"/>
      <c r="C18" s="173"/>
      <c r="D18" s="173"/>
      <c r="E18" s="173"/>
      <c r="F18" s="173"/>
      <c r="G18" s="173"/>
      <c r="H18" s="173"/>
      <c r="I18" s="173"/>
      <c r="J18" s="174"/>
      <c r="K18" s="151" t="s">
        <v>199</v>
      </c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3"/>
    </row>
    <row r="19" spans="1:44" s="1" customFormat="1" ht="34.5" customHeight="1">
      <c r="A19" s="169" t="s">
        <v>6</v>
      </c>
      <c r="B19" s="170"/>
      <c r="C19" s="170"/>
      <c r="D19" s="170"/>
      <c r="E19" s="170"/>
      <c r="F19" s="170"/>
      <c r="G19" s="170"/>
      <c r="H19" s="170"/>
      <c r="I19" s="170"/>
      <c r="J19" s="171"/>
      <c r="K19" s="199" t="s">
        <v>47</v>
      </c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180"/>
      <c r="AP19" s="180"/>
      <c r="AQ19" s="180"/>
      <c r="AR19" s="181"/>
    </row>
    <row r="20" spans="1:44" s="1" customFormat="1" ht="34.5" customHeight="1">
      <c r="A20" s="163" t="s">
        <v>35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78" t="s">
        <v>48</v>
      </c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80"/>
      <c r="AP20" s="180"/>
      <c r="AQ20" s="180"/>
      <c r="AR20" s="181"/>
    </row>
    <row r="21" spans="1:44" s="1" customFormat="1" ht="24.75" customHeight="1">
      <c r="A21" s="169" t="s">
        <v>23</v>
      </c>
      <c r="B21" s="170"/>
      <c r="C21" s="170"/>
      <c r="D21" s="170"/>
      <c r="E21" s="170"/>
      <c r="F21" s="170"/>
      <c r="G21" s="170"/>
      <c r="H21" s="170"/>
      <c r="I21" s="170"/>
      <c r="J21" s="171"/>
      <c r="K21" s="148" t="s">
        <v>68</v>
      </c>
      <c r="L21" s="149"/>
      <c r="M21" s="149"/>
      <c r="N21" s="150"/>
      <c r="O21" s="148" t="s">
        <v>192</v>
      </c>
      <c r="P21" s="149"/>
      <c r="Q21" s="149"/>
      <c r="R21" s="149"/>
      <c r="S21" s="150"/>
      <c r="T21" s="148" t="s">
        <v>130</v>
      </c>
      <c r="U21" s="149"/>
      <c r="V21" s="149"/>
      <c r="W21" s="149"/>
      <c r="X21" s="150"/>
      <c r="Y21" s="148" t="s">
        <v>193</v>
      </c>
      <c r="Z21" s="149"/>
      <c r="AA21" s="149"/>
      <c r="AB21" s="149"/>
      <c r="AC21" s="150"/>
      <c r="AD21" s="148" t="s">
        <v>143</v>
      </c>
      <c r="AE21" s="149"/>
      <c r="AF21" s="149"/>
      <c r="AG21" s="149"/>
      <c r="AH21" s="150"/>
      <c r="AI21" s="148" t="s">
        <v>200</v>
      </c>
      <c r="AJ21" s="149"/>
      <c r="AK21" s="149"/>
      <c r="AL21" s="149"/>
      <c r="AM21" s="150"/>
      <c r="AN21" s="37"/>
      <c r="AO21" s="37"/>
      <c r="AP21" s="37"/>
      <c r="AQ21" s="37"/>
      <c r="AR21" s="38"/>
    </row>
    <row r="22" spans="1:44" s="1" customFormat="1" ht="24.75" customHeight="1">
      <c r="A22" s="201"/>
      <c r="B22" s="202"/>
      <c r="C22" s="202"/>
      <c r="D22" s="202"/>
      <c r="E22" s="202"/>
      <c r="F22" s="202"/>
      <c r="G22" s="202"/>
      <c r="H22" s="202"/>
      <c r="I22" s="202"/>
      <c r="J22" s="203"/>
      <c r="K22" s="218" t="s">
        <v>117</v>
      </c>
      <c r="L22" s="219"/>
      <c r="M22" s="219"/>
      <c r="N22" s="220"/>
      <c r="O22" s="146">
        <v>8398</v>
      </c>
      <c r="P22" s="147"/>
      <c r="Q22" s="147"/>
      <c r="R22" s="147"/>
      <c r="S22" s="39" t="s">
        <v>129</v>
      </c>
      <c r="T22" s="146">
        <v>7488</v>
      </c>
      <c r="U22" s="147"/>
      <c r="V22" s="147"/>
      <c r="W22" s="147"/>
      <c r="X22" s="40" t="s">
        <v>129</v>
      </c>
      <c r="Y22" s="146">
        <v>5468</v>
      </c>
      <c r="Z22" s="147"/>
      <c r="AA22" s="147"/>
      <c r="AB22" s="147"/>
      <c r="AC22" s="40" t="s">
        <v>129</v>
      </c>
      <c r="AD22" s="138">
        <v>3967</v>
      </c>
      <c r="AE22" s="139"/>
      <c r="AF22" s="139"/>
      <c r="AG22" s="139"/>
      <c r="AH22" s="40" t="s">
        <v>56</v>
      </c>
      <c r="AI22" s="138">
        <v>3846</v>
      </c>
      <c r="AJ22" s="139"/>
      <c r="AK22" s="139"/>
      <c r="AL22" s="139"/>
      <c r="AM22" s="40" t="s">
        <v>56</v>
      </c>
      <c r="AN22" s="37"/>
      <c r="AO22" s="37"/>
      <c r="AP22" s="37"/>
      <c r="AQ22" s="37"/>
      <c r="AR22" s="41"/>
    </row>
    <row r="23" spans="1:44" s="1" customFormat="1" ht="24.75" customHeight="1">
      <c r="A23" s="169" t="s">
        <v>140</v>
      </c>
      <c r="B23" s="170"/>
      <c r="C23" s="170"/>
      <c r="D23" s="170"/>
      <c r="E23" s="170"/>
      <c r="F23" s="170"/>
      <c r="G23" s="170"/>
      <c r="H23" s="170"/>
      <c r="I23" s="170"/>
      <c r="J23" s="171"/>
      <c r="K23" s="148" t="s">
        <v>68</v>
      </c>
      <c r="L23" s="149"/>
      <c r="M23" s="149"/>
      <c r="N23" s="150"/>
      <c r="O23" s="217" t="str">
        <f>O21</f>
        <v>平成30年度</v>
      </c>
      <c r="P23" s="217"/>
      <c r="Q23" s="217"/>
      <c r="R23" s="217"/>
      <c r="S23" s="217"/>
      <c r="T23" s="148" t="str">
        <f>T21</f>
        <v>令和元年度</v>
      </c>
      <c r="U23" s="149"/>
      <c r="V23" s="149"/>
      <c r="W23" s="149"/>
      <c r="X23" s="150"/>
      <c r="Y23" s="148" t="str">
        <f>Y21</f>
        <v>令和2年度</v>
      </c>
      <c r="Z23" s="149"/>
      <c r="AA23" s="149"/>
      <c r="AB23" s="149"/>
      <c r="AC23" s="150"/>
      <c r="AD23" s="148" t="str">
        <f>AD21</f>
        <v>令和3年度</v>
      </c>
      <c r="AE23" s="149"/>
      <c r="AF23" s="149"/>
      <c r="AG23" s="149"/>
      <c r="AH23" s="150"/>
      <c r="AI23" s="148" t="str">
        <f>AI21</f>
        <v>令和4年度</v>
      </c>
      <c r="AJ23" s="149"/>
      <c r="AK23" s="149"/>
      <c r="AL23" s="149"/>
      <c r="AM23" s="150"/>
      <c r="AN23" s="42"/>
      <c r="AO23" s="43"/>
      <c r="AP23" s="43"/>
      <c r="AQ23" s="43"/>
      <c r="AR23" s="44"/>
    </row>
    <row r="24" spans="1:44" s="1" customFormat="1" ht="19.5" customHeight="1">
      <c r="A24" s="172"/>
      <c r="B24" s="173"/>
      <c r="C24" s="173"/>
      <c r="D24" s="173"/>
      <c r="E24" s="173"/>
      <c r="F24" s="173"/>
      <c r="G24" s="173"/>
      <c r="H24" s="173"/>
      <c r="I24" s="173"/>
      <c r="J24" s="174"/>
      <c r="K24" s="221" t="s">
        <v>69</v>
      </c>
      <c r="L24" s="222"/>
      <c r="M24" s="222"/>
      <c r="N24" s="223"/>
      <c r="O24" s="167">
        <v>82.6</v>
      </c>
      <c r="P24" s="168"/>
      <c r="Q24" s="168"/>
      <c r="R24" s="168"/>
      <c r="S24" s="45" t="s">
        <v>126</v>
      </c>
      <c r="T24" s="167">
        <v>75.6</v>
      </c>
      <c r="U24" s="168"/>
      <c r="V24" s="168"/>
      <c r="W24" s="168"/>
      <c r="X24" s="40" t="s">
        <v>126</v>
      </c>
      <c r="Y24" s="167">
        <v>57.1</v>
      </c>
      <c r="Z24" s="168"/>
      <c r="AA24" s="168"/>
      <c r="AB24" s="168"/>
      <c r="AC24" s="40" t="s">
        <v>126</v>
      </c>
      <c r="AD24" s="140">
        <v>42.1</v>
      </c>
      <c r="AE24" s="141"/>
      <c r="AF24" s="141"/>
      <c r="AG24" s="141"/>
      <c r="AH24" s="40" t="s">
        <v>126</v>
      </c>
      <c r="AI24" s="140">
        <v>40.38</v>
      </c>
      <c r="AJ24" s="141"/>
      <c r="AK24" s="141"/>
      <c r="AL24" s="141"/>
      <c r="AM24" s="40" t="s">
        <v>126</v>
      </c>
      <c r="AN24" s="42"/>
      <c r="AO24" s="43"/>
      <c r="AP24" s="43"/>
      <c r="AQ24" s="43"/>
      <c r="AR24" s="44"/>
    </row>
    <row r="25" spans="1:44" s="1" customFormat="1" ht="19.5" customHeight="1">
      <c r="A25" s="175"/>
      <c r="B25" s="176"/>
      <c r="C25" s="176"/>
      <c r="D25" s="176"/>
      <c r="E25" s="176"/>
      <c r="F25" s="176"/>
      <c r="G25" s="176"/>
      <c r="H25" s="176"/>
      <c r="I25" s="176"/>
      <c r="J25" s="177"/>
      <c r="K25" s="46" t="s">
        <v>194</v>
      </c>
      <c r="L25" s="47"/>
      <c r="M25" s="47"/>
      <c r="N25" s="47"/>
      <c r="O25" s="48"/>
      <c r="P25" s="48"/>
      <c r="Q25" s="48"/>
      <c r="R25" s="48"/>
      <c r="S25" s="49"/>
      <c r="T25" s="48"/>
      <c r="U25" s="48"/>
      <c r="V25" s="48"/>
      <c r="W25" s="48"/>
      <c r="X25" s="49"/>
      <c r="Y25" s="48"/>
      <c r="Z25" s="48"/>
      <c r="AA25" s="48"/>
      <c r="AB25" s="48"/>
      <c r="AC25" s="49"/>
      <c r="AD25" s="48"/>
      <c r="AE25" s="48"/>
      <c r="AF25" s="48"/>
      <c r="AG25" s="48"/>
      <c r="AH25" s="49"/>
      <c r="AI25" s="48"/>
      <c r="AJ25" s="48"/>
      <c r="AK25" s="48"/>
      <c r="AL25" s="48"/>
      <c r="AM25" s="49"/>
      <c r="AN25" s="43"/>
      <c r="AO25" s="43"/>
      <c r="AP25" s="43"/>
      <c r="AQ25" s="43"/>
      <c r="AR25" s="50"/>
    </row>
    <row r="26" spans="1:44" s="1" customFormat="1" ht="1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</row>
    <row r="27" spans="1:44" s="1" customFormat="1" ht="22.5" customHeight="1">
      <c r="A27" s="161" t="s">
        <v>201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</row>
    <row r="28" spans="1:44" s="1" customFormat="1" ht="34.5" customHeight="1">
      <c r="A28" s="163" t="s">
        <v>36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4" t="s">
        <v>44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59"/>
      <c r="AP28" s="159"/>
      <c r="AQ28" s="159"/>
      <c r="AR28" s="159"/>
    </row>
    <row r="29" spans="1:44" s="1" customFormat="1" ht="34.5" customHeight="1">
      <c r="A29" s="163" t="s">
        <v>17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4" t="s">
        <v>45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59"/>
      <c r="AP29" s="159"/>
      <c r="AQ29" s="159"/>
      <c r="AR29" s="159"/>
    </row>
    <row r="30" spans="1:44" s="1" customFormat="1" ht="34.5" customHeight="1">
      <c r="A30" s="158" t="s">
        <v>37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9" t="s">
        <v>46</v>
      </c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</row>
    <row r="31" spans="1:44" s="1" customFormat="1" ht="34.5" customHeight="1">
      <c r="A31" s="158" t="s">
        <v>38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 t="s">
        <v>49</v>
      </c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</row>
  </sheetData>
  <sheetProtection/>
  <mergeCells count="86">
    <mergeCell ref="A21:J22"/>
    <mergeCell ref="K21:N21"/>
    <mergeCell ref="T22:W22"/>
    <mergeCell ref="K23:N23"/>
    <mergeCell ref="K24:N24"/>
    <mergeCell ref="T24:W24"/>
    <mergeCell ref="O24:R24"/>
    <mergeCell ref="A7:J7"/>
    <mergeCell ref="A4:AR4"/>
    <mergeCell ref="A5:AR5"/>
    <mergeCell ref="A6:J6"/>
    <mergeCell ref="A31:J31"/>
    <mergeCell ref="K31:AR31"/>
    <mergeCell ref="O23:S23"/>
    <mergeCell ref="T23:X23"/>
    <mergeCell ref="Y23:AC23"/>
    <mergeCell ref="K22:N22"/>
    <mergeCell ref="A1:AR1"/>
    <mergeCell ref="A2:AR2"/>
    <mergeCell ref="A3:E3"/>
    <mergeCell ref="F3:R3"/>
    <mergeCell ref="S3:W3"/>
    <mergeCell ref="X3:AR3"/>
    <mergeCell ref="K7:AR7"/>
    <mergeCell ref="A8:J8"/>
    <mergeCell ref="K8:AR8"/>
    <mergeCell ref="A9:J9"/>
    <mergeCell ref="K9:AR9"/>
    <mergeCell ref="X15:AC15"/>
    <mergeCell ref="AD15:AI15"/>
    <mergeCell ref="A10:J10"/>
    <mergeCell ref="K10:AR10"/>
    <mergeCell ref="A11:J11"/>
    <mergeCell ref="K11:AR11"/>
    <mergeCell ref="A12:J12"/>
    <mergeCell ref="K12:AR12"/>
    <mergeCell ref="A13:J13"/>
    <mergeCell ref="K13:AR13"/>
    <mergeCell ref="O22:R22"/>
    <mergeCell ref="A19:J19"/>
    <mergeCell ref="K19:AR19"/>
    <mergeCell ref="A14:J16"/>
    <mergeCell ref="A17:J18"/>
    <mergeCell ref="A20:J20"/>
    <mergeCell ref="K20:AR20"/>
    <mergeCell ref="AJ15:AO15"/>
    <mergeCell ref="K16:O16"/>
    <mergeCell ref="P16:Q16"/>
    <mergeCell ref="AH16:AI16"/>
    <mergeCell ref="K17:AR17"/>
    <mergeCell ref="AP14:AR16"/>
    <mergeCell ref="R15:W15"/>
    <mergeCell ref="K14:Q15"/>
    <mergeCell ref="R14:AO14"/>
    <mergeCell ref="AD16:AG16"/>
    <mergeCell ref="X16:AA16"/>
    <mergeCell ref="AI21:AM21"/>
    <mergeCell ref="Y24:AB24"/>
    <mergeCell ref="A29:J29"/>
    <mergeCell ref="K29:AR29"/>
    <mergeCell ref="A23:J25"/>
    <mergeCell ref="AJ16:AM16"/>
    <mergeCell ref="AN16:AO16"/>
    <mergeCell ref="A30:J30"/>
    <mergeCell ref="K30:AR30"/>
    <mergeCell ref="A26:AR26"/>
    <mergeCell ref="A27:AR27"/>
    <mergeCell ref="A28:J28"/>
    <mergeCell ref="K28:AR28"/>
    <mergeCell ref="Y21:AC21"/>
    <mergeCell ref="K18:AR18"/>
    <mergeCell ref="O21:S21"/>
    <mergeCell ref="AB16:AC16"/>
    <mergeCell ref="T21:X21"/>
    <mergeCell ref="R16:U16"/>
    <mergeCell ref="V16:W16"/>
    <mergeCell ref="AI22:AL22"/>
    <mergeCell ref="AD24:AG24"/>
    <mergeCell ref="K6:Y6"/>
    <mergeCell ref="Z6:AR6"/>
    <mergeCell ref="Y22:AB22"/>
    <mergeCell ref="AD21:AH21"/>
    <mergeCell ref="AI24:AL24"/>
    <mergeCell ref="AD22:AG22"/>
    <mergeCell ref="AI23:AM23"/>
    <mergeCell ref="AD23:AH23"/>
  </mergeCells>
  <hyperlinks>
    <hyperlink ref="F3:R3" r:id="rId1" display="中河内救命救急センター"/>
    <hyperlink ref="K6:U6" r:id="rId2" display="大阪府立中河内救命救急センター条例"/>
    <hyperlink ref="X3:AR3" r:id="rId3" display="http://www.pref.osaka.lg.jp/iryo/"/>
    <hyperlink ref="Z6:AR6" r:id="rId4" display="大阪府立中河内救命救急センター条例施行規則"/>
  </hyperlink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300" verticalDpi="300" orientation="portrait" paperSize="9" scale="73" r:id="rId6"/>
  <headerFooter alignWithMargins="0">
    <oddHeader>&amp;R&amp;"游ゴシック,標準"中河内救命救急センター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view="pageBreakPreview" zoomScaleSheetLayoutView="100" workbookViewId="0" topLeftCell="A1">
      <selection activeCell="I37" sqref="I37"/>
    </sheetView>
  </sheetViews>
  <sheetFormatPr defaultColWidth="9.00390625" defaultRowHeight="13.5"/>
  <cols>
    <col min="1" max="1" width="4.25390625" style="4" customWidth="1"/>
    <col min="2" max="2" width="6.50390625" style="4" customWidth="1"/>
    <col min="3" max="3" width="6.125" style="4" customWidth="1"/>
    <col min="4" max="4" width="17.875" style="4" customWidth="1"/>
    <col min="5" max="7" width="17.125" style="5" customWidth="1"/>
    <col min="8" max="9" width="17.125" style="6" customWidth="1"/>
    <col min="10" max="16384" width="9.00390625" style="4" customWidth="1"/>
  </cols>
  <sheetData>
    <row r="1" ht="15.75">
      <c r="A1" s="3" t="s">
        <v>144</v>
      </c>
    </row>
    <row r="2" spans="1:8" ht="11.25" customHeight="1">
      <c r="A2" s="7" t="s">
        <v>145</v>
      </c>
      <c r="B2" s="3"/>
      <c r="C2" s="3"/>
      <c r="D2" s="3"/>
      <c r="E2" s="3"/>
      <c r="F2" s="3"/>
      <c r="G2" s="3"/>
      <c r="H2" s="3"/>
    </row>
    <row r="3" spans="1:9" ht="18" customHeight="1">
      <c r="A3" s="345" t="s">
        <v>146</v>
      </c>
      <c r="B3" s="345"/>
      <c r="C3" s="345"/>
      <c r="D3" s="345"/>
      <c r="I3" s="51" t="s">
        <v>178</v>
      </c>
    </row>
    <row r="4" spans="1:9" ht="16.5" customHeight="1">
      <c r="A4" s="313" t="s">
        <v>5</v>
      </c>
      <c r="B4" s="314"/>
      <c r="C4" s="314"/>
      <c r="D4" s="315"/>
      <c r="E4" s="52" t="s">
        <v>147</v>
      </c>
      <c r="F4" s="52" t="s">
        <v>148</v>
      </c>
      <c r="G4" s="53" t="s">
        <v>149</v>
      </c>
      <c r="H4" s="53" t="s">
        <v>150</v>
      </c>
      <c r="I4" s="53" t="s">
        <v>202</v>
      </c>
    </row>
    <row r="5" spans="1:9" ht="16.5" customHeight="1">
      <c r="A5" s="346" t="s">
        <v>151</v>
      </c>
      <c r="B5" s="250" t="s">
        <v>1</v>
      </c>
      <c r="C5" s="349"/>
      <c r="D5" s="251"/>
      <c r="E5" s="54">
        <v>0</v>
      </c>
      <c r="F5" s="54">
        <v>0</v>
      </c>
      <c r="G5" s="54">
        <v>0</v>
      </c>
      <c r="H5" s="54">
        <v>0</v>
      </c>
      <c r="I5" s="54">
        <v>0</v>
      </c>
    </row>
    <row r="6" spans="1:9" ht="16.5" customHeight="1">
      <c r="A6" s="347"/>
      <c r="B6" s="250" t="s">
        <v>152</v>
      </c>
      <c r="C6" s="349"/>
      <c r="D6" s="251"/>
      <c r="E6" s="54">
        <v>0</v>
      </c>
      <c r="F6" s="54">
        <v>0</v>
      </c>
      <c r="G6" s="54">
        <v>0</v>
      </c>
      <c r="H6" s="54">
        <v>0</v>
      </c>
      <c r="I6" s="54">
        <v>0</v>
      </c>
    </row>
    <row r="7" spans="1:9" ht="16.5" customHeight="1">
      <c r="A7" s="347"/>
      <c r="B7" s="250" t="s">
        <v>7</v>
      </c>
      <c r="C7" s="349"/>
      <c r="D7" s="251"/>
      <c r="E7" s="54">
        <v>0</v>
      </c>
      <c r="F7" s="54">
        <v>0</v>
      </c>
      <c r="G7" s="54">
        <v>0</v>
      </c>
      <c r="H7" s="54">
        <v>0</v>
      </c>
      <c r="I7" s="54">
        <v>0</v>
      </c>
    </row>
    <row r="8" spans="1:9" ht="16.5" customHeight="1" thickBot="1">
      <c r="A8" s="347"/>
      <c r="B8" s="352" t="s">
        <v>26</v>
      </c>
      <c r="C8" s="353"/>
      <c r="D8" s="354"/>
      <c r="E8" s="55">
        <v>7822</v>
      </c>
      <c r="F8" s="55">
        <v>5181</v>
      </c>
      <c r="G8" s="55">
        <v>7582</v>
      </c>
      <c r="H8" s="55">
        <v>7338</v>
      </c>
      <c r="I8" s="55">
        <v>7338</v>
      </c>
    </row>
    <row r="9" spans="1:9" ht="16.5" customHeight="1" thickBot="1">
      <c r="A9" s="348"/>
      <c r="B9" s="355" t="s">
        <v>52</v>
      </c>
      <c r="C9" s="356"/>
      <c r="D9" s="356"/>
      <c r="E9" s="56">
        <f>SUM(E5:E8)</f>
        <v>7822</v>
      </c>
      <c r="F9" s="56">
        <f>SUM(F5:F8)</f>
        <v>5181</v>
      </c>
      <c r="G9" s="56">
        <f>SUM(G5:G8)</f>
        <v>7582</v>
      </c>
      <c r="H9" s="121">
        <f>SUM(H5:H8)</f>
        <v>7338</v>
      </c>
      <c r="I9" s="57">
        <f>SUM(I5:I8)</f>
        <v>7338</v>
      </c>
    </row>
    <row r="10" spans="1:9" ht="16.5" customHeight="1">
      <c r="A10" s="357" t="s">
        <v>10</v>
      </c>
      <c r="B10" s="339" t="s">
        <v>138</v>
      </c>
      <c r="C10" s="339"/>
      <c r="D10" s="58" t="s">
        <v>8</v>
      </c>
      <c r="E10" s="59">
        <v>867300</v>
      </c>
      <c r="F10" s="59">
        <v>863013</v>
      </c>
      <c r="G10" s="59">
        <v>870381</v>
      </c>
      <c r="H10" s="59">
        <v>899832</v>
      </c>
      <c r="I10" s="59">
        <v>899832</v>
      </c>
    </row>
    <row r="11" spans="1:9" ht="16.5" customHeight="1">
      <c r="A11" s="358"/>
      <c r="B11" s="340"/>
      <c r="C11" s="340"/>
      <c r="D11" s="60" t="s">
        <v>9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</row>
    <row r="12" spans="1:9" ht="16.5" customHeight="1">
      <c r="A12" s="358"/>
      <c r="B12" s="340"/>
      <c r="C12" s="340"/>
      <c r="D12" s="60" t="s">
        <v>53</v>
      </c>
      <c r="E12" s="61">
        <f>SUM(E10:E11)</f>
        <v>867300</v>
      </c>
      <c r="F12" s="61">
        <f>SUM(F10:F11)</f>
        <v>863013</v>
      </c>
      <c r="G12" s="61">
        <f>SUM(G10:G11)</f>
        <v>870381</v>
      </c>
      <c r="H12" s="61">
        <f>SUM(H10:H11)</f>
        <v>899832</v>
      </c>
      <c r="I12" s="61">
        <f>SUM(I10:I11)</f>
        <v>899832</v>
      </c>
    </row>
    <row r="13" spans="1:9" ht="16.5" customHeight="1">
      <c r="A13" s="358"/>
      <c r="B13" s="341" t="s">
        <v>176</v>
      </c>
      <c r="C13" s="341"/>
      <c r="D13" s="60" t="s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</row>
    <row r="14" spans="1:9" ht="16.5" customHeight="1" thickBot="1">
      <c r="A14" s="358"/>
      <c r="B14" s="342" t="s">
        <v>27</v>
      </c>
      <c r="C14" s="342"/>
      <c r="D14" s="62" t="s">
        <v>2</v>
      </c>
      <c r="E14" s="55">
        <v>200000</v>
      </c>
      <c r="F14" s="55">
        <v>100000</v>
      </c>
      <c r="G14" s="55">
        <v>200000</v>
      </c>
      <c r="H14" s="55">
        <v>100000</v>
      </c>
      <c r="I14" s="55">
        <v>200000</v>
      </c>
    </row>
    <row r="15" spans="1:9" ht="16.5" customHeight="1" thickBot="1">
      <c r="A15" s="347"/>
      <c r="B15" s="343" t="s">
        <v>52</v>
      </c>
      <c r="C15" s="344"/>
      <c r="D15" s="344"/>
      <c r="E15" s="63">
        <f>E12+E13+E14</f>
        <v>1067300</v>
      </c>
      <c r="F15" s="63">
        <f>F12+F13+F14</f>
        <v>963013</v>
      </c>
      <c r="G15" s="63">
        <f>G12+G13+G14</f>
        <v>1070381</v>
      </c>
      <c r="H15" s="122">
        <f>H12+H13+H14</f>
        <v>999832</v>
      </c>
      <c r="I15" s="64">
        <f>I12+I13+I14</f>
        <v>1099832</v>
      </c>
    </row>
    <row r="16" spans="1:9" ht="16.5" customHeight="1" thickBot="1">
      <c r="A16" s="350" t="s">
        <v>54</v>
      </c>
      <c r="B16" s="351"/>
      <c r="C16" s="351"/>
      <c r="D16" s="351"/>
      <c r="E16" s="56">
        <f>E15-E9</f>
        <v>1059478</v>
      </c>
      <c r="F16" s="56">
        <f>F15-F9</f>
        <v>957832</v>
      </c>
      <c r="G16" s="56">
        <f>G15-G9</f>
        <v>1062799</v>
      </c>
      <c r="H16" s="121">
        <f>H15-H9</f>
        <v>992494</v>
      </c>
      <c r="I16" s="57">
        <f>I15-I9</f>
        <v>1092494</v>
      </c>
    </row>
    <row r="17" spans="1:9" ht="8.25" customHeight="1">
      <c r="A17" s="65"/>
      <c r="B17" s="65"/>
      <c r="C17" s="65"/>
      <c r="D17" s="65"/>
      <c r="E17" s="66"/>
      <c r="F17" s="66"/>
      <c r="G17" s="66"/>
      <c r="H17" s="66"/>
      <c r="I17" s="67"/>
    </row>
    <row r="18" spans="1:9" ht="16.5" customHeight="1">
      <c r="A18" s="336" t="s">
        <v>70</v>
      </c>
      <c r="B18" s="337"/>
      <c r="C18" s="337"/>
      <c r="D18" s="338"/>
      <c r="E18" s="54">
        <v>0</v>
      </c>
      <c r="F18" s="54">
        <v>0</v>
      </c>
      <c r="G18" s="54">
        <v>0</v>
      </c>
      <c r="H18" s="54">
        <v>0</v>
      </c>
      <c r="I18" s="54">
        <v>0</v>
      </c>
    </row>
    <row r="19" spans="1:9" ht="8.25" customHeight="1">
      <c r="A19" s="65"/>
      <c r="B19" s="65"/>
      <c r="C19" s="65"/>
      <c r="D19" s="65"/>
      <c r="E19" s="68"/>
      <c r="F19" s="68"/>
      <c r="G19" s="68"/>
      <c r="H19" s="69"/>
      <c r="I19" s="70"/>
    </row>
    <row r="20" spans="1:9" ht="18" customHeight="1">
      <c r="A20" s="254" t="s">
        <v>153</v>
      </c>
      <c r="B20" s="255"/>
      <c r="C20" s="255"/>
      <c r="D20" s="255"/>
      <c r="E20" s="255"/>
      <c r="F20" s="255"/>
      <c r="G20" s="255"/>
      <c r="H20" s="255"/>
      <c r="I20" s="256"/>
    </row>
    <row r="21" spans="1:9" ht="51" customHeight="1">
      <c r="A21" s="227" t="s">
        <v>141</v>
      </c>
      <c r="B21" s="228"/>
      <c r="C21" s="228"/>
      <c r="D21" s="228"/>
      <c r="E21" s="228"/>
      <c r="F21" s="228"/>
      <c r="G21" s="228"/>
      <c r="H21" s="228"/>
      <c r="I21" s="229"/>
    </row>
    <row r="22" ht="6" customHeight="1"/>
    <row r="23" ht="14.25">
      <c r="A23" s="8" t="s">
        <v>131</v>
      </c>
    </row>
    <row r="24" spans="1:9" ht="18" customHeight="1">
      <c r="A24" s="329" t="s">
        <v>154</v>
      </c>
      <c r="B24" s="329"/>
      <c r="C24" s="329"/>
      <c r="H24" s="9"/>
      <c r="I24" s="10"/>
    </row>
    <row r="25" spans="1:9" ht="18" customHeight="1">
      <c r="A25" s="333" t="s">
        <v>155</v>
      </c>
      <c r="B25" s="334"/>
      <c r="C25" s="334"/>
      <c r="D25" s="335"/>
      <c r="H25" s="11"/>
      <c r="I25" s="51" t="s">
        <v>178</v>
      </c>
    </row>
    <row r="26" spans="1:9" ht="16.5" customHeight="1">
      <c r="A26" s="330" t="s">
        <v>5</v>
      </c>
      <c r="B26" s="331"/>
      <c r="C26" s="331"/>
      <c r="D26" s="332"/>
      <c r="E26" s="52" t="s">
        <v>166</v>
      </c>
      <c r="F26" s="52" t="s">
        <v>135</v>
      </c>
      <c r="G26" s="53" t="s">
        <v>167</v>
      </c>
      <c r="H26" s="53" t="s">
        <v>142</v>
      </c>
      <c r="I26" s="53" t="s">
        <v>203</v>
      </c>
    </row>
    <row r="27" spans="1:9" ht="16.5" customHeight="1">
      <c r="A27" s="317" t="s">
        <v>156</v>
      </c>
      <c r="B27" s="326" t="s">
        <v>71</v>
      </c>
      <c r="C27" s="327"/>
      <c r="D27" s="328"/>
      <c r="E27" s="61">
        <f>SUM(E28:E32)</f>
        <v>0</v>
      </c>
      <c r="F27" s="71">
        <f>SUM(F28:F32)</f>
        <v>58300</v>
      </c>
      <c r="G27" s="71">
        <f>SUM(G28:G32)</f>
        <v>0</v>
      </c>
      <c r="H27" s="71">
        <f>SUM(H28:H32)</f>
        <v>0</v>
      </c>
      <c r="I27" s="123">
        <f>SUM(I28:I32)</f>
        <v>0</v>
      </c>
    </row>
    <row r="28" spans="1:9" ht="16.5" customHeight="1">
      <c r="A28" s="318"/>
      <c r="B28" s="72"/>
      <c r="C28" s="324" t="s">
        <v>72</v>
      </c>
      <c r="D28" s="325"/>
      <c r="E28" s="54">
        <v>0</v>
      </c>
      <c r="F28" s="73">
        <v>0</v>
      </c>
      <c r="G28" s="73">
        <v>0</v>
      </c>
      <c r="H28" s="73">
        <v>0</v>
      </c>
      <c r="I28" s="124">
        <v>0</v>
      </c>
    </row>
    <row r="29" spans="1:9" ht="16.5" customHeight="1">
      <c r="A29" s="318"/>
      <c r="B29" s="72"/>
      <c r="C29" s="324" t="s">
        <v>73</v>
      </c>
      <c r="D29" s="325"/>
      <c r="E29" s="54">
        <v>18278</v>
      </c>
      <c r="F29" s="73">
        <v>58300</v>
      </c>
      <c r="G29" s="73">
        <v>0</v>
      </c>
      <c r="H29" s="73">
        <v>0</v>
      </c>
      <c r="I29" s="124">
        <v>0</v>
      </c>
    </row>
    <row r="30" spans="1:9" ht="16.5" customHeight="1">
      <c r="A30" s="318"/>
      <c r="B30" s="72"/>
      <c r="C30" s="324" t="s">
        <v>136</v>
      </c>
      <c r="D30" s="325"/>
      <c r="E30" s="54">
        <v>-18278</v>
      </c>
      <c r="F30" s="73">
        <v>0</v>
      </c>
      <c r="G30" s="73">
        <v>0</v>
      </c>
      <c r="H30" s="73">
        <v>0</v>
      </c>
      <c r="I30" s="124">
        <v>0</v>
      </c>
    </row>
    <row r="31" spans="1:9" ht="16.5" customHeight="1">
      <c r="A31" s="318"/>
      <c r="B31" s="72"/>
      <c r="C31" s="324" t="s">
        <v>74</v>
      </c>
      <c r="D31" s="325"/>
      <c r="E31" s="54">
        <v>0</v>
      </c>
      <c r="F31" s="73">
        <v>0</v>
      </c>
      <c r="G31" s="73">
        <v>0</v>
      </c>
      <c r="H31" s="73">
        <v>0</v>
      </c>
      <c r="I31" s="124">
        <v>0</v>
      </c>
    </row>
    <row r="32" spans="1:9" ht="16.5" customHeight="1">
      <c r="A32" s="318"/>
      <c r="B32" s="74"/>
      <c r="C32" s="324" t="s">
        <v>75</v>
      </c>
      <c r="D32" s="325"/>
      <c r="E32" s="54">
        <v>0</v>
      </c>
      <c r="F32" s="73">
        <v>0</v>
      </c>
      <c r="G32" s="73">
        <v>0</v>
      </c>
      <c r="H32" s="73">
        <v>0</v>
      </c>
      <c r="I32" s="124">
        <v>0</v>
      </c>
    </row>
    <row r="33" spans="1:9" ht="16.5" customHeight="1">
      <c r="A33" s="318"/>
      <c r="B33" s="326" t="s">
        <v>76</v>
      </c>
      <c r="C33" s="327"/>
      <c r="D33" s="328"/>
      <c r="E33" s="61">
        <f>SUM(E34:E43)</f>
        <v>1968659</v>
      </c>
      <c r="F33" s="71">
        <f>SUM(F34:F43)</f>
        <v>1984779747</v>
      </c>
      <c r="G33" s="71">
        <f>SUM(G34:G43)</f>
        <v>2001013927</v>
      </c>
      <c r="H33" s="71">
        <f>SUM(H34:H43)</f>
        <v>2314486357</v>
      </c>
      <c r="I33" s="123">
        <f>SUM(I34:I43)</f>
        <v>2182671883</v>
      </c>
    </row>
    <row r="34" spans="1:9" ht="16.5" customHeight="1">
      <c r="A34" s="318"/>
      <c r="B34" s="75"/>
      <c r="C34" s="324" t="s">
        <v>77</v>
      </c>
      <c r="D34" s="325"/>
      <c r="E34" s="54">
        <v>0</v>
      </c>
      <c r="F34" s="73">
        <v>0</v>
      </c>
      <c r="G34" s="73">
        <v>0</v>
      </c>
      <c r="H34" s="73">
        <v>0</v>
      </c>
      <c r="I34" s="137">
        <v>0</v>
      </c>
    </row>
    <row r="35" spans="1:9" ht="16.5" customHeight="1">
      <c r="A35" s="318"/>
      <c r="B35" s="75"/>
      <c r="C35" s="324" t="s">
        <v>78</v>
      </c>
      <c r="D35" s="325"/>
      <c r="E35" s="54">
        <v>1203684</v>
      </c>
      <c r="F35" s="73">
        <v>1161695488</v>
      </c>
      <c r="G35" s="73">
        <v>1119706480</v>
      </c>
      <c r="H35" s="73">
        <v>1077717472</v>
      </c>
      <c r="I35" s="124">
        <v>1035728464</v>
      </c>
    </row>
    <row r="36" spans="1:9" ht="16.5" customHeight="1">
      <c r="A36" s="318"/>
      <c r="B36" s="75"/>
      <c r="C36" s="324" t="s">
        <v>79</v>
      </c>
      <c r="D36" s="325"/>
      <c r="E36" s="54">
        <v>0</v>
      </c>
      <c r="F36" s="73">
        <v>0</v>
      </c>
      <c r="G36" s="73">
        <v>0</v>
      </c>
      <c r="H36" s="73">
        <v>0</v>
      </c>
      <c r="I36" s="124">
        <v>0</v>
      </c>
    </row>
    <row r="37" spans="1:9" ht="16.5" customHeight="1">
      <c r="A37" s="318"/>
      <c r="B37" s="75"/>
      <c r="C37" s="324" t="s">
        <v>80</v>
      </c>
      <c r="D37" s="325"/>
      <c r="E37" s="54">
        <v>0</v>
      </c>
      <c r="F37" s="73">
        <v>0</v>
      </c>
      <c r="G37" s="73">
        <v>0</v>
      </c>
      <c r="H37" s="73">
        <v>0</v>
      </c>
      <c r="I37" s="137">
        <v>0</v>
      </c>
    </row>
    <row r="38" spans="1:9" ht="16.5" customHeight="1">
      <c r="A38" s="318"/>
      <c r="B38" s="75"/>
      <c r="C38" s="324" t="s">
        <v>81</v>
      </c>
      <c r="D38" s="325"/>
      <c r="E38" s="54">
        <v>764975</v>
      </c>
      <c r="F38" s="73">
        <v>823084259</v>
      </c>
      <c r="G38" s="73">
        <v>881307447</v>
      </c>
      <c r="H38" s="73">
        <v>1236768885</v>
      </c>
      <c r="I38" s="124">
        <v>1146943419</v>
      </c>
    </row>
    <row r="39" spans="1:9" ht="16.5" customHeight="1">
      <c r="A39" s="318"/>
      <c r="B39" s="75"/>
      <c r="C39" s="324" t="s">
        <v>82</v>
      </c>
      <c r="D39" s="325"/>
      <c r="E39" s="54">
        <v>0</v>
      </c>
      <c r="F39" s="73">
        <v>0</v>
      </c>
      <c r="G39" s="73">
        <v>0</v>
      </c>
      <c r="H39" s="73">
        <v>0</v>
      </c>
      <c r="I39" s="124">
        <v>0</v>
      </c>
    </row>
    <row r="40" spans="1:9" ht="16.5" customHeight="1">
      <c r="A40" s="318"/>
      <c r="B40" s="75"/>
      <c r="C40" s="324" t="s">
        <v>83</v>
      </c>
      <c r="D40" s="325"/>
      <c r="E40" s="54">
        <v>0</v>
      </c>
      <c r="F40" s="73">
        <v>0</v>
      </c>
      <c r="G40" s="73">
        <v>0</v>
      </c>
      <c r="H40" s="73">
        <v>0</v>
      </c>
      <c r="I40" s="124">
        <v>0</v>
      </c>
    </row>
    <row r="41" spans="1:9" ht="16.5" customHeight="1">
      <c r="A41" s="318"/>
      <c r="B41" s="75"/>
      <c r="C41" s="324" t="s">
        <v>84</v>
      </c>
      <c r="D41" s="325"/>
      <c r="E41" s="54">
        <v>0</v>
      </c>
      <c r="F41" s="73">
        <v>0</v>
      </c>
      <c r="G41" s="73">
        <v>0</v>
      </c>
      <c r="H41" s="73">
        <v>0</v>
      </c>
      <c r="I41" s="124">
        <v>0</v>
      </c>
    </row>
    <row r="42" spans="1:9" ht="16.5" customHeight="1">
      <c r="A42" s="318"/>
      <c r="B42" s="75"/>
      <c r="C42" s="324" t="s">
        <v>85</v>
      </c>
      <c r="D42" s="325"/>
      <c r="E42" s="54">
        <v>0</v>
      </c>
      <c r="F42" s="73">
        <v>0</v>
      </c>
      <c r="G42" s="73">
        <v>0</v>
      </c>
      <c r="H42" s="73">
        <v>0</v>
      </c>
      <c r="I42" s="124">
        <v>0</v>
      </c>
    </row>
    <row r="43" spans="1:9" ht="16.5" customHeight="1" thickBot="1">
      <c r="A43" s="318"/>
      <c r="B43" s="75"/>
      <c r="C43" s="307" t="s">
        <v>86</v>
      </c>
      <c r="D43" s="308"/>
      <c r="E43" s="55">
        <v>0</v>
      </c>
      <c r="F43" s="76">
        <v>0</v>
      </c>
      <c r="G43" s="76">
        <v>0</v>
      </c>
      <c r="H43" s="76">
        <v>0</v>
      </c>
      <c r="I43" s="125">
        <v>0</v>
      </c>
    </row>
    <row r="44" spans="1:9" ht="16.5" customHeight="1" thickBot="1">
      <c r="A44" s="320"/>
      <c r="B44" s="309" t="s">
        <v>87</v>
      </c>
      <c r="C44" s="310"/>
      <c r="D44" s="310"/>
      <c r="E44" s="56">
        <f>E27+E33</f>
        <v>1968659</v>
      </c>
      <c r="F44" s="77">
        <f>F27+F33</f>
        <v>1984838047</v>
      </c>
      <c r="G44" s="77">
        <f>G27+G33</f>
        <v>2001013927</v>
      </c>
      <c r="H44" s="77">
        <f>H27+H33</f>
        <v>2314486357</v>
      </c>
      <c r="I44" s="126">
        <f>I27+I33</f>
        <v>2182671883</v>
      </c>
    </row>
    <row r="45" spans="1:9" ht="16.5" customHeight="1">
      <c r="A45" s="317" t="s">
        <v>157</v>
      </c>
      <c r="B45" s="321" t="s">
        <v>121</v>
      </c>
      <c r="C45" s="322"/>
      <c r="D45" s="323"/>
      <c r="E45" s="78">
        <f>SUM(E46:E49)</f>
        <v>364170</v>
      </c>
      <c r="F45" s="79">
        <f>SUM(F46:F49)</f>
        <v>451922230</v>
      </c>
      <c r="G45" s="79">
        <f>SUM(G46:G49)</f>
        <v>284402815</v>
      </c>
      <c r="H45" s="79">
        <f>SUM(H46:H49)</f>
        <v>565468106</v>
      </c>
      <c r="I45" s="127">
        <f>SUM(I46:I49)</f>
        <v>396483789</v>
      </c>
    </row>
    <row r="46" spans="1:9" ht="16.5" customHeight="1">
      <c r="A46" s="318"/>
      <c r="B46" s="75"/>
      <c r="C46" s="324" t="s">
        <v>88</v>
      </c>
      <c r="D46" s="325"/>
      <c r="E46" s="54">
        <v>364170</v>
      </c>
      <c r="F46" s="73">
        <v>451922230</v>
      </c>
      <c r="G46" s="73">
        <v>284402815</v>
      </c>
      <c r="H46" s="73">
        <v>565468106</v>
      </c>
      <c r="I46" s="124">
        <v>395070692</v>
      </c>
    </row>
    <row r="47" spans="1:9" ht="16.5" customHeight="1">
      <c r="A47" s="318"/>
      <c r="B47" s="75"/>
      <c r="C47" s="324" t="s">
        <v>137</v>
      </c>
      <c r="D47" s="325"/>
      <c r="E47" s="54">
        <v>0</v>
      </c>
      <c r="F47" s="73">
        <v>0</v>
      </c>
      <c r="G47" s="73">
        <v>0</v>
      </c>
      <c r="H47" s="73">
        <v>0</v>
      </c>
      <c r="I47" s="124">
        <v>1413097</v>
      </c>
    </row>
    <row r="48" spans="1:9" ht="16.5" customHeight="1">
      <c r="A48" s="318"/>
      <c r="B48" s="75"/>
      <c r="C48" s="324" t="s">
        <v>89</v>
      </c>
      <c r="D48" s="325"/>
      <c r="E48" s="54">
        <v>0</v>
      </c>
      <c r="F48" s="73">
        <v>0</v>
      </c>
      <c r="G48" s="73">
        <v>0</v>
      </c>
      <c r="H48" s="73">
        <v>0</v>
      </c>
      <c r="I48" s="124">
        <v>0</v>
      </c>
    </row>
    <row r="49" spans="1:9" ht="16.5" customHeight="1">
      <c r="A49" s="318"/>
      <c r="B49" s="75"/>
      <c r="C49" s="324" t="s">
        <v>90</v>
      </c>
      <c r="D49" s="325"/>
      <c r="E49" s="54">
        <v>0</v>
      </c>
      <c r="F49" s="73">
        <v>0</v>
      </c>
      <c r="G49" s="73">
        <v>0</v>
      </c>
      <c r="H49" s="73">
        <v>0</v>
      </c>
      <c r="I49" s="124">
        <v>0</v>
      </c>
    </row>
    <row r="50" spans="1:9" ht="16.5" customHeight="1">
      <c r="A50" s="318"/>
      <c r="B50" s="326" t="s">
        <v>122</v>
      </c>
      <c r="C50" s="327"/>
      <c r="D50" s="328"/>
      <c r="E50" s="61">
        <f>SUM(E51:E53)</f>
        <v>1937897</v>
      </c>
      <c r="F50" s="71">
        <f>SUM(F51:F53)</f>
        <v>1684975203</v>
      </c>
      <c r="G50" s="71">
        <f>SUM(G51:G53)</f>
        <v>1494572388</v>
      </c>
      <c r="H50" s="71">
        <f>SUM(H51:H53)</f>
        <v>1124904282</v>
      </c>
      <c r="I50" s="123">
        <f>SUM(I51:I53)</f>
        <v>842228044</v>
      </c>
    </row>
    <row r="51" spans="1:9" ht="16.5" customHeight="1">
      <c r="A51" s="318"/>
      <c r="B51" s="75"/>
      <c r="C51" s="324" t="s">
        <v>88</v>
      </c>
      <c r="D51" s="325"/>
      <c r="E51" s="54">
        <v>1937897</v>
      </c>
      <c r="F51" s="73">
        <v>1684975203</v>
      </c>
      <c r="G51" s="73">
        <v>1494572388</v>
      </c>
      <c r="H51" s="73">
        <v>1124904282</v>
      </c>
      <c r="I51" s="124">
        <v>826833590</v>
      </c>
    </row>
    <row r="52" spans="1:9" ht="16.5" customHeight="1">
      <c r="A52" s="318"/>
      <c r="B52" s="75"/>
      <c r="C52" s="324" t="s">
        <v>91</v>
      </c>
      <c r="D52" s="325"/>
      <c r="E52" s="54">
        <v>0</v>
      </c>
      <c r="F52" s="73">
        <v>0</v>
      </c>
      <c r="G52" s="73">
        <v>0</v>
      </c>
      <c r="H52" s="73">
        <v>0</v>
      </c>
      <c r="I52" s="124">
        <v>15394454</v>
      </c>
    </row>
    <row r="53" spans="1:9" ht="16.5" customHeight="1" thickBot="1">
      <c r="A53" s="318"/>
      <c r="B53" s="75"/>
      <c r="C53" s="307" t="s">
        <v>89</v>
      </c>
      <c r="D53" s="308"/>
      <c r="E53" s="55">
        <v>0</v>
      </c>
      <c r="F53" s="76">
        <v>0</v>
      </c>
      <c r="G53" s="76">
        <v>0</v>
      </c>
      <c r="H53" s="76">
        <v>0</v>
      </c>
      <c r="I53" s="125">
        <v>0</v>
      </c>
    </row>
    <row r="54" spans="1:9" ht="16.5" customHeight="1" thickBot="1">
      <c r="A54" s="319"/>
      <c r="B54" s="309" t="s">
        <v>179</v>
      </c>
      <c r="C54" s="310"/>
      <c r="D54" s="310"/>
      <c r="E54" s="56">
        <f>E45+E50</f>
        <v>2302067</v>
      </c>
      <c r="F54" s="77">
        <f>F45+F50</f>
        <v>2136897433</v>
      </c>
      <c r="G54" s="77">
        <f>G45+G50</f>
        <v>1778975203</v>
      </c>
      <c r="H54" s="77">
        <f>H45+H50</f>
        <v>1690372388</v>
      </c>
      <c r="I54" s="126">
        <f>I45+I50</f>
        <v>1238711833</v>
      </c>
    </row>
    <row r="55" spans="1:9" ht="16.5" customHeight="1" thickBot="1">
      <c r="A55" s="319"/>
      <c r="B55" s="311" t="s">
        <v>123</v>
      </c>
      <c r="C55" s="311"/>
      <c r="D55" s="311"/>
      <c r="E55" s="56">
        <f>E44-E54</f>
        <v>-333408</v>
      </c>
      <c r="F55" s="77">
        <f>F44-F54</f>
        <v>-152059386</v>
      </c>
      <c r="G55" s="77">
        <f>G44-G54</f>
        <v>222038724</v>
      </c>
      <c r="H55" s="77">
        <f>H44-H54</f>
        <v>624113969</v>
      </c>
      <c r="I55" s="128">
        <f>I44-I54</f>
        <v>943960050</v>
      </c>
    </row>
    <row r="56" spans="1:9" ht="16.5" customHeight="1" thickBot="1">
      <c r="A56" s="320"/>
      <c r="B56" s="312" t="s">
        <v>124</v>
      </c>
      <c r="C56" s="311"/>
      <c r="D56" s="311"/>
      <c r="E56" s="56">
        <f>SUM(E54:E55)</f>
        <v>1968659</v>
      </c>
      <c r="F56" s="77">
        <f>SUM(F54:F55)</f>
        <v>1984838047</v>
      </c>
      <c r="G56" s="77">
        <f>SUM(G54:G55)</f>
        <v>2001013927</v>
      </c>
      <c r="H56" s="77">
        <f>SUM(H54:H55)</f>
        <v>2314486357</v>
      </c>
      <c r="I56" s="126">
        <f>SUM(I54:I55)</f>
        <v>2182671883</v>
      </c>
    </row>
    <row r="57" spans="1:9" ht="8.25" customHeight="1">
      <c r="A57" s="80"/>
      <c r="B57" s="65"/>
      <c r="C57" s="65"/>
      <c r="D57" s="65"/>
      <c r="E57" s="66"/>
      <c r="F57" s="66"/>
      <c r="G57" s="66"/>
      <c r="H57" s="81"/>
      <c r="I57" s="117"/>
    </row>
    <row r="58" spans="1:9" ht="16.5" customHeight="1">
      <c r="A58" s="313" t="s">
        <v>180</v>
      </c>
      <c r="B58" s="314"/>
      <c r="C58" s="314"/>
      <c r="D58" s="315"/>
      <c r="E58" s="82">
        <f>E54*1000/D61</f>
        <v>260.43046250855116</v>
      </c>
      <c r="F58" s="82">
        <f>F54/D61</f>
        <v>241.74499995418276</v>
      </c>
      <c r="G58" s="82">
        <f>G54/D63</f>
        <v>201.29425330275973</v>
      </c>
      <c r="H58" s="82">
        <f>H54/D63</f>
        <v>191.26868495539273</v>
      </c>
      <c r="I58" s="129">
        <f>I54/D63</f>
        <v>140.16247840922142</v>
      </c>
    </row>
    <row r="59" spans="1:9" s="13" customFormat="1" ht="12" customHeight="1">
      <c r="A59" s="12" t="s">
        <v>158</v>
      </c>
      <c r="E59" s="14"/>
      <c r="F59" s="15"/>
      <c r="G59" s="14"/>
      <c r="H59" s="16"/>
      <c r="I59" s="130"/>
    </row>
    <row r="60" spans="1:9" s="13" customFormat="1" ht="13.5" customHeight="1">
      <c r="A60" s="17" t="s">
        <v>195</v>
      </c>
      <c r="B60" s="17"/>
      <c r="C60" s="17"/>
      <c r="D60" s="17"/>
      <c r="E60" s="18"/>
      <c r="F60" s="19"/>
      <c r="G60" s="18"/>
      <c r="H60" s="20"/>
      <c r="I60" s="131"/>
    </row>
    <row r="61" spans="1:9" s="13" customFormat="1" ht="13.5" customHeight="1">
      <c r="A61" s="21" t="s">
        <v>159</v>
      </c>
      <c r="B61" s="17"/>
      <c r="C61" s="17"/>
      <c r="D61" s="35">
        <v>8839469</v>
      </c>
      <c r="E61" s="18"/>
      <c r="F61" s="19"/>
      <c r="G61" s="18"/>
      <c r="H61" s="20"/>
      <c r="I61" s="131"/>
    </row>
    <row r="62" spans="1:9" s="13" customFormat="1" ht="13.5" customHeight="1">
      <c r="A62" s="17" t="s">
        <v>204</v>
      </c>
      <c r="B62" s="17"/>
      <c r="C62" s="17"/>
      <c r="D62" s="17"/>
      <c r="E62" s="18"/>
      <c r="F62" s="19"/>
      <c r="G62" s="18"/>
      <c r="H62" s="20"/>
      <c r="I62" s="131"/>
    </row>
    <row r="63" spans="1:9" s="13" customFormat="1" ht="13.5" customHeight="1">
      <c r="A63" s="21" t="s">
        <v>160</v>
      </c>
      <c r="B63" s="17"/>
      <c r="C63" s="17"/>
      <c r="D63" s="35">
        <v>8837685</v>
      </c>
      <c r="E63" s="18"/>
      <c r="F63" s="19"/>
      <c r="G63" s="18"/>
      <c r="H63" s="20"/>
      <c r="I63" s="131"/>
    </row>
    <row r="64" spans="1:9" ht="14.25">
      <c r="A64" s="22" t="s">
        <v>161</v>
      </c>
      <c r="I64" s="132"/>
    </row>
    <row r="65" spans="1:9" ht="18" customHeight="1">
      <c r="A65" s="316" t="s">
        <v>162</v>
      </c>
      <c r="B65" s="316"/>
      <c r="C65" s="316"/>
      <c r="D65" s="316"/>
      <c r="I65" s="133" t="s">
        <v>178</v>
      </c>
    </row>
    <row r="66" spans="1:9" ht="16.5" customHeight="1">
      <c r="A66" s="299" t="s">
        <v>5</v>
      </c>
      <c r="B66" s="300"/>
      <c r="C66" s="300"/>
      <c r="D66" s="301"/>
      <c r="E66" s="52" t="s">
        <v>166</v>
      </c>
      <c r="F66" s="52" t="s">
        <v>135</v>
      </c>
      <c r="G66" s="53" t="s">
        <v>167</v>
      </c>
      <c r="H66" s="53" t="s">
        <v>142</v>
      </c>
      <c r="I66" s="53" t="s">
        <v>203</v>
      </c>
    </row>
    <row r="67" spans="1:9" ht="16.5" customHeight="1">
      <c r="A67" s="302" t="s">
        <v>92</v>
      </c>
      <c r="B67" s="292" t="s">
        <v>93</v>
      </c>
      <c r="C67" s="293"/>
      <c r="D67" s="294"/>
      <c r="E67" s="61">
        <f>SUM(E68:E73)</f>
        <v>7299</v>
      </c>
      <c r="F67" s="71">
        <f>SUM(F68:F73)</f>
        <v>9384003</v>
      </c>
      <c r="G67" s="71">
        <f>SUM(G68:G73)</f>
        <v>48534601</v>
      </c>
      <c r="H67" s="71">
        <f>SUM(H68:H73)</f>
        <v>4706232</v>
      </c>
      <c r="I67" s="123">
        <f>SUM(I68:I73)</f>
        <v>6127035</v>
      </c>
    </row>
    <row r="68" spans="1:9" ht="16.5" customHeight="1">
      <c r="A68" s="303"/>
      <c r="B68" s="83"/>
      <c r="C68" s="297" t="s">
        <v>94</v>
      </c>
      <c r="D68" s="298"/>
      <c r="E68" s="54">
        <v>0</v>
      </c>
      <c r="F68" s="73">
        <v>0</v>
      </c>
      <c r="G68" s="73">
        <v>0</v>
      </c>
      <c r="H68" s="73">
        <v>0</v>
      </c>
      <c r="I68" s="124">
        <v>0</v>
      </c>
    </row>
    <row r="69" spans="1:9" ht="16.5" customHeight="1">
      <c r="A69" s="303"/>
      <c r="B69" s="83"/>
      <c r="C69" s="297" t="s">
        <v>95</v>
      </c>
      <c r="D69" s="298"/>
      <c r="E69" s="54">
        <v>4212</v>
      </c>
      <c r="F69" s="73">
        <v>4924800</v>
      </c>
      <c r="G69" s="73">
        <v>4134210</v>
      </c>
      <c r="H69" s="73">
        <v>3315810</v>
      </c>
      <c r="I69" s="124">
        <v>3454110</v>
      </c>
    </row>
    <row r="70" spans="1:9" ht="16.5" customHeight="1">
      <c r="A70" s="303"/>
      <c r="B70" s="83"/>
      <c r="C70" s="297" t="s">
        <v>96</v>
      </c>
      <c r="D70" s="298"/>
      <c r="E70" s="54">
        <v>0</v>
      </c>
      <c r="F70" s="73">
        <v>0</v>
      </c>
      <c r="G70" s="73">
        <v>0</v>
      </c>
      <c r="H70" s="73">
        <v>0</v>
      </c>
      <c r="I70" s="124">
        <v>0</v>
      </c>
    </row>
    <row r="71" spans="1:9" ht="16.5" customHeight="1">
      <c r="A71" s="303"/>
      <c r="B71" s="83"/>
      <c r="C71" s="297" t="s">
        <v>97</v>
      </c>
      <c r="D71" s="298"/>
      <c r="E71" s="54">
        <v>0</v>
      </c>
      <c r="F71" s="73">
        <v>352000</v>
      </c>
      <c r="G71" s="73">
        <v>0</v>
      </c>
      <c r="H71" s="73">
        <v>0</v>
      </c>
      <c r="I71" s="124">
        <v>0</v>
      </c>
    </row>
    <row r="72" spans="1:9" ht="16.5" customHeight="1">
      <c r="A72" s="303"/>
      <c r="B72" s="83"/>
      <c r="C72" s="297" t="s">
        <v>98</v>
      </c>
      <c r="D72" s="298"/>
      <c r="E72" s="54">
        <v>0</v>
      </c>
      <c r="F72" s="73">
        <v>0</v>
      </c>
      <c r="G72" s="73">
        <v>0</v>
      </c>
      <c r="H72" s="73">
        <v>0</v>
      </c>
      <c r="I72" s="124">
        <v>0</v>
      </c>
    </row>
    <row r="73" spans="1:9" ht="16.5" customHeight="1">
      <c r="A73" s="303"/>
      <c r="B73" s="83"/>
      <c r="C73" s="297" t="s">
        <v>99</v>
      </c>
      <c r="D73" s="298"/>
      <c r="E73" s="54">
        <v>3087</v>
      </c>
      <c r="F73" s="73">
        <v>4107203</v>
      </c>
      <c r="G73" s="73">
        <v>44400391</v>
      </c>
      <c r="H73" s="73">
        <v>1390422</v>
      </c>
      <c r="I73" s="124">
        <v>2672925</v>
      </c>
    </row>
    <row r="74" spans="1:9" ht="16.5" customHeight="1">
      <c r="A74" s="303"/>
      <c r="B74" s="83"/>
      <c r="C74" s="305" t="s">
        <v>163</v>
      </c>
      <c r="D74" s="306"/>
      <c r="E74" s="54">
        <v>0</v>
      </c>
      <c r="F74" s="73">
        <v>0</v>
      </c>
      <c r="G74" s="73">
        <v>0</v>
      </c>
      <c r="H74" s="73">
        <v>0</v>
      </c>
      <c r="I74" s="124">
        <v>0</v>
      </c>
    </row>
    <row r="75" spans="1:9" ht="16.5" customHeight="1">
      <c r="A75" s="303"/>
      <c r="B75" s="292" t="s">
        <v>100</v>
      </c>
      <c r="C75" s="293"/>
      <c r="D75" s="294"/>
      <c r="E75" s="61">
        <f>E76</f>
        <v>0</v>
      </c>
      <c r="F75" s="71">
        <f>F76</f>
        <v>0</v>
      </c>
      <c r="G75" s="71">
        <f>G76</f>
        <v>0</v>
      </c>
      <c r="H75" s="71">
        <f>H76</f>
        <v>0</v>
      </c>
      <c r="I75" s="123">
        <f>I76</f>
        <v>0</v>
      </c>
    </row>
    <row r="76" spans="1:9" ht="16.5" customHeight="1">
      <c r="A76" s="303"/>
      <c r="B76" s="84"/>
      <c r="C76" s="295" t="s">
        <v>101</v>
      </c>
      <c r="D76" s="296"/>
      <c r="E76" s="54">
        <v>0</v>
      </c>
      <c r="F76" s="73">
        <v>0</v>
      </c>
      <c r="G76" s="73">
        <v>0</v>
      </c>
      <c r="H76" s="73">
        <v>0</v>
      </c>
      <c r="I76" s="124">
        <v>0</v>
      </c>
    </row>
    <row r="77" spans="1:9" ht="16.5" customHeight="1">
      <c r="A77" s="303"/>
      <c r="B77" s="292" t="s">
        <v>102</v>
      </c>
      <c r="C77" s="293"/>
      <c r="D77" s="294"/>
      <c r="E77" s="61">
        <f>SUM(E78:E81)</f>
        <v>0</v>
      </c>
      <c r="F77" s="71">
        <f>SUM(F78:F81)</f>
        <v>0</v>
      </c>
      <c r="G77" s="71">
        <f>SUM(G78:G81)</f>
        <v>0</v>
      </c>
      <c r="H77" s="71">
        <f>SUM(H78:H81)</f>
        <v>341535612</v>
      </c>
      <c r="I77" s="123">
        <f>SUM(I78:I81)</f>
        <v>0</v>
      </c>
    </row>
    <row r="78" spans="1:9" ht="16.5" customHeight="1">
      <c r="A78" s="303"/>
      <c r="B78" s="83"/>
      <c r="C78" s="297" t="s">
        <v>94</v>
      </c>
      <c r="D78" s="298"/>
      <c r="E78" s="54">
        <v>0</v>
      </c>
      <c r="F78" s="73">
        <v>0</v>
      </c>
      <c r="G78" s="73">
        <v>0</v>
      </c>
      <c r="H78" s="73">
        <v>0</v>
      </c>
      <c r="I78" s="124">
        <v>0</v>
      </c>
    </row>
    <row r="79" spans="1:9" ht="16.5" customHeight="1">
      <c r="A79" s="303"/>
      <c r="B79" s="83"/>
      <c r="C79" s="297" t="s">
        <v>96</v>
      </c>
      <c r="D79" s="298"/>
      <c r="E79" s="54">
        <v>0</v>
      </c>
      <c r="F79" s="73">
        <v>0</v>
      </c>
      <c r="G79" s="73">
        <v>0</v>
      </c>
      <c r="H79" s="73">
        <v>0</v>
      </c>
      <c r="I79" s="124">
        <v>0</v>
      </c>
    </row>
    <row r="80" spans="1:9" ht="16.5" customHeight="1">
      <c r="A80" s="303"/>
      <c r="B80" s="83"/>
      <c r="C80" s="297" t="s">
        <v>103</v>
      </c>
      <c r="D80" s="298"/>
      <c r="E80" s="54">
        <v>0</v>
      </c>
      <c r="F80" s="73">
        <v>0</v>
      </c>
      <c r="G80" s="73">
        <v>0</v>
      </c>
      <c r="H80" s="73">
        <v>0</v>
      </c>
      <c r="I80" s="124">
        <v>0</v>
      </c>
    </row>
    <row r="81" spans="1:9" ht="16.5" customHeight="1" thickBot="1">
      <c r="A81" s="303"/>
      <c r="B81" s="83"/>
      <c r="C81" s="281" t="s">
        <v>104</v>
      </c>
      <c r="D81" s="282"/>
      <c r="E81" s="55">
        <v>0</v>
      </c>
      <c r="F81" s="76">
        <v>0</v>
      </c>
      <c r="G81" s="76">
        <v>0</v>
      </c>
      <c r="H81" s="76">
        <v>341535612</v>
      </c>
      <c r="I81" s="125">
        <v>0</v>
      </c>
    </row>
    <row r="82" spans="1:9" ht="16.5" customHeight="1" thickBot="1">
      <c r="A82" s="304"/>
      <c r="B82" s="283" t="s">
        <v>181</v>
      </c>
      <c r="C82" s="284"/>
      <c r="D82" s="285"/>
      <c r="E82" s="85">
        <f>SUM(E67,E75,E77)</f>
        <v>7299</v>
      </c>
      <c r="F82" s="86">
        <f>SUM(F67,F75,F77)</f>
        <v>9384003</v>
      </c>
      <c r="G82" s="86">
        <f>SUM(G67,G75,G77)</f>
        <v>48534601</v>
      </c>
      <c r="H82" s="86">
        <f>SUM(H67,H75,H77)</f>
        <v>346241844</v>
      </c>
      <c r="I82" s="126">
        <f>SUM(I67,I75,I77)</f>
        <v>6127035</v>
      </c>
    </row>
    <row r="83" spans="1:9" ht="16.5" customHeight="1">
      <c r="A83" s="286" t="s">
        <v>10</v>
      </c>
      <c r="B83" s="289" t="s">
        <v>182</v>
      </c>
      <c r="C83" s="290"/>
      <c r="D83" s="291"/>
      <c r="E83" s="78">
        <f>SUM(E84:E94)-E86</f>
        <v>1016846</v>
      </c>
      <c r="F83" s="79">
        <f>SUM(F84:F94)-F86</f>
        <v>1090664579</v>
      </c>
      <c r="G83" s="79">
        <f>SUM(G84:G94)-G86</f>
        <v>787893318</v>
      </c>
      <c r="H83" s="79">
        <f>SUM(H84:H94)-H86</f>
        <v>977263578</v>
      </c>
      <c r="I83" s="127">
        <f>SUM(I84:I94)-I86</f>
        <v>1182556261</v>
      </c>
    </row>
    <row r="84" spans="1:9" ht="16.5" customHeight="1">
      <c r="A84" s="287"/>
      <c r="B84" s="83"/>
      <c r="C84" s="274" t="s">
        <v>105</v>
      </c>
      <c r="D84" s="275"/>
      <c r="E84" s="54">
        <v>0</v>
      </c>
      <c r="F84" s="73">
        <v>0</v>
      </c>
      <c r="G84" s="73">
        <v>0</v>
      </c>
      <c r="H84" s="73">
        <v>0</v>
      </c>
      <c r="I84" s="124">
        <v>18700551</v>
      </c>
    </row>
    <row r="85" spans="1:9" ht="16.5" customHeight="1">
      <c r="A85" s="287"/>
      <c r="B85" s="83"/>
      <c r="C85" s="274" t="s">
        <v>133</v>
      </c>
      <c r="D85" s="275"/>
      <c r="E85" s="54">
        <v>827702</v>
      </c>
      <c r="F85" s="73">
        <v>879661075</v>
      </c>
      <c r="G85" s="73">
        <v>577633993</v>
      </c>
      <c r="H85" s="73">
        <v>710233498</v>
      </c>
      <c r="I85" s="124">
        <v>886931879</v>
      </c>
    </row>
    <row r="86" spans="1:9" ht="16.5" customHeight="1">
      <c r="A86" s="287"/>
      <c r="B86" s="83"/>
      <c r="C86" s="272" t="s">
        <v>164</v>
      </c>
      <c r="D86" s="273"/>
      <c r="E86" s="73">
        <v>819831334</v>
      </c>
      <c r="F86" s="73">
        <v>866502110</v>
      </c>
      <c r="G86" s="73">
        <v>549607842</v>
      </c>
      <c r="H86" s="73">
        <v>691963012</v>
      </c>
      <c r="I86" s="124">
        <v>874652372</v>
      </c>
    </row>
    <row r="87" spans="1:9" ht="16.5" customHeight="1">
      <c r="A87" s="287"/>
      <c r="B87" s="83"/>
      <c r="C87" s="274" t="s">
        <v>106</v>
      </c>
      <c r="D87" s="275"/>
      <c r="E87" s="54">
        <v>0</v>
      </c>
      <c r="F87" s="73">
        <v>0</v>
      </c>
      <c r="G87" s="73">
        <v>0</v>
      </c>
      <c r="H87" s="73">
        <v>0</v>
      </c>
      <c r="I87" s="124">
        <v>0</v>
      </c>
    </row>
    <row r="88" spans="1:9" ht="16.5" customHeight="1">
      <c r="A88" s="287"/>
      <c r="B88" s="83"/>
      <c r="C88" s="270" t="s">
        <v>107</v>
      </c>
      <c r="D88" s="271"/>
      <c r="E88" s="54">
        <v>0</v>
      </c>
      <c r="F88" s="73">
        <v>0</v>
      </c>
      <c r="G88" s="73">
        <v>0</v>
      </c>
      <c r="H88" s="73">
        <v>0</v>
      </c>
      <c r="I88" s="124">
        <v>0</v>
      </c>
    </row>
    <row r="89" spans="1:9" ht="16.5" customHeight="1">
      <c r="A89" s="287"/>
      <c r="B89" s="83"/>
      <c r="C89" s="274" t="s">
        <v>108</v>
      </c>
      <c r="D89" s="275"/>
      <c r="E89" s="54">
        <v>5590</v>
      </c>
      <c r="F89" s="73">
        <v>44494252</v>
      </c>
      <c r="G89" s="73">
        <v>43952198</v>
      </c>
      <c r="H89" s="73">
        <v>44494252</v>
      </c>
      <c r="I89" s="124">
        <v>32869825</v>
      </c>
    </row>
    <row r="90" spans="1:9" ht="16.5" customHeight="1">
      <c r="A90" s="287"/>
      <c r="B90" s="83"/>
      <c r="C90" s="270" t="s">
        <v>109</v>
      </c>
      <c r="D90" s="271"/>
      <c r="E90" s="54">
        <v>0</v>
      </c>
      <c r="F90" s="73">
        <v>0</v>
      </c>
      <c r="G90" s="73">
        <v>0</v>
      </c>
      <c r="H90" s="73">
        <v>0</v>
      </c>
      <c r="I90" s="124">
        <v>0</v>
      </c>
    </row>
    <row r="91" spans="1:9" ht="16.5" customHeight="1">
      <c r="A91" s="287"/>
      <c r="B91" s="83"/>
      <c r="C91" s="270" t="s">
        <v>110</v>
      </c>
      <c r="D91" s="271"/>
      <c r="E91" s="54">
        <v>0</v>
      </c>
      <c r="F91" s="73">
        <v>0</v>
      </c>
      <c r="G91" s="73">
        <v>0</v>
      </c>
      <c r="H91" s="73">
        <v>0</v>
      </c>
      <c r="I91" s="124">
        <v>0</v>
      </c>
    </row>
    <row r="92" spans="1:9" ht="16.5" customHeight="1">
      <c r="A92" s="287"/>
      <c r="B92" s="83"/>
      <c r="C92" s="270" t="s">
        <v>111</v>
      </c>
      <c r="D92" s="271"/>
      <c r="E92" s="54">
        <v>183554</v>
      </c>
      <c r="F92" s="73">
        <v>182565128</v>
      </c>
      <c r="G92" s="73">
        <v>166307127</v>
      </c>
      <c r="H92" s="73">
        <v>222535828</v>
      </c>
      <c r="I92" s="124">
        <v>225467754</v>
      </c>
    </row>
    <row r="93" spans="1:9" ht="16.5" customHeight="1">
      <c r="A93" s="287"/>
      <c r="B93" s="83"/>
      <c r="C93" s="272" t="s">
        <v>165</v>
      </c>
      <c r="D93" s="273"/>
      <c r="E93" s="54">
        <v>0</v>
      </c>
      <c r="F93" s="73">
        <v>-18278456</v>
      </c>
      <c r="G93" s="73">
        <v>0</v>
      </c>
      <c r="H93" s="73">
        <v>0</v>
      </c>
      <c r="I93" s="124">
        <v>18586252</v>
      </c>
    </row>
    <row r="94" spans="1:9" ht="16.5" customHeight="1">
      <c r="A94" s="287"/>
      <c r="B94" s="83"/>
      <c r="C94" s="274" t="s">
        <v>112</v>
      </c>
      <c r="D94" s="275"/>
      <c r="E94" s="54">
        <v>0</v>
      </c>
      <c r="F94" s="73">
        <v>2222580</v>
      </c>
      <c r="G94" s="73">
        <v>0</v>
      </c>
      <c r="H94" s="73">
        <v>0</v>
      </c>
      <c r="I94" s="124">
        <v>0</v>
      </c>
    </row>
    <row r="95" spans="1:9" ht="16.5" customHeight="1">
      <c r="A95" s="287"/>
      <c r="B95" s="276" t="s">
        <v>183</v>
      </c>
      <c r="C95" s="277"/>
      <c r="D95" s="278"/>
      <c r="E95" s="61">
        <f>E96</f>
        <v>29380</v>
      </c>
      <c r="F95" s="71">
        <f>F96</f>
        <v>25583180</v>
      </c>
      <c r="G95" s="71">
        <f>G96</f>
        <v>20425498</v>
      </c>
      <c r="H95" s="71">
        <f>H96</f>
        <v>17364518</v>
      </c>
      <c r="I95" s="123">
        <f>I96</f>
        <v>14631363</v>
      </c>
    </row>
    <row r="96" spans="1:9" ht="16.5" customHeight="1">
      <c r="A96" s="287"/>
      <c r="B96" s="84"/>
      <c r="C96" s="274" t="s">
        <v>113</v>
      </c>
      <c r="D96" s="275"/>
      <c r="E96" s="54">
        <v>29380</v>
      </c>
      <c r="F96" s="73">
        <v>25583180</v>
      </c>
      <c r="G96" s="73">
        <v>20425498</v>
      </c>
      <c r="H96" s="73">
        <v>17364518</v>
      </c>
      <c r="I96" s="124">
        <v>14631363</v>
      </c>
    </row>
    <row r="97" spans="1:9" ht="16.5" customHeight="1">
      <c r="A97" s="287"/>
      <c r="B97" s="276" t="s">
        <v>114</v>
      </c>
      <c r="C97" s="277"/>
      <c r="D97" s="278"/>
      <c r="E97" s="61">
        <f>SUM(E98:E99)</f>
        <v>677</v>
      </c>
      <c r="F97" s="71">
        <f>SUM(F98:F99)</f>
        <v>16120236</v>
      </c>
      <c r="G97" s="71">
        <f>SUM(G98:G99)</f>
        <v>84447900</v>
      </c>
      <c r="H97" s="71">
        <f>SUM(H98:H99)</f>
        <v>15097154</v>
      </c>
      <c r="I97" s="123">
        <f>SUM(I98:I99)</f>
        <v>2580946</v>
      </c>
    </row>
    <row r="98" spans="1:9" ht="16.5" customHeight="1">
      <c r="A98" s="287"/>
      <c r="B98" s="83"/>
      <c r="C98" s="279" t="s">
        <v>139</v>
      </c>
      <c r="D98" s="280"/>
      <c r="E98" s="54">
        <v>677</v>
      </c>
      <c r="F98" s="73">
        <v>0</v>
      </c>
      <c r="G98" s="73">
        <v>4557510</v>
      </c>
      <c r="H98" s="73">
        <v>12084463</v>
      </c>
      <c r="I98" s="124">
        <v>2580944</v>
      </c>
    </row>
    <row r="99" spans="1:9" ht="16.5" customHeight="1" thickBot="1">
      <c r="A99" s="287"/>
      <c r="B99" s="83"/>
      <c r="C99" s="263" t="s">
        <v>115</v>
      </c>
      <c r="D99" s="264"/>
      <c r="E99" s="55">
        <v>0</v>
      </c>
      <c r="F99" s="76">
        <v>16120236</v>
      </c>
      <c r="G99" s="76">
        <v>79890390</v>
      </c>
      <c r="H99" s="76">
        <v>3012691</v>
      </c>
      <c r="I99" s="125">
        <v>2</v>
      </c>
    </row>
    <row r="100" spans="1:9" ht="16.5" customHeight="1" thickBot="1">
      <c r="A100" s="288"/>
      <c r="B100" s="87" t="s">
        <v>184</v>
      </c>
      <c r="C100" s="88"/>
      <c r="D100" s="89"/>
      <c r="E100" s="63">
        <f>SUM(E83,E95,E97)</f>
        <v>1046903</v>
      </c>
      <c r="F100" s="90">
        <f>SUM(F83,F95,F97)</f>
        <v>1132367995</v>
      </c>
      <c r="G100" s="90">
        <f>SUM(G83,G95,G97)</f>
        <v>892766716</v>
      </c>
      <c r="H100" s="90">
        <f>SUM(H83,H95,H97)</f>
        <v>1009725250</v>
      </c>
      <c r="I100" s="134">
        <f>SUM(I83,I95,I97)</f>
        <v>1199768570</v>
      </c>
    </row>
    <row r="101" spans="1:9" ht="16.5" customHeight="1" thickBot="1">
      <c r="A101" s="265" t="s">
        <v>185</v>
      </c>
      <c r="B101" s="266"/>
      <c r="C101" s="266"/>
      <c r="D101" s="266"/>
      <c r="E101" s="56">
        <f>E82-E100</f>
        <v>-1039604</v>
      </c>
      <c r="F101" s="77">
        <f>F82-F100</f>
        <v>-1122983992</v>
      </c>
      <c r="G101" s="77">
        <f>G82-G100</f>
        <v>-844232115</v>
      </c>
      <c r="H101" s="77">
        <f>H82-H100</f>
        <v>-663483406</v>
      </c>
      <c r="I101" s="126">
        <f>I82-I100</f>
        <v>-1193641535</v>
      </c>
    </row>
    <row r="102" spans="1:9" ht="16.5" customHeight="1" thickBot="1">
      <c r="A102" s="267" t="s">
        <v>186</v>
      </c>
      <c r="B102" s="268"/>
      <c r="C102" s="268"/>
      <c r="D102" s="269"/>
      <c r="E102" s="91">
        <v>952220</v>
      </c>
      <c r="F102" s="92">
        <v>1139162354</v>
      </c>
      <c r="G102" s="92">
        <v>860407995</v>
      </c>
      <c r="H102" s="92">
        <v>976955836</v>
      </c>
      <c r="I102" s="135">
        <v>1045019510</v>
      </c>
    </row>
    <row r="103" spans="1:9" ht="16.5" customHeight="1" thickBot="1">
      <c r="A103" s="265" t="s">
        <v>187</v>
      </c>
      <c r="B103" s="266"/>
      <c r="C103" s="266"/>
      <c r="D103" s="266"/>
      <c r="E103" s="56">
        <f>SUM(E101:E102)</f>
        <v>-87384</v>
      </c>
      <c r="F103" s="77">
        <f>SUM(F101:F102)</f>
        <v>16178362</v>
      </c>
      <c r="G103" s="77">
        <f>SUM(G101:G102)</f>
        <v>16175880</v>
      </c>
      <c r="H103" s="77">
        <f>SUM(H101:H102)</f>
        <v>313472430</v>
      </c>
      <c r="I103" s="126">
        <f>SUM(I101:I102)</f>
        <v>-148622025</v>
      </c>
    </row>
    <row r="104" ht="18" customHeight="1">
      <c r="I104" s="118"/>
    </row>
    <row r="105" spans="1:9" ht="16.5" customHeight="1">
      <c r="A105" s="23"/>
      <c r="B105" s="24"/>
      <c r="C105" s="24"/>
      <c r="D105" s="25"/>
      <c r="E105" s="52" t="s">
        <v>166</v>
      </c>
      <c r="F105" s="52" t="s">
        <v>135</v>
      </c>
      <c r="G105" s="53" t="s">
        <v>167</v>
      </c>
      <c r="H105" s="119" t="s">
        <v>142</v>
      </c>
      <c r="I105" s="119" t="s">
        <v>203</v>
      </c>
    </row>
    <row r="106" spans="1:9" ht="40.5" customHeight="1">
      <c r="A106" s="245" t="s">
        <v>168</v>
      </c>
      <c r="B106" s="246"/>
      <c r="C106" s="246"/>
      <c r="D106" s="247"/>
      <c r="E106" s="36">
        <f>(E83+E95)*1000/'基本情報'!$O$22</f>
        <v>124580.37628006669</v>
      </c>
      <c r="F106" s="36">
        <f>(F83+F95)/'基本情報'!$T$22</f>
        <v>149071.54901175213</v>
      </c>
      <c r="G106" s="36">
        <f>(G83+G95)/'基本情報'!$Y$22</f>
        <v>147827.1426481346</v>
      </c>
      <c r="H106" s="36">
        <f>(H83+H95)/'基本情報'!$AD$22</f>
        <v>250725.50945298714</v>
      </c>
      <c r="I106" s="136">
        <f>(I83+I95)/'基本情報'!$AI$22</f>
        <v>311281.2334893396</v>
      </c>
    </row>
    <row r="107" spans="1:9" s="27" customFormat="1" ht="18" customHeight="1">
      <c r="A107" s="26"/>
      <c r="B107" s="26"/>
      <c r="C107" s="26"/>
      <c r="D107" s="26"/>
      <c r="I107" s="120"/>
    </row>
    <row r="108" spans="1:9" ht="16.5" customHeight="1">
      <c r="A108" s="28"/>
      <c r="B108" s="29"/>
      <c r="C108" s="29"/>
      <c r="D108" s="30"/>
      <c r="E108" s="52" t="s">
        <v>166</v>
      </c>
      <c r="F108" s="52" t="s">
        <v>135</v>
      </c>
      <c r="G108" s="53" t="s">
        <v>167</v>
      </c>
      <c r="H108" s="119" t="s">
        <v>142</v>
      </c>
      <c r="I108" s="119" t="s">
        <v>203</v>
      </c>
    </row>
    <row r="109" spans="1:9" ht="40.5" customHeight="1">
      <c r="A109" s="245" t="s">
        <v>169</v>
      </c>
      <c r="B109" s="246"/>
      <c r="C109" s="246"/>
      <c r="D109" s="247"/>
      <c r="E109" s="36">
        <f>E102*1000/'基本情報'!$O$22</f>
        <v>113386.52060014289</v>
      </c>
      <c r="F109" s="36">
        <f>F102/'基本情報'!$T$22</f>
        <v>152131.72462606838</v>
      </c>
      <c r="G109" s="36">
        <f>G102/'基本情報'!$Y$22</f>
        <v>157353.3275420629</v>
      </c>
      <c r="H109" s="36">
        <f>H102/'基本情報'!$AD$22</f>
        <v>246270.6922107386</v>
      </c>
      <c r="I109" s="136">
        <f>I102/'基本情報'!$AI$22</f>
        <v>271715.94123764953</v>
      </c>
    </row>
    <row r="111" spans="1:9" ht="18">
      <c r="A111" s="254" t="s">
        <v>153</v>
      </c>
      <c r="B111" s="255"/>
      <c r="C111" s="255"/>
      <c r="D111" s="255"/>
      <c r="E111" s="255"/>
      <c r="F111" s="255"/>
      <c r="G111" s="255"/>
      <c r="H111" s="255"/>
      <c r="I111" s="256"/>
    </row>
    <row r="112" spans="1:9" ht="68.25" customHeight="1">
      <c r="A112" s="227" t="s">
        <v>141</v>
      </c>
      <c r="B112" s="228"/>
      <c r="C112" s="228"/>
      <c r="D112" s="228"/>
      <c r="E112" s="228"/>
      <c r="F112" s="228"/>
      <c r="G112" s="228"/>
      <c r="H112" s="228"/>
      <c r="I112" s="229"/>
    </row>
    <row r="113" spans="1:9" ht="18" customHeight="1">
      <c r="A113" s="8" t="s">
        <v>170</v>
      </c>
      <c r="I113" s="51" t="s">
        <v>178</v>
      </c>
    </row>
    <row r="114" spans="1:9" ht="19.5" customHeight="1">
      <c r="A114" s="259" t="s">
        <v>5</v>
      </c>
      <c r="B114" s="260"/>
      <c r="C114" s="260"/>
      <c r="D114" s="261"/>
      <c r="E114" s="52" t="s">
        <v>166</v>
      </c>
      <c r="F114" s="52" t="s">
        <v>135</v>
      </c>
      <c r="G114" s="53" t="s">
        <v>167</v>
      </c>
      <c r="H114" s="53" t="s">
        <v>142</v>
      </c>
      <c r="I114" s="53" t="s">
        <v>203</v>
      </c>
    </row>
    <row r="115" spans="1:9" ht="19.5" customHeight="1">
      <c r="A115" s="238" t="s">
        <v>3</v>
      </c>
      <c r="B115" s="262" t="s">
        <v>138</v>
      </c>
      <c r="C115" s="232" t="s">
        <v>134</v>
      </c>
      <c r="D115" s="233"/>
      <c r="E115" s="54">
        <v>845674</v>
      </c>
      <c r="F115" s="54">
        <v>970397</v>
      </c>
      <c r="G115" s="54">
        <v>1125103</v>
      </c>
      <c r="H115" s="73">
        <v>1111051177</v>
      </c>
      <c r="I115" s="73">
        <v>818313843</v>
      </c>
    </row>
    <row r="116" spans="1:9" ht="19.5" customHeight="1">
      <c r="A116" s="239"/>
      <c r="B116" s="262"/>
      <c r="C116" s="232" t="s">
        <v>13</v>
      </c>
      <c r="D116" s="233"/>
      <c r="E116" s="54">
        <v>0</v>
      </c>
      <c r="F116" s="54">
        <v>0</v>
      </c>
      <c r="G116" s="54">
        <v>0</v>
      </c>
      <c r="H116" s="54">
        <v>0</v>
      </c>
      <c r="I116" s="73">
        <v>0</v>
      </c>
    </row>
    <row r="117" spans="1:9" ht="19.5" customHeight="1">
      <c r="A117" s="239"/>
      <c r="B117" s="262"/>
      <c r="C117" s="232" t="s">
        <v>14</v>
      </c>
      <c r="D117" s="233"/>
      <c r="E117" s="54">
        <v>819831</v>
      </c>
      <c r="F117" s="54">
        <v>866502</v>
      </c>
      <c r="G117" s="54">
        <v>549608</v>
      </c>
      <c r="H117" s="73">
        <v>691963012</v>
      </c>
      <c r="I117" s="73">
        <v>874652372</v>
      </c>
    </row>
    <row r="118" spans="1:9" ht="19.5" customHeight="1">
      <c r="A118" s="239"/>
      <c r="B118" s="262"/>
      <c r="C118" s="232" t="s">
        <v>15</v>
      </c>
      <c r="D118" s="233"/>
      <c r="E118" s="54">
        <v>0</v>
      </c>
      <c r="F118" s="54">
        <v>0</v>
      </c>
      <c r="G118" s="54">
        <v>0</v>
      </c>
      <c r="H118" s="54">
        <v>0</v>
      </c>
      <c r="I118" s="73">
        <v>0</v>
      </c>
    </row>
    <row r="119" spans="1:9" ht="19.5" customHeight="1">
      <c r="A119" s="239"/>
      <c r="B119" s="262"/>
      <c r="C119" s="232" t="s">
        <v>0</v>
      </c>
      <c r="D119" s="233"/>
      <c r="E119" s="54">
        <v>0</v>
      </c>
      <c r="F119" s="54">
        <v>0</v>
      </c>
      <c r="G119" s="54">
        <v>0</v>
      </c>
      <c r="H119" s="54">
        <v>0</v>
      </c>
      <c r="I119" s="73">
        <v>0</v>
      </c>
    </row>
    <row r="120" spans="1:9" ht="19.5" customHeight="1">
      <c r="A120" s="239"/>
      <c r="B120" s="262"/>
      <c r="C120" s="232" t="s">
        <v>53</v>
      </c>
      <c r="D120" s="233"/>
      <c r="E120" s="61">
        <f>SUM(E115:E119)</f>
        <v>1665505</v>
      </c>
      <c r="F120" s="61">
        <f>SUM(F115:F119)</f>
        <v>1836899</v>
      </c>
      <c r="G120" s="61">
        <f>SUM(G115:G119)</f>
        <v>1674711</v>
      </c>
      <c r="H120" s="71">
        <f>SUM(H115:H119)</f>
        <v>1803014189</v>
      </c>
      <c r="I120" s="71">
        <f>SUM(I115:I119)</f>
        <v>1692966215</v>
      </c>
    </row>
    <row r="121" spans="1:9" ht="19.5" customHeight="1">
      <c r="A121" s="239"/>
      <c r="B121" s="230" t="s">
        <v>177</v>
      </c>
      <c r="C121" s="232" t="s">
        <v>15</v>
      </c>
      <c r="D121" s="233"/>
      <c r="E121" s="54">
        <v>0</v>
      </c>
      <c r="F121" s="54">
        <v>0</v>
      </c>
      <c r="G121" s="54">
        <v>0</v>
      </c>
      <c r="H121" s="54">
        <v>0</v>
      </c>
      <c r="I121" s="73">
        <v>0</v>
      </c>
    </row>
    <row r="122" spans="1:9" ht="19.5" customHeight="1">
      <c r="A122" s="239"/>
      <c r="B122" s="230"/>
      <c r="C122" s="232" t="s">
        <v>0</v>
      </c>
      <c r="D122" s="233"/>
      <c r="E122" s="54">
        <v>0</v>
      </c>
      <c r="F122" s="54">
        <v>0</v>
      </c>
      <c r="G122" s="54">
        <v>0</v>
      </c>
      <c r="H122" s="54">
        <v>0</v>
      </c>
      <c r="I122" s="73">
        <v>0</v>
      </c>
    </row>
    <row r="123" spans="1:9" ht="31.5" customHeight="1" thickBot="1">
      <c r="A123" s="239"/>
      <c r="B123" s="231"/>
      <c r="C123" s="234" t="s">
        <v>53</v>
      </c>
      <c r="D123" s="235"/>
      <c r="E123" s="93">
        <f>SUM(E121:E122)</f>
        <v>0</v>
      </c>
      <c r="F123" s="93">
        <f>SUM(F121:F122)</f>
        <v>0</v>
      </c>
      <c r="G123" s="93">
        <f>SUM(G121:G122)</f>
        <v>0</v>
      </c>
      <c r="H123" s="93">
        <f>SUM(H121:H122)</f>
        <v>0</v>
      </c>
      <c r="I123" s="114">
        <f>SUM(I121:I122)</f>
        <v>0</v>
      </c>
    </row>
    <row r="124" spans="1:9" ht="19.5" customHeight="1" thickBot="1">
      <c r="A124" s="240"/>
      <c r="B124" s="236" t="s">
        <v>52</v>
      </c>
      <c r="C124" s="237"/>
      <c r="D124" s="237"/>
      <c r="E124" s="56">
        <f>E120+E123</f>
        <v>1665505</v>
      </c>
      <c r="F124" s="56">
        <f>F120+F123</f>
        <v>1836899</v>
      </c>
      <c r="G124" s="56">
        <f>G120+G123</f>
        <v>1674711</v>
      </c>
      <c r="H124" s="77">
        <f>H120+H123</f>
        <v>1803014189</v>
      </c>
      <c r="I124" s="115">
        <f>I120+I123</f>
        <v>1692966215</v>
      </c>
    </row>
    <row r="125" spans="1:9" ht="19.5" customHeight="1">
      <c r="A125" s="238" t="s">
        <v>4</v>
      </c>
      <c r="B125" s="241" t="s">
        <v>138</v>
      </c>
      <c r="C125" s="257" t="s">
        <v>171</v>
      </c>
      <c r="D125" s="94" t="s">
        <v>11</v>
      </c>
      <c r="E125" s="59">
        <v>694845</v>
      </c>
      <c r="F125" s="59">
        <v>775970</v>
      </c>
      <c r="G125" s="59">
        <v>726728</v>
      </c>
      <c r="H125" s="116">
        <v>744146701</v>
      </c>
      <c r="I125" s="116">
        <v>750494854</v>
      </c>
    </row>
    <row r="126" spans="1:9" ht="19.5" customHeight="1">
      <c r="A126" s="239"/>
      <c r="B126" s="241"/>
      <c r="C126" s="257"/>
      <c r="D126" s="95" t="s">
        <v>12</v>
      </c>
      <c r="E126" s="54">
        <v>920128</v>
      </c>
      <c r="F126" s="54">
        <v>1006113</v>
      </c>
      <c r="G126" s="54">
        <v>897846</v>
      </c>
      <c r="H126" s="73">
        <v>1031788678</v>
      </c>
      <c r="I126" s="73">
        <v>930486308</v>
      </c>
    </row>
    <row r="127" spans="1:9" ht="19.5" customHeight="1">
      <c r="A127" s="239"/>
      <c r="B127" s="241"/>
      <c r="C127" s="257"/>
      <c r="D127" s="95" t="s">
        <v>2</v>
      </c>
      <c r="E127" s="54">
        <v>0</v>
      </c>
      <c r="F127" s="54">
        <v>0</v>
      </c>
      <c r="G127" s="54">
        <v>0</v>
      </c>
      <c r="H127" s="54">
        <v>0</v>
      </c>
      <c r="I127" s="73">
        <v>0</v>
      </c>
    </row>
    <row r="128" spans="1:9" ht="19.5" customHeight="1">
      <c r="A128" s="239"/>
      <c r="B128" s="241"/>
      <c r="C128" s="258"/>
      <c r="D128" s="95" t="s">
        <v>188</v>
      </c>
      <c r="E128" s="61">
        <f>SUM(E125:E127)</f>
        <v>1614973</v>
      </c>
      <c r="F128" s="61">
        <f>SUM(F125:F127)</f>
        <v>1782083</v>
      </c>
      <c r="G128" s="61">
        <f>SUM(G125:G127)</f>
        <v>1624574</v>
      </c>
      <c r="H128" s="71">
        <f>SUM(H125:H127)</f>
        <v>1775935379</v>
      </c>
      <c r="I128" s="71">
        <f>SUM(I125:I127)</f>
        <v>1680981162</v>
      </c>
    </row>
    <row r="129" spans="1:9" ht="19.5" customHeight="1">
      <c r="A129" s="239"/>
      <c r="B129" s="241"/>
      <c r="C129" s="248" t="s">
        <v>189</v>
      </c>
      <c r="D129" s="249"/>
      <c r="E129" s="54">
        <v>0</v>
      </c>
      <c r="F129" s="54">
        <v>0</v>
      </c>
      <c r="G129" s="54">
        <v>0</v>
      </c>
      <c r="H129" s="54">
        <v>0</v>
      </c>
      <c r="I129" s="73">
        <v>0</v>
      </c>
    </row>
    <row r="130" spans="1:9" ht="19.5" customHeight="1">
      <c r="A130" s="239"/>
      <c r="B130" s="241"/>
      <c r="C130" s="248" t="s">
        <v>190</v>
      </c>
      <c r="D130" s="249"/>
      <c r="E130" s="54">
        <v>0</v>
      </c>
      <c r="F130" s="54">
        <v>0</v>
      </c>
      <c r="G130" s="54">
        <v>0</v>
      </c>
      <c r="H130" s="54">
        <v>0</v>
      </c>
      <c r="I130" s="73">
        <v>0</v>
      </c>
    </row>
    <row r="131" spans="1:9" ht="19.5" customHeight="1">
      <c r="A131" s="239"/>
      <c r="B131" s="242"/>
      <c r="C131" s="250" t="s">
        <v>191</v>
      </c>
      <c r="D131" s="251"/>
      <c r="E131" s="61">
        <f>SUM(E128:E130)</f>
        <v>1614973</v>
      </c>
      <c r="F131" s="61">
        <f>SUM(F128:F130)</f>
        <v>1782083</v>
      </c>
      <c r="G131" s="61">
        <f>SUM(G128:G130)</f>
        <v>1624574</v>
      </c>
      <c r="H131" s="71">
        <f>SUM(H128:H130)</f>
        <v>1775935379</v>
      </c>
      <c r="I131" s="71">
        <f>SUM(I128:I130)</f>
        <v>1680981162</v>
      </c>
    </row>
    <row r="132" spans="1:9" ht="64.5" customHeight="1" thickBot="1">
      <c r="A132" s="239"/>
      <c r="B132" s="113" t="s">
        <v>55</v>
      </c>
      <c r="C132" s="252" t="s">
        <v>16</v>
      </c>
      <c r="D132" s="253"/>
      <c r="E132" s="55">
        <v>0</v>
      </c>
      <c r="F132" s="55">
        <v>0</v>
      </c>
      <c r="G132" s="55">
        <v>0</v>
      </c>
      <c r="H132" s="55">
        <v>0</v>
      </c>
      <c r="I132" s="76">
        <v>0</v>
      </c>
    </row>
    <row r="133" spans="1:9" ht="19.5" customHeight="1" thickBot="1">
      <c r="A133" s="240"/>
      <c r="B133" s="243" t="s">
        <v>52</v>
      </c>
      <c r="C133" s="244"/>
      <c r="D133" s="244"/>
      <c r="E133" s="56">
        <f>SUM(E131:E132)</f>
        <v>1614973</v>
      </c>
      <c r="F133" s="56">
        <f>SUM(F131:F132)</f>
        <v>1782083</v>
      </c>
      <c r="G133" s="56">
        <f>SUM(G131:G132)</f>
        <v>1624574</v>
      </c>
      <c r="H133" s="77">
        <f>SUM(H131:H132)</f>
        <v>1775935379</v>
      </c>
      <c r="I133" s="115">
        <f>SUM(I131:I132)</f>
        <v>1680981162</v>
      </c>
    </row>
    <row r="134" spans="1:9" ht="18">
      <c r="A134" s="65"/>
      <c r="B134" s="65"/>
      <c r="C134" s="65"/>
      <c r="D134" s="65"/>
      <c r="E134" s="68"/>
      <c r="F134" s="68"/>
      <c r="G134" s="68"/>
      <c r="H134" s="69"/>
      <c r="I134" s="69"/>
    </row>
    <row r="135" spans="1:9" ht="18.75" customHeight="1">
      <c r="A135" s="224" t="s">
        <v>153</v>
      </c>
      <c r="B135" s="225"/>
      <c r="C135" s="225"/>
      <c r="D135" s="225"/>
      <c r="E135" s="225"/>
      <c r="F135" s="225"/>
      <c r="G135" s="225"/>
      <c r="H135" s="225"/>
      <c r="I135" s="226"/>
    </row>
    <row r="136" spans="1:9" ht="105.75" customHeight="1">
      <c r="A136" s="227" t="s">
        <v>141</v>
      </c>
      <c r="B136" s="228"/>
      <c r="C136" s="228"/>
      <c r="D136" s="228"/>
      <c r="E136" s="228"/>
      <c r="F136" s="228"/>
      <c r="G136" s="228"/>
      <c r="H136" s="228"/>
      <c r="I136" s="229"/>
    </row>
  </sheetData>
  <sheetProtection/>
  <mergeCells count="121">
    <mergeCell ref="A3:D3"/>
    <mergeCell ref="A4:D4"/>
    <mergeCell ref="A5:A9"/>
    <mergeCell ref="B5:D5"/>
    <mergeCell ref="B6:D6"/>
    <mergeCell ref="A16:D16"/>
    <mergeCell ref="B7:D7"/>
    <mergeCell ref="B8:D8"/>
    <mergeCell ref="B9:D9"/>
    <mergeCell ref="A10:A15"/>
    <mergeCell ref="A18:D18"/>
    <mergeCell ref="B10:C12"/>
    <mergeCell ref="B13:C13"/>
    <mergeCell ref="B14:C14"/>
    <mergeCell ref="B15:D15"/>
    <mergeCell ref="A20:I20"/>
    <mergeCell ref="A21:I21"/>
    <mergeCell ref="A24:C24"/>
    <mergeCell ref="A26:D26"/>
    <mergeCell ref="A25:D25"/>
    <mergeCell ref="A27:A44"/>
    <mergeCell ref="B27:D27"/>
    <mergeCell ref="C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45:A56"/>
    <mergeCell ref="B45:D45"/>
    <mergeCell ref="C46:D46"/>
    <mergeCell ref="C47:D47"/>
    <mergeCell ref="C48:D48"/>
    <mergeCell ref="C49:D49"/>
    <mergeCell ref="B50:D50"/>
    <mergeCell ref="C51:D51"/>
    <mergeCell ref="C52:D52"/>
    <mergeCell ref="C53:D53"/>
    <mergeCell ref="B54:D54"/>
    <mergeCell ref="B55:D55"/>
    <mergeCell ref="B56:D56"/>
    <mergeCell ref="A58:D58"/>
    <mergeCell ref="A65:D65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74:D74"/>
    <mergeCell ref="C89:D89"/>
    <mergeCell ref="B75:D75"/>
    <mergeCell ref="C76:D76"/>
    <mergeCell ref="B77:D77"/>
    <mergeCell ref="C78:D78"/>
    <mergeCell ref="C79:D79"/>
    <mergeCell ref="C80:D80"/>
    <mergeCell ref="C98:D98"/>
    <mergeCell ref="C81:D81"/>
    <mergeCell ref="B82:D82"/>
    <mergeCell ref="A83:A100"/>
    <mergeCell ref="B83:D83"/>
    <mergeCell ref="C84:D84"/>
    <mergeCell ref="C85:D85"/>
    <mergeCell ref="C86:D86"/>
    <mergeCell ref="C87:D87"/>
    <mergeCell ref="C88:D88"/>
    <mergeCell ref="A103:D103"/>
    <mergeCell ref="A106:D106"/>
    <mergeCell ref="C90:D90"/>
    <mergeCell ref="C91:D91"/>
    <mergeCell ref="C92:D92"/>
    <mergeCell ref="C93:D93"/>
    <mergeCell ref="C94:D94"/>
    <mergeCell ref="B95:D95"/>
    <mergeCell ref="C96:D96"/>
    <mergeCell ref="B97:D97"/>
    <mergeCell ref="A114:D114"/>
    <mergeCell ref="A115:A124"/>
    <mergeCell ref="B115:B120"/>
    <mergeCell ref="C99:D99"/>
    <mergeCell ref="C116:D116"/>
    <mergeCell ref="C117:D117"/>
    <mergeCell ref="C118:D118"/>
    <mergeCell ref="C119:D119"/>
    <mergeCell ref="A101:D101"/>
    <mergeCell ref="A102:D102"/>
    <mergeCell ref="A109:D109"/>
    <mergeCell ref="C129:D129"/>
    <mergeCell ref="C130:D130"/>
    <mergeCell ref="C131:D131"/>
    <mergeCell ref="C132:D132"/>
    <mergeCell ref="C120:D120"/>
    <mergeCell ref="A111:I111"/>
    <mergeCell ref="C125:C128"/>
    <mergeCell ref="C115:D115"/>
    <mergeCell ref="A112:I112"/>
    <mergeCell ref="A135:I135"/>
    <mergeCell ref="A136:I136"/>
    <mergeCell ref="B121:B123"/>
    <mergeCell ref="C121:D121"/>
    <mergeCell ref="C122:D122"/>
    <mergeCell ref="C123:D123"/>
    <mergeCell ref="B124:D124"/>
    <mergeCell ref="A125:A133"/>
    <mergeCell ref="B125:B131"/>
    <mergeCell ref="B133:D133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300" verticalDpi="300" orientation="portrait" paperSize="9" scale="75" r:id="rId2"/>
  <headerFooter alignWithMargins="0">
    <oddHeader>&amp;R&amp;"游ゴシック,標準"中河内救命救急センター</oddHeader>
  </headerFooter>
  <rowBreaks count="2" manualBreakCount="2">
    <brk id="63" max="8" man="1"/>
    <brk id="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4" customWidth="1"/>
    <col min="2" max="2" width="14.125" style="4" customWidth="1"/>
    <col min="3" max="3" width="10.625" style="4" customWidth="1"/>
    <col min="4" max="8" width="13.625" style="4" customWidth="1"/>
    <col min="9" max="16384" width="9.00390625" style="4" customWidth="1"/>
  </cols>
  <sheetData>
    <row r="1" spans="1:8" ht="15.75">
      <c r="A1" s="31" t="s">
        <v>172</v>
      </c>
      <c r="B1" s="13"/>
      <c r="C1" s="13"/>
      <c r="D1" s="13"/>
      <c r="E1" s="13"/>
      <c r="F1" s="13"/>
      <c r="G1" s="13"/>
      <c r="H1" s="13"/>
    </row>
    <row r="2" spans="1:8" ht="18">
      <c r="A2" s="96" t="s">
        <v>118</v>
      </c>
      <c r="B2" s="97"/>
      <c r="C2" s="97"/>
      <c r="D2" s="98" t="s">
        <v>173</v>
      </c>
      <c r="E2" s="98" t="s">
        <v>148</v>
      </c>
      <c r="F2" s="98" t="s">
        <v>149</v>
      </c>
      <c r="G2" s="98" t="s">
        <v>150</v>
      </c>
      <c r="H2" s="99" t="s">
        <v>202</v>
      </c>
    </row>
    <row r="3" spans="1:8" ht="19.5">
      <c r="A3" s="100" t="s">
        <v>116</v>
      </c>
      <c r="B3" s="101"/>
      <c r="C3" s="101"/>
      <c r="D3" s="102">
        <f>SUM(D4:D5)</f>
        <v>124</v>
      </c>
      <c r="E3" s="102">
        <f>SUM(E4:E5)</f>
        <v>135</v>
      </c>
      <c r="F3" s="102">
        <f>SUM(F4:F5)</f>
        <v>143</v>
      </c>
      <c r="G3" s="102">
        <f>SUM(G4:G5)</f>
        <v>129</v>
      </c>
      <c r="H3" s="103">
        <f>SUM(H4:H5)</f>
        <v>124</v>
      </c>
    </row>
    <row r="4" spans="1:8" ht="18">
      <c r="A4" s="104" t="s">
        <v>58</v>
      </c>
      <c r="B4" s="105" t="s">
        <v>119</v>
      </c>
      <c r="C4" s="106"/>
      <c r="D4" s="107">
        <v>103</v>
      </c>
      <c r="E4" s="107">
        <v>106</v>
      </c>
      <c r="F4" s="107">
        <v>117</v>
      </c>
      <c r="G4" s="107">
        <v>104</v>
      </c>
      <c r="H4" s="108">
        <v>105</v>
      </c>
    </row>
    <row r="5" spans="1:8" ht="18">
      <c r="A5" s="109"/>
      <c r="B5" s="105" t="s">
        <v>120</v>
      </c>
      <c r="C5" s="106"/>
      <c r="D5" s="107">
        <v>21</v>
      </c>
      <c r="E5" s="107">
        <v>29</v>
      </c>
      <c r="F5" s="107">
        <v>26</v>
      </c>
      <c r="G5" s="107">
        <v>25</v>
      </c>
      <c r="H5" s="108">
        <v>19</v>
      </c>
    </row>
    <row r="6" spans="1:8" ht="12.75">
      <c r="A6" s="32"/>
      <c r="B6" s="32"/>
      <c r="C6" s="32"/>
      <c r="D6" s="32"/>
      <c r="E6" s="32"/>
      <c r="F6" s="32"/>
      <c r="G6" s="32"/>
      <c r="H6" s="32"/>
    </row>
    <row r="7" spans="1:8" ht="12.75">
      <c r="A7" s="32"/>
      <c r="B7" s="33"/>
      <c r="C7" s="33"/>
      <c r="D7" s="34"/>
      <c r="E7" s="34"/>
      <c r="F7" s="34"/>
      <c r="G7" s="34"/>
      <c r="H7" s="34"/>
    </row>
    <row r="8" spans="1:8" ht="15.75">
      <c r="A8" s="31" t="s">
        <v>174</v>
      </c>
      <c r="B8" s="13"/>
      <c r="C8" s="13"/>
      <c r="D8" s="13"/>
      <c r="E8" s="13"/>
      <c r="F8" s="13"/>
      <c r="G8" s="13"/>
      <c r="H8" s="13"/>
    </row>
    <row r="9" spans="1:8" ht="150" customHeight="1">
      <c r="A9" s="359" t="s">
        <v>57</v>
      </c>
      <c r="B9" s="360"/>
      <c r="C9" s="360"/>
      <c r="D9" s="360"/>
      <c r="E9" s="360"/>
      <c r="F9" s="360"/>
      <c r="G9" s="360"/>
      <c r="H9" s="361"/>
    </row>
    <row r="10" spans="1:8" ht="12.75">
      <c r="A10" s="13"/>
      <c r="B10" s="13"/>
      <c r="C10" s="13"/>
      <c r="D10" s="13"/>
      <c r="E10" s="13"/>
      <c r="F10" s="13"/>
      <c r="G10" s="13"/>
      <c r="H10" s="13"/>
    </row>
    <row r="11" spans="1:8" ht="12.75">
      <c r="A11" s="13"/>
      <c r="B11" s="13"/>
      <c r="C11" s="13"/>
      <c r="D11" s="13"/>
      <c r="E11" s="13"/>
      <c r="F11" s="13"/>
      <c r="G11" s="13"/>
      <c r="H11" s="13"/>
    </row>
    <row r="12" spans="1:8" ht="15.75">
      <c r="A12" s="31" t="s">
        <v>175</v>
      </c>
      <c r="B12" s="13"/>
      <c r="C12" s="13"/>
      <c r="D12" s="13"/>
      <c r="E12" s="13"/>
      <c r="F12" s="13"/>
      <c r="G12" s="13"/>
      <c r="H12" s="13"/>
    </row>
    <row r="13" spans="1:8" ht="19.5" customHeight="1">
      <c r="A13" s="110" t="s">
        <v>18</v>
      </c>
      <c r="B13" s="111" t="s">
        <v>57</v>
      </c>
      <c r="C13" s="110" t="s">
        <v>21</v>
      </c>
      <c r="D13" s="362"/>
      <c r="E13" s="363"/>
      <c r="F13" s="364"/>
      <c r="G13" s="96" t="s">
        <v>22</v>
      </c>
      <c r="H13" s="112"/>
    </row>
    <row r="14" spans="1:8" ht="19.5" customHeight="1">
      <c r="A14" s="110" t="s">
        <v>19</v>
      </c>
      <c r="B14" s="365"/>
      <c r="C14" s="366"/>
      <c r="D14" s="366"/>
      <c r="E14" s="366"/>
      <c r="F14" s="366"/>
      <c r="G14" s="366"/>
      <c r="H14" s="367"/>
    </row>
    <row r="15" spans="1:8" ht="90" customHeight="1">
      <c r="A15" s="110" t="s">
        <v>20</v>
      </c>
      <c r="B15" s="359"/>
      <c r="C15" s="360"/>
      <c r="D15" s="360"/>
      <c r="E15" s="360"/>
      <c r="F15" s="360"/>
      <c r="G15" s="360"/>
      <c r="H15" s="361"/>
    </row>
  </sheetData>
  <sheetProtection/>
  <mergeCells count="4">
    <mergeCell ref="A9:H9"/>
    <mergeCell ref="D13:F13"/>
    <mergeCell ref="B14:H14"/>
    <mergeCell ref="B15:H15"/>
  </mergeCell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300" verticalDpi="300" orientation="portrait" paperSize="9" scale="79" r:id="rId1"/>
  <headerFooter alignWithMargins="0">
    <oddHeader>&amp;R&amp;"游ゴシック,標準"中河内救命救急センター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李奈</dc:creator>
  <cp:keywords/>
  <dc:description/>
  <cp:lastModifiedBy>横山　響</cp:lastModifiedBy>
  <cp:lastPrinted>2023-11-08T01:01:51Z</cp:lastPrinted>
  <dcterms:created xsi:type="dcterms:W3CDTF">1997-01-08T22:48:59Z</dcterms:created>
  <dcterms:modified xsi:type="dcterms:W3CDTF">2023-11-08T01:02:15Z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