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40" activeTab="1"/>
  </bookViews>
  <sheets>
    <sheet name="基本情報" sheetId="1" r:id="rId1"/>
    <sheet name="収支情報" sheetId="2" r:id="rId2"/>
    <sheet name="その他" sheetId="3" r:id="rId3"/>
  </sheets>
  <externalReferences>
    <externalReference r:id="rId6"/>
  </externalReferences>
  <definedNames>
    <definedName name="_xlfn.SUMIFS" hidden="1">#NAME?</definedName>
    <definedName name="_xlnm.Print_Area" localSheetId="2">'その他'!$A$1:$H$15</definedName>
    <definedName name="_xlnm.Print_Area" localSheetId="0">'基本情報'!$A$1:$AR$47</definedName>
    <definedName name="_xlnm.Print_Area" localSheetId="1">'収支情報'!$A$1:$I$137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<sst xmlns="http://schemas.openxmlformats.org/spreadsheetml/2006/main" count="312" uniqueCount="237">
  <si>
    <t>区分</t>
  </si>
  <si>
    <t>府収入</t>
  </si>
  <si>
    <t>施設使用料</t>
  </si>
  <si>
    <t>指定管理者納付金</t>
  </si>
  <si>
    <t>行政財産目的外使用料</t>
  </si>
  <si>
    <t>雑入</t>
  </si>
  <si>
    <t>合　　計</t>
  </si>
  <si>
    <t>府支出</t>
  </si>
  <si>
    <t>管理運営委託料</t>
  </si>
  <si>
    <t>補助金・委託料</t>
  </si>
  <si>
    <t>小　計</t>
  </si>
  <si>
    <t>その他
法人</t>
  </si>
  <si>
    <t>直接</t>
  </si>
  <si>
    <t>その他</t>
  </si>
  <si>
    <t>府費負担（府支出－府収入）</t>
  </si>
  <si>
    <t>府支出（補修費）</t>
  </si>
  <si>
    <t>備考欄</t>
  </si>
  <si>
    <t>■大阪府の決算</t>
  </si>
  <si>
    <t>Ⅰ流動資産</t>
  </si>
  <si>
    <t>現金預金等</t>
  </si>
  <si>
    <t>未収金</t>
  </si>
  <si>
    <t>不納欠損等引当金</t>
  </si>
  <si>
    <t>短期貸付金</t>
  </si>
  <si>
    <t>その他流動資産</t>
  </si>
  <si>
    <t>Ⅱ固定資産</t>
  </si>
  <si>
    <t>　</t>
  </si>
  <si>
    <t>土地</t>
  </si>
  <si>
    <t>建物</t>
  </si>
  <si>
    <t>工作物・立木竹・浮標等</t>
  </si>
  <si>
    <t>地上権</t>
  </si>
  <si>
    <t>重要物品</t>
  </si>
  <si>
    <t>リース資産・ソフトウェア等</t>
  </si>
  <si>
    <t>建設仮勘定</t>
  </si>
  <si>
    <t>出資金</t>
  </si>
  <si>
    <t>長期貸付金</t>
  </si>
  <si>
    <t>基金</t>
  </si>
  <si>
    <t>資産合計</t>
  </si>
  <si>
    <t>Ⅰ流動負債</t>
  </si>
  <si>
    <t>地方債</t>
  </si>
  <si>
    <t>賞与等引当金</t>
  </si>
  <si>
    <t>リース債務</t>
  </si>
  <si>
    <t>その他流動負債</t>
  </si>
  <si>
    <t>Ⅱ固定負債</t>
  </si>
  <si>
    <t>退職手当引当金</t>
  </si>
  <si>
    <t>純資産</t>
  </si>
  <si>
    <t>負債及び純資産の合計</t>
  </si>
  <si>
    <t>※府人口は国勢調査に基づいている</t>
  </si>
  <si>
    <t>■大阪府の決算</t>
  </si>
  <si>
    <t>府収入</t>
  </si>
  <si>
    <t>行政収入</t>
  </si>
  <si>
    <t>分担金及び負担金</t>
  </si>
  <si>
    <t>使用料及び手数料</t>
  </si>
  <si>
    <t>国庫支出金</t>
  </si>
  <si>
    <t>財産収入</t>
  </si>
  <si>
    <t>寄附金・繰入金</t>
  </si>
  <si>
    <t>その他行政収入</t>
  </si>
  <si>
    <t>（うち、指定管理者からの納付金）</t>
  </si>
  <si>
    <t>金融収入</t>
  </si>
  <si>
    <t>受取利息及び配当金</t>
  </si>
  <si>
    <t>特別収入</t>
  </si>
  <si>
    <t>固定資産売却益</t>
  </si>
  <si>
    <t>その他特別収入</t>
  </si>
  <si>
    <t>給与関係費</t>
  </si>
  <si>
    <t>物件費</t>
  </si>
  <si>
    <t>（うち、指定管理者への委託料）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</si>
  <si>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</si>
  <si>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</si>
  <si>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</si>
  <si>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</si>
  <si>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</si>
  <si>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</si>
  <si>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各種引当金繰入額</t>
  </si>
  <si>
    <t>その他行政費用</t>
  </si>
  <si>
    <t>地方債利息・手数料</t>
  </si>
  <si>
    <t>特別費用</t>
  </si>
  <si>
    <t>固定資産売却損・除却損</t>
  </si>
  <si>
    <t>その他特別費用</t>
  </si>
  <si>
    <t>法人収入</t>
  </si>
  <si>
    <t>指定管理者</t>
  </si>
  <si>
    <t>利用料金収入</t>
  </si>
  <si>
    <t>自主事業収入</t>
  </si>
  <si>
    <t>管理運営委託料</t>
  </si>
  <si>
    <t>補助金・委託料</t>
  </si>
  <si>
    <t>その他</t>
  </si>
  <si>
    <t>法人支出</t>
  </si>
  <si>
    <t>管理運営費</t>
  </si>
  <si>
    <t>施設維持費</t>
  </si>
  <si>
    <t>人件費</t>
  </si>
  <si>
    <t>事業費等</t>
  </si>
  <si>
    <t>総数</t>
  </si>
  <si>
    <t>常勤</t>
  </si>
  <si>
    <t>非常勤</t>
  </si>
  <si>
    <t>調査実施</t>
  </si>
  <si>
    <t>実施時期</t>
  </si>
  <si>
    <t>対象者数</t>
  </si>
  <si>
    <t>調査手法</t>
  </si>
  <si>
    <t>調査結果</t>
  </si>
  <si>
    <t>その他法人</t>
  </si>
  <si>
    <t>令和元年度</t>
  </si>
  <si>
    <t>資
産
の
部</t>
  </si>
  <si>
    <t>負
債
及
び
純
資
産
の
部</t>
  </si>
  <si>
    <t>府の決算（財務諸表等）はこちら</t>
  </si>
  <si>
    <t>施設職員数（4月1日時点）</t>
  </si>
  <si>
    <t>令和元年度</t>
  </si>
  <si>
    <t>令和2年度</t>
  </si>
  <si>
    <t>令和3年度</t>
  </si>
  <si>
    <t>令和4年度</t>
  </si>
  <si>
    <t>令和2年度</t>
  </si>
  <si>
    <t>平成30年度</t>
  </si>
  <si>
    <t>令和3年度</t>
  </si>
  <si>
    <t>3．施設運営に係る収支</t>
  </si>
  <si>
    <t>4．施設職員数</t>
  </si>
  <si>
    <t>5．主な代替・類似施設</t>
  </si>
  <si>
    <t>6．利用者の満足度調査</t>
  </si>
  <si>
    <r>
      <t>負債合計　</t>
    </r>
    <r>
      <rPr>
        <b/>
        <sz val="11"/>
        <color indexed="8"/>
        <rFont val="HG丸ｺﾞｼｯｸM-PRO"/>
        <family val="3"/>
      </rPr>
      <t>②</t>
    </r>
  </si>
  <si>
    <r>
      <t>金融費用　</t>
    </r>
    <r>
      <rPr>
        <b/>
        <sz val="11"/>
        <color indexed="8"/>
        <rFont val="HG丸ｺﾞｼｯｸM-PRO"/>
        <family val="3"/>
      </rPr>
      <t>④</t>
    </r>
  </si>
  <si>
    <r>
      <t>行政費用　</t>
    </r>
    <r>
      <rPr>
        <b/>
        <sz val="11"/>
        <color indexed="8"/>
        <rFont val="HG丸ｺﾞｼｯｸM-PRO"/>
        <family val="3"/>
      </rPr>
      <t>③</t>
    </r>
  </si>
  <si>
    <r>
      <t>府民1人あたり負債額　（</t>
    </r>
    <r>
      <rPr>
        <b/>
        <sz val="11"/>
        <color indexed="8"/>
        <rFont val="HG丸ｺﾞｼｯｸM-PRO"/>
        <family val="3"/>
      </rPr>
      <t>②</t>
    </r>
    <r>
      <rPr>
        <b/>
        <sz val="11"/>
        <color indexed="8"/>
        <rFont val="游ゴシック"/>
        <family val="3"/>
      </rPr>
      <t>/府人口）</t>
    </r>
  </si>
  <si>
    <t>令和元年度</t>
  </si>
  <si>
    <t>令和2年度</t>
  </si>
  <si>
    <t>令和3年度</t>
  </si>
  <si>
    <t>令和4年度</t>
  </si>
  <si>
    <t>■施設の管理運営を受託等している法人の決算</t>
  </si>
  <si>
    <r>
      <t>利用者1人あたり
通常費用額　｛</t>
    </r>
    <r>
      <rPr>
        <b/>
        <sz val="12"/>
        <rFont val="HG丸ｺﾞｼｯｸM-PRO"/>
        <family val="3"/>
      </rPr>
      <t>（③＋④）/①</t>
    </r>
    <r>
      <rPr>
        <b/>
        <sz val="12"/>
        <rFont val="游ゴシック"/>
        <family val="3"/>
      </rPr>
      <t>｝</t>
    </r>
  </si>
  <si>
    <r>
      <t>利用者1人あたり
一般財源等配分調整額　（</t>
    </r>
    <r>
      <rPr>
        <b/>
        <sz val="12"/>
        <rFont val="HG丸ｺﾞｼｯｸM-PRO"/>
        <family val="3"/>
      </rPr>
      <t>⑤/①</t>
    </r>
    <r>
      <rPr>
        <b/>
        <sz val="12"/>
        <rFont val="游ゴシック"/>
        <family val="3"/>
      </rPr>
      <t>）</t>
    </r>
  </si>
  <si>
    <t>平成29年度~令和元年度</t>
  </si>
  <si>
    <r>
      <t>収支　</t>
    </r>
    <r>
      <rPr>
        <b/>
        <sz val="11"/>
        <color indexed="8"/>
        <rFont val="HG丸ｺﾞｼｯｸM-PRO"/>
        <family val="3"/>
      </rPr>
      <t>Ｃ（Ａ－Ｂ）</t>
    </r>
    <r>
      <rPr>
        <b/>
        <sz val="11"/>
        <color indexed="8"/>
        <rFont val="游ゴシック"/>
        <family val="3"/>
      </rPr>
      <t>　</t>
    </r>
  </si>
  <si>
    <r>
      <t>調整後収支 　</t>
    </r>
    <r>
      <rPr>
        <b/>
        <sz val="11"/>
        <color indexed="8"/>
        <rFont val="HG丸ｺﾞｼｯｸM-PRO"/>
        <family val="3"/>
      </rPr>
      <t>Ｅ（Ｃ+Ｄ）</t>
    </r>
  </si>
  <si>
    <r>
      <t>小計　</t>
    </r>
    <r>
      <rPr>
        <b/>
        <sz val="11"/>
        <color indexed="8"/>
        <rFont val="HG丸ｺﾞｼｯｸM-PRO"/>
        <family val="3"/>
      </rPr>
      <t>（Ａ＋Ｂ＋Ｃ）</t>
    </r>
  </si>
  <si>
    <r>
      <t>合　　計　</t>
    </r>
    <r>
      <rPr>
        <b/>
        <sz val="11"/>
        <color indexed="8"/>
        <rFont val="HG丸ｺﾞｼｯｸM-PRO"/>
        <family val="3"/>
      </rPr>
      <t>Ａ</t>
    </r>
  </si>
  <si>
    <r>
      <t>合　　計　</t>
    </r>
    <r>
      <rPr>
        <b/>
        <sz val="11"/>
        <color indexed="8"/>
        <rFont val="HG丸ｺﾞｼｯｸM-PRO"/>
        <family val="3"/>
      </rPr>
      <t>Ｂ</t>
    </r>
  </si>
  <si>
    <r>
      <t>一般財源等配分調整額　</t>
    </r>
    <r>
      <rPr>
        <b/>
        <sz val="11"/>
        <color indexed="8"/>
        <rFont val="HG丸ｺﾞｼｯｸM-PRO"/>
        <family val="3"/>
      </rPr>
      <t>Ｄ</t>
    </r>
    <r>
      <rPr>
        <b/>
        <sz val="11"/>
        <color indexed="8"/>
        <rFont val="游ゴシック"/>
        <family val="3"/>
      </rPr>
      <t>　</t>
    </r>
    <r>
      <rPr>
        <b/>
        <sz val="11"/>
        <color indexed="8"/>
        <rFont val="HG丸ｺﾞｼｯｸM-PRO"/>
        <family val="3"/>
      </rPr>
      <t>⑤</t>
    </r>
  </si>
  <si>
    <r>
      <t>小計　</t>
    </r>
    <r>
      <rPr>
        <b/>
        <sz val="11"/>
        <color indexed="8"/>
        <rFont val="HG丸ｺﾞｼｯｸM-PRO"/>
        <family val="3"/>
      </rPr>
      <t>A</t>
    </r>
  </si>
  <si>
    <r>
      <t>事業費　</t>
    </r>
    <r>
      <rPr>
        <b/>
        <sz val="11"/>
        <color indexed="8"/>
        <rFont val="HG丸ｺﾞｼｯｸM-PRO"/>
        <family val="3"/>
      </rPr>
      <t>B</t>
    </r>
  </si>
  <si>
    <r>
      <t>その他　</t>
    </r>
    <r>
      <rPr>
        <b/>
        <sz val="11"/>
        <color indexed="8"/>
        <rFont val="HG丸ｺﾞｼｯｸM-PRO"/>
        <family val="3"/>
      </rPr>
      <t>C</t>
    </r>
  </si>
  <si>
    <t>※単位未満は四捨五入としたため、内訳の計と合計が一致しない場合がある。(以下すべての表も同様）</t>
  </si>
  <si>
    <t>　       平成27年度調査：</t>
  </si>
  <si>
    <t>　       令和2年度調査  ：</t>
  </si>
  <si>
    <t>特になし</t>
  </si>
  <si>
    <t>平成30年度</t>
  </si>
  <si>
    <t>令和元年度</t>
  </si>
  <si>
    <t>令和2年度</t>
  </si>
  <si>
    <t>令和3年度</t>
  </si>
  <si>
    <t>公の施設基本情報</t>
  </si>
  <si>
    <t>根拠条例・規則名</t>
  </si>
  <si>
    <t>条例等に規定された設置目的</t>
  </si>
  <si>
    <t>所在地等</t>
  </si>
  <si>
    <t>敷地面積（敷地所有者）</t>
  </si>
  <si>
    <t>建物規模（施設構造）</t>
  </si>
  <si>
    <t>延床面積（建物所有者）</t>
  </si>
  <si>
    <t>主な施設内容</t>
  </si>
  <si>
    <t>施設建設時の財源内訳</t>
  </si>
  <si>
    <t>合　　　計</t>
  </si>
  <si>
    <t>左の財源内訳</t>
  </si>
  <si>
    <t>地方債</t>
  </si>
  <si>
    <t>国　　庫</t>
  </si>
  <si>
    <t>一般財源</t>
  </si>
  <si>
    <t>億円</t>
  </si>
  <si>
    <t>管理運営形態</t>
  </si>
  <si>
    <t>施設で実施している主な事業</t>
  </si>
  <si>
    <t>開館日・開館時間</t>
  </si>
  <si>
    <t>年度</t>
  </si>
  <si>
    <t>料金区分</t>
  </si>
  <si>
    <t>料金水準の考え方</t>
  </si>
  <si>
    <t>主な料金</t>
  </si>
  <si>
    <t>利用料金制</t>
  </si>
  <si>
    <t>人</t>
  </si>
  <si>
    <t>施設運営に関する指標
（稼働率、利用率等）</t>
  </si>
  <si>
    <t>利用者数（過去5年間）</t>
  </si>
  <si>
    <t>利用者数①</t>
  </si>
  <si>
    <t>大阪府立青少年海洋センター条例</t>
  </si>
  <si>
    <t>青少年に自然と親しむ健康で文化的なレクリエーション活動の場を提供し、もって青少年の健全な育成を図る。</t>
  </si>
  <si>
    <t>開設年月日（経過年数）
[改築・大規模改修等の実施年度］</t>
  </si>
  <si>
    <t>稼働率</t>
  </si>
  <si>
    <t>稼働率：利用宿泊室延数÷全体の宿泊室延数</t>
  </si>
  <si>
    <t>施設名
（愛称）</t>
  </si>
  <si>
    <t>17,581㎡（大阪府）</t>
  </si>
  <si>
    <t>地上4階・地下1階建（鉄筋コンクリ－ト造）</t>
  </si>
  <si>
    <t>3,537.2㎡（大阪府）</t>
  </si>
  <si>
    <t>宿泊及びレストラン事業等</t>
  </si>
  <si>
    <t>無休（大阪府立青少年海洋センター条例施行規則）</t>
  </si>
  <si>
    <t>※宿泊利用者</t>
  </si>
  <si>
    <t>人</t>
  </si>
  <si>
    <t>※客室稼働率</t>
  </si>
  <si>
    <t>目的による利用者の区分：なし</t>
  </si>
  <si>
    <t>類似施設（国民宿舎　紀州路みなべ（和歌山県みなべ町）等）を参考</t>
  </si>
  <si>
    <t>（単位：円）</t>
  </si>
  <si>
    <t>和室/洋室</t>
  </si>
  <si>
    <t>定員</t>
  </si>
  <si>
    <t>1名</t>
  </si>
  <si>
    <t>2名</t>
  </si>
  <si>
    <t>4名</t>
  </si>
  <si>
    <t>5名</t>
  </si>
  <si>
    <t>8名</t>
  </si>
  <si>
    <t>＊</t>
  </si>
  <si>
    <t>3名</t>
  </si>
  <si>
    <t>6名</t>
  </si>
  <si>
    <t>7名</t>
  </si>
  <si>
    <t>担当部・課・
グループ</t>
  </si>
  <si>
    <t>平成30年度</t>
  </si>
  <si>
    <t>令和元年度</t>
  </si>
  <si>
    <t>令和2年度</t>
  </si>
  <si>
    <t>令和3年度</t>
  </si>
  <si>
    <t>料金設定が低額になっていること以外、特に民間の宿泊施設と異なる点はなく、類似施設は多数ある。</t>
  </si>
  <si>
    <t>（千円）</t>
  </si>
  <si>
    <t>その他法人</t>
  </si>
  <si>
    <t>大阪府立青少年海洋センター条例施行規則</t>
  </si>
  <si>
    <t>福祉部　子ども家庭局
子ども青少年課　青少年育成グループ</t>
  </si>
  <si>
    <t>臨時休館</t>
  </si>
  <si>
    <t>なし</t>
  </si>
  <si>
    <t>定員：80人
宿泊室：8人用 2室、5人用 2室、4人用 12室、2人用 2室、1人用 2室
附帯施設：広間、グル－プワ－クル－ム、多目的ルーム、展望風呂他、テニスコ－ト2面、
　　　　　駐車場（52台分）</t>
  </si>
  <si>
    <t>・宿泊室</t>
  </si>
  <si>
    <t>・グル－プワ－クル－ム1･2　午前　3,250円、午後　4,300円、夜間　3,250円、1時間　1,080円
・カルチャ－ル－ム　　　　  午前　6,500円、午後　8,590円、夜間　6,500円、1時間　2,160円
・多目的ルーム1　　　　　　午前　6,815円、午後　9,015円、夜間　6,815円、1時間　2,265円
・テニスコ－ト　　　　　　  1時間　平日　　　1,470円
　　　　　　　　　　　　　　　　　土･日･祝　2,200円（照明使用　1,050円/時間加算）</t>
  </si>
  <si>
    <t>　土曜日及び休前日、春休み、ゴールデンウィーク　大人１人につき1,050円加算
　夏期及び年末年始　　　　　　　　　　　　　　　大人１人につき2,070円加算</t>
  </si>
  <si>
    <t>部屋</t>
  </si>
  <si>
    <t>メゾネット</t>
  </si>
  <si>
    <t>ユニット</t>
  </si>
  <si>
    <t>ツイン</t>
  </si>
  <si>
    <t>シングル</t>
  </si>
  <si>
    <t>ご利用人数別料金</t>
  </si>
  <si>
    <t>〒599-0301　泉南郡岬町淡輪6190番地</t>
  </si>
  <si>
    <r>
      <rPr>
        <sz val="12"/>
        <rFont val="游ゴシック"/>
        <family val="3"/>
      </rPr>
      <t>青少年海洋センター</t>
    </r>
    <r>
      <rPr>
        <sz val="11"/>
        <rFont val="游ゴシック"/>
        <family val="3"/>
      </rPr>
      <t xml:space="preserve">
（ファミリー棟・マリンロッジ海風館）</t>
    </r>
  </si>
  <si>
    <r>
      <t>■大阪府の予算</t>
    </r>
    <r>
      <rPr>
        <sz val="9"/>
        <color indexed="8"/>
        <rFont val="ＭＳ Ｐゴシック"/>
        <family val="3"/>
      </rPr>
      <t>　　</t>
    </r>
    <r>
      <rPr>
        <u val="single"/>
        <sz val="9"/>
        <color indexed="8"/>
        <rFont val="ＭＳ Ｐゴシック"/>
        <family val="3"/>
      </rPr>
      <t>※青少年海洋センター分を含む</t>
    </r>
  </si>
  <si>
    <r>
      <t>行政コスト計算書</t>
    </r>
    <r>
      <rPr>
        <sz val="9"/>
        <color indexed="8"/>
        <rFont val="ＭＳ Ｐゴシック"/>
        <family val="3"/>
      </rPr>
      <t>　　※青少年海洋センター分を含む</t>
    </r>
  </si>
  <si>
    <r>
      <t>貸借対照表</t>
    </r>
    <r>
      <rPr>
        <b/>
        <sz val="11"/>
        <color indexed="8"/>
        <rFont val="ＭＳ Ｐゴシック"/>
        <family val="3"/>
      </rPr>
      <t>　　</t>
    </r>
    <r>
      <rPr>
        <u val="single"/>
        <sz val="9"/>
        <color indexed="8"/>
        <rFont val="ＭＳ Ｐゴシック"/>
        <family val="3"/>
      </rPr>
      <t>※青少年海洋センター分を含む</t>
    </r>
  </si>
  <si>
    <t>令和4年度</t>
  </si>
  <si>
    <t>令和5年度</t>
  </si>
  <si>
    <t>令和5年度</t>
  </si>
  <si>
    <t>令和元年度</t>
  </si>
  <si>
    <t>１．施設の概要（令和5年4月1日時点）</t>
  </si>
  <si>
    <r>
      <t>【R</t>
    </r>
    <r>
      <rPr>
        <sz val="11"/>
        <rFont val="游ゴシック"/>
        <family val="3"/>
      </rPr>
      <t>5】指定管理者：ソーシャルリゾートみさき　（指定期間：R4.4.1～R9.3.31）
（【R4】同上）</t>
    </r>
  </si>
  <si>
    <r>
      <t>令和2年11月より休館してい</t>
    </r>
    <r>
      <rPr>
        <sz val="11"/>
        <rFont val="游ゴシック"/>
        <family val="3"/>
      </rPr>
      <t>るため、</t>
    </r>
    <r>
      <rPr>
        <sz val="11"/>
        <rFont val="游ゴシック"/>
        <family val="3"/>
      </rPr>
      <t xml:space="preserve">令和3年度の法人の収支情報については記載していません。
</t>
    </r>
    <r>
      <rPr>
        <sz val="11"/>
        <rFont val="游ゴシック"/>
        <family val="3"/>
      </rPr>
      <t>また、令和4年度から新指定管理者による管理運営が開始しましたが、開館に当たって必要な改修等を行うため引き続き休館しており、令和4年度の法人の収支情報は通常運営時とは異なります。</t>
    </r>
  </si>
  <si>
    <r>
      <t>平成6年7月23日　（R</t>
    </r>
    <r>
      <rPr>
        <sz val="11"/>
        <rFont val="游ゴシック"/>
        <family val="3"/>
      </rPr>
      <t>5.4.1現在経過年数　28年）</t>
    </r>
  </si>
  <si>
    <t>２．料金体系（令和5年4月1日時点）</t>
  </si>
  <si>
    <t>※下記は令和2年度当時の利用料金設定。現在は臨時休館中につき利用料金未設定。</t>
  </si>
  <si>
    <t>導入済み：平成12年4月1日より　　（利用料金の詳細はこちら）</t>
  </si>
  <si>
    <t>令和2年度~令和4年度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</si>
</sst>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#,##0.00_);[Red]\(#,##0.00\)"/>
    <numFmt numFmtId="179" formatCode="0.00_);[Red]\(0.00\)"/>
    <numFmt numFmtId="180" formatCode="0.0%"/>
    <numFmt numFmtId="181" formatCode="#,##0&quot;人&quot;"/>
    <numFmt numFmtId="182" formatCode="0.0"/>
    <numFmt numFmtId="183" formatCode="@&quot;決算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&quot;億円&quot;"/>
    <numFmt numFmtId="189" formatCode="#,##0_ &quot;人&quot;"/>
    <numFmt numFmtId="190" formatCode="#,##0_ &quot;％&quot;"/>
    <numFmt numFmtId="191" formatCode="#,##0.0_ &quot;億円&quot;"/>
    <numFmt numFmtId="192" formatCode="#,##0.00_ &quot;億円&quot;"/>
    <numFmt numFmtId="193" formatCode="#,##0.000_ &quot;億円&quot;"/>
    <numFmt numFmtId="194" formatCode="#,##0;&quot;▲ &quot;#,##0"/>
    <numFmt numFmtId="195" formatCode="#,##0.0;[Red]\-#,##0.0"/>
    <numFmt numFmtId="196" formatCode="#,##0,;&quot;▲ &quot;#,##0,"/>
    <numFmt numFmtId="197" formatCode="#,##0&quot;円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##,##0_ &quot;％&quot;"/>
    <numFmt numFmtId="202" formatCode="#,###,#00_ &quot;％&quot;"/>
    <numFmt numFmtId="203" formatCode="###,#00_ &quot;％&quot;"/>
    <numFmt numFmtId="204" formatCode="#,###,##0_ &quot;％&quot;"/>
    <numFmt numFmtId="205" formatCode="##,##0_ &quot;％&quot;"/>
    <numFmt numFmtId="206" formatCode="#,##0.0_ "/>
    <numFmt numFmtId="207" formatCode="#,##0;&quot;△ &quot;#,##0"/>
    <numFmt numFmtId="208" formatCode="#,##0,;&quot;▲ &quot;#,##0"/>
    <numFmt numFmtId="209" formatCode="\(#,##0\)_);\(#,##0\)"/>
    <numFmt numFmtId="210" formatCode="#,##0,"/>
    <numFmt numFmtId="211" formatCode="#,##0;&quot;▲ &quot;#,##0,"/>
  </numFmts>
  <fonts count="8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游ゴシック"/>
      <family val="3"/>
    </font>
    <font>
      <b/>
      <sz val="12"/>
      <name val="游ゴシック"/>
      <family val="3"/>
    </font>
    <font>
      <b/>
      <sz val="11"/>
      <color indexed="8"/>
      <name val="HG丸ｺﾞｼｯｸM-PRO"/>
      <family val="3"/>
    </font>
    <font>
      <b/>
      <sz val="12"/>
      <name val="HG丸ｺﾞｼｯｸM-PRO"/>
      <family val="3"/>
    </font>
    <font>
      <sz val="9"/>
      <color indexed="8"/>
      <name val="ＭＳ Ｐゴシック"/>
      <family val="3"/>
    </font>
    <font>
      <u val="single"/>
      <sz val="9"/>
      <color indexed="8"/>
      <name val="ＭＳ Ｐゴシック"/>
      <family val="3"/>
    </font>
    <font>
      <u val="single"/>
      <sz val="11"/>
      <color indexed="12"/>
      <name val="游ゴシック"/>
      <family val="3"/>
    </font>
    <font>
      <sz val="11"/>
      <name val="游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sz val="12"/>
      <name val="游ゴシック"/>
      <family val="3"/>
    </font>
    <font>
      <b/>
      <sz val="11"/>
      <color indexed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游ゴシック"/>
      <family val="3"/>
    </font>
    <font>
      <sz val="9"/>
      <color indexed="8"/>
      <name val="游ゴシック"/>
      <family val="3"/>
    </font>
    <font>
      <b/>
      <sz val="9"/>
      <color indexed="8"/>
      <name val="游ゴシック"/>
      <family val="3"/>
    </font>
    <font>
      <sz val="11"/>
      <color indexed="8"/>
      <name val="ＭＳ Ｐゴシック"/>
      <family val="3"/>
    </font>
    <font>
      <sz val="10"/>
      <color indexed="8"/>
      <name val="游ゴシック"/>
      <family val="3"/>
    </font>
    <font>
      <b/>
      <sz val="11"/>
      <name val="游ゴシック"/>
      <family val="3"/>
    </font>
    <font>
      <sz val="8"/>
      <color indexed="8"/>
      <name val="游ゴシック"/>
      <family val="3"/>
    </font>
    <font>
      <sz val="8"/>
      <name val="游ゴシック"/>
      <family val="3"/>
    </font>
    <font>
      <b/>
      <sz val="10"/>
      <color indexed="8"/>
      <name val="游ゴシック"/>
      <family val="3"/>
    </font>
    <font>
      <b/>
      <i/>
      <sz val="10"/>
      <name val="游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10"/>
      <color theme="1"/>
      <name val="Calibri"/>
      <family val="3"/>
    </font>
    <font>
      <b/>
      <sz val="11"/>
      <name val="Calibri"/>
      <family val="3"/>
    </font>
    <font>
      <sz val="8"/>
      <color theme="1"/>
      <name val="Calibri"/>
      <family val="3"/>
    </font>
    <font>
      <u val="single"/>
      <sz val="11"/>
      <color rgb="FF0000FF"/>
      <name val="游ゴシック"/>
      <family val="3"/>
    </font>
    <font>
      <u val="single"/>
      <sz val="11"/>
      <color indexed="12"/>
      <name val="Calibri"/>
      <family val="3"/>
    </font>
    <font>
      <sz val="8"/>
      <name val="Calibri"/>
      <family val="3"/>
    </font>
    <font>
      <b/>
      <i/>
      <sz val="10"/>
      <name val="Calibri"/>
      <family val="3"/>
    </font>
    <font>
      <b/>
      <sz val="10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446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18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67" fillId="0" borderId="0" xfId="0" applyFont="1" applyAlignment="1">
      <alignment/>
    </xf>
    <xf numFmtId="181" fontId="0" fillId="0" borderId="10" xfId="0" applyNumberFormat="1" applyFont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96" fontId="0" fillId="0" borderId="0" xfId="50" applyNumberFormat="1" applyFont="1" applyAlignment="1">
      <alignment vertical="center"/>
    </xf>
    <xf numFmtId="0" fontId="0" fillId="0" borderId="0" xfId="0" applyAlignment="1">
      <alignment vertical="center"/>
    </xf>
    <xf numFmtId="194" fontId="0" fillId="0" borderId="0" xfId="50" applyNumberFormat="1" applyFont="1" applyAlignment="1">
      <alignment horizontal="left" vertical="center"/>
    </xf>
    <xf numFmtId="196" fontId="0" fillId="0" borderId="0" xfId="50" applyNumberFormat="1" applyFont="1" applyAlignment="1">
      <alignment horizontal="left" vertical="center"/>
    </xf>
    <xf numFmtId="194" fontId="61" fillId="33" borderId="13" xfId="50" applyNumberFormat="1" applyFont="1" applyFill="1" applyBorder="1" applyAlignment="1">
      <alignment horizontal="center" vertical="center"/>
    </xf>
    <xf numFmtId="196" fontId="61" fillId="33" borderId="13" xfId="5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shrinkToFit="1"/>
    </xf>
    <xf numFmtId="0" fontId="61" fillId="33" borderId="14" xfId="0" applyFont="1" applyFill="1" applyBorder="1" applyAlignment="1">
      <alignment shrinkToFit="1"/>
    </xf>
    <xf numFmtId="0" fontId="61" fillId="33" borderId="15" xfId="0" applyFont="1" applyFill="1" applyBorder="1" applyAlignment="1">
      <alignment shrinkToFit="1"/>
    </xf>
    <xf numFmtId="0" fontId="61" fillId="33" borderId="0" xfId="0" applyFont="1" applyFill="1" applyAlignment="1">
      <alignment shrinkToFit="1"/>
    </xf>
    <xf numFmtId="0" fontId="61" fillId="33" borderId="13" xfId="0" applyFont="1" applyFill="1" applyBorder="1" applyAlignment="1">
      <alignment horizontal="center" vertical="center" shrinkToFit="1"/>
    </xf>
    <xf numFmtId="0" fontId="61" fillId="33" borderId="0" xfId="0" applyFont="1" applyFill="1" applyAlignment="1">
      <alignment/>
    </xf>
    <xf numFmtId="0" fontId="61" fillId="33" borderId="14" xfId="0" applyFont="1" applyFill="1" applyBorder="1" applyAlignment="1">
      <alignment/>
    </xf>
    <xf numFmtId="0" fontId="61" fillId="33" borderId="11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61" fillId="33" borderId="12" xfId="0" applyFont="1" applyFill="1" applyBorder="1" applyAlignment="1">
      <alignment/>
    </xf>
    <xf numFmtId="176" fontId="61" fillId="34" borderId="16" xfId="52" applyNumberFormat="1" applyFont="1" applyFill="1" applyBorder="1" applyAlignment="1">
      <alignment vertical="center"/>
    </xf>
    <xf numFmtId="176" fontId="61" fillId="34" borderId="13" xfId="52" applyNumberFormat="1" applyFont="1" applyFill="1" applyBorder="1" applyAlignment="1">
      <alignment vertical="center"/>
    </xf>
    <xf numFmtId="176" fontId="61" fillId="34" borderId="17" xfId="52" applyNumberFormat="1" applyFont="1" applyFill="1" applyBorder="1" applyAlignment="1">
      <alignment vertical="center" textRotation="255" wrapText="1"/>
    </xf>
    <xf numFmtId="194" fontId="0" fillId="0" borderId="18" xfId="50" applyNumberFormat="1" applyFont="1" applyBorder="1" applyAlignment="1">
      <alignment vertical="center"/>
    </xf>
    <xf numFmtId="196" fontId="0" fillId="0" borderId="13" xfId="50" applyNumberFormat="1" applyFont="1" applyBorder="1" applyAlignment="1">
      <alignment vertical="center"/>
    </xf>
    <xf numFmtId="196" fontId="0" fillId="0" borderId="18" xfId="50" applyNumberFormat="1" applyFont="1" applyBorder="1" applyAlignment="1">
      <alignment vertical="center"/>
    </xf>
    <xf numFmtId="194" fontId="0" fillId="0" borderId="16" xfId="50" applyNumberFormat="1" applyFont="1" applyBorder="1" applyAlignment="1">
      <alignment vertical="center"/>
    </xf>
    <xf numFmtId="0" fontId="68" fillId="0" borderId="0" xfId="0" applyFont="1" applyAlignment="1">
      <alignment/>
    </xf>
    <xf numFmtId="0" fontId="61" fillId="34" borderId="10" xfId="0" applyFont="1" applyFill="1" applyBorder="1" applyAlignment="1">
      <alignment vertical="center"/>
    </xf>
    <xf numFmtId="0" fontId="61" fillId="34" borderId="11" xfId="0" applyFont="1" applyFill="1" applyBorder="1" applyAlignment="1">
      <alignment vertical="center"/>
    </xf>
    <xf numFmtId="0" fontId="61" fillId="33" borderId="19" xfId="0" applyFont="1" applyFill="1" applyBorder="1" applyAlignment="1">
      <alignment vertical="center" shrinkToFit="1"/>
    </xf>
    <xf numFmtId="0" fontId="61" fillId="33" borderId="17" xfId="0" applyFont="1" applyFill="1" applyBorder="1" applyAlignment="1">
      <alignment vertical="center" shrinkToFit="1"/>
    </xf>
    <xf numFmtId="0" fontId="61" fillId="33" borderId="20" xfId="0" applyFont="1" applyFill="1" applyBorder="1" applyAlignment="1">
      <alignment vertical="center" shrinkToFit="1"/>
    </xf>
    <xf numFmtId="0" fontId="61" fillId="33" borderId="10" xfId="0" applyFont="1" applyFill="1" applyBorder="1" applyAlignment="1">
      <alignment vertical="center" shrinkToFit="1"/>
    </xf>
    <xf numFmtId="0" fontId="61" fillId="33" borderId="11" xfId="0" applyFont="1" applyFill="1" applyBorder="1" applyAlignment="1">
      <alignment vertical="center" shrinkToFit="1"/>
    </xf>
    <xf numFmtId="0" fontId="61" fillId="33" borderId="16" xfId="0" applyFont="1" applyFill="1" applyBorder="1" applyAlignment="1">
      <alignment vertical="center" shrinkToFit="1"/>
    </xf>
    <xf numFmtId="181" fontId="69" fillId="35" borderId="10" xfId="0" applyNumberFormat="1" applyFont="1" applyFill="1" applyBorder="1" applyAlignment="1">
      <alignment vertical="center"/>
    </xf>
    <xf numFmtId="0" fontId="61" fillId="33" borderId="10" xfId="0" applyFont="1" applyFill="1" applyBorder="1" applyAlignment="1">
      <alignment vertical="center"/>
    </xf>
    <xf numFmtId="194" fontId="61" fillId="8" borderId="13" xfId="50" applyNumberFormat="1" applyFont="1" applyFill="1" applyBorder="1" applyAlignment="1">
      <alignment vertical="center"/>
    </xf>
    <xf numFmtId="196" fontId="61" fillId="8" borderId="13" xfId="50" applyNumberFormat="1" applyFont="1" applyFill="1" applyBorder="1" applyAlignment="1">
      <alignment vertical="center"/>
    </xf>
    <xf numFmtId="196" fontId="61" fillId="8" borderId="16" xfId="50" applyNumberFormat="1" applyFont="1" applyFill="1" applyBorder="1" applyAlignment="1">
      <alignment vertical="center"/>
    </xf>
    <xf numFmtId="194" fontId="61" fillId="8" borderId="18" xfId="50" applyNumberFormat="1" applyFont="1" applyFill="1" applyBorder="1" applyAlignment="1">
      <alignment vertical="center"/>
    </xf>
    <xf numFmtId="176" fontId="61" fillId="34" borderId="13" xfId="0" applyNumberFormat="1" applyFont="1" applyFill="1" applyBorder="1" applyAlignment="1">
      <alignment horizontal="left" vertical="center" shrinkToFit="1"/>
    </xf>
    <xf numFmtId="176" fontId="61" fillId="34" borderId="18" xfId="0" applyNumberFormat="1" applyFont="1" applyFill="1" applyBorder="1" applyAlignment="1">
      <alignment horizontal="left" vertical="center" shrinkToFit="1"/>
    </xf>
    <xf numFmtId="194" fontId="0" fillId="0" borderId="0" xfId="50" applyNumberFormat="1" applyFont="1" applyAlignment="1">
      <alignment horizontal="right" vertical="center"/>
    </xf>
    <xf numFmtId="9" fontId="61" fillId="0" borderId="0" xfId="42" applyFont="1" applyAlignment="1">
      <alignment/>
    </xf>
    <xf numFmtId="9" fontId="0" fillId="0" borderId="0" xfId="42" applyFont="1" applyAlignment="1">
      <alignment/>
    </xf>
    <xf numFmtId="196" fontId="70" fillId="0" borderId="21" xfId="50" applyNumberFormat="1" applyFont="1" applyBorder="1" applyAlignment="1">
      <alignment horizontal="center"/>
    </xf>
    <xf numFmtId="196" fontId="70" fillId="0" borderId="0" xfId="50" applyNumberFormat="1" applyFont="1" applyFill="1" applyBorder="1" applyAlignment="1">
      <alignment/>
    </xf>
    <xf numFmtId="176" fontId="61" fillId="34" borderId="16" xfId="0" applyNumberFormat="1" applyFont="1" applyFill="1" applyBorder="1" applyAlignment="1">
      <alignment horizontal="left" vertical="center" shrinkToFit="1"/>
    </xf>
    <xf numFmtId="0" fontId="71" fillId="0" borderId="0" xfId="0" applyFont="1" applyAlignment="1">
      <alignment vertical="center"/>
    </xf>
    <xf numFmtId="194" fontId="71" fillId="0" borderId="0" xfId="50" applyNumberFormat="1" applyFont="1" applyAlignment="1">
      <alignment horizontal="left" vertical="center"/>
    </xf>
    <xf numFmtId="194" fontId="71" fillId="0" borderId="0" xfId="50" applyNumberFormat="1" applyFont="1" applyAlignment="1">
      <alignment horizontal="right" vertical="center"/>
    </xf>
    <xf numFmtId="196" fontId="71" fillId="0" borderId="0" xfId="50" applyNumberFormat="1" applyFont="1" applyAlignment="1">
      <alignment horizontal="left" vertical="center"/>
    </xf>
    <xf numFmtId="196" fontId="71" fillId="0" borderId="0" xfId="50" applyNumberFormat="1" applyFont="1" applyAlignment="1">
      <alignment vertical="center"/>
    </xf>
    <xf numFmtId="0" fontId="71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67" fillId="0" borderId="0" xfId="0" applyFont="1" applyAlignment="1">
      <alignment/>
    </xf>
    <xf numFmtId="194" fontId="61" fillId="8" borderId="22" xfId="50" applyNumberFormat="1" applyFont="1" applyFill="1" applyBorder="1" applyAlignment="1">
      <alignment vertical="center"/>
    </xf>
    <xf numFmtId="194" fontId="61" fillId="8" borderId="23" xfId="50" applyNumberFormat="1" applyFont="1" applyFill="1" applyBorder="1" applyAlignment="1">
      <alignment vertical="center"/>
    </xf>
    <xf numFmtId="196" fontId="61" fillId="8" borderId="22" xfId="50" applyNumberFormat="1" applyFont="1" applyFill="1" applyBorder="1" applyAlignment="1">
      <alignment vertical="center"/>
    </xf>
    <xf numFmtId="196" fontId="61" fillId="8" borderId="24" xfId="50" applyNumberFormat="1" applyFont="1" applyFill="1" applyBorder="1" applyAlignment="1">
      <alignment vertical="center"/>
    </xf>
    <xf numFmtId="196" fontId="0" fillId="0" borderId="20" xfId="50" applyNumberFormat="1" applyFont="1" applyBorder="1" applyAlignment="1">
      <alignment vertical="center"/>
    </xf>
    <xf numFmtId="194" fontId="0" fillId="0" borderId="0" xfId="50" applyNumberFormat="1" applyFont="1" applyBorder="1" applyAlignment="1">
      <alignment vertical="center"/>
    </xf>
    <xf numFmtId="196" fontId="0" fillId="0" borderId="21" xfId="50" applyNumberFormat="1" applyFont="1" applyBorder="1" applyAlignment="1">
      <alignment/>
    </xf>
    <xf numFmtId="0" fontId="73" fillId="0" borderId="0" xfId="0" applyFont="1" applyAlignment="1">
      <alignment vertical="center"/>
    </xf>
    <xf numFmtId="194" fontId="0" fillId="0" borderId="13" xfId="50" applyNumberFormat="1" applyFont="1" applyBorder="1" applyAlignment="1">
      <alignment vertical="center"/>
    </xf>
    <xf numFmtId="0" fontId="74" fillId="0" borderId="0" xfId="63" applyFont="1" applyAlignment="1">
      <alignment vertical="center" wrapText="1"/>
      <protection/>
    </xf>
    <xf numFmtId="0" fontId="74" fillId="0" borderId="0" xfId="63" applyFont="1" applyAlignment="1">
      <alignment vertical="center"/>
      <protection/>
    </xf>
    <xf numFmtId="194" fontId="0" fillId="0" borderId="20" xfId="50" applyNumberFormat="1" applyFont="1" applyBorder="1" applyAlignment="1">
      <alignment vertical="center"/>
    </xf>
    <xf numFmtId="194" fontId="61" fillId="8" borderId="16" xfId="50" applyNumberFormat="1" applyFont="1" applyFill="1" applyBorder="1" applyAlignment="1">
      <alignment vertical="center"/>
    </xf>
    <xf numFmtId="194" fontId="61" fillId="8" borderId="24" xfId="50" applyNumberFormat="1" applyFont="1" applyFill="1" applyBorder="1" applyAlignment="1">
      <alignment vertical="center"/>
    </xf>
    <xf numFmtId="181" fontId="0" fillId="0" borderId="13" xfId="0" applyNumberFormat="1" applyFont="1" applyBorder="1" applyAlignment="1">
      <alignment vertical="center"/>
    </xf>
    <xf numFmtId="194" fontId="0" fillId="0" borderId="13" xfId="50" applyNumberFormat="1" applyFont="1" applyBorder="1" applyAlignment="1">
      <alignment vertical="center"/>
    </xf>
    <xf numFmtId="194" fontId="0" fillId="0" borderId="0" xfId="42" applyNumberFormat="1" applyFont="1" applyBorder="1" applyAlignment="1">
      <alignment/>
    </xf>
    <xf numFmtId="196" fontId="0" fillId="0" borderId="0" xfId="42" applyNumberFormat="1" applyFont="1" applyBorder="1" applyAlignment="1">
      <alignment/>
    </xf>
    <xf numFmtId="176" fontId="71" fillId="0" borderId="10" xfId="63" applyNumberFormat="1" applyFont="1" applyBorder="1" applyAlignment="1">
      <alignment horizontal="left" vertical="center"/>
      <protection/>
    </xf>
    <xf numFmtId="0" fontId="71" fillId="0" borderId="11" xfId="63" applyFont="1" applyBorder="1" applyAlignment="1">
      <alignment horizontal="center" vertical="center"/>
      <protection/>
    </xf>
    <xf numFmtId="180" fontId="0" fillId="0" borderId="11" xfId="63" applyNumberFormat="1" applyFont="1" applyBorder="1" applyAlignment="1">
      <alignment vertical="center"/>
      <protection/>
    </xf>
    <xf numFmtId="0" fontId="0" fillId="0" borderId="11" xfId="63" applyFont="1" applyBorder="1" applyAlignment="1">
      <alignment vertical="center"/>
      <protection/>
    </xf>
    <xf numFmtId="0" fontId="0" fillId="0" borderId="0" xfId="63" applyFont="1" applyAlignment="1">
      <alignment horizontal="center" vertical="center" wrapText="1"/>
      <protection/>
    </xf>
    <xf numFmtId="0" fontId="0" fillId="0" borderId="25" xfId="63" applyFont="1" applyBorder="1" applyAlignment="1">
      <alignment horizontal="center" vertical="center" wrapText="1"/>
      <protection/>
    </xf>
    <xf numFmtId="0" fontId="0" fillId="0" borderId="12" xfId="63" applyFont="1" applyBorder="1" applyAlignment="1">
      <alignment horizontal="right" vertical="center"/>
      <protection/>
    </xf>
    <xf numFmtId="0" fontId="75" fillId="0" borderId="12" xfId="63" applyFont="1" applyBorder="1" applyAlignment="1">
      <alignment horizontal="right" vertical="center"/>
      <protection/>
    </xf>
    <xf numFmtId="0" fontId="68" fillId="0" borderId="21" xfId="0" applyFont="1" applyBorder="1" applyAlignment="1">
      <alignment/>
    </xf>
    <xf numFmtId="0" fontId="61" fillId="0" borderId="0" xfId="0" applyFont="1" applyBorder="1" applyAlignment="1">
      <alignment/>
    </xf>
    <xf numFmtId="196" fontId="76" fillId="0" borderId="0" xfId="50" applyNumberFormat="1" applyFont="1" applyAlignment="1">
      <alignment horizontal="right"/>
    </xf>
    <xf numFmtId="197" fontId="61" fillId="8" borderId="13" xfId="50" applyNumberFormat="1" applyFont="1" applyFill="1" applyBorder="1" applyAlignment="1">
      <alignment vertical="center"/>
    </xf>
    <xf numFmtId="181" fontId="71" fillId="0" borderId="0" xfId="50" applyNumberFormat="1" applyFont="1" applyAlignment="1">
      <alignment horizontal="left" vertical="center"/>
    </xf>
    <xf numFmtId="197" fontId="61" fillId="8" borderId="13" xfId="50" applyNumberFormat="1" applyFont="1" applyFill="1" applyBorder="1" applyAlignment="1">
      <alignment horizontal="right" vertical="center"/>
    </xf>
    <xf numFmtId="0" fontId="74" fillId="0" borderId="0" xfId="63" applyFont="1" applyBorder="1" applyAlignment="1">
      <alignment vertical="center" wrapText="1"/>
      <protection/>
    </xf>
    <xf numFmtId="0" fontId="75" fillId="36" borderId="0" xfId="63" applyFont="1" applyFill="1" applyAlignment="1">
      <alignment vertical="center" wrapText="1"/>
      <protection/>
    </xf>
    <xf numFmtId="0" fontId="75" fillId="36" borderId="25" xfId="63" applyFont="1" applyFill="1" applyBorder="1" applyAlignment="1">
      <alignment vertical="center" wrapText="1"/>
      <protection/>
    </xf>
    <xf numFmtId="0" fontId="74" fillId="36" borderId="0" xfId="63" applyFont="1" applyFill="1" applyAlignment="1">
      <alignment vertical="center" wrapText="1"/>
      <protection/>
    </xf>
    <xf numFmtId="194" fontId="75" fillId="0" borderId="13" xfId="50" applyNumberFormat="1" applyFont="1" applyBorder="1" applyAlignment="1">
      <alignment vertical="center"/>
    </xf>
    <xf numFmtId="194" fontId="75" fillId="0" borderId="18" xfId="50" applyNumberFormat="1" applyFont="1" applyBorder="1" applyAlignment="1">
      <alignment vertical="center"/>
    </xf>
    <xf numFmtId="194" fontId="77" fillId="8" borderId="22" xfId="50" applyNumberFormat="1" applyFont="1" applyFill="1" applyBorder="1" applyAlignment="1">
      <alignment vertical="center"/>
    </xf>
    <xf numFmtId="194" fontId="77" fillId="8" borderId="26" xfId="50" applyNumberFormat="1" applyFont="1" applyFill="1" applyBorder="1" applyAlignment="1">
      <alignment vertical="center"/>
    </xf>
    <xf numFmtId="194" fontId="75" fillId="0" borderId="16" xfId="50" applyNumberFormat="1" applyFont="1" applyBorder="1" applyAlignment="1">
      <alignment vertical="center"/>
    </xf>
    <xf numFmtId="194" fontId="77" fillId="8" borderId="13" xfId="50" applyNumberFormat="1" applyFont="1" applyFill="1" applyBorder="1" applyAlignment="1">
      <alignment vertical="center"/>
    </xf>
    <xf numFmtId="194" fontId="77" fillId="8" borderId="23" xfId="50" applyNumberFormat="1" applyFont="1" applyFill="1" applyBorder="1" applyAlignment="1">
      <alignment vertical="center"/>
    </xf>
    <xf numFmtId="194" fontId="77" fillId="8" borderId="27" xfId="50" applyNumberFormat="1" applyFont="1" applyFill="1" applyBorder="1" applyAlignment="1">
      <alignment vertical="center"/>
    </xf>
    <xf numFmtId="194" fontId="75" fillId="0" borderId="0" xfId="50" applyNumberFormat="1" applyFont="1" applyBorder="1" applyAlignment="1">
      <alignment vertical="center"/>
    </xf>
    <xf numFmtId="181" fontId="75" fillId="0" borderId="13" xfId="0" applyNumberFormat="1" applyFont="1" applyFill="1" applyBorder="1" applyAlignment="1">
      <alignment vertical="center"/>
    </xf>
    <xf numFmtId="196" fontId="78" fillId="0" borderId="0" xfId="50" applyNumberFormat="1" applyFont="1" applyAlignment="1">
      <alignment horizontal="right"/>
    </xf>
    <xf numFmtId="0" fontId="8" fillId="0" borderId="0" xfId="0" applyFont="1" applyFill="1" applyBorder="1" applyAlignment="1">
      <alignment/>
    </xf>
    <xf numFmtId="196" fontId="77" fillId="8" borderId="13" xfId="50" applyNumberFormat="1" applyFont="1" applyFill="1" applyBorder="1" applyAlignment="1">
      <alignment vertical="center"/>
    </xf>
    <xf numFmtId="196" fontId="77" fillId="8" borderId="26" xfId="50" applyNumberFormat="1" applyFont="1" applyFill="1" applyBorder="1" applyAlignment="1">
      <alignment vertical="center"/>
    </xf>
    <xf numFmtId="196" fontId="77" fillId="8" borderId="16" xfId="50" applyNumberFormat="1" applyFont="1" applyFill="1" applyBorder="1" applyAlignment="1">
      <alignment vertical="center"/>
    </xf>
    <xf numFmtId="196" fontId="75" fillId="0" borderId="0" xfId="50" applyNumberFormat="1" applyFont="1" applyBorder="1" applyAlignment="1">
      <alignment vertical="center"/>
    </xf>
    <xf numFmtId="197" fontId="77" fillId="8" borderId="13" xfId="50" applyNumberFormat="1" applyFont="1" applyFill="1" applyBorder="1" applyAlignment="1">
      <alignment vertical="center"/>
    </xf>
    <xf numFmtId="196" fontId="75" fillId="0" borderId="0" xfId="50" applyNumberFormat="1" applyFont="1" applyBorder="1" applyAlignment="1">
      <alignment/>
    </xf>
    <xf numFmtId="196" fontId="77" fillId="33" borderId="13" xfId="50" applyNumberFormat="1" applyFont="1" applyFill="1" applyBorder="1" applyAlignment="1">
      <alignment horizontal="center" vertical="center"/>
    </xf>
    <xf numFmtId="196" fontId="75" fillId="0" borderId="0" xfId="42" applyNumberFormat="1" applyFont="1" applyBorder="1" applyAlignment="1">
      <alignment/>
    </xf>
    <xf numFmtId="0" fontId="61" fillId="0" borderId="21" xfId="0" applyFont="1" applyBorder="1" applyAlignment="1">
      <alignment/>
    </xf>
    <xf numFmtId="0" fontId="75" fillId="0" borderId="10" xfId="0" applyFont="1" applyFill="1" applyBorder="1" applyAlignment="1">
      <alignment vertical="center"/>
    </xf>
    <xf numFmtId="196" fontId="75" fillId="0" borderId="13" xfId="50" applyNumberFormat="1" applyFont="1" applyBorder="1" applyAlignment="1">
      <alignment vertical="center"/>
    </xf>
    <xf numFmtId="196" fontId="75" fillId="0" borderId="18" xfId="50" applyNumberFormat="1" applyFont="1" applyBorder="1" applyAlignment="1">
      <alignment vertical="center"/>
    </xf>
    <xf numFmtId="196" fontId="75" fillId="0" borderId="20" xfId="50" applyNumberFormat="1" applyFont="1" applyBorder="1" applyAlignment="1">
      <alignment vertical="center"/>
    </xf>
    <xf numFmtId="197" fontId="77" fillId="8" borderId="28" xfId="50" applyNumberFormat="1" applyFont="1" applyFill="1" applyBorder="1" applyAlignment="1">
      <alignment horizontal="right" vertical="center"/>
    </xf>
    <xf numFmtId="194" fontId="77" fillId="8" borderId="29" xfId="50" applyNumberFormat="1" applyFont="1" applyFill="1" applyBorder="1" applyAlignment="1">
      <alignment vertical="center"/>
    </xf>
    <xf numFmtId="194" fontId="77" fillId="8" borderId="30" xfId="50" applyNumberFormat="1" applyFont="1" applyFill="1" applyBorder="1" applyAlignment="1">
      <alignment vertical="center"/>
    </xf>
    <xf numFmtId="196" fontId="75" fillId="0" borderId="28" xfId="50" applyNumberFormat="1" applyFont="1" applyBorder="1" applyAlignment="1">
      <alignment vertical="center"/>
    </xf>
    <xf numFmtId="196" fontId="77" fillId="8" borderId="28" xfId="50" applyNumberFormat="1" applyFont="1" applyFill="1" applyBorder="1" applyAlignment="1">
      <alignment vertical="center"/>
    </xf>
    <xf numFmtId="196" fontId="77" fillId="8" borderId="29" xfId="50" applyNumberFormat="1" applyFont="1" applyFill="1" applyBorder="1" applyAlignment="1">
      <alignment vertical="center"/>
    </xf>
    <xf numFmtId="196" fontId="75" fillId="0" borderId="31" xfId="50" applyNumberFormat="1" applyFont="1" applyBorder="1" applyAlignment="1">
      <alignment vertical="center"/>
    </xf>
    <xf numFmtId="196" fontId="75" fillId="0" borderId="32" xfId="50" applyNumberFormat="1" applyFont="1" applyBorder="1" applyAlignment="1">
      <alignment vertical="center"/>
    </xf>
    <xf numFmtId="176" fontId="61" fillId="33" borderId="33" xfId="0" applyNumberFormat="1" applyFont="1" applyFill="1" applyBorder="1" applyAlignment="1">
      <alignment vertical="center"/>
    </xf>
    <xf numFmtId="0" fontId="61" fillId="33" borderId="34" xfId="0" applyFont="1" applyFill="1" applyBorder="1" applyAlignment="1">
      <alignment/>
    </xf>
    <xf numFmtId="0" fontId="61" fillId="33" borderId="24" xfId="0" applyFont="1" applyFill="1" applyBorder="1" applyAlignment="1">
      <alignment/>
    </xf>
    <xf numFmtId="196" fontId="0" fillId="0" borderId="28" xfId="50" applyNumberFormat="1" applyFont="1" applyBorder="1" applyAlignment="1">
      <alignment vertical="center"/>
    </xf>
    <xf numFmtId="196" fontId="61" fillId="8" borderId="28" xfId="50" applyNumberFormat="1" applyFont="1" applyFill="1" applyBorder="1" applyAlignment="1">
      <alignment vertical="center"/>
    </xf>
    <xf numFmtId="196" fontId="61" fillId="8" borderId="31" xfId="50" applyNumberFormat="1" applyFont="1" applyFill="1" applyBorder="1" applyAlignment="1">
      <alignment vertical="center"/>
    </xf>
    <xf numFmtId="196" fontId="77" fillId="8" borderId="35" xfId="50" applyNumberFormat="1" applyFont="1" applyFill="1" applyBorder="1" applyAlignment="1">
      <alignment vertical="center"/>
    </xf>
    <xf numFmtId="196" fontId="77" fillId="8" borderId="18" xfId="50" applyNumberFormat="1" applyFont="1" applyFill="1" applyBorder="1" applyAlignment="1">
      <alignment vertical="center"/>
    </xf>
    <xf numFmtId="196" fontId="75" fillId="0" borderId="16" xfId="50" applyNumberFormat="1" applyFont="1" applyBorder="1" applyAlignment="1">
      <alignment vertical="center"/>
    </xf>
    <xf numFmtId="0" fontId="77" fillId="33" borderId="13" xfId="0" applyFont="1" applyFill="1" applyBorder="1" applyAlignment="1">
      <alignment horizontal="center" vertical="center" shrinkToFit="1"/>
    </xf>
    <xf numFmtId="181" fontId="69" fillId="35" borderId="13" xfId="0" applyNumberFormat="1" applyFont="1" applyFill="1" applyBorder="1" applyAlignment="1">
      <alignment vertical="center"/>
    </xf>
    <xf numFmtId="0" fontId="75" fillId="36" borderId="25" xfId="63" applyFont="1" applyFill="1" applyBorder="1" applyAlignment="1">
      <alignment vertical="center" wrapText="1"/>
      <protection/>
    </xf>
    <xf numFmtId="196" fontId="0" fillId="0" borderId="0" xfId="50" applyNumberFormat="1" applyFont="1" applyBorder="1" applyAlignment="1">
      <alignment vertical="center"/>
    </xf>
    <xf numFmtId="196" fontId="71" fillId="0" borderId="0" xfId="50" applyNumberFormat="1" applyFont="1" applyBorder="1" applyAlignment="1">
      <alignment vertical="center"/>
    </xf>
    <xf numFmtId="196" fontId="0" fillId="0" borderId="0" xfId="50" applyNumberFormat="1" applyFont="1" applyBorder="1" applyAlignment="1">
      <alignment/>
    </xf>
    <xf numFmtId="196" fontId="78" fillId="0" borderId="0" xfId="50" applyNumberFormat="1" applyFont="1" applyBorder="1" applyAlignment="1">
      <alignment horizontal="right"/>
    </xf>
    <xf numFmtId="0" fontId="75" fillId="36" borderId="0" xfId="63" applyFont="1" applyFill="1" applyBorder="1" applyAlignment="1">
      <alignment vertical="center" wrapText="1"/>
      <protection/>
    </xf>
    <xf numFmtId="176" fontId="75" fillId="0" borderId="13" xfId="63" applyNumberFormat="1" applyFont="1" applyBorder="1" applyAlignment="1">
      <alignment horizontal="center" vertical="center" wrapText="1"/>
      <protection/>
    </xf>
    <xf numFmtId="0" fontId="75" fillId="0" borderId="13" xfId="63" applyFont="1" applyBorder="1" applyAlignment="1">
      <alignment horizontal="center" vertical="center" shrinkToFit="1"/>
      <protection/>
    </xf>
    <xf numFmtId="0" fontId="75" fillId="0" borderId="13" xfId="63" applyFont="1" applyBorder="1" applyAlignment="1">
      <alignment horizontal="center" vertical="center" wrapText="1"/>
      <protection/>
    </xf>
    <xf numFmtId="0" fontId="75" fillId="0" borderId="15" xfId="63" applyFont="1" applyBorder="1" applyAlignment="1">
      <alignment vertical="top" wrapText="1"/>
      <protection/>
    </xf>
    <xf numFmtId="0" fontId="75" fillId="0" borderId="21" xfId="63" applyFont="1" applyBorder="1" applyAlignment="1">
      <alignment vertical="top" wrapText="1"/>
      <protection/>
    </xf>
    <xf numFmtId="0" fontId="75" fillId="0" borderId="36" xfId="63" applyFont="1" applyBorder="1" applyAlignment="1">
      <alignment vertical="top" wrapText="1"/>
      <protection/>
    </xf>
    <xf numFmtId="176" fontId="75" fillId="37" borderId="13" xfId="63" applyNumberFormat="1" applyFont="1" applyFill="1" applyBorder="1" applyAlignment="1">
      <alignment horizontal="center" vertical="center" wrapText="1"/>
      <protection/>
    </xf>
    <xf numFmtId="0" fontId="75" fillId="36" borderId="14" xfId="63" applyFont="1" applyFill="1" applyBorder="1" applyAlignment="1">
      <alignment vertical="center" wrapText="1"/>
      <protection/>
    </xf>
    <xf numFmtId="0" fontId="75" fillId="36" borderId="0" xfId="63" applyFont="1" applyFill="1" applyAlignment="1">
      <alignment vertical="center" wrapText="1"/>
      <protection/>
    </xf>
    <xf numFmtId="0" fontId="75" fillId="36" borderId="25" xfId="63" applyFont="1" applyFill="1" applyBorder="1" applyAlignment="1">
      <alignment vertical="center" wrapText="1"/>
      <protection/>
    </xf>
    <xf numFmtId="0" fontId="61" fillId="34" borderId="13" xfId="63" applyFont="1" applyFill="1" applyBorder="1" applyAlignment="1">
      <alignment vertical="center" wrapText="1"/>
      <protection/>
    </xf>
    <xf numFmtId="0" fontId="7" fillId="0" borderId="10" xfId="44" applyBorder="1" applyAlignment="1" applyProtection="1">
      <alignment vertical="center" wrapText="1"/>
      <protection/>
    </xf>
    <xf numFmtId="0" fontId="7" fillId="0" borderId="11" xfId="44" applyBorder="1" applyAlignment="1" applyProtection="1">
      <alignment vertical="center" wrapText="1"/>
      <protection/>
    </xf>
    <xf numFmtId="0" fontId="7" fillId="0" borderId="12" xfId="44" applyBorder="1" applyAlignment="1" applyProtection="1">
      <alignment vertical="center" wrapText="1"/>
      <protection/>
    </xf>
    <xf numFmtId="0" fontId="75" fillId="0" borderId="20" xfId="63" applyFont="1" applyBorder="1" applyAlignment="1">
      <alignment vertical="center" wrapText="1"/>
      <protection/>
    </xf>
    <xf numFmtId="0" fontId="75" fillId="0" borderId="14" xfId="63" applyFont="1" applyBorder="1" applyAlignment="1">
      <alignment vertical="center" wrapText="1"/>
      <protection/>
    </xf>
    <xf numFmtId="0" fontId="74" fillId="0" borderId="17" xfId="63" applyFont="1" applyBorder="1" applyAlignment="1">
      <alignment vertical="center" wrapText="1"/>
      <protection/>
    </xf>
    <xf numFmtId="0" fontId="8" fillId="0" borderId="21" xfId="63" applyFont="1" applyBorder="1" applyAlignment="1">
      <alignment horizontal="left" vertical="center"/>
      <protection/>
    </xf>
    <xf numFmtId="0" fontId="6" fillId="0" borderId="21" xfId="63" applyFont="1" applyBorder="1" applyAlignment="1">
      <alignment vertical="center"/>
      <protection/>
    </xf>
    <xf numFmtId="0" fontId="61" fillId="34" borderId="13" xfId="63" applyFont="1" applyFill="1" applyBorder="1" applyAlignment="1">
      <alignment horizontal="left" vertical="center" wrapText="1"/>
      <protection/>
    </xf>
    <xf numFmtId="0" fontId="0" fillId="0" borderId="10" xfId="63" applyFont="1" applyBorder="1" applyAlignment="1">
      <alignment horizontal="left" vertical="center" wrapText="1"/>
      <protection/>
    </xf>
    <xf numFmtId="0" fontId="0" fillId="0" borderId="11" xfId="63" applyFont="1" applyBorder="1" applyAlignment="1">
      <alignment horizontal="left" vertical="center" wrapText="1"/>
      <protection/>
    </xf>
    <xf numFmtId="0" fontId="0" fillId="0" borderId="11" xfId="63" applyFont="1" applyBorder="1" applyAlignment="1">
      <alignment vertical="center" wrapText="1"/>
      <protection/>
    </xf>
    <xf numFmtId="0" fontId="0" fillId="0" borderId="12" xfId="63" applyFont="1" applyBorder="1" applyAlignment="1">
      <alignment vertical="center" wrapText="1"/>
      <protection/>
    </xf>
    <xf numFmtId="0" fontId="61" fillId="34" borderId="19" xfId="63" applyFont="1" applyFill="1" applyBorder="1" applyAlignment="1">
      <alignment horizontal="left" vertical="center" wrapText="1"/>
      <protection/>
    </xf>
    <xf numFmtId="0" fontId="61" fillId="34" borderId="17" xfId="63" applyFont="1" applyFill="1" applyBorder="1" applyAlignment="1">
      <alignment horizontal="left" vertical="center" wrapText="1"/>
      <protection/>
    </xf>
    <xf numFmtId="0" fontId="61" fillId="34" borderId="37" xfId="63" applyFont="1" applyFill="1" applyBorder="1" applyAlignment="1">
      <alignment horizontal="left" vertical="center" wrapText="1"/>
      <protection/>
    </xf>
    <xf numFmtId="0" fontId="75" fillId="0" borderId="10" xfId="63" applyFont="1" applyBorder="1" applyAlignment="1">
      <alignment horizontal="center" vertical="center" wrapText="1"/>
      <protection/>
    </xf>
    <xf numFmtId="0" fontId="75" fillId="0" borderId="11" xfId="63" applyFont="1" applyBorder="1" applyAlignment="1">
      <alignment horizontal="center" vertical="center" wrapText="1"/>
      <protection/>
    </xf>
    <xf numFmtId="0" fontId="75" fillId="0" borderId="12" xfId="63" applyFont="1" applyBorder="1" applyAlignment="1">
      <alignment horizontal="center" vertical="center" wrapText="1"/>
      <protection/>
    </xf>
    <xf numFmtId="0" fontId="75" fillId="38" borderId="10" xfId="63" applyFont="1" applyFill="1" applyBorder="1" applyAlignment="1">
      <alignment horizontal="center" vertical="center"/>
      <protection/>
    </xf>
    <xf numFmtId="0" fontId="75" fillId="38" borderId="11" xfId="63" applyFont="1" applyFill="1" applyBorder="1" applyAlignment="1">
      <alignment horizontal="center" vertical="center"/>
      <protection/>
    </xf>
    <xf numFmtId="0" fontId="75" fillId="38" borderId="12" xfId="63" applyFont="1" applyFill="1" applyBorder="1" applyAlignment="1">
      <alignment horizontal="center" vertical="center"/>
      <protection/>
    </xf>
    <xf numFmtId="0" fontId="76" fillId="0" borderId="19" xfId="63" applyFont="1" applyBorder="1" applyAlignment="1">
      <alignment horizontal="center" vertical="center"/>
      <protection/>
    </xf>
    <xf numFmtId="0" fontId="76" fillId="0" borderId="17" xfId="63" applyFont="1" applyBorder="1" applyAlignment="1">
      <alignment horizontal="center" vertical="center"/>
      <protection/>
    </xf>
    <xf numFmtId="0" fontId="76" fillId="0" borderId="37" xfId="63" applyFont="1" applyBorder="1" applyAlignment="1">
      <alignment horizontal="center" vertical="center"/>
      <protection/>
    </xf>
    <xf numFmtId="0" fontId="76" fillId="0" borderId="15" xfId="63" applyFont="1" applyBorder="1" applyAlignment="1">
      <alignment horizontal="center" vertical="center"/>
      <protection/>
    </xf>
    <xf numFmtId="0" fontId="76" fillId="0" borderId="21" xfId="63" applyFont="1" applyBorder="1" applyAlignment="1">
      <alignment horizontal="center" vertical="center"/>
      <protection/>
    </xf>
    <xf numFmtId="0" fontId="76" fillId="0" borderId="36" xfId="63" applyFont="1" applyBorder="1" applyAlignment="1">
      <alignment horizontal="center" vertical="center"/>
      <protection/>
    </xf>
    <xf numFmtId="176" fontId="0" fillId="0" borderId="10" xfId="63" applyNumberFormat="1" applyFont="1" applyBorder="1" applyAlignment="1">
      <alignment horizontal="center" vertical="center"/>
      <protection/>
    </xf>
    <xf numFmtId="0" fontId="0" fillId="0" borderId="11" xfId="63" applyFont="1" applyBorder="1" applyAlignment="1">
      <alignment horizontal="center" vertical="center"/>
      <protection/>
    </xf>
    <xf numFmtId="0" fontId="0" fillId="0" borderId="12" xfId="63" applyFont="1" applyBorder="1" applyAlignment="1">
      <alignment horizontal="center" vertical="center"/>
      <protection/>
    </xf>
    <xf numFmtId="180" fontId="75" fillId="0" borderId="10" xfId="63" applyNumberFormat="1" applyFont="1" applyBorder="1" applyAlignment="1">
      <alignment horizontal="right" vertical="center"/>
      <protection/>
    </xf>
    <xf numFmtId="180" fontId="75" fillId="0" borderId="11" xfId="63" applyNumberFormat="1" applyFont="1" applyBorder="1" applyAlignment="1">
      <alignment horizontal="right" vertical="center"/>
      <protection/>
    </xf>
    <xf numFmtId="180" fontId="75" fillId="0" borderId="12" xfId="63" applyNumberFormat="1" applyFont="1" applyBorder="1" applyAlignment="1">
      <alignment horizontal="right" vertical="center"/>
      <protection/>
    </xf>
    <xf numFmtId="0" fontId="61" fillId="34" borderId="14" xfId="63" applyFont="1" applyFill="1" applyBorder="1" applyAlignment="1">
      <alignment horizontal="left" vertical="center" wrapText="1"/>
      <protection/>
    </xf>
    <xf numFmtId="0" fontId="61" fillId="34" borderId="0" xfId="63" applyFont="1" applyFill="1" applyAlignment="1">
      <alignment horizontal="left" vertical="center" wrapText="1"/>
      <protection/>
    </xf>
    <xf numFmtId="0" fontId="61" fillId="34" borderId="25" xfId="63" applyFont="1" applyFill="1" applyBorder="1" applyAlignment="1">
      <alignment horizontal="left" vertical="center" wrapText="1"/>
      <protection/>
    </xf>
    <xf numFmtId="0" fontId="61" fillId="34" borderId="15" xfId="63" applyFont="1" applyFill="1" applyBorder="1" applyAlignment="1">
      <alignment horizontal="left" vertical="center" wrapText="1"/>
      <protection/>
    </xf>
    <xf numFmtId="0" fontId="61" fillId="34" borderId="21" xfId="63" applyFont="1" applyFill="1" applyBorder="1" applyAlignment="1">
      <alignment horizontal="left" vertical="center" wrapText="1"/>
      <protection/>
    </xf>
    <xf numFmtId="0" fontId="61" fillId="34" borderId="36" xfId="63" applyFont="1" applyFill="1" applyBorder="1" applyAlignment="1">
      <alignment horizontal="left" vertical="center" wrapText="1"/>
      <protection/>
    </xf>
    <xf numFmtId="0" fontId="0" fillId="38" borderId="10" xfId="63" applyFont="1" applyFill="1" applyBorder="1" applyAlignment="1">
      <alignment horizontal="center" vertical="center"/>
      <protection/>
    </xf>
    <xf numFmtId="0" fontId="0" fillId="38" borderId="11" xfId="63" applyFont="1" applyFill="1" applyBorder="1" applyAlignment="1">
      <alignment horizontal="center" vertical="center"/>
      <protection/>
    </xf>
    <xf numFmtId="0" fontId="0" fillId="38" borderId="12" xfId="63" applyFont="1" applyFill="1" applyBorder="1" applyAlignment="1">
      <alignment horizontal="center" vertical="center"/>
      <protection/>
    </xf>
    <xf numFmtId="176" fontId="0" fillId="0" borderId="10" xfId="63" applyNumberFormat="1" applyFont="1" applyBorder="1" applyAlignment="1">
      <alignment horizontal="center" vertical="center" shrinkToFit="1"/>
      <protection/>
    </xf>
    <xf numFmtId="0" fontId="0" fillId="0" borderId="11" xfId="63" applyFont="1" applyBorder="1" applyAlignment="1">
      <alignment horizontal="center" vertical="center" shrinkToFit="1"/>
      <protection/>
    </xf>
    <xf numFmtId="0" fontId="0" fillId="0" borderId="12" xfId="63" applyFont="1" applyBorder="1" applyAlignment="1">
      <alignment horizontal="center" vertical="center" shrinkToFit="1"/>
      <protection/>
    </xf>
    <xf numFmtId="38" fontId="0" fillId="0" borderId="10" xfId="52" applyFont="1" applyBorder="1" applyAlignment="1">
      <alignment horizontal="right" vertical="center" wrapText="1"/>
    </xf>
    <xf numFmtId="38" fontId="0" fillId="0" borderId="11" xfId="52" applyFont="1" applyBorder="1" applyAlignment="1">
      <alignment horizontal="right" vertical="center" wrapText="1"/>
    </xf>
    <xf numFmtId="38" fontId="75" fillId="0" borderId="10" xfId="52" applyFont="1" applyBorder="1" applyAlignment="1">
      <alignment horizontal="right" vertical="center" wrapText="1"/>
    </xf>
    <xf numFmtId="38" fontId="75" fillId="0" borderId="11" xfId="52" applyFont="1" applyBorder="1" applyAlignment="1">
      <alignment horizontal="right" vertical="center" wrapText="1"/>
    </xf>
    <xf numFmtId="176" fontId="75" fillId="0" borderId="10" xfId="63" applyNumberFormat="1" applyFont="1" applyBorder="1" applyAlignment="1">
      <alignment horizontal="right" vertical="center"/>
      <protection/>
    </xf>
    <xf numFmtId="176" fontId="75" fillId="0" borderId="11" xfId="63" applyNumberFormat="1" applyFont="1" applyBorder="1" applyAlignment="1">
      <alignment horizontal="right" vertical="center"/>
      <protection/>
    </xf>
    <xf numFmtId="0" fontId="61" fillId="0" borderId="15" xfId="63" applyFont="1" applyBorder="1" applyAlignment="1">
      <alignment horizontal="left" vertical="center" wrapText="1"/>
      <protection/>
    </xf>
    <xf numFmtId="0" fontId="61" fillId="0" borderId="21" xfId="63" applyFont="1" applyBorder="1" applyAlignment="1">
      <alignment horizontal="left" vertical="center" wrapText="1"/>
      <protection/>
    </xf>
    <xf numFmtId="0" fontId="61" fillId="0" borderId="36" xfId="63" applyFont="1" applyBorder="1" applyAlignment="1">
      <alignment horizontal="left" vertical="center" wrapText="1"/>
      <protection/>
    </xf>
    <xf numFmtId="0" fontId="75" fillId="36" borderId="19" xfId="63" applyFont="1" applyFill="1" applyBorder="1" applyAlignment="1">
      <alignment horizontal="left" vertical="center" wrapText="1"/>
      <protection/>
    </xf>
    <xf numFmtId="0" fontId="75" fillId="36" borderId="17" xfId="63" applyFont="1" applyFill="1" applyBorder="1" applyAlignment="1">
      <alignment horizontal="left" vertical="center" wrapText="1"/>
      <protection/>
    </xf>
    <xf numFmtId="0" fontId="75" fillId="36" borderId="37" xfId="63" applyFont="1" applyFill="1" applyBorder="1" applyAlignment="1">
      <alignment horizontal="left" vertical="center" wrapText="1"/>
      <protection/>
    </xf>
    <xf numFmtId="0" fontId="75" fillId="36" borderId="15" xfId="63" applyFont="1" applyFill="1" applyBorder="1" applyAlignment="1">
      <alignment horizontal="left" vertical="center" wrapText="1"/>
      <protection/>
    </xf>
    <xf numFmtId="0" fontId="75" fillId="36" borderId="21" xfId="63" applyFont="1" applyFill="1" applyBorder="1" applyAlignment="1">
      <alignment horizontal="left" vertical="center" wrapText="1"/>
      <protection/>
    </xf>
    <xf numFmtId="0" fontId="75" fillId="36" borderId="36" xfId="63" applyFont="1" applyFill="1" applyBorder="1" applyAlignment="1">
      <alignment horizontal="left" vertical="center" wrapText="1"/>
      <protection/>
    </xf>
    <xf numFmtId="179" fontId="0" fillId="0" borderId="10" xfId="63" applyNumberFormat="1" applyFont="1" applyBorder="1" applyAlignment="1">
      <alignment vertical="center"/>
      <protection/>
    </xf>
    <xf numFmtId="179" fontId="0" fillId="0" borderId="11" xfId="63" applyNumberFormat="1" applyFont="1" applyBorder="1" applyAlignment="1">
      <alignment vertical="center"/>
      <protection/>
    </xf>
    <xf numFmtId="176" fontId="0" fillId="0" borderId="11" xfId="63" applyNumberFormat="1" applyFont="1" applyBorder="1" applyAlignment="1">
      <alignment horizontal="center" vertical="center"/>
      <protection/>
    </xf>
    <xf numFmtId="0" fontId="0" fillId="0" borderId="19" xfId="63" applyFont="1" applyBorder="1" applyAlignment="1">
      <alignment horizontal="center" vertical="center"/>
      <protection/>
    </xf>
    <xf numFmtId="0" fontId="0" fillId="0" borderId="17" xfId="63" applyFont="1" applyBorder="1" applyAlignment="1">
      <alignment horizontal="center" vertical="center"/>
      <protection/>
    </xf>
    <xf numFmtId="0" fontId="0" fillId="0" borderId="37" xfId="63" applyFont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 vertical="center"/>
      <protection/>
    </xf>
    <xf numFmtId="0" fontId="0" fillId="0" borderId="21" xfId="63" applyFont="1" applyBorder="1" applyAlignment="1">
      <alignment horizontal="center" vertical="center"/>
      <protection/>
    </xf>
    <xf numFmtId="0" fontId="0" fillId="0" borderId="36" xfId="63" applyFont="1" applyBorder="1" applyAlignment="1">
      <alignment horizontal="center" vertical="center"/>
      <protection/>
    </xf>
    <xf numFmtId="0" fontId="0" fillId="0" borderId="13" xfId="63" applyFont="1" applyBorder="1" applyAlignment="1">
      <alignment horizontal="center" vertical="center"/>
      <protection/>
    </xf>
    <xf numFmtId="0" fontId="0" fillId="0" borderId="13" xfId="63" applyFont="1" applyBorder="1" applyAlignment="1">
      <alignment vertical="center"/>
      <protection/>
    </xf>
    <xf numFmtId="0" fontId="0" fillId="0" borderId="17" xfId="63" applyFont="1" applyBorder="1" applyAlignment="1">
      <alignment vertical="center"/>
      <protection/>
    </xf>
    <xf numFmtId="0" fontId="0" fillId="0" borderId="37" xfId="63" applyFont="1" applyBorder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0" fillId="0" borderId="25" xfId="63" applyFont="1" applyBorder="1" applyAlignment="1">
      <alignment vertical="center"/>
      <protection/>
    </xf>
    <xf numFmtId="0" fontId="0" fillId="0" borderId="21" xfId="63" applyFont="1" applyBorder="1" applyAlignment="1">
      <alignment vertical="center"/>
      <protection/>
    </xf>
    <xf numFmtId="0" fontId="0" fillId="0" borderId="36" xfId="63" applyFont="1" applyBorder="1" applyAlignment="1">
      <alignment vertical="center"/>
      <protection/>
    </xf>
    <xf numFmtId="178" fontId="0" fillId="0" borderId="10" xfId="63" applyNumberFormat="1" applyFont="1" applyBorder="1" applyAlignment="1">
      <alignment vertical="center"/>
      <protection/>
    </xf>
    <xf numFmtId="178" fontId="0" fillId="0" borderId="11" xfId="63" applyNumberFormat="1" applyFont="1" applyBorder="1" applyAlignment="1">
      <alignment vertical="center"/>
      <protection/>
    </xf>
    <xf numFmtId="0" fontId="15" fillId="0" borderId="11" xfId="44" applyFont="1" applyBorder="1" applyAlignment="1" applyProtection="1">
      <alignment horizontal="center" vertical="center" wrapText="1"/>
      <protection/>
    </xf>
    <xf numFmtId="0" fontId="15" fillId="0" borderId="12" xfId="44" applyFont="1" applyBorder="1" applyAlignment="1" applyProtection="1">
      <alignment horizontal="center" vertical="center" wrapText="1"/>
      <protection/>
    </xf>
    <xf numFmtId="0" fontId="72" fillId="34" borderId="13" xfId="63" applyFont="1" applyFill="1" applyBorder="1" applyAlignment="1">
      <alignment horizontal="left" vertical="center" wrapText="1"/>
      <protection/>
    </xf>
    <xf numFmtId="49" fontId="75" fillId="0" borderId="10" xfId="63" applyNumberFormat="1" applyFont="1" applyBorder="1" applyAlignment="1">
      <alignment horizontal="left" vertical="center" wrapText="1"/>
      <protection/>
    </xf>
    <xf numFmtId="49" fontId="75" fillId="0" borderId="11" xfId="63" applyNumberFormat="1" applyFont="1" applyBorder="1" applyAlignment="1">
      <alignment horizontal="left" vertical="center" wrapText="1"/>
      <protection/>
    </xf>
    <xf numFmtId="0" fontId="75" fillId="0" borderId="11" xfId="63" applyFont="1" applyBorder="1" applyAlignment="1">
      <alignment vertical="center" wrapText="1"/>
      <protection/>
    </xf>
    <xf numFmtId="0" fontId="75" fillId="0" borderId="12" xfId="63" applyFont="1" applyBorder="1" applyAlignment="1">
      <alignment vertical="center" wrapText="1"/>
      <protection/>
    </xf>
    <xf numFmtId="0" fontId="17" fillId="0" borderId="0" xfId="63" applyFont="1" applyAlignment="1">
      <alignment horizontal="center" vertical="center" wrapText="1"/>
      <protection/>
    </xf>
    <xf numFmtId="0" fontId="18" fillId="0" borderId="0" xfId="63" applyFont="1" applyAlignment="1">
      <alignment vertical="center" wrapText="1"/>
      <protection/>
    </xf>
    <xf numFmtId="0" fontId="5" fillId="0" borderId="21" xfId="63" applyFont="1" applyBorder="1" applyAlignment="1">
      <alignment horizontal="right" vertical="center" wrapText="1"/>
      <protection/>
    </xf>
    <xf numFmtId="0" fontId="61" fillId="34" borderId="17" xfId="63" applyFont="1" applyFill="1" applyBorder="1" applyAlignment="1">
      <alignment horizontal="left" vertical="center"/>
      <protection/>
    </xf>
    <xf numFmtId="0" fontId="61" fillId="34" borderId="37" xfId="63" applyFont="1" applyFill="1" applyBorder="1" applyAlignment="1">
      <alignment horizontal="left" vertical="center"/>
      <protection/>
    </xf>
    <xf numFmtId="0" fontId="61" fillId="34" borderId="14" xfId="63" applyFont="1" applyFill="1" applyBorder="1" applyAlignment="1">
      <alignment horizontal="left" vertical="center"/>
      <protection/>
    </xf>
    <xf numFmtId="0" fontId="61" fillId="34" borderId="0" xfId="63" applyFont="1" applyFill="1" applyAlignment="1">
      <alignment horizontal="left" vertical="center"/>
      <protection/>
    </xf>
    <xf numFmtId="0" fontId="61" fillId="34" borderId="25" xfId="63" applyFont="1" applyFill="1" applyBorder="1" applyAlignment="1">
      <alignment horizontal="left" vertical="center"/>
      <protection/>
    </xf>
    <xf numFmtId="0" fontId="61" fillId="34" borderId="15" xfId="63" applyFont="1" applyFill="1" applyBorder="1" applyAlignment="1">
      <alignment horizontal="left" vertical="center"/>
      <protection/>
    </xf>
    <xf numFmtId="0" fontId="61" fillId="34" borderId="21" xfId="63" applyFont="1" applyFill="1" applyBorder="1" applyAlignment="1">
      <alignment horizontal="left" vertical="center"/>
      <protection/>
    </xf>
    <xf numFmtId="0" fontId="61" fillId="34" borderId="36" xfId="63" applyFont="1" applyFill="1" applyBorder="1" applyAlignment="1">
      <alignment horizontal="left" vertical="center"/>
      <protection/>
    </xf>
    <xf numFmtId="0" fontId="16" fillId="0" borderId="0" xfId="63" applyFont="1" applyAlignment="1">
      <alignment vertical="center" wrapText="1"/>
      <protection/>
    </xf>
    <xf numFmtId="0" fontId="75" fillId="0" borderId="0" xfId="63" applyFont="1" applyAlignment="1">
      <alignment vertical="center" wrapText="1"/>
      <protection/>
    </xf>
    <xf numFmtId="0" fontId="61" fillId="34" borderId="19" xfId="63" applyFont="1" applyFill="1" applyBorder="1" applyAlignment="1">
      <alignment vertical="center" wrapText="1"/>
      <protection/>
    </xf>
    <xf numFmtId="0" fontId="61" fillId="34" borderId="17" xfId="63" applyFont="1" applyFill="1" applyBorder="1" applyAlignment="1">
      <alignment vertical="center" wrapText="1"/>
      <protection/>
    </xf>
    <xf numFmtId="0" fontId="61" fillId="34" borderId="14" xfId="63" applyFont="1" applyFill="1" applyBorder="1" applyAlignment="1">
      <alignment vertical="center" wrapText="1"/>
      <protection/>
    </xf>
    <xf numFmtId="0" fontId="61" fillId="34" borderId="0" xfId="63" applyFont="1" applyFill="1" applyBorder="1" applyAlignment="1">
      <alignment vertical="center" wrapText="1"/>
      <protection/>
    </xf>
    <xf numFmtId="0" fontId="61" fillId="34" borderId="15" xfId="63" applyFont="1" applyFill="1" applyBorder="1" applyAlignment="1">
      <alignment vertical="center" wrapText="1"/>
      <protection/>
    </xf>
    <xf numFmtId="0" fontId="61" fillId="34" borderId="21" xfId="63" applyFont="1" applyFill="1" applyBorder="1" applyAlignment="1">
      <alignment vertical="center" wrapText="1"/>
      <protection/>
    </xf>
    <xf numFmtId="0" fontId="79" fillId="0" borderId="19" xfId="44" applyFont="1" applyBorder="1" applyAlignment="1" applyProtection="1">
      <alignment vertical="center" wrapText="1"/>
      <protection/>
    </xf>
    <xf numFmtId="0" fontId="79" fillId="0" borderId="17" xfId="44" applyFont="1" applyBorder="1" applyAlignment="1" applyProtection="1">
      <alignment vertical="center" wrapText="1"/>
      <protection/>
    </xf>
    <xf numFmtId="0" fontId="79" fillId="0" borderId="37" xfId="44" applyFont="1" applyBorder="1" applyAlignment="1" applyProtection="1">
      <alignment vertical="center" wrapText="1"/>
      <protection/>
    </xf>
    <xf numFmtId="0" fontId="79" fillId="0" borderId="14" xfId="44" applyFont="1" applyBorder="1" applyAlignment="1" applyProtection="1">
      <alignment vertical="center" wrapText="1"/>
      <protection/>
    </xf>
    <xf numFmtId="0" fontId="79" fillId="0" borderId="0" xfId="44" applyFont="1" applyBorder="1" applyAlignment="1" applyProtection="1">
      <alignment vertical="center" wrapText="1"/>
      <protection/>
    </xf>
    <xf numFmtId="0" fontId="79" fillId="0" borderId="25" xfId="44" applyFont="1" applyBorder="1" applyAlignment="1" applyProtection="1">
      <alignment vertical="center" wrapText="1"/>
      <protection/>
    </xf>
    <xf numFmtId="0" fontId="79" fillId="0" borderId="15" xfId="44" applyFont="1" applyBorder="1" applyAlignment="1" applyProtection="1">
      <alignment vertical="center" wrapText="1"/>
      <protection/>
    </xf>
    <xf numFmtId="0" fontId="79" fillId="0" borderId="21" xfId="44" applyFont="1" applyBorder="1" applyAlignment="1" applyProtection="1">
      <alignment vertical="center" wrapText="1"/>
      <protection/>
    </xf>
    <xf numFmtId="0" fontId="79" fillId="0" borderId="36" xfId="44" applyFont="1" applyBorder="1" applyAlignment="1" applyProtection="1">
      <alignment vertical="center" wrapText="1"/>
      <protection/>
    </xf>
    <xf numFmtId="0" fontId="76" fillId="0" borderId="10" xfId="63" applyFont="1" applyBorder="1" applyAlignment="1">
      <alignment vertical="center" wrapText="1"/>
      <protection/>
    </xf>
    <xf numFmtId="0" fontId="76" fillId="0" borderId="11" xfId="63" applyFont="1" applyBorder="1" applyAlignment="1">
      <alignment vertical="center" wrapText="1"/>
      <protection/>
    </xf>
    <xf numFmtId="0" fontId="76" fillId="0" borderId="12" xfId="63" applyFont="1" applyBorder="1" applyAlignment="1">
      <alignment vertical="center" wrapText="1"/>
      <protection/>
    </xf>
    <xf numFmtId="0" fontId="80" fillId="0" borderId="10" xfId="44" applyFont="1" applyBorder="1" applyAlignment="1" applyProtection="1">
      <alignment horizontal="center" vertical="center" wrapText="1"/>
      <protection/>
    </xf>
    <xf numFmtId="0" fontId="80" fillId="0" borderId="11" xfId="44" applyFont="1" applyBorder="1" applyAlignment="1" applyProtection="1">
      <alignment horizontal="center" vertical="center" wrapText="1"/>
      <protection/>
    </xf>
    <xf numFmtId="0" fontId="75" fillId="0" borderId="18" xfId="63" applyFont="1" applyBorder="1" applyAlignment="1">
      <alignment horizontal="center" vertical="center" textRotation="255" shrinkToFit="1"/>
      <protection/>
    </xf>
    <xf numFmtId="0" fontId="75" fillId="0" borderId="20" xfId="63" applyFont="1" applyBorder="1" applyAlignment="1">
      <alignment horizontal="center" vertical="center" textRotation="255" shrinkToFit="1"/>
      <protection/>
    </xf>
    <xf numFmtId="0" fontId="75" fillId="0" borderId="16" xfId="63" applyFont="1" applyBorder="1" applyAlignment="1">
      <alignment horizontal="center" vertical="center" textRotation="255" shrinkToFit="1"/>
      <protection/>
    </xf>
    <xf numFmtId="0" fontId="75" fillId="36" borderId="0" xfId="63" applyFont="1" applyFill="1" applyBorder="1" applyAlignment="1">
      <alignment vertical="center" wrapText="1"/>
      <protection/>
    </xf>
    <xf numFmtId="0" fontId="81" fillId="36" borderId="0" xfId="63" applyFont="1" applyFill="1" applyBorder="1" applyAlignment="1">
      <alignment horizontal="right" shrinkToFit="1"/>
      <protection/>
    </xf>
    <xf numFmtId="0" fontId="75" fillId="36" borderId="19" xfId="63" applyFont="1" applyFill="1" applyBorder="1" applyAlignment="1">
      <alignment vertical="center" wrapText="1"/>
      <protection/>
    </xf>
    <xf numFmtId="0" fontId="75" fillId="36" borderId="17" xfId="63" applyFont="1" applyFill="1" applyBorder="1" applyAlignment="1">
      <alignment vertical="center" wrapText="1"/>
      <protection/>
    </xf>
    <xf numFmtId="0" fontId="75" fillId="36" borderId="37" xfId="63" applyFont="1" applyFill="1" applyBorder="1" applyAlignment="1">
      <alignment vertical="center" wrapText="1"/>
      <protection/>
    </xf>
    <xf numFmtId="176" fontId="61" fillId="34" borderId="10" xfId="0" applyNumberFormat="1" applyFont="1" applyFill="1" applyBorder="1" applyAlignment="1">
      <alignment vertical="center"/>
    </xf>
    <xf numFmtId="176" fontId="61" fillId="34" borderId="12" xfId="0" applyNumberFormat="1" applyFont="1" applyFill="1" applyBorder="1" applyAlignment="1">
      <alignment vertical="center"/>
    </xf>
    <xf numFmtId="176" fontId="61" fillId="34" borderId="16" xfId="0" applyNumberFormat="1" applyFont="1" applyFill="1" applyBorder="1" applyAlignment="1">
      <alignment horizontal="left" vertical="center" shrinkToFit="1"/>
    </xf>
    <xf numFmtId="176" fontId="61" fillId="34" borderId="13" xfId="0" applyNumberFormat="1" applyFont="1" applyFill="1" applyBorder="1" applyAlignment="1">
      <alignment horizontal="left" vertical="center" shrinkToFit="1"/>
    </xf>
    <xf numFmtId="176" fontId="61" fillId="34" borderId="19" xfId="0" applyNumberFormat="1" applyFont="1" applyFill="1" applyBorder="1" applyAlignment="1">
      <alignment horizontal="center" vertical="center" textRotation="255" shrinkToFit="1"/>
    </xf>
    <xf numFmtId="176" fontId="61" fillId="34" borderId="14" xfId="0" applyNumberFormat="1" applyFont="1" applyFill="1" applyBorder="1" applyAlignment="1">
      <alignment horizontal="center" vertical="center" textRotation="255" shrinkToFit="1"/>
    </xf>
    <xf numFmtId="176" fontId="61" fillId="34" borderId="15" xfId="0" applyNumberFormat="1" applyFont="1" applyFill="1" applyBorder="1" applyAlignment="1">
      <alignment horizontal="center" vertical="center" textRotation="255" shrinkToFit="1"/>
    </xf>
    <xf numFmtId="176" fontId="61" fillId="34" borderId="18" xfId="0" applyNumberFormat="1" applyFont="1" applyFill="1" applyBorder="1" applyAlignment="1">
      <alignment horizontal="center" vertical="center" textRotation="255" shrinkToFit="1"/>
    </xf>
    <xf numFmtId="176" fontId="61" fillId="34" borderId="20" xfId="0" applyNumberFormat="1" applyFont="1" applyFill="1" applyBorder="1" applyAlignment="1">
      <alignment horizontal="center" vertical="center" textRotation="255" shrinkToFit="1"/>
    </xf>
    <xf numFmtId="176" fontId="61" fillId="34" borderId="13" xfId="0" applyNumberFormat="1" applyFont="1" applyFill="1" applyBorder="1" applyAlignment="1">
      <alignment horizontal="left" vertical="center" wrapText="1" shrinkToFit="1"/>
    </xf>
    <xf numFmtId="176" fontId="61" fillId="34" borderId="18" xfId="0" applyNumberFormat="1" applyFont="1" applyFill="1" applyBorder="1" applyAlignment="1">
      <alignment horizontal="left" vertical="center" shrinkToFit="1"/>
    </xf>
    <xf numFmtId="176" fontId="61" fillId="33" borderId="38" xfId="0" applyNumberFormat="1" applyFont="1" applyFill="1" applyBorder="1" applyAlignment="1">
      <alignment horizontal="left" vertical="center" shrinkToFit="1"/>
    </xf>
    <xf numFmtId="176" fontId="61" fillId="33" borderId="23" xfId="0" applyNumberFormat="1" applyFont="1" applyFill="1" applyBorder="1" applyAlignment="1">
      <alignment horizontal="left" vertical="center" shrinkToFit="1"/>
    </xf>
    <xf numFmtId="176" fontId="61" fillId="34" borderId="39" xfId="0" applyNumberFormat="1" applyFont="1" applyFill="1" applyBorder="1" applyAlignment="1">
      <alignment horizontal="left" vertical="center" shrinkToFit="1"/>
    </xf>
    <xf numFmtId="176" fontId="61" fillId="34" borderId="22" xfId="0" applyNumberFormat="1" applyFont="1" applyFill="1" applyBorder="1" applyAlignment="1">
      <alignment horizontal="left" vertical="center" shrinkToFit="1"/>
    </xf>
    <xf numFmtId="176" fontId="61" fillId="34" borderId="10" xfId="0" applyNumberFormat="1" applyFont="1" applyFill="1" applyBorder="1" applyAlignment="1">
      <alignment horizontal="left" vertical="center"/>
    </xf>
    <xf numFmtId="176" fontId="61" fillId="34" borderId="11" xfId="0" applyNumberFormat="1" applyFont="1" applyFill="1" applyBorder="1" applyAlignment="1">
      <alignment horizontal="left" vertical="center"/>
    </xf>
    <xf numFmtId="176" fontId="61" fillId="34" borderId="12" xfId="0" applyNumberFormat="1" applyFont="1" applyFill="1" applyBorder="1" applyAlignment="1">
      <alignment horizontal="left" vertical="center"/>
    </xf>
    <xf numFmtId="0" fontId="61" fillId="33" borderId="10" xfId="0" applyFont="1" applyFill="1" applyBorder="1" applyAlignment="1">
      <alignment horizontal="left" vertical="center"/>
    </xf>
    <xf numFmtId="0" fontId="61" fillId="33" borderId="11" xfId="0" applyFont="1" applyFill="1" applyBorder="1" applyAlignment="1">
      <alignment horizontal="left" vertical="center"/>
    </xf>
    <xf numFmtId="0" fontId="61" fillId="33" borderId="12" xfId="0" applyFont="1" applyFill="1" applyBorder="1" applyAlignment="1">
      <alignment horizontal="left" vertical="center"/>
    </xf>
    <xf numFmtId="0" fontId="75" fillId="0" borderId="10" xfId="0" applyFont="1" applyBorder="1" applyAlignment="1">
      <alignment horizontal="left" vertical="top" wrapText="1"/>
    </xf>
    <xf numFmtId="0" fontId="75" fillId="0" borderId="11" xfId="0" applyFont="1" applyBorder="1" applyAlignment="1">
      <alignment horizontal="left" vertical="top" wrapText="1"/>
    </xf>
    <xf numFmtId="0" fontId="75" fillId="0" borderId="12" xfId="0" applyFont="1" applyBorder="1" applyAlignment="1">
      <alignment horizontal="left" vertical="top" wrapText="1"/>
    </xf>
    <xf numFmtId="0" fontId="61" fillId="33" borderId="10" xfId="0" applyFont="1" applyFill="1" applyBorder="1" applyAlignment="1">
      <alignment horizontal="left"/>
    </xf>
    <xf numFmtId="0" fontId="61" fillId="33" borderId="11" xfId="0" applyFont="1" applyFill="1" applyBorder="1" applyAlignment="1">
      <alignment horizontal="left"/>
    </xf>
    <xf numFmtId="0" fontId="61" fillId="33" borderId="12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61" fillId="33" borderId="10" xfId="0" applyFont="1" applyFill="1" applyBorder="1" applyAlignment="1">
      <alignment horizontal="left" wrapText="1"/>
    </xf>
    <xf numFmtId="0" fontId="61" fillId="33" borderId="11" xfId="0" applyFont="1" applyFill="1" applyBorder="1" applyAlignment="1">
      <alignment horizontal="left" wrapText="1"/>
    </xf>
    <xf numFmtId="0" fontId="61" fillId="33" borderId="12" xfId="0" applyFont="1" applyFill="1" applyBorder="1" applyAlignment="1">
      <alignment horizontal="left" wrapText="1"/>
    </xf>
    <xf numFmtId="176" fontId="61" fillId="34" borderId="18" xfId="52" applyNumberFormat="1" applyFont="1" applyFill="1" applyBorder="1" applyAlignment="1">
      <alignment horizontal="center" vertical="center" textRotation="255"/>
    </xf>
    <xf numFmtId="176" fontId="61" fillId="34" borderId="20" xfId="52" applyNumberFormat="1" applyFont="1" applyFill="1" applyBorder="1" applyAlignment="1">
      <alignment horizontal="center" vertical="center" textRotation="255"/>
    </xf>
    <xf numFmtId="176" fontId="61" fillId="34" borderId="15" xfId="52" applyNumberFormat="1" applyFont="1" applyFill="1" applyBorder="1" applyAlignment="1">
      <alignment horizontal="center" vertical="center" textRotation="255"/>
    </xf>
    <xf numFmtId="176" fontId="61" fillId="34" borderId="13" xfId="0" applyNumberFormat="1" applyFont="1" applyFill="1" applyBorder="1" applyAlignment="1">
      <alignment horizontal="center" vertical="center" textRotation="255" wrapText="1"/>
    </xf>
    <xf numFmtId="176" fontId="61" fillId="34" borderId="18" xfId="0" applyNumberFormat="1" applyFont="1" applyFill="1" applyBorder="1" applyAlignment="1">
      <alignment horizontal="center" vertical="center" textRotation="255" wrapText="1"/>
    </xf>
    <xf numFmtId="0" fontId="61" fillId="33" borderId="19" xfId="0" applyFont="1" applyFill="1" applyBorder="1" applyAlignment="1">
      <alignment horizontal="left" vertical="center" shrinkToFit="1"/>
    </xf>
    <xf numFmtId="0" fontId="61" fillId="33" borderId="17" xfId="0" applyFont="1" applyFill="1" applyBorder="1" applyAlignment="1">
      <alignment horizontal="left" vertical="center" shrinkToFit="1"/>
    </xf>
    <xf numFmtId="0" fontId="61" fillId="33" borderId="37" xfId="0" applyFont="1" applyFill="1" applyBorder="1" applyAlignment="1">
      <alignment horizontal="left" vertical="center" shrinkToFit="1"/>
    </xf>
    <xf numFmtId="0" fontId="61" fillId="33" borderId="18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vertical="center" shrinkToFit="1"/>
    </xf>
    <xf numFmtId="0" fontId="82" fillId="33" borderId="12" xfId="0" applyFont="1" applyFill="1" applyBorder="1" applyAlignment="1">
      <alignment vertical="center" shrinkToFit="1"/>
    </xf>
    <xf numFmtId="196" fontId="15" fillId="2" borderId="10" xfId="44" applyNumberFormat="1" applyFont="1" applyFill="1" applyBorder="1" applyAlignment="1" applyProtection="1">
      <alignment horizontal="left"/>
      <protection/>
    </xf>
    <xf numFmtId="196" fontId="15" fillId="2" borderId="11" xfId="44" applyNumberFormat="1" applyFont="1" applyFill="1" applyBorder="1" applyAlignment="1" applyProtection="1">
      <alignment horizontal="left"/>
      <protection/>
    </xf>
    <xf numFmtId="196" fontId="15" fillId="2" borderId="12" xfId="44" applyNumberFormat="1" applyFont="1" applyFill="1" applyBorder="1" applyAlignment="1" applyProtection="1">
      <alignment horizontal="left"/>
      <protection/>
    </xf>
    <xf numFmtId="0" fontId="61" fillId="33" borderId="10" xfId="0" applyFont="1" applyFill="1" applyBorder="1" applyAlignment="1">
      <alignment horizontal="left" vertical="center" shrinkToFit="1"/>
    </xf>
    <xf numFmtId="0" fontId="61" fillId="33" borderId="11" xfId="0" applyFont="1" applyFill="1" applyBorder="1" applyAlignment="1">
      <alignment horizontal="left" vertical="center" shrinkToFit="1"/>
    </xf>
    <xf numFmtId="0" fontId="61" fillId="33" borderId="12" xfId="0" applyFont="1" applyFill="1" applyBorder="1" applyAlignment="1">
      <alignment horizontal="left" vertical="center" shrinkToFit="1"/>
    </xf>
    <xf numFmtId="176" fontId="61" fillId="34" borderId="10" xfId="0" applyNumberFormat="1" applyFont="1" applyFill="1" applyBorder="1" applyAlignment="1">
      <alignment vertical="center" shrinkToFit="1"/>
    </xf>
    <xf numFmtId="176" fontId="61" fillId="34" borderId="11" xfId="0" applyNumberFormat="1" applyFont="1" applyFill="1" applyBorder="1" applyAlignment="1">
      <alignment vertical="center" shrinkToFit="1"/>
    </xf>
    <xf numFmtId="176" fontId="61" fillId="34" borderId="12" xfId="0" applyNumberFormat="1" applyFont="1" applyFill="1" applyBorder="1" applyAlignment="1">
      <alignment vertical="center" shrinkToFit="1"/>
    </xf>
    <xf numFmtId="176" fontId="61" fillId="34" borderId="19" xfId="0" applyNumberFormat="1" applyFont="1" applyFill="1" applyBorder="1" applyAlignment="1">
      <alignment vertical="center" shrinkToFit="1"/>
    </xf>
    <xf numFmtId="176" fontId="61" fillId="34" borderId="17" xfId="0" applyNumberFormat="1" applyFont="1" applyFill="1" applyBorder="1" applyAlignment="1">
      <alignment vertical="center" shrinkToFit="1"/>
    </xf>
    <xf numFmtId="176" fontId="61" fillId="34" borderId="37" xfId="0" applyNumberFormat="1" applyFont="1" applyFill="1" applyBorder="1" applyAlignment="1">
      <alignment vertical="center" shrinkToFit="1"/>
    </xf>
    <xf numFmtId="176" fontId="61" fillId="33" borderId="39" xfId="0" applyNumberFormat="1" applyFont="1" applyFill="1" applyBorder="1" applyAlignment="1">
      <alignment vertical="center" shrinkToFit="1"/>
    </xf>
    <xf numFmtId="176" fontId="61" fillId="33" borderId="22" xfId="0" applyNumberFormat="1" applyFont="1" applyFill="1" applyBorder="1" applyAlignment="1">
      <alignment vertical="center" shrinkToFit="1"/>
    </xf>
    <xf numFmtId="0" fontId="82" fillId="33" borderId="19" xfId="0" applyFont="1" applyFill="1" applyBorder="1" applyAlignment="1">
      <alignment vertical="center" shrinkToFit="1"/>
    </xf>
    <xf numFmtId="0" fontId="82" fillId="33" borderId="37" xfId="0" applyFont="1" applyFill="1" applyBorder="1" applyAlignment="1">
      <alignment vertical="center" shrinkToFit="1"/>
    </xf>
    <xf numFmtId="0" fontId="61" fillId="33" borderId="39" xfId="0" applyFont="1" applyFill="1" applyBorder="1" applyAlignment="1">
      <alignment horizontal="center" vertical="center" shrinkToFit="1"/>
    </xf>
    <xf numFmtId="0" fontId="61" fillId="33" borderId="22" xfId="0" applyFont="1" applyFill="1" applyBorder="1" applyAlignment="1">
      <alignment horizontal="center" vertical="center" shrinkToFit="1"/>
    </xf>
    <xf numFmtId="0" fontId="61" fillId="33" borderId="14" xfId="0" applyFont="1" applyFill="1" applyBorder="1" applyAlignment="1">
      <alignment horizontal="left" vertical="center" shrinkToFit="1"/>
    </xf>
    <xf numFmtId="0" fontId="61" fillId="33" borderId="0" xfId="0" applyFont="1" applyFill="1" applyBorder="1" applyAlignment="1">
      <alignment horizontal="left" vertical="center" shrinkToFit="1"/>
    </xf>
    <xf numFmtId="0" fontId="61" fillId="33" borderId="25" xfId="0" applyFont="1" applyFill="1" applyBorder="1" applyAlignment="1">
      <alignment horizontal="left" vertical="center" shrinkToFit="1"/>
    </xf>
    <xf numFmtId="0" fontId="61" fillId="33" borderId="39" xfId="0" applyFont="1" applyFill="1" applyBorder="1" applyAlignment="1">
      <alignment vertical="center" shrinkToFit="1"/>
    </xf>
    <xf numFmtId="0" fontId="61" fillId="33" borderId="22" xfId="0" applyFont="1" applyFill="1" applyBorder="1" applyAlignment="1">
      <alignment vertical="center" shrinkToFit="1"/>
    </xf>
    <xf numFmtId="0" fontId="61" fillId="33" borderId="14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left" vertical="center"/>
    </xf>
    <xf numFmtId="0" fontId="61" fillId="34" borderId="11" xfId="0" applyFont="1" applyFill="1" applyBorder="1" applyAlignment="1">
      <alignment horizontal="left" vertical="center"/>
    </xf>
    <xf numFmtId="0" fontId="61" fillId="34" borderId="12" xfId="0" applyFont="1" applyFill="1" applyBorder="1" applyAlignment="1">
      <alignment horizontal="left" vertical="center"/>
    </xf>
    <xf numFmtId="176" fontId="61" fillId="34" borderId="20" xfId="0" applyNumberFormat="1" applyFont="1" applyFill="1" applyBorder="1" applyAlignment="1">
      <alignment horizontal="center" vertical="center" textRotation="255" wrapText="1"/>
    </xf>
    <xf numFmtId="176" fontId="61" fillId="34" borderId="15" xfId="0" applyNumberFormat="1" applyFont="1" applyFill="1" applyBorder="1" applyAlignment="1">
      <alignment horizontal="center" vertical="center" textRotation="255" wrapText="1"/>
    </xf>
    <xf numFmtId="176" fontId="61" fillId="33" borderId="19" xfId="0" applyNumberFormat="1" applyFont="1" applyFill="1" applyBorder="1" applyAlignment="1">
      <alignment horizontal="left" vertical="center"/>
    </xf>
    <xf numFmtId="176" fontId="61" fillId="33" borderId="17" xfId="0" applyNumberFormat="1" applyFont="1" applyFill="1" applyBorder="1" applyAlignment="1">
      <alignment horizontal="left" vertical="center"/>
    </xf>
    <xf numFmtId="176" fontId="61" fillId="33" borderId="37" xfId="0" applyNumberFormat="1" applyFont="1" applyFill="1" applyBorder="1" applyAlignment="1">
      <alignment horizontal="left" vertical="center"/>
    </xf>
    <xf numFmtId="176" fontId="82" fillId="33" borderId="10" xfId="0" applyNumberFormat="1" applyFont="1" applyFill="1" applyBorder="1" applyAlignment="1">
      <alignment vertical="center"/>
    </xf>
    <xf numFmtId="176" fontId="82" fillId="33" borderId="12" xfId="0" applyNumberFormat="1" applyFont="1" applyFill="1" applyBorder="1" applyAlignment="1">
      <alignment vertical="center"/>
    </xf>
    <xf numFmtId="176" fontId="82" fillId="33" borderId="10" xfId="0" applyNumberFormat="1" applyFont="1" applyFill="1" applyBorder="1" applyAlignment="1">
      <alignment horizontal="left" vertical="top"/>
    </xf>
    <xf numFmtId="176" fontId="82" fillId="33" borderId="12" xfId="0" applyNumberFormat="1" applyFont="1" applyFill="1" applyBorder="1" applyAlignment="1">
      <alignment horizontal="left" vertical="top"/>
    </xf>
    <xf numFmtId="176" fontId="82" fillId="33" borderId="10" xfId="0" applyNumberFormat="1" applyFont="1" applyFill="1" applyBorder="1" applyAlignment="1">
      <alignment vertical="center" shrinkToFit="1"/>
    </xf>
    <xf numFmtId="176" fontId="82" fillId="33" borderId="12" xfId="0" applyNumberFormat="1" applyFont="1" applyFill="1" applyBorder="1" applyAlignment="1">
      <alignment vertical="center" shrinkToFit="1"/>
    </xf>
    <xf numFmtId="176" fontId="82" fillId="33" borderId="10" xfId="0" applyNumberFormat="1" applyFont="1" applyFill="1" applyBorder="1" applyAlignment="1">
      <alignment horizontal="left" vertical="center" wrapText="1"/>
    </xf>
    <xf numFmtId="176" fontId="82" fillId="33" borderId="12" xfId="0" applyNumberFormat="1" applyFont="1" applyFill="1" applyBorder="1" applyAlignment="1">
      <alignment horizontal="left" vertical="center" wrapText="1"/>
    </xf>
    <xf numFmtId="176" fontId="82" fillId="33" borderId="10" xfId="0" applyNumberFormat="1" applyFont="1" applyFill="1" applyBorder="1" applyAlignment="1">
      <alignment horizontal="left" vertical="center"/>
    </xf>
    <xf numFmtId="176" fontId="82" fillId="33" borderId="12" xfId="0" applyNumberFormat="1" applyFont="1" applyFill="1" applyBorder="1" applyAlignment="1">
      <alignment horizontal="left" vertical="center"/>
    </xf>
    <xf numFmtId="176" fontId="82" fillId="33" borderId="19" xfId="0" applyNumberFormat="1" applyFont="1" applyFill="1" applyBorder="1" applyAlignment="1">
      <alignment vertical="center"/>
    </xf>
    <xf numFmtId="176" fontId="82" fillId="33" borderId="37" xfId="0" applyNumberFormat="1" applyFont="1" applyFill="1" applyBorder="1" applyAlignment="1">
      <alignment vertical="center"/>
    </xf>
    <xf numFmtId="176" fontId="61" fillId="33" borderId="33" xfId="0" applyNumberFormat="1" applyFont="1" applyFill="1" applyBorder="1" applyAlignment="1">
      <alignment horizontal="left" vertical="center"/>
    </xf>
    <xf numFmtId="176" fontId="61" fillId="33" borderId="34" xfId="0" applyNumberFormat="1" applyFont="1" applyFill="1" applyBorder="1" applyAlignment="1">
      <alignment horizontal="left" vertical="center"/>
    </xf>
    <xf numFmtId="176" fontId="61" fillId="33" borderId="24" xfId="0" applyNumberFormat="1" applyFont="1" applyFill="1" applyBorder="1" applyAlignment="1">
      <alignment horizontal="left" vertical="center"/>
    </xf>
    <xf numFmtId="176" fontId="82" fillId="33" borderId="10" xfId="0" applyNumberFormat="1" applyFont="1" applyFill="1" applyBorder="1" applyAlignment="1">
      <alignment horizontal="left" vertical="center" shrinkToFit="1"/>
    </xf>
    <xf numFmtId="176" fontId="82" fillId="33" borderId="12" xfId="0" applyNumberFormat="1" applyFont="1" applyFill="1" applyBorder="1" applyAlignment="1">
      <alignment horizontal="left" vertical="center" shrinkToFit="1"/>
    </xf>
    <xf numFmtId="176" fontId="61" fillId="33" borderId="14" xfId="0" applyNumberFormat="1" applyFont="1" applyFill="1" applyBorder="1" applyAlignment="1">
      <alignment horizontal="left" vertical="center" wrapText="1"/>
    </xf>
    <xf numFmtId="176" fontId="61" fillId="33" borderId="0" xfId="0" applyNumberFormat="1" applyFont="1" applyFill="1" applyBorder="1" applyAlignment="1">
      <alignment horizontal="left" vertical="center" wrapText="1"/>
    </xf>
    <xf numFmtId="176" fontId="61" fillId="33" borderId="25" xfId="0" applyNumberFormat="1" applyFont="1" applyFill="1" applyBorder="1" applyAlignment="1">
      <alignment horizontal="left" vertical="center" wrapText="1"/>
    </xf>
    <xf numFmtId="176" fontId="61" fillId="33" borderId="19" xfId="0" applyNumberFormat="1" applyFont="1" applyFill="1" applyBorder="1" applyAlignment="1">
      <alignment horizontal="left" vertical="center" wrapText="1"/>
    </xf>
    <xf numFmtId="176" fontId="61" fillId="33" borderId="17" xfId="0" applyNumberFormat="1" applyFont="1" applyFill="1" applyBorder="1" applyAlignment="1">
      <alignment horizontal="left" vertical="center" wrapText="1"/>
    </xf>
    <xf numFmtId="176" fontId="61" fillId="33" borderId="37" xfId="0" applyNumberFormat="1" applyFont="1" applyFill="1" applyBorder="1" applyAlignment="1">
      <alignment horizontal="left" vertical="center" wrapText="1"/>
    </xf>
    <xf numFmtId="176" fontId="82" fillId="33" borderId="10" xfId="0" applyNumberFormat="1" applyFont="1" applyFill="1" applyBorder="1" applyAlignment="1">
      <alignment vertical="center" wrapText="1"/>
    </xf>
    <xf numFmtId="176" fontId="82" fillId="33" borderId="12" xfId="0" applyNumberFormat="1" applyFont="1" applyFill="1" applyBorder="1" applyAlignment="1">
      <alignment vertical="center" wrapText="1"/>
    </xf>
    <xf numFmtId="176" fontId="82" fillId="33" borderId="14" xfId="0" applyNumberFormat="1" applyFont="1" applyFill="1" applyBorder="1" applyAlignment="1">
      <alignment vertical="center" wrapText="1"/>
    </xf>
    <xf numFmtId="176" fontId="82" fillId="33" borderId="25" xfId="0" applyNumberFormat="1" applyFont="1" applyFill="1" applyBorder="1" applyAlignment="1">
      <alignment vertical="center" wrapText="1"/>
    </xf>
    <xf numFmtId="176" fontId="61" fillId="33" borderId="39" xfId="0" applyNumberFormat="1" applyFont="1" applyFill="1" applyBorder="1" applyAlignment="1">
      <alignment horizontal="left" vertical="center" shrinkToFit="1"/>
    </xf>
    <xf numFmtId="176" fontId="61" fillId="33" borderId="22" xfId="0" applyNumberFormat="1" applyFont="1" applyFill="1" applyBorder="1" applyAlignment="1">
      <alignment horizontal="left" vertical="center" shrinkToFit="1"/>
    </xf>
    <xf numFmtId="176" fontId="61" fillId="33" borderId="14" xfId="0" applyNumberFormat="1" applyFont="1" applyFill="1" applyBorder="1" applyAlignment="1">
      <alignment horizontal="left" vertical="center" shrinkToFit="1"/>
    </xf>
    <xf numFmtId="176" fontId="61" fillId="33" borderId="0" xfId="0" applyNumberFormat="1" applyFont="1" applyFill="1" applyBorder="1" applyAlignment="1">
      <alignment horizontal="left" vertical="center" shrinkToFit="1"/>
    </xf>
    <xf numFmtId="176" fontId="61" fillId="33" borderId="25" xfId="0" applyNumberFormat="1" applyFont="1" applyFill="1" applyBorder="1" applyAlignment="1">
      <alignment horizontal="left" vertical="center" shrinkToFit="1"/>
    </xf>
    <xf numFmtId="0" fontId="61" fillId="34" borderId="10" xfId="0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/>
    </xf>
    <xf numFmtId="0" fontId="61" fillId="34" borderId="12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 shrinkToFit="1"/>
    </xf>
    <xf numFmtId="0" fontId="69" fillId="33" borderId="11" xfId="0" applyFont="1" applyFill="1" applyBorder="1" applyAlignment="1">
      <alignment horizontal="center" vertical="center" wrapText="1" shrinkToFit="1"/>
    </xf>
    <xf numFmtId="0" fontId="69" fillId="33" borderId="12" xfId="0" applyFont="1" applyFill="1" applyBorder="1" applyAlignment="1">
      <alignment horizontal="center" vertical="center" wrapText="1" shrinkToFit="1"/>
    </xf>
    <xf numFmtId="176" fontId="61" fillId="34" borderId="18" xfId="0" applyNumberFormat="1" applyFont="1" applyFill="1" applyBorder="1" applyAlignment="1">
      <alignment horizontal="center" vertical="center" textRotation="255"/>
    </xf>
    <xf numFmtId="176" fontId="61" fillId="34" borderId="20" xfId="0" applyNumberFormat="1" applyFont="1" applyFill="1" applyBorder="1" applyAlignment="1">
      <alignment horizontal="center" vertical="center" textRotation="255"/>
    </xf>
    <xf numFmtId="176" fontId="61" fillId="34" borderId="14" xfId="0" applyNumberFormat="1" applyFont="1" applyFill="1" applyBorder="1" applyAlignment="1">
      <alignment horizontal="center" vertical="center" textRotation="255"/>
    </xf>
    <xf numFmtId="176" fontId="61" fillId="34" borderId="19" xfId="0" applyNumberFormat="1" applyFont="1" applyFill="1" applyBorder="1" applyAlignment="1">
      <alignment vertical="center"/>
    </xf>
    <xf numFmtId="176" fontId="61" fillId="34" borderId="37" xfId="0" applyNumberFormat="1" applyFont="1" applyFill="1" applyBorder="1" applyAlignment="1">
      <alignment vertical="center"/>
    </xf>
    <xf numFmtId="176" fontId="61" fillId="34" borderId="39" xfId="0" applyNumberFormat="1" applyFont="1" applyFill="1" applyBorder="1" applyAlignment="1">
      <alignment horizontal="left" vertical="center"/>
    </xf>
    <xf numFmtId="176" fontId="61" fillId="34" borderId="22" xfId="0" applyNumberFormat="1" applyFont="1" applyFill="1" applyBorder="1" applyAlignment="1">
      <alignment horizontal="left" vertical="center"/>
    </xf>
    <xf numFmtId="176" fontId="83" fillId="34" borderId="20" xfId="52" applyNumberFormat="1" applyFont="1" applyFill="1" applyBorder="1" applyAlignment="1">
      <alignment horizontal="center" vertical="center" textRotation="255" shrinkToFit="1"/>
    </xf>
    <xf numFmtId="176" fontId="83" fillId="34" borderId="16" xfId="52" applyNumberFormat="1" applyFont="1" applyFill="1" applyBorder="1" applyAlignment="1">
      <alignment horizontal="center" vertical="center" textRotation="255" shrinkToFit="1"/>
    </xf>
    <xf numFmtId="176" fontId="61" fillId="34" borderId="10" xfId="52" applyNumberFormat="1" applyFont="1" applyFill="1" applyBorder="1" applyAlignment="1">
      <alignment vertical="center"/>
    </xf>
    <xf numFmtId="176" fontId="61" fillId="34" borderId="12" xfId="52" applyNumberFormat="1" applyFont="1" applyFill="1" applyBorder="1" applyAlignment="1">
      <alignment vertical="center"/>
    </xf>
    <xf numFmtId="176" fontId="61" fillId="34" borderId="19" xfId="52" applyNumberFormat="1" applyFont="1" applyFill="1" applyBorder="1" applyAlignment="1">
      <alignment vertical="center"/>
    </xf>
    <xf numFmtId="176" fontId="61" fillId="34" borderId="37" xfId="52" applyNumberFormat="1" applyFont="1" applyFill="1" applyBorder="1" applyAlignment="1">
      <alignment vertical="center"/>
    </xf>
    <xf numFmtId="176" fontId="61" fillId="34" borderId="20" xfId="52" applyNumberFormat="1" applyFont="1" applyFill="1" applyBorder="1" applyAlignment="1">
      <alignment horizontal="center" vertical="center" textRotation="255" wrapText="1"/>
    </xf>
    <xf numFmtId="176" fontId="61" fillId="34" borderId="16" xfId="52" applyNumberFormat="1" applyFont="1" applyFill="1" applyBorder="1" applyAlignment="1">
      <alignment horizontal="center" vertical="center" textRotation="255" wrapText="1"/>
    </xf>
    <xf numFmtId="176" fontId="61" fillId="33" borderId="39" xfId="52" applyNumberFormat="1" applyFont="1" applyFill="1" applyBorder="1" applyAlignment="1">
      <alignment horizontal="left" vertical="center" wrapText="1"/>
    </xf>
    <xf numFmtId="176" fontId="61" fillId="33" borderId="22" xfId="52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5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13</xdr:col>
      <xdr:colOff>95250</xdr:colOff>
      <xdr:row>0</xdr:row>
      <xdr:rowOff>504825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9525" y="9525"/>
          <a:ext cx="2447925" cy="49530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指定管理者制度導入施設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  <sheetName val="list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0489.html" TargetMode="External" /><Relationship Id="rId2" Type="http://schemas.openxmlformats.org/officeDocument/2006/relationships/hyperlink" Target="https://www.pref.osaka.lg.jp/houbun/reiki/reiki_honbun/k201RG00000490.html" TargetMode="External" /><Relationship Id="rId3" Type="http://schemas.openxmlformats.org/officeDocument/2006/relationships/hyperlink" Target="https://www.pref.osaka.lg.jp/kodomo_seisyonen/" TargetMode="External" /><Relationship Id="rId4" Type="http://schemas.openxmlformats.org/officeDocument/2006/relationships/hyperlink" Target="https://www.pref.osaka.lg.jp/houbun/reiki/reiki_honbun/k201RG00001959.html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attach/17834/00458259/R04_z07-32seishounennsisetsu.xlsx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view="pageBreakPreview" zoomScaleNormal="75" zoomScaleSheetLayoutView="100" zoomScalePageLayoutView="0" workbookViewId="0" topLeftCell="A1">
      <selection activeCell="K47" sqref="K47:AR47"/>
    </sheetView>
  </sheetViews>
  <sheetFormatPr defaultColWidth="2.421875" defaultRowHeight="15"/>
  <cols>
    <col min="1" max="9" width="2.421875" style="86" customWidth="1"/>
    <col min="10" max="10" width="6.28125" style="86" customWidth="1"/>
    <col min="11" max="44" width="2.421875" style="86" customWidth="1"/>
    <col min="45" max="16384" width="2.421875" style="86" customWidth="1"/>
  </cols>
  <sheetData>
    <row r="1" spans="1:44" s="85" customFormat="1" ht="40.5" customHeight="1">
      <c r="A1" s="260" t="s">
        <v>143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</row>
    <row r="2" spans="1:44" s="85" customFormat="1" ht="17.2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</row>
    <row r="3" spans="1:44" s="85" customFormat="1" ht="13.5" customHeight="1">
      <c r="A3" s="186" t="s">
        <v>175</v>
      </c>
      <c r="B3" s="263"/>
      <c r="C3" s="263"/>
      <c r="D3" s="263"/>
      <c r="E3" s="264"/>
      <c r="F3" s="271" t="s">
        <v>221</v>
      </c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3" t="s">
        <v>198</v>
      </c>
      <c r="T3" s="274"/>
      <c r="U3" s="274"/>
      <c r="V3" s="274"/>
      <c r="W3" s="274"/>
      <c r="X3" s="274"/>
      <c r="Y3" s="279" t="s">
        <v>207</v>
      </c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1"/>
    </row>
    <row r="4" spans="1:44" s="85" customFormat="1" ht="13.5" customHeight="1">
      <c r="A4" s="265"/>
      <c r="B4" s="266"/>
      <c r="C4" s="266"/>
      <c r="D4" s="266"/>
      <c r="E4" s="267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5"/>
      <c r="T4" s="276"/>
      <c r="U4" s="276"/>
      <c r="V4" s="276"/>
      <c r="W4" s="276"/>
      <c r="X4" s="276"/>
      <c r="Y4" s="282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4"/>
    </row>
    <row r="5" spans="1:44" s="85" customFormat="1" ht="13.5" customHeight="1">
      <c r="A5" s="268"/>
      <c r="B5" s="269"/>
      <c r="C5" s="269"/>
      <c r="D5" s="269"/>
      <c r="E5" s="270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7"/>
      <c r="T5" s="278"/>
      <c r="U5" s="278"/>
      <c r="V5" s="278"/>
      <c r="W5" s="278"/>
      <c r="X5" s="278"/>
      <c r="Y5" s="285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7"/>
    </row>
    <row r="6" spans="1:44" s="85" customFormat="1" ht="15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</row>
    <row r="7" spans="1:44" s="85" customFormat="1" ht="17.25">
      <c r="A7" s="179" t="s">
        <v>229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</row>
    <row r="8" spans="1:44" s="85" customFormat="1" ht="30" customHeight="1">
      <c r="A8" s="172" t="s">
        <v>144</v>
      </c>
      <c r="B8" s="172"/>
      <c r="C8" s="172"/>
      <c r="D8" s="172"/>
      <c r="E8" s="172"/>
      <c r="F8" s="172"/>
      <c r="G8" s="172"/>
      <c r="H8" s="172"/>
      <c r="I8" s="172"/>
      <c r="J8" s="172"/>
      <c r="K8" s="291" t="s">
        <v>170</v>
      </c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53" t="s">
        <v>206</v>
      </c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4"/>
    </row>
    <row r="9" spans="1:44" s="85" customFormat="1" ht="36.75" customHeight="1">
      <c r="A9" s="172" t="s">
        <v>145</v>
      </c>
      <c r="B9" s="172"/>
      <c r="C9" s="172"/>
      <c r="D9" s="172"/>
      <c r="E9" s="172"/>
      <c r="F9" s="172"/>
      <c r="G9" s="172"/>
      <c r="H9" s="172"/>
      <c r="I9" s="172"/>
      <c r="J9" s="172"/>
      <c r="K9" s="288" t="s">
        <v>171</v>
      </c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90"/>
    </row>
    <row r="10" spans="1:44" s="85" customFormat="1" ht="30" customHeight="1">
      <c r="A10" s="255" t="s">
        <v>172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6" t="s">
        <v>232</v>
      </c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8"/>
      <c r="AP10" s="258"/>
      <c r="AQ10" s="258"/>
      <c r="AR10" s="259"/>
    </row>
    <row r="11" spans="1:44" s="85" customFormat="1" ht="30" customHeight="1">
      <c r="A11" s="181" t="s">
        <v>146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2" t="s">
        <v>220</v>
      </c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4"/>
      <c r="AP11" s="184"/>
      <c r="AQ11" s="184"/>
      <c r="AR11" s="185"/>
    </row>
    <row r="12" spans="1:44" s="85" customFormat="1" ht="30" customHeight="1">
      <c r="A12" s="181" t="s">
        <v>147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2" t="s">
        <v>176</v>
      </c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4"/>
      <c r="AP12" s="184"/>
      <c r="AQ12" s="184"/>
      <c r="AR12" s="185"/>
    </row>
    <row r="13" spans="1:44" s="85" customFormat="1" ht="30" customHeight="1">
      <c r="A13" s="181" t="s">
        <v>148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2" t="s">
        <v>177</v>
      </c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4"/>
      <c r="AP13" s="184"/>
      <c r="AQ13" s="184"/>
      <c r="AR13" s="185"/>
    </row>
    <row r="14" spans="1:44" s="85" customFormat="1" ht="30" customHeight="1">
      <c r="A14" s="181" t="s">
        <v>149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2" t="s">
        <v>178</v>
      </c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4"/>
      <c r="AP14" s="184"/>
      <c r="AQ14" s="184"/>
      <c r="AR14" s="185"/>
    </row>
    <row r="15" spans="1:44" s="85" customFormat="1" ht="74.25" customHeight="1">
      <c r="A15" s="181" t="s">
        <v>150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2" t="s">
        <v>210</v>
      </c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4"/>
      <c r="AP15" s="184"/>
      <c r="AQ15" s="184"/>
      <c r="AR15" s="185"/>
    </row>
    <row r="16" spans="1:44" s="85" customFormat="1" ht="15" customHeight="1">
      <c r="A16" s="186" t="s">
        <v>151</v>
      </c>
      <c r="B16" s="187"/>
      <c r="C16" s="187"/>
      <c r="D16" s="187"/>
      <c r="E16" s="187"/>
      <c r="F16" s="187"/>
      <c r="G16" s="187"/>
      <c r="H16" s="187"/>
      <c r="I16" s="187"/>
      <c r="J16" s="188"/>
      <c r="K16" s="237" t="s">
        <v>152</v>
      </c>
      <c r="L16" s="238"/>
      <c r="M16" s="238"/>
      <c r="N16" s="238"/>
      <c r="O16" s="238"/>
      <c r="P16" s="238"/>
      <c r="Q16" s="239"/>
      <c r="R16" s="243" t="s">
        <v>153</v>
      </c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5"/>
      <c r="AQ16" s="245"/>
      <c r="AR16" s="246"/>
    </row>
    <row r="17" spans="1:44" s="85" customFormat="1" ht="15" customHeight="1">
      <c r="A17" s="207"/>
      <c r="B17" s="208"/>
      <c r="C17" s="208"/>
      <c r="D17" s="208"/>
      <c r="E17" s="208"/>
      <c r="F17" s="208"/>
      <c r="G17" s="208"/>
      <c r="H17" s="208"/>
      <c r="I17" s="208"/>
      <c r="J17" s="209"/>
      <c r="K17" s="240"/>
      <c r="L17" s="241"/>
      <c r="M17" s="241"/>
      <c r="N17" s="241"/>
      <c r="O17" s="241"/>
      <c r="P17" s="241"/>
      <c r="Q17" s="242"/>
      <c r="R17" s="243" t="s">
        <v>154</v>
      </c>
      <c r="S17" s="243"/>
      <c r="T17" s="243"/>
      <c r="U17" s="243"/>
      <c r="V17" s="243"/>
      <c r="W17" s="243"/>
      <c r="X17" s="243" t="s">
        <v>155</v>
      </c>
      <c r="Y17" s="243"/>
      <c r="Z17" s="243"/>
      <c r="AA17" s="243"/>
      <c r="AB17" s="243"/>
      <c r="AC17" s="243"/>
      <c r="AD17" s="243" t="s">
        <v>13</v>
      </c>
      <c r="AE17" s="243"/>
      <c r="AF17" s="243"/>
      <c r="AG17" s="243"/>
      <c r="AH17" s="243"/>
      <c r="AI17" s="243"/>
      <c r="AJ17" s="243" t="s">
        <v>156</v>
      </c>
      <c r="AK17" s="243"/>
      <c r="AL17" s="243"/>
      <c r="AM17" s="243"/>
      <c r="AN17" s="243"/>
      <c r="AO17" s="243"/>
      <c r="AP17" s="247"/>
      <c r="AQ17" s="247"/>
      <c r="AR17" s="248"/>
    </row>
    <row r="18" spans="1:44" s="85" customFormat="1" ht="15" customHeight="1">
      <c r="A18" s="225"/>
      <c r="B18" s="226"/>
      <c r="C18" s="226"/>
      <c r="D18" s="226"/>
      <c r="E18" s="226"/>
      <c r="F18" s="226"/>
      <c r="G18" s="226"/>
      <c r="H18" s="226"/>
      <c r="I18" s="226"/>
      <c r="J18" s="227"/>
      <c r="K18" s="251">
        <v>23.65</v>
      </c>
      <c r="L18" s="252"/>
      <c r="M18" s="252"/>
      <c r="N18" s="252"/>
      <c r="O18" s="252"/>
      <c r="P18" s="236" t="s">
        <v>157</v>
      </c>
      <c r="Q18" s="203"/>
      <c r="R18" s="234">
        <v>21.51</v>
      </c>
      <c r="S18" s="235"/>
      <c r="T18" s="235"/>
      <c r="U18" s="235"/>
      <c r="V18" s="236" t="s">
        <v>157</v>
      </c>
      <c r="W18" s="203"/>
      <c r="X18" s="234">
        <v>0</v>
      </c>
      <c r="Y18" s="235"/>
      <c r="Z18" s="235"/>
      <c r="AA18" s="235"/>
      <c r="AB18" s="236" t="s">
        <v>157</v>
      </c>
      <c r="AC18" s="203"/>
      <c r="AD18" s="234">
        <v>0</v>
      </c>
      <c r="AE18" s="235"/>
      <c r="AF18" s="235"/>
      <c r="AG18" s="235"/>
      <c r="AH18" s="236" t="s">
        <v>157</v>
      </c>
      <c r="AI18" s="203"/>
      <c r="AJ18" s="234">
        <v>2.14</v>
      </c>
      <c r="AK18" s="235"/>
      <c r="AL18" s="235"/>
      <c r="AM18" s="235"/>
      <c r="AN18" s="236" t="s">
        <v>157</v>
      </c>
      <c r="AO18" s="203"/>
      <c r="AP18" s="249"/>
      <c r="AQ18" s="249"/>
      <c r="AR18" s="250"/>
    </row>
    <row r="19" spans="1:44" s="85" customFormat="1" ht="19.5" customHeight="1">
      <c r="A19" s="186" t="s">
        <v>158</v>
      </c>
      <c r="B19" s="187"/>
      <c r="C19" s="187"/>
      <c r="D19" s="187"/>
      <c r="E19" s="187"/>
      <c r="F19" s="187"/>
      <c r="G19" s="187"/>
      <c r="H19" s="187"/>
      <c r="I19" s="187"/>
      <c r="J19" s="188"/>
      <c r="K19" s="228" t="s">
        <v>230</v>
      </c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30"/>
    </row>
    <row r="20" spans="1:44" s="85" customFormat="1" ht="45.75" customHeight="1">
      <c r="A20" s="207"/>
      <c r="B20" s="208"/>
      <c r="C20" s="208"/>
      <c r="D20" s="208"/>
      <c r="E20" s="208"/>
      <c r="F20" s="208"/>
      <c r="G20" s="208"/>
      <c r="H20" s="208"/>
      <c r="I20" s="208"/>
      <c r="J20" s="209"/>
      <c r="K20" s="231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3"/>
    </row>
    <row r="21" spans="1:44" s="85" customFormat="1" ht="30" customHeight="1">
      <c r="A21" s="186" t="s">
        <v>159</v>
      </c>
      <c r="B21" s="187"/>
      <c r="C21" s="187"/>
      <c r="D21" s="187"/>
      <c r="E21" s="187"/>
      <c r="F21" s="187"/>
      <c r="G21" s="187"/>
      <c r="H21" s="187"/>
      <c r="I21" s="187"/>
      <c r="J21" s="188"/>
      <c r="K21" s="182" t="s">
        <v>179</v>
      </c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4"/>
      <c r="AP21" s="184"/>
      <c r="AQ21" s="184"/>
      <c r="AR21" s="185"/>
    </row>
    <row r="22" spans="1:44" s="85" customFormat="1" ht="30" customHeight="1">
      <c r="A22" s="181" t="s">
        <v>160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2" t="s">
        <v>180</v>
      </c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4"/>
      <c r="AP22" s="184"/>
      <c r="AQ22" s="184"/>
      <c r="AR22" s="185"/>
    </row>
    <row r="23" spans="1:44" s="85" customFormat="1" ht="24.75" customHeight="1">
      <c r="A23" s="186" t="s">
        <v>168</v>
      </c>
      <c r="B23" s="187"/>
      <c r="C23" s="187"/>
      <c r="D23" s="187"/>
      <c r="E23" s="187"/>
      <c r="F23" s="187"/>
      <c r="G23" s="187"/>
      <c r="H23" s="187"/>
      <c r="I23" s="187"/>
      <c r="J23" s="188"/>
      <c r="K23" s="213" t="s">
        <v>161</v>
      </c>
      <c r="L23" s="214"/>
      <c r="M23" s="214"/>
      <c r="N23" s="215"/>
      <c r="O23" s="213" t="s">
        <v>199</v>
      </c>
      <c r="P23" s="214"/>
      <c r="Q23" s="214"/>
      <c r="R23" s="214"/>
      <c r="S23" s="215"/>
      <c r="T23" s="213" t="s">
        <v>200</v>
      </c>
      <c r="U23" s="214"/>
      <c r="V23" s="214"/>
      <c r="W23" s="214"/>
      <c r="X23" s="215"/>
      <c r="Y23" s="213" t="s">
        <v>201</v>
      </c>
      <c r="Z23" s="214"/>
      <c r="AA23" s="214"/>
      <c r="AB23" s="214"/>
      <c r="AC23" s="215"/>
      <c r="AD23" s="213" t="s">
        <v>202</v>
      </c>
      <c r="AE23" s="214"/>
      <c r="AF23" s="214"/>
      <c r="AG23" s="214"/>
      <c r="AH23" s="215"/>
      <c r="AI23" s="192" t="s">
        <v>225</v>
      </c>
      <c r="AJ23" s="193"/>
      <c r="AK23" s="193"/>
      <c r="AL23" s="193"/>
      <c r="AM23" s="194"/>
      <c r="AN23" s="195" t="s">
        <v>181</v>
      </c>
      <c r="AO23" s="196"/>
      <c r="AP23" s="196"/>
      <c r="AQ23" s="196"/>
      <c r="AR23" s="197"/>
    </row>
    <row r="24" spans="1:44" s="85" customFormat="1" ht="24.75" customHeight="1">
      <c r="A24" s="225"/>
      <c r="B24" s="226"/>
      <c r="C24" s="226"/>
      <c r="D24" s="226"/>
      <c r="E24" s="226"/>
      <c r="F24" s="226"/>
      <c r="G24" s="226"/>
      <c r="H24" s="226"/>
      <c r="I24" s="226"/>
      <c r="J24" s="227"/>
      <c r="K24" s="216" t="s">
        <v>169</v>
      </c>
      <c r="L24" s="217"/>
      <c r="M24" s="217"/>
      <c r="N24" s="218"/>
      <c r="O24" s="219">
        <v>6614</v>
      </c>
      <c r="P24" s="220"/>
      <c r="Q24" s="220"/>
      <c r="R24" s="220"/>
      <c r="S24" s="100" t="s">
        <v>166</v>
      </c>
      <c r="T24" s="221">
        <v>5784</v>
      </c>
      <c r="U24" s="222"/>
      <c r="V24" s="222"/>
      <c r="W24" s="222"/>
      <c r="X24" s="100" t="s">
        <v>166</v>
      </c>
      <c r="Y24" s="221">
        <v>736</v>
      </c>
      <c r="Z24" s="222"/>
      <c r="AA24" s="222"/>
      <c r="AB24" s="222"/>
      <c r="AC24" s="100" t="s">
        <v>166</v>
      </c>
      <c r="AD24" s="223">
        <v>0</v>
      </c>
      <c r="AE24" s="224"/>
      <c r="AF24" s="224"/>
      <c r="AG24" s="224"/>
      <c r="AH24" s="101" t="s">
        <v>182</v>
      </c>
      <c r="AI24" s="223">
        <v>0</v>
      </c>
      <c r="AJ24" s="224"/>
      <c r="AK24" s="224"/>
      <c r="AL24" s="224"/>
      <c r="AM24" s="101" t="s">
        <v>182</v>
      </c>
      <c r="AN24" s="198"/>
      <c r="AO24" s="199"/>
      <c r="AP24" s="199"/>
      <c r="AQ24" s="199"/>
      <c r="AR24" s="200"/>
    </row>
    <row r="25" spans="1:44" s="85" customFormat="1" ht="24.75" customHeight="1">
      <c r="A25" s="186" t="s">
        <v>167</v>
      </c>
      <c r="B25" s="187"/>
      <c r="C25" s="187"/>
      <c r="D25" s="187"/>
      <c r="E25" s="187"/>
      <c r="F25" s="187"/>
      <c r="G25" s="187"/>
      <c r="H25" s="187"/>
      <c r="I25" s="187"/>
      <c r="J25" s="188"/>
      <c r="K25" s="213" t="s">
        <v>161</v>
      </c>
      <c r="L25" s="214"/>
      <c r="M25" s="214"/>
      <c r="N25" s="215"/>
      <c r="O25" s="213" t="str">
        <f>O23</f>
        <v>平成30年度</v>
      </c>
      <c r="P25" s="214"/>
      <c r="Q25" s="214"/>
      <c r="R25" s="214"/>
      <c r="S25" s="215"/>
      <c r="T25" s="213" t="str">
        <f>T23</f>
        <v>令和元年度</v>
      </c>
      <c r="U25" s="214"/>
      <c r="V25" s="214"/>
      <c r="W25" s="214"/>
      <c r="X25" s="215"/>
      <c r="Y25" s="213" t="str">
        <f>Y23</f>
        <v>令和2年度</v>
      </c>
      <c r="Z25" s="214"/>
      <c r="AA25" s="214"/>
      <c r="AB25" s="214"/>
      <c r="AC25" s="215"/>
      <c r="AD25" s="213" t="str">
        <f>AD23</f>
        <v>令和3年度</v>
      </c>
      <c r="AE25" s="214"/>
      <c r="AF25" s="214"/>
      <c r="AG25" s="214"/>
      <c r="AH25" s="215"/>
      <c r="AI25" s="192" t="str">
        <f>AI23</f>
        <v>令和4年度</v>
      </c>
      <c r="AJ25" s="193"/>
      <c r="AK25" s="193"/>
      <c r="AL25" s="193"/>
      <c r="AM25" s="194"/>
      <c r="AN25" s="195" t="s">
        <v>183</v>
      </c>
      <c r="AO25" s="196"/>
      <c r="AP25" s="196"/>
      <c r="AQ25" s="196"/>
      <c r="AR25" s="197"/>
    </row>
    <row r="26" spans="1:44" s="85" customFormat="1" ht="24.75" customHeight="1">
      <c r="A26" s="207"/>
      <c r="B26" s="208"/>
      <c r="C26" s="208"/>
      <c r="D26" s="208"/>
      <c r="E26" s="208"/>
      <c r="F26" s="208"/>
      <c r="G26" s="208"/>
      <c r="H26" s="208"/>
      <c r="I26" s="208"/>
      <c r="J26" s="209"/>
      <c r="K26" s="201" t="s">
        <v>173</v>
      </c>
      <c r="L26" s="202"/>
      <c r="M26" s="202"/>
      <c r="N26" s="203"/>
      <c r="O26" s="204">
        <v>0.282</v>
      </c>
      <c r="P26" s="205"/>
      <c r="Q26" s="205"/>
      <c r="R26" s="205"/>
      <c r="S26" s="206"/>
      <c r="T26" s="204">
        <v>0.244</v>
      </c>
      <c r="U26" s="205"/>
      <c r="V26" s="205"/>
      <c r="W26" s="205"/>
      <c r="X26" s="206"/>
      <c r="Y26" s="204">
        <v>0.084</v>
      </c>
      <c r="Z26" s="205"/>
      <c r="AA26" s="205"/>
      <c r="AB26" s="205"/>
      <c r="AC26" s="206"/>
      <c r="AD26" s="204" t="s">
        <v>208</v>
      </c>
      <c r="AE26" s="205"/>
      <c r="AF26" s="205"/>
      <c r="AG26" s="205"/>
      <c r="AH26" s="206"/>
      <c r="AI26" s="204" t="s">
        <v>208</v>
      </c>
      <c r="AJ26" s="205"/>
      <c r="AK26" s="205"/>
      <c r="AL26" s="205"/>
      <c r="AM26" s="206"/>
      <c r="AN26" s="198"/>
      <c r="AO26" s="199"/>
      <c r="AP26" s="199"/>
      <c r="AQ26" s="199"/>
      <c r="AR26" s="200"/>
    </row>
    <row r="27" spans="1:44" s="85" customFormat="1" ht="24.75" customHeight="1">
      <c r="A27" s="210"/>
      <c r="B27" s="211"/>
      <c r="C27" s="211"/>
      <c r="D27" s="211"/>
      <c r="E27" s="211"/>
      <c r="F27" s="211"/>
      <c r="G27" s="211"/>
      <c r="H27" s="211"/>
      <c r="I27" s="211"/>
      <c r="J27" s="212"/>
      <c r="K27" s="94" t="s">
        <v>174</v>
      </c>
      <c r="L27" s="95"/>
      <c r="M27" s="95"/>
      <c r="N27" s="95"/>
      <c r="O27" s="96"/>
      <c r="P27" s="96"/>
      <c r="Q27" s="96"/>
      <c r="R27" s="96"/>
      <c r="S27" s="97"/>
      <c r="T27" s="96"/>
      <c r="U27" s="96"/>
      <c r="V27" s="96"/>
      <c r="W27" s="96"/>
      <c r="X27" s="97"/>
      <c r="Y27" s="96"/>
      <c r="Z27" s="96"/>
      <c r="AA27" s="96"/>
      <c r="AB27" s="96"/>
      <c r="AC27" s="97"/>
      <c r="AD27" s="96"/>
      <c r="AE27" s="96"/>
      <c r="AF27" s="96"/>
      <c r="AG27" s="96"/>
      <c r="AH27" s="97"/>
      <c r="AI27" s="96"/>
      <c r="AJ27" s="96"/>
      <c r="AK27" s="96"/>
      <c r="AL27" s="96"/>
      <c r="AM27" s="97"/>
      <c r="AN27" s="98"/>
      <c r="AO27" s="98"/>
      <c r="AP27" s="98"/>
      <c r="AQ27" s="98"/>
      <c r="AR27" s="99"/>
    </row>
    <row r="28" spans="1:44" s="85" customFormat="1" ht="7.5" customHeight="1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</row>
    <row r="29" spans="1:44" s="85" customFormat="1" ht="13.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</row>
    <row r="30" spans="1:44" s="85" customFormat="1" ht="17.25">
      <c r="A30" s="179" t="s">
        <v>233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</row>
    <row r="31" spans="1:44" s="85" customFormat="1" ht="30" customHeight="1">
      <c r="A31" s="181" t="s">
        <v>162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2" t="s">
        <v>184</v>
      </c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4"/>
      <c r="AP31" s="184"/>
      <c r="AQ31" s="184"/>
      <c r="AR31" s="185"/>
    </row>
    <row r="32" spans="1:44" s="85" customFormat="1" ht="30" customHeight="1">
      <c r="A32" s="186" t="s">
        <v>163</v>
      </c>
      <c r="B32" s="187"/>
      <c r="C32" s="187"/>
      <c r="D32" s="187"/>
      <c r="E32" s="187"/>
      <c r="F32" s="187"/>
      <c r="G32" s="187"/>
      <c r="H32" s="187"/>
      <c r="I32" s="187"/>
      <c r="J32" s="188"/>
      <c r="K32" s="182" t="s">
        <v>185</v>
      </c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4"/>
      <c r="AP32" s="184"/>
      <c r="AQ32" s="184"/>
      <c r="AR32" s="185"/>
    </row>
    <row r="33" spans="1:44" s="85" customFormat="1" ht="15" customHeight="1">
      <c r="A33" s="172" t="s">
        <v>164</v>
      </c>
      <c r="B33" s="172"/>
      <c r="C33" s="172"/>
      <c r="D33" s="172"/>
      <c r="E33" s="172"/>
      <c r="F33" s="172"/>
      <c r="G33" s="172"/>
      <c r="H33" s="172"/>
      <c r="I33" s="172"/>
      <c r="J33" s="172"/>
      <c r="K33" s="298" t="s">
        <v>234</v>
      </c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300"/>
    </row>
    <row r="34" spans="1:44" s="85" customFormat="1" ht="1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69" t="s">
        <v>211</v>
      </c>
      <c r="L34" s="296"/>
      <c r="M34" s="296"/>
      <c r="N34" s="296"/>
      <c r="O34" s="296"/>
      <c r="P34" s="161"/>
      <c r="Q34" s="161"/>
      <c r="R34" s="161"/>
      <c r="S34" s="161"/>
      <c r="T34" s="161"/>
      <c r="U34" s="161"/>
      <c r="V34" s="161"/>
      <c r="W34" s="161"/>
      <c r="X34" s="111"/>
      <c r="Y34" s="111"/>
      <c r="Z34" s="111"/>
      <c r="AA34" s="111"/>
      <c r="AB34" s="111"/>
      <c r="AC34" s="111"/>
      <c r="AD34" s="161"/>
      <c r="AE34" s="161"/>
      <c r="AF34" s="161"/>
      <c r="AG34" s="161"/>
      <c r="AH34" s="297" t="s">
        <v>186</v>
      </c>
      <c r="AI34" s="297"/>
      <c r="AJ34" s="297"/>
      <c r="AK34" s="297"/>
      <c r="AL34" s="297"/>
      <c r="AM34" s="297"/>
      <c r="AN34" s="161"/>
      <c r="AO34" s="161"/>
      <c r="AP34" s="161"/>
      <c r="AQ34" s="161"/>
      <c r="AR34" s="156"/>
    </row>
    <row r="35" spans="1:44" s="85" customFormat="1" ht="15" customHeight="1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6"/>
      <c r="L35" s="189" t="s">
        <v>214</v>
      </c>
      <c r="M35" s="190"/>
      <c r="N35" s="191"/>
      <c r="O35" s="164" t="s">
        <v>218</v>
      </c>
      <c r="P35" s="164"/>
      <c r="Q35" s="164"/>
      <c r="R35" s="164"/>
      <c r="S35" s="164"/>
      <c r="T35" s="164" t="s">
        <v>217</v>
      </c>
      <c r="U35" s="164"/>
      <c r="V35" s="164"/>
      <c r="W35" s="164"/>
      <c r="X35" s="164"/>
      <c r="Y35" s="163" t="s">
        <v>187</v>
      </c>
      <c r="Z35" s="163"/>
      <c r="AA35" s="163"/>
      <c r="AB35" s="163"/>
      <c r="AC35" s="163"/>
      <c r="AD35" s="164" t="s">
        <v>215</v>
      </c>
      <c r="AE35" s="164"/>
      <c r="AF35" s="164"/>
      <c r="AG35" s="164"/>
      <c r="AH35" s="164"/>
      <c r="AI35" s="164" t="s">
        <v>216</v>
      </c>
      <c r="AJ35" s="164"/>
      <c r="AK35" s="164"/>
      <c r="AL35" s="164"/>
      <c r="AM35" s="164"/>
      <c r="AN35" s="109"/>
      <c r="AO35" s="109"/>
      <c r="AP35" s="109"/>
      <c r="AQ35" s="109"/>
      <c r="AR35" s="110"/>
    </row>
    <row r="36" spans="1:44" s="85" customFormat="1" ht="15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6"/>
      <c r="L36" s="189" t="s">
        <v>188</v>
      </c>
      <c r="M36" s="190"/>
      <c r="N36" s="191"/>
      <c r="O36" s="164" t="s">
        <v>189</v>
      </c>
      <c r="P36" s="164"/>
      <c r="Q36" s="164"/>
      <c r="R36" s="164"/>
      <c r="S36" s="164"/>
      <c r="T36" s="164" t="s">
        <v>190</v>
      </c>
      <c r="U36" s="164"/>
      <c r="V36" s="164"/>
      <c r="W36" s="164"/>
      <c r="X36" s="164"/>
      <c r="Y36" s="164" t="s">
        <v>191</v>
      </c>
      <c r="Z36" s="164"/>
      <c r="AA36" s="164"/>
      <c r="AB36" s="164"/>
      <c r="AC36" s="164"/>
      <c r="AD36" s="164" t="s">
        <v>192</v>
      </c>
      <c r="AE36" s="164"/>
      <c r="AF36" s="164"/>
      <c r="AG36" s="164"/>
      <c r="AH36" s="164"/>
      <c r="AI36" s="164" t="s">
        <v>193</v>
      </c>
      <c r="AJ36" s="164"/>
      <c r="AK36" s="164"/>
      <c r="AL36" s="164"/>
      <c r="AM36" s="164"/>
      <c r="AN36" s="109"/>
      <c r="AO36" s="109"/>
      <c r="AP36" s="109"/>
      <c r="AQ36" s="109"/>
      <c r="AR36" s="110"/>
    </row>
    <row r="37" spans="1:44" s="85" customFormat="1" ht="15" customHeight="1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7"/>
      <c r="L37" s="293" t="s">
        <v>219</v>
      </c>
      <c r="M37" s="164" t="s">
        <v>189</v>
      </c>
      <c r="N37" s="164"/>
      <c r="O37" s="168">
        <v>5235</v>
      </c>
      <c r="P37" s="168"/>
      <c r="Q37" s="168"/>
      <c r="R37" s="168"/>
      <c r="S37" s="168"/>
      <c r="T37" s="162">
        <v>6285</v>
      </c>
      <c r="U37" s="162"/>
      <c r="V37" s="162"/>
      <c r="W37" s="162"/>
      <c r="X37" s="162"/>
      <c r="Y37" s="162">
        <v>6285</v>
      </c>
      <c r="Z37" s="162"/>
      <c r="AA37" s="162"/>
      <c r="AB37" s="162"/>
      <c r="AC37" s="162"/>
      <c r="AD37" s="162">
        <v>6285</v>
      </c>
      <c r="AE37" s="162"/>
      <c r="AF37" s="162"/>
      <c r="AG37" s="162"/>
      <c r="AH37" s="162"/>
      <c r="AI37" s="162">
        <v>6285</v>
      </c>
      <c r="AJ37" s="162"/>
      <c r="AK37" s="162"/>
      <c r="AL37" s="162"/>
      <c r="AM37" s="162"/>
      <c r="AN37" s="109"/>
      <c r="AO37" s="109"/>
      <c r="AP37" s="109"/>
      <c r="AQ37" s="109"/>
      <c r="AR37" s="110"/>
    </row>
    <row r="38" spans="1:44" s="85" customFormat="1" ht="15" customHeight="1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7"/>
      <c r="L38" s="294"/>
      <c r="M38" s="164" t="s">
        <v>190</v>
      </c>
      <c r="N38" s="164"/>
      <c r="O38" s="162" t="s">
        <v>194</v>
      </c>
      <c r="P38" s="162"/>
      <c r="Q38" s="162"/>
      <c r="R38" s="162"/>
      <c r="S38" s="162"/>
      <c r="T38" s="168">
        <v>10480</v>
      </c>
      <c r="U38" s="168"/>
      <c r="V38" s="168"/>
      <c r="W38" s="168"/>
      <c r="X38" s="168"/>
      <c r="Y38" s="162">
        <v>11520</v>
      </c>
      <c r="Z38" s="162"/>
      <c r="AA38" s="162"/>
      <c r="AB38" s="162"/>
      <c r="AC38" s="162"/>
      <c r="AD38" s="162">
        <v>12570</v>
      </c>
      <c r="AE38" s="162"/>
      <c r="AF38" s="162"/>
      <c r="AG38" s="162"/>
      <c r="AH38" s="162"/>
      <c r="AI38" s="162">
        <v>12570</v>
      </c>
      <c r="AJ38" s="162"/>
      <c r="AK38" s="162"/>
      <c r="AL38" s="162"/>
      <c r="AM38" s="162"/>
      <c r="AN38" s="109"/>
      <c r="AO38" s="109"/>
      <c r="AP38" s="109"/>
      <c r="AQ38" s="109"/>
      <c r="AR38" s="110"/>
    </row>
    <row r="39" spans="1:44" s="85" customFormat="1" ht="15" customHeight="1">
      <c r="A39" s="172"/>
      <c r="B39" s="172"/>
      <c r="C39" s="172"/>
      <c r="D39" s="172"/>
      <c r="E39" s="172"/>
      <c r="F39" s="172"/>
      <c r="G39" s="172"/>
      <c r="H39" s="172"/>
      <c r="I39" s="172"/>
      <c r="J39" s="172"/>
      <c r="K39" s="177"/>
      <c r="L39" s="294"/>
      <c r="M39" s="164" t="s">
        <v>195</v>
      </c>
      <c r="N39" s="164"/>
      <c r="O39" s="162" t="s">
        <v>194</v>
      </c>
      <c r="P39" s="162"/>
      <c r="Q39" s="162"/>
      <c r="R39" s="162"/>
      <c r="S39" s="162"/>
      <c r="T39" s="162" t="s">
        <v>194</v>
      </c>
      <c r="U39" s="162"/>
      <c r="V39" s="162"/>
      <c r="W39" s="162"/>
      <c r="X39" s="162"/>
      <c r="Y39" s="162">
        <v>17285</v>
      </c>
      <c r="Z39" s="162"/>
      <c r="AA39" s="162"/>
      <c r="AB39" s="162"/>
      <c r="AC39" s="162"/>
      <c r="AD39" s="162">
        <v>17285</v>
      </c>
      <c r="AE39" s="162"/>
      <c r="AF39" s="162"/>
      <c r="AG39" s="162"/>
      <c r="AH39" s="162"/>
      <c r="AI39" s="162">
        <v>17285</v>
      </c>
      <c r="AJ39" s="162"/>
      <c r="AK39" s="162"/>
      <c r="AL39" s="162"/>
      <c r="AM39" s="162"/>
      <c r="AN39" s="109"/>
      <c r="AO39" s="109"/>
      <c r="AP39" s="109"/>
      <c r="AQ39" s="109"/>
      <c r="AR39" s="110"/>
    </row>
    <row r="40" spans="1:44" s="85" customFormat="1" ht="15" customHeight="1">
      <c r="A40" s="172"/>
      <c r="B40" s="172"/>
      <c r="C40" s="172"/>
      <c r="D40" s="172"/>
      <c r="E40" s="172"/>
      <c r="F40" s="172"/>
      <c r="G40" s="172"/>
      <c r="H40" s="172"/>
      <c r="I40" s="172"/>
      <c r="J40" s="172"/>
      <c r="K40" s="177"/>
      <c r="L40" s="294"/>
      <c r="M40" s="164" t="s">
        <v>191</v>
      </c>
      <c r="N40" s="164"/>
      <c r="O40" s="162" t="s">
        <v>194</v>
      </c>
      <c r="P40" s="162"/>
      <c r="Q40" s="162"/>
      <c r="R40" s="162"/>
      <c r="S40" s="162"/>
      <c r="T40" s="162" t="s">
        <v>194</v>
      </c>
      <c r="U40" s="162"/>
      <c r="V40" s="162"/>
      <c r="W40" s="162"/>
      <c r="X40" s="162"/>
      <c r="Y40" s="168">
        <v>20950</v>
      </c>
      <c r="Z40" s="168"/>
      <c r="AA40" s="168"/>
      <c r="AB40" s="168"/>
      <c r="AC40" s="168"/>
      <c r="AD40" s="162">
        <v>27235</v>
      </c>
      <c r="AE40" s="162"/>
      <c r="AF40" s="162"/>
      <c r="AG40" s="162"/>
      <c r="AH40" s="162"/>
      <c r="AI40" s="162">
        <v>23060</v>
      </c>
      <c r="AJ40" s="162"/>
      <c r="AK40" s="162"/>
      <c r="AL40" s="162"/>
      <c r="AM40" s="162"/>
      <c r="AN40" s="109"/>
      <c r="AO40" s="109"/>
      <c r="AP40" s="109"/>
      <c r="AQ40" s="109"/>
      <c r="AR40" s="110"/>
    </row>
    <row r="41" spans="1:44" s="85" customFormat="1" ht="15" customHeight="1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7"/>
      <c r="L41" s="294"/>
      <c r="M41" s="164" t="s">
        <v>192</v>
      </c>
      <c r="N41" s="164"/>
      <c r="O41" s="162" t="s">
        <v>194</v>
      </c>
      <c r="P41" s="162"/>
      <c r="Q41" s="162"/>
      <c r="R41" s="162"/>
      <c r="S41" s="162"/>
      <c r="T41" s="162" t="s">
        <v>194</v>
      </c>
      <c r="U41" s="162"/>
      <c r="V41" s="162"/>
      <c r="W41" s="162"/>
      <c r="X41" s="162"/>
      <c r="Y41" s="162" t="s">
        <v>194</v>
      </c>
      <c r="Z41" s="162"/>
      <c r="AA41" s="162"/>
      <c r="AB41" s="162"/>
      <c r="AC41" s="162"/>
      <c r="AD41" s="168">
        <v>26190</v>
      </c>
      <c r="AE41" s="168"/>
      <c r="AF41" s="168"/>
      <c r="AG41" s="168"/>
      <c r="AH41" s="168"/>
      <c r="AI41" s="162">
        <v>28815</v>
      </c>
      <c r="AJ41" s="162"/>
      <c r="AK41" s="162"/>
      <c r="AL41" s="162"/>
      <c r="AM41" s="162"/>
      <c r="AN41" s="109"/>
      <c r="AO41" s="109"/>
      <c r="AP41" s="109"/>
      <c r="AQ41" s="109"/>
      <c r="AR41" s="110"/>
    </row>
    <row r="42" spans="1:44" s="85" customFormat="1" ht="15" customHeight="1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7"/>
      <c r="L42" s="294"/>
      <c r="M42" s="164" t="s">
        <v>196</v>
      </c>
      <c r="N42" s="164"/>
      <c r="O42" s="162" t="s">
        <v>194</v>
      </c>
      <c r="P42" s="162"/>
      <c r="Q42" s="162"/>
      <c r="R42" s="162"/>
      <c r="S42" s="162"/>
      <c r="T42" s="162" t="s">
        <v>194</v>
      </c>
      <c r="U42" s="162"/>
      <c r="V42" s="162"/>
      <c r="W42" s="162"/>
      <c r="X42" s="162"/>
      <c r="Y42" s="162" t="s">
        <v>194</v>
      </c>
      <c r="Z42" s="162"/>
      <c r="AA42" s="162"/>
      <c r="AB42" s="162"/>
      <c r="AC42" s="162"/>
      <c r="AD42" s="162" t="s">
        <v>194</v>
      </c>
      <c r="AE42" s="162"/>
      <c r="AF42" s="162"/>
      <c r="AG42" s="162"/>
      <c r="AH42" s="162"/>
      <c r="AI42" s="162">
        <v>31435</v>
      </c>
      <c r="AJ42" s="162"/>
      <c r="AK42" s="162"/>
      <c r="AL42" s="162"/>
      <c r="AM42" s="162"/>
      <c r="AN42" s="109"/>
      <c r="AO42" s="109"/>
      <c r="AP42" s="109"/>
      <c r="AQ42" s="109"/>
      <c r="AR42" s="110"/>
    </row>
    <row r="43" spans="1:44" s="85" customFormat="1" ht="15" customHeight="1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7"/>
      <c r="L43" s="294"/>
      <c r="M43" s="164" t="s">
        <v>197</v>
      </c>
      <c r="N43" s="164"/>
      <c r="O43" s="162" t="s">
        <v>194</v>
      </c>
      <c r="P43" s="162"/>
      <c r="Q43" s="162"/>
      <c r="R43" s="162"/>
      <c r="S43" s="162"/>
      <c r="T43" s="162" t="s">
        <v>194</v>
      </c>
      <c r="U43" s="162"/>
      <c r="V43" s="162"/>
      <c r="W43" s="162"/>
      <c r="X43" s="162"/>
      <c r="Y43" s="162" t="s">
        <v>194</v>
      </c>
      <c r="Z43" s="162"/>
      <c r="AA43" s="162"/>
      <c r="AB43" s="162"/>
      <c r="AC43" s="162"/>
      <c r="AD43" s="162" t="s">
        <v>194</v>
      </c>
      <c r="AE43" s="162"/>
      <c r="AF43" s="162"/>
      <c r="AG43" s="162"/>
      <c r="AH43" s="162"/>
      <c r="AI43" s="162">
        <v>36670</v>
      </c>
      <c r="AJ43" s="162"/>
      <c r="AK43" s="162"/>
      <c r="AL43" s="162"/>
      <c r="AM43" s="162"/>
      <c r="AN43" s="109"/>
      <c r="AO43" s="109"/>
      <c r="AP43" s="109"/>
      <c r="AQ43" s="109"/>
      <c r="AR43" s="110"/>
    </row>
    <row r="44" spans="1:44" s="85" customFormat="1" ht="15" customHeight="1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7"/>
      <c r="L44" s="295"/>
      <c r="M44" s="164" t="s">
        <v>193</v>
      </c>
      <c r="N44" s="164"/>
      <c r="O44" s="162" t="s">
        <v>194</v>
      </c>
      <c r="P44" s="162"/>
      <c r="Q44" s="162"/>
      <c r="R44" s="162"/>
      <c r="S44" s="162"/>
      <c r="T44" s="162" t="s">
        <v>194</v>
      </c>
      <c r="U44" s="162"/>
      <c r="V44" s="162"/>
      <c r="W44" s="162"/>
      <c r="X44" s="162"/>
      <c r="Y44" s="162" t="s">
        <v>194</v>
      </c>
      <c r="Z44" s="162"/>
      <c r="AA44" s="162"/>
      <c r="AB44" s="162"/>
      <c r="AC44" s="162"/>
      <c r="AD44" s="162" t="s">
        <v>194</v>
      </c>
      <c r="AE44" s="162"/>
      <c r="AF44" s="162"/>
      <c r="AG44" s="162"/>
      <c r="AH44" s="162"/>
      <c r="AI44" s="168">
        <v>41905</v>
      </c>
      <c r="AJ44" s="168"/>
      <c r="AK44" s="168"/>
      <c r="AL44" s="168"/>
      <c r="AM44" s="168"/>
      <c r="AN44" s="109"/>
      <c r="AO44" s="109"/>
      <c r="AP44" s="109"/>
      <c r="AQ44" s="109"/>
      <c r="AR44" s="110"/>
    </row>
    <row r="45" spans="1:44" s="85" customFormat="1" ht="36.75" customHeight="1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69" t="s">
        <v>213</v>
      </c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1"/>
    </row>
    <row r="46" spans="1:44" s="85" customFormat="1" ht="93.75" customHeight="1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65" t="s">
        <v>212</v>
      </c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7"/>
    </row>
    <row r="47" spans="1:44" s="85" customFormat="1" ht="30" customHeight="1">
      <c r="A47" s="172" t="s">
        <v>165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3" t="s">
        <v>235</v>
      </c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5"/>
    </row>
  </sheetData>
  <sheetProtection/>
  <mergeCells count="153">
    <mergeCell ref="K34:O34"/>
    <mergeCell ref="AH34:AM34"/>
    <mergeCell ref="K33:AR33"/>
    <mergeCell ref="M42:N42"/>
    <mergeCell ref="M43:N43"/>
    <mergeCell ref="M44:N44"/>
    <mergeCell ref="O38:S38"/>
    <mergeCell ref="O44:S44"/>
    <mergeCell ref="O43:S43"/>
    <mergeCell ref="O42:S42"/>
    <mergeCell ref="O41:S41"/>
    <mergeCell ref="T41:X41"/>
    <mergeCell ref="O37:S37"/>
    <mergeCell ref="O36:S36"/>
    <mergeCell ref="M37:N37"/>
    <mergeCell ref="M38:N38"/>
    <mergeCell ref="M39:N39"/>
    <mergeCell ref="L36:N36"/>
    <mergeCell ref="L37:L44"/>
    <mergeCell ref="M40:N40"/>
    <mergeCell ref="M41:N41"/>
    <mergeCell ref="A6:AR6"/>
    <mergeCell ref="A7:AR7"/>
    <mergeCell ref="A8:J8"/>
    <mergeCell ref="T42:X42"/>
    <mergeCell ref="T43:X43"/>
    <mergeCell ref="O35:S35"/>
    <mergeCell ref="T35:X35"/>
    <mergeCell ref="T36:X36"/>
    <mergeCell ref="T37:X37"/>
    <mergeCell ref="O40:S40"/>
    <mergeCell ref="A1:AR1"/>
    <mergeCell ref="A2:AR2"/>
    <mergeCell ref="A3:E5"/>
    <mergeCell ref="F3:R5"/>
    <mergeCell ref="S3:X5"/>
    <mergeCell ref="Y3:AR5"/>
    <mergeCell ref="A9:J9"/>
    <mergeCell ref="K9:AR9"/>
    <mergeCell ref="K8:X8"/>
    <mergeCell ref="Y8:AR8"/>
    <mergeCell ref="A10:J10"/>
    <mergeCell ref="K10:AR10"/>
    <mergeCell ref="A11:J11"/>
    <mergeCell ref="K11:AR11"/>
    <mergeCell ref="A12:J12"/>
    <mergeCell ref="K12:AR12"/>
    <mergeCell ref="K18:O18"/>
    <mergeCell ref="P18:Q18"/>
    <mergeCell ref="A13:J13"/>
    <mergeCell ref="K13:AR13"/>
    <mergeCell ref="A14:J14"/>
    <mergeCell ref="K14:AR14"/>
    <mergeCell ref="A15:J15"/>
    <mergeCell ref="K15:AR15"/>
    <mergeCell ref="AD18:AG18"/>
    <mergeCell ref="AH18:AI18"/>
    <mergeCell ref="R16:AO16"/>
    <mergeCell ref="AP16:AR18"/>
    <mergeCell ref="R17:W17"/>
    <mergeCell ref="X17:AC17"/>
    <mergeCell ref="AD17:AI17"/>
    <mergeCell ref="AJ17:AO17"/>
    <mergeCell ref="AJ18:AM18"/>
    <mergeCell ref="AN18:AO18"/>
    <mergeCell ref="A19:J20"/>
    <mergeCell ref="K19:AR20"/>
    <mergeCell ref="A21:J21"/>
    <mergeCell ref="K21:AR21"/>
    <mergeCell ref="R18:U18"/>
    <mergeCell ref="V18:W18"/>
    <mergeCell ref="X18:AA18"/>
    <mergeCell ref="AB18:AC18"/>
    <mergeCell ref="A16:J18"/>
    <mergeCell ref="K16:Q17"/>
    <mergeCell ref="A22:J22"/>
    <mergeCell ref="K22:AR22"/>
    <mergeCell ref="A23:J24"/>
    <mergeCell ref="K23:N23"/>
    <mergeCell ref="O23:S23"/>
    <mergeCell ref="T23:X23"/>
    <mergeCell ref="Y23:AC23"/>
    <mergeCell ref="AD23:AH23"/>
    <mergeCell ref="AI23:AM23"/>
    <mergeCell ref="AN23:AR24"/>
    <mergeCell ref="K24:N24"/>
    <mergeCell ref="O24:R24"/>
    <mergeCell ref="T24:W24"/>
    <mergeCell ref="Y24:AB24"/>
    <mergeCell ref="AD24:AG24"/>
    <mergeCell ref="AI24:AL24"/>
    <mergeCell ref="A25:J27"/>
    <mergeCell ref="K25:N25"/>
    <mergeCell ref="O25:S25"/>
    <mergeCell ref="T25:X25"/>
    <mergeCell ref="Y25:AC25"/>
    <mergeCell ref="AD25:AH25"/>
    <mergeCell ref="L35:N35"/>
    <mergeCell ref="O39:S39"/>
    <mergeCell ref="AI25:AM25"/>
    <mergeCell ref="AN25:AR26"/>
    <mergeCell ref="K26:N26"/>
    <mergeCell ref="O26:S26"/>
    <mergeCell ref="T26:X26"/>
    <mergeCell ref="Y26:AC26"/>
    <mergeCell ref="AD26:AH26"/>
    <mergeCell ref="AI26:AM26"/>
    <mergeCell ref="Y44:AC44"/>
    <mergeCell ref="T44:X44"/>
    <mergeCell ref="A33:J46"/>
    <mergeCell ref="K35:K44"/>
    <mergeCell ref="A28:AR28"/>
    <mergeCell ref="A30:AR30"/>
    <mergeCell ref="A31:J31"/>
    <mergeCell ref="K31:AR31"/>
    <mergeCell ref="A32:J32"/>
    <mergeCell ref="K32:AR32"/>
    <mergeCell ref="AD40:AH40"/>
    <mergeCell ref="AD41:AH41"/>
    <mergeCell ref="K45:AR45"/>
    <mergeCell ref="A47:J47"/>
    <mergeCell ref="K47:AR47"/>
    <mergeCell ref="AD37:AH37"/>
    <mergeCell ref="AD38:AH38"/>
    <mergeCell ref="Y37:AC37"/>
    <mergeCell ref="Y38:AC38"/>
    <mergeCell ref="Y39:AC39"/>
    <mergeCell ref="Y41:AC41"/>
    <mergeCell ref="Y42:AC42"/>
    <mergeCell ref="Y43:AC43"/>
    <mergeCell ref="T38:X38"/>
    <mergeCell ref="T39:X39"/>
    <mergeCell ref="T40:X40"/>
    <mergeCell ref="AD42:AH42"/>
    <mergeCell ref="AD43:AH43"/>
    <mergeCell ref="AD44:AH44"/>
    <mergeCell ref="K46:AR46"/>
    <mergeCell ref="AI40:AM40"/>
    <mergeCell ref="AI41:AM41"/>
    <mergeCell ref="AI42:AM42"/>
    <mergeCell ref="AI43:AM43"/>
    <mergeCell ref="AI44:AM44"/>
    <mergeCell ref="Y40:AC40"/>
    <mergeCell ref="AI37:AM37"/>
    <mergeCell ref="AI38:AM38"/>
    <mergeCell ref="AI39:AM39"/>
    <mergeCell ref="Y35:AC35"/>
    <mergeCell ref="AD35:AH35"/>
    <mergeCell ref="AD36:AH36"/>
    <mergeCell ref="Y36:AC36"/>
    <mergeCell ref="AI35:AM35"/>
    <mergeCell ref="AI36:AM36"/>
    <mergeCell ref="AD39:AH39"/>
  </mergeCells>
  <hyperlinks>
    <hyperlink ref="K8:V8" r:id="rId1" display="大阪府立青少年海洋センター条例"/>
    <hyperlink ref="Y8:AR8" r:id="rId2" display="大阪府立青少年海洋センター条例施行規則"/>
    <hyperlink ref="Y3:AR5" r:id="rId3" display="https://www.pref.osaka.lg.jp/kodomo_seisyonen/"/>
    <hyperlink ref="K47:AR47" r:id="rId4" display="導入済み：平成12年4月1日より　　（利用料金の詳細はこちら）"/>
  </hyperlinks>
  <printOptions horizontalCentered="1"/>
  <pageMargins left="0.5905511811023623" right="0.5905511811023623" top="0.5905511811023623" bottom="0.1968503937007874" header="0.5118110236220472" footer="0.1968503937007874"/>
  <pageSetup cellComments="asDisplayed" fitToHeight="0" horizontalDpi="300" verticalDpi="300" orientation="portrait" paperSize="9" scale="75" r:id="rId6"/>
  <headerFooter alignWithMargins="0">
    <oddHeader>&amp;R青少年海洋センター
（ファミリー棟・マリンロッジ海風館）</oddHeader>
  </headerFooter>
  <rowBreaks count="1" manualBreakCount="1">
    <brk id="28" max="43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tabSelected="1" view="pageBreakPreview" zoomScaleSheetLayoutView="100" workbookViewId="0" topLeftCell="A94">
      <selection activeCell="C133" sqref="C133:D133"/>
    </sheetView>
  </sheetViews>
  <sheetFormatPr defaultColWidth="9.140625" defaultRowHeight="15"/>
  <cols>
    <col min="1" max="1" width="4.28125" style="0" customWidth="1"/>
    <col min="2" max="2" width="6.421875" style="0" customWidth="1"/>
    <col min="3" max="3" width="6.140625" style="0" customWidth="1"/>
    <col min="4" max="4" width="16.28125" style="0" customWidth="1"/>
    <col min="5" max="6" width="17.140625" style="15" customWidth="1"/>
    <col min="7" max="7" width="17.140625" style="16" customWidth="1"/>
    <col min="8" max="8" width="17.140625" style="18" customWidth="1"/>
    <col min="9" max="9" width="17.140625" style="16" customWidth="1"/>
  </cols>
  <sheetData>
    <row r="1" ht="20.25">
      <c r="A1" s="12" t="s">
        <v>110</v>
      </c>
    </row>
    <row r="2" spans="1:9" ht="11.25" customHeight="1">
      <c r="A2" s="83" t="s">
        <v>135</v>
      </c>
      <c r="B2" s="75"/>
      <c r="C2" s="75"/>
      <c r="D2" s="75"/>
      <c r="E2" s="75"/>
      <c r="F2" s="75"/>
      <c r="G2" s="75"/>
      <c r="I2" s="18"/>
    </row>
    <row r="3" spans="1:9" ht="18" customHeight="1">
      <c r="A3" s="102" t="s">
        <v>222</v>
      </c>
      <c r="B3" s="102"/>
      <c r="C3" s="102"/>
      <c r="D3" s="102"/>
      <c r="E3" s="17"/>
      <c r="F3" s="17"/>
      <c r="G3" s="18"/>
      <c r="H3" s="122"/>
      <c r="I3" s="122" t="s">
        <v>204</v>
      </c>
    </row>
    <row r="4" spans="1:9" ht="16.5" customHeight="1">
      <c r="A4" s="351" t="s">
        <v>0</v>
      </c>
      <c r="B4" s="352"/>
      <c r="C4" s="352"/>
      <c r="D4" s="353"/>
      <c r="E4" s="26" t="s">
        <v>118</v>
      </c>
      <c r="F4" s="26" t="s">
        <v>119</v>
      </c>
      <c r="G4" s="27" t="s">
        <v>120</v>
      </c>
      <c r="H4" s="27" t="s">
        <v>121</v>
      </c>
      <c r="I4" s="130" t="s">
        <v>226</v>
      </c>
    </row>
    <row r="5" spans="1:9" ht="16.5" customHeight="1">
      <c r="A5" s="305" t="s">
        <v>1</v>
      </c>
      <c r="B5" s="354" t="s">
        <v>2</v>
      </c>
      <c r="C5" s="355"/>
      <c r="D5" s="356"/>
      <c r="E5" s="84">
        <v>0</v>
      </c>
      <c r="F5" s="84">
        <v>0</v>
      </c>
      <c r="G5" s="112">
        <v>0</v>
      </c>
      <c r="H5" s="112">
        <v>0</v>
      </c>
      <c r="I5" s="112">
        <v>0</v>
      </c>
    </row>
    <row r="6" spans="1:9" ht="16.5" customHeight="1">
      <c r="A6" s="306"/>
      <c r="B6" s="354" t="s">
        <v>3</v>
      </c>
      <c r="C6" s="355"/>
      <c r="D6" s="356"/>
      <c r="E6" s="84">
        <v>0</v>
      </c>
      <c r="F6" s="84">
        <v>0</v>
      </c>
      <c r="G6" s="112">
        <v>0</v>
      </c>
      <c r="H6" s="112">
        <v>0</v>
      </c>
      <c r="I6" s="112">
        <v>0</v>
      </c>
    </row>
    <row r="7" spans="1:9" ht="16.5" customHeight="1">
      <c r="A7" s="306"/>
      <c r="B7" s="354" t="s">
        <v>4</v>
      </c>
      <c r="C7" s="355"/>
      <c r="D7" s="356"/>
      <c r="E7" s="84">
        <v>9113</v>
      </c>
      <c r="F7" s="84">
        <v>8894</v>
      </c>
      <c r="G7" s="112">
        <v>8662</v>
      </c>
      <c r="H7" s="112">
        <v>8388</v>
      </c>
      <c r="I7" s="112">
        <v>8056</v>
      </c>
    </row>
    <row r="8" spans="1:9" ht="16.5" customHeight="1" thickBot="1">
      <c r="A8" s="306"/>
      <c r="B8" s="357" t="s">
        <v>5</v>
      </c>
      <c r="C8" s="358"/>
      <c r="D8" s="359"/>
      <c r="E8" s="41">
        <v>1865</v>
      </c>
      <c r="F8" s="41">
        <v>1882</v>
      </c>
      <c r="G8" s="113">
        <v>1882</v>
      </c>
      <c r="H8" s="113">
        <v>0</v>
      </c>
      <c r="I8" s="113">
        <v>0</v>
      </c>
    </row>
    <row r="9" spans="1:9" ht="16.5" customHeight="1" thickBot="1">
      <c r="A9" s="307"/>
      <c r="B9" s="360" t="s">
        <v>6</v>
      </c>
      <c r="C9" s="361"/>
      <c r="D9" s="361"/>
      <c r="E9" s="76">
        <f>SUM(E5:E8)</f>
        <v>10978</v>
      </c>
      <c r="F9" s="76">
        <f>SUM(F5:F8)</f>
        <v>10776</v>
      </c>
      <c r="G9" s="114">
        <f>SUM(G5:G8)</f>
        <v>10544</v>
      </c>
      <c r="H9" s="138">
        <f>SUM(H5:H8)</f>
        <v>8388</v>
      </c>
      <c r="I9" s="115">
        <f>SUM(I5:I8)</f>
        <v>8056</v>
      </c>
    </row>
    <row r="10" spans="1:9" ht="16.5" customHeight="1">
      <c r="A10" s="308" t="s">
        <v>7</v>
      </c>
      <c r="B10" s="303" t="s">
        <v>78</v>
      </c>
      <c r="C10" s="303"/>
      <c r="D10" s="67" t="s">
        <v>8</v>
      </c>
      <c r="E10" s="44">
        <v>100317</v>
      </c>
      <c r="F10" s="44">
        <v>127009</v>
      </c>
      <c r="G10" s="116">
        <v>126443</v>
      </c>
      <c r="H10" s="116">
        <v>102871</v>
      </c>
      <c r="I10" s="116">
        <v>97135</v>
      </c>
    </row>
    <row r="11" spans="1:9" ht="16.5" customHeight="1">
      <c r="A11" s="309"/>
      <c r="B11" s="304"/>
      <c r="C11" s="304"/>
      <c r="D11" s="60" t="s">
        <v>9</v>
      </c>
      <c r="E11" s="84">
        <v>226</v>
      </c>
      <c r="F11" s="84">
        <v>198</v>
      </c>
      <c r="G11" s="112">
        <v>220</v>
      </c>
      <c r="H11" s="112">
        <v>220</v>
      </c>
      <c r="I11" s="112">
        <v>220</v>
      </c>
    </row>
    <row r="12" spans="1:9" ht="16.5" customHeight="1">
      <c r="A12" s="309"/>
      <c r="B12" s="304"/>
      <c r="C12" s="304"/>
      <c r="D12" s="60" t="s">
        <v>10</v>
      </c>
      <c r="E12" s="56">
        <f>SUM(E10:E11)</f>
        <v>100543</v>
      </c>
      <c r="F12" s="56">
        <f>SUM(F10:F11)</f>
        <v>127207</v>
      </c>
      <c r="G12" s="117">
        <f>SUM(G10:G11)</f>
        <v>126663</v>
      </c>
      <c r="H12" s="117">
        <f>SUM(H10:H11)</f>
        <v>103091</v>
      </c>
      <c r="I12" s="117">
        <f>SUM(I10:I11)</f>
        <v>97355</v>
      </c>
    </row>
    <row r="13" spans="1:9" ht="16.5" customHeight="1">
      <c r="A13" s="309"/>
      <c r="B13" s="310" t="s">
        <v>205</v>
      </c>
      <c r="C13" s="310"/>
      <c r="D13" s="60" t="s">
        <v>9</v>
      </c>
      <c r="E13" s="84">
        <v>0</v>
      </c>
      <c r="F13" s="84">
        <v>0</v>
      </c>
      <c r="G13" s="112">
        <v>0</v>
      </c>
      <c r="H13" s="112">
        <v>0</v>
      </c>
      <c r="I13" s="112">
        <v>0</v>
      </c>
    </row>
    <row r="14" spans="1:9" ht="16.5" customHeight="1" thickBot="1">
      <c r="A14" s="309"/>
      <c r="B14" s="311" t="s">
        <v>12</v>
      </c>
      <c r="C14" s="311"/>
      <c r="D14" s="61" t="s">
        <v>13</v>
      </c>
      <c r="E14" s="41">
        <v>44894</v>
      </c>
      <c r="F14" s="41">
        <v>32884</v>
      </c>
      <c r="G14" s="113">
        <v>21258</v>
      </c>
      <c r="H14" s="113">
        <v>18110</v>
      </c>
      <c r="I14" s="113">
        <v>18208</v>
      </c>
    </row>
    <row r="15" spans="1:9" ht="16.5" customHeight="1" thickBot="1">
      <c r="A15" s="306"/>
      <c r="B15" s="312" t="s">
        <v>6</v>
      </c>
      <c r="C15" s="313"/>
      <c r="D15" s="313"/>
      <c r="E15" s="77">
        <f>E12+E13+E14</f>
        <v>145437</v>
      </c>
      <c r="F15" s="77">
        <f>F12+F13+F14</f>
        <v>160091</v>
      </c>
      <c r="G15" s="118">
        <f>G12+G13+G14</f>
        <v>147921</v>
      </c>
      <c r="H15" s="139">
        <f>H12+H13+H14</f>
        <v>121201</v>
      </c>
      <c r="I15" s="119">
        <f>I12+I13+I14</f>
        <v>115563</v>
      </c>
    </row>
    <row r="16" spans="1:9" ht="16.5" customHeight="1" thickBot="1">
      <c r="A16" s="314" t="s">
        <v>14</v>
      </c>
      <c r="B16" s="315"/>
      <c r="C16" s="315"/>
      <c r="D16" s="315"/>
      <c r="E16" s="76">
        <f>E15-E9</f>
        <v>134459</v>
      </c>
      <c r="F16" s="76">
        <f>F15-F9</f>
        <v>149315</v>
      </c>
      <c r="G16" s="114">
        <f>G15-G9</f>
        <v>137377</v>
      </c>
      <c r="H16" s="138">
        <f>H15-H9</f>
        <v>112813</v>
      </c>
      <c r="I16" s="115">
        <f>I15-I9</f>
        <v>107507</v>
      </c>
    </row>
    <row r="17" spans="1:9" ht="8.25" customHeight="1">
      <c r="A17" s="6"/>
      <c r="B17" s="6"/>
      <c r="C17" s="6"/>
      <c r="D17" s="6"/>
      <c r="E17" s="81"/>
      <c r="F17" s="81"/>
      <c r="G17" s="120"/>
      <c r="H17" s="120"/>
      <c r="I17" s="120"/>
    </row>
    <row r="18" spans="1:9" ht="16.5" customHeight="1">
      <c r="A18" s="316" t="s">
        <v>15</v>
      </c>
      <c r="B18" s="317"/>
      <c r="C18" s="317"/>
      <c r="D18" s="318"/>
      <c r="E18" s="91">
        <v>2692</v>
      </c>
      <c r="F18" s="91">
        <f>1759+8049</f>
        <v>9808</v>
      </c>
      <c r="G18" s="112">
        <v>1397</v>
      </c>
      <c r="H18" s="112">
        <v>4556</v>
      </c>
      <c r="I18" s="112">
        <v>0</v>
      </c>
    </row>
    <row r="19" spans="1:9" ht="8.25" customHeight="1">
      <c r="A19" s="6"/>
      <c r="B19" s="6"/>
      <c r="C19" s="6"/>
      <c r="D19" s="6"/>
      <c r="H19" s="82"/>
      <c r="I19" s="82"/>
    </row>
    <row r="20" spans="1:9" ht="18" customHeight="1">
      <c r="A20" s="325" t="s">
        <v>16</v>
      </c>
      <c r="B20" s="326"/>
      <c r="C20" s="326"/>
      <c r="D20" s="326"/>
      <c r="E20" s="326"/>
      <c r="F20" s="326"/>
      <c r="G20" s="326"/>
      <c r="H20" s="326"/>
      <c r="I20" s="327"/>
    </row>
    <row r="21" spans="1:9" ht="51" customHeight="1">
      <c r="A21" s="328" t="s">
        <v>138</v>
      </c>
      <c r="B21" s="329"/>
      <c r="C21" s="329"/>
      <c r="D21" s="329"/>
      <c r="E21" s="329"/>
      <c r="F21" s="329"/>
      <c r="G21" s="329"/>
      <c r="H21" s="329"/>
      <c r="I21" s="330"/>
    </row>
    <row r="22" ht="6" customHeight="1"/>
    <row r="23" ht="18.75">
      <c r="A23" s="1" t="s">
        <v>17</v>
      </c>
    </row>
    <row r="24" spans="1:9" ht="18" customHeight="1">
      <c r="A24" s="103" t="s">
        <v>224</v>
      </c>
      <c r="B24" s="103"/>
      <c r="C24" s="103"/>
      <c r="G24" s="66"/>
      <c r="H24" s="104"/>
      <c r="I24" s="104"/>
    </row>
    <row r="25" spans="1:9" ht="18" customHeight="1">
      <c r="A25" s="348" t="s">
        <v>101</v>
      </c>
      <c r="B25" s="349"/>
      <c r="C25" s="349"/>
      <c r="D25" s="350"/>
      <c r="E25" s="17"/>
      <c r="F25" s="17"/>
      <c r="G25" s="65"/>
      <c r="H25" s="122"/>
      <c r="I25" s="122" t="s">
        <v>204</v>
      </c>
    </row>
    <row r="26" spans="1:9" ht="16.5" customHeight="1">
      <c r="A26" s="319" t="s">
        <v>0</v>
      </c>
      <c r="B26" s="320"/>
      <c r="C26" s="320"/>
      <c r="D26" s="321"/>
      <c r="E26" s="26" t="s">
        <v>139</v>
      </c>
      <c r="F26" s="26" t="s">
        <v>140</v>
      </c>
      <c r="G26" s="27" t="s">
        <v>141</v>
      </c>
      <c r="H26" s="27" t="s">
        <v>142</v>
      </c>
      <c r="I26" s="130" t="s">
        <v>121</v>
      </c>
    </row>
    <row r="27" spans="1:9" ht="16.5" customHeight="1">
      <c r="A27" s="343" t="s">
        <v>99</v>
      </c>
      <c r="B27" s="340" t="s">
        <v>18</v>
      </c>
      <c r="C27" s="341"/>
      <c r="D27" s="342"/>
      <c r="E27" s="56">
        <f>SUM(E28:E32)</f>
        <v>12534</v>
      </c>
      <c r="F27" s="57">
        <f>SUM(F28:F32)</f>
        <v>11534330</v>
      </c>
      <c r="G27" s="57">
        <f>SUM(G28:G32)</f>
        <v>10334330</v>
      </c>
      <c r="H27" s="124">
        <f>SUM(H28:H32)</f>
        <v>9134330</v>
      </c>
      <c r="I27" s="124">
        <f>SUM(I28:I32)</f>
        <v>7500000</v>
      </c>
    </row>
    <row r="28" spans="1:9" ht="16.5" customHeight="1">
      <c r="A28" s="344"/>
      <c r="B28" s="29"/>
      <c r="C28" s="346" t="s">
        <v>19</v>
      </c>
      <c r="D28" s="347"/>
      <c r="E28" s="84">
        <v>7500</v>
      </c>
      <c r="F28" s="42">
        <v>7500000</v>
      </c>
      <c r="G28" s="42">
        <v>7500000</v>
      </c>
      <c r="H28" s="134">
        <v>7500000</v>
      </c>
      <c r="I28" s="134">
        <v>7500000</v>
      </c>
    </row>
    <row r="29" spans="1:9" ht="16.5" customHeight="1">
      <c r="A29" s="344"/>
      <c r="B29" s="29"/>
      <c r="C29" s="346" t="s">
        <v>20</v>
      </c>
      <c r="D29" s="347"/>
      <c r="E29" s="84">
        <v>5034</v>
      </c>
      <c r="F29" s="42">
        <v>4034330</v>
      </c>
      <c r="G29" s="42">
        <v>2834330</v>
      </c>
      <c r="H29" s="134">
        <v>1634330</v>
      </c>
      <c r="I29" s="134">
        <v>0</v>
      </c>
    </row>
    <row r="30" spans="1:9" ht="16.5" customHeight="1">
      <c r="A30" s="344"/>
      <c r="B30" s="29"/>
      <c r="C30" s="346" t="s">
        <v>21</v>
      </c>
      <c r="D30" s="347"/>
      <c r="E30" s="84">
        <v>0</v>
      </c>
      <c r="F30" s="42">
        <v>0</v>
      </c>
      <c r="G30" s="42">
        <v>0</v>
      </c>
      <c r="H30" s="134">
        <v>0</v>
      </c>
      <c r="I30" s="134">
        <v>0</v>
      </c>
    </row>
    <row r="31" spans="1:9" ht="16.5" customHeight="1">
      <c r="A31" s="344"/>
      <c r="B31" s="29"/>
      <c r="C31" s="346" t="s">
        <v>22</v>
      </c>
      <c r="D31" s="347"/>
      <c r="E31" s="84">
        <v>0</v>
      </c>
      <c r="F31" s="42">
        <v>0</v>
      </c>
      <c r="G31" s="42">
        <v>0</v>
      </c>
      <c r="H31" s="134">
        <v>0</v>
      </c>
      <c r="I31" s="134">
        <v>0</v>
      </c>
    </row>
    <row r="32" spans="1:9" ht="16.5" customHeight="1">
      <c r="A32" s="344"/>
      <c r="B32" s="30"/>
      <c r="C32" s="346" t="s">
        <v>23</v>
      </c>
      <c r="D32" s="347"/>
      <c r="E32" s="84">
        <v>0</v>
      </c>
      <c r="F32" s="42">
        <v>0</v>
      </c>
      <c r="G32" s="42">
        <v>0</v>
      </c>
      <c r="H32" s="134">
        <v>0</v>
      </c>
      <c r="I32" s="134">
        <v>0</v>
      </c>
    </row>
    <row r="33" spans="1:9" ht="16.5" customHeight="1">
      <c r="A33" s="344"/>
      <c r="B33" s="340" t="s">
        <v>24</v>
      </c>
      <c r="C33" s="341"/>
      <c r="D33" s="342"/>
      <c r="E33" s="56">
        <f>SUM(E34:E43)</f>
        <v>1643636</v>
      </c>
      <c r="F33" s="57">
        <f>SUM(F34:F43)</f>
        <v>1551056193</v>
      </c>
      <c r="G33" s="57">
        <f>SUM(G34:G43)</f>
        <v>1470514924</v>
      </c>
      <c r="H33" s="124">
        <f>SUM(H34:H43)</f>
        <v>1379377937</v>
      </c>
      <c r="I33" s="124">
        <f>SUM(I34:I43)</f>
        <v>1292039052</v>
      </c>
    </row>
    <row r="34" spans="1:9" ht="16.5" customHeight="1">
      <c r="A34" s="344"/>
      <c r="B34" s="31"/>
      <c r="C34" s="346" t="s">
        <v>26</v>
      </c>
      <c r="D34" s="347"/>
      <c r="E34" s="84">
        <v>272937</v>
      </c>
      <c r="F34" s="42">
        <v>272936777</v>
      </c>
      <c r="G34" s="42">
        <v>272936777</v>
      </c>
      <c r="H34" s="134">
        <v>272936777</v>
      </c>
      <c r="I34" s="134">
        <v>272936777</v>
      </c>
    </row>
    <row r="35" spans="1:9" ht="16.5" customHeight="1">
      <c r="A35" s="344"/>
      <c r="B35" s="31"/>
      <c r="C35" s="346" t="s">
        <v>27</v>
      </c>
      <c r="D35" s="347"/>
      <c r="E35" s="84">
        <v>1283867</v>
      </c>
      <c r="F35" s="42">
        <v>1202607413</v>
      </c>
      <c r="G35" s="42">
        <v>1121347805</v>
      </c>
      <c r="H35" s="134">
        <v>1040088418</v>
      </c>
      <c r="I35" s="134">
        <v>961129933</v>
      </c>
    </row>
    <row r="36" spans="1:9" ht="16.5" customHeight="1">
      <c r="A36" s="344"/>
      <c r="B36" s="31"/>
      <c r="C36" s="346" t="s">
        <v>28</v>
      </c>
      <c r="D36" s="347"/>
      <c r="E36" s="84">
        <v>72610</v>
      </c>
      <c r="F36" s="42">
        <v>63662516</v>
      </c>
      <c r="G36" s="42">
        <v>56917954</v>
      </c>
      <c r="H36" s="134">
        <f>50443519+493119</f>
        <v>50936638</v>
      </c>
      <c r="I36" s="134">
        <f>44832215+123207</f>
        <v>44955422</v>
      </c>
    </row>
    <row r="37" spans="1:9" ht="16.5" customHeight="1">
      <c r="A37" s="344"/>
      <c r="B37" s="31"/>
      <c r="C37" s="346" t="s">
        <v>29</v>
      </c>
      <c r="D37" s="347"/>
      <c r="E37" s="84">
        <v>0</v>
      </c>
      <c r="F37" s="42">
        <v>0</v>
      </c>
      <c r="G37" s="42">
        <v>0</v>
      </c>
      <c r="H37" s="134">
        <v>0</v>
      </c>
      <c r="I37" s="134">
        <v>0</v>
      </c>
    </row>
    <row r="38" spans="1:9" ht="16.5" customHeight="1">
      <c r="A38" s="344"/>
      <c r="B38" s="31"/>
      <c r="C38" s="346" t="s">
        <v>30</v>
      </c>
      <c r="D38" s="347"/>
      <c r="E38" s="84">
        <v>14222</v>
      </c>
      <c r="F38" s="42">
        <v>11849487</v>
      </c>
      <c r="G38" s="42">
        <v>17815288</v>
      </c>
      <c r="H38" s="134">
        <v>15416104</v>
      </c>
      <c r="I38" s="134">
        <v>13016920</v>
      </c>
    </row>
    <row r="39" spans="1:9" ht="16.5" customHeight="1">
      <c r="A39" s="344"/>
      <c r="B39" s="31"/>
      <c r="C39" s="346" t="s">
        <v>31</v>
      </c>
      <c r="D39" s="347"/>
      <c r="E39" s="84">
        <v>0</v>
      </c>
      <c r="F39" s="42">
        <v>0</v>
      </c>
      <c r="G39" s="42">
        <v>0</v>
      </c>
      <c r="H39" s="134">
        <v>0</v>
      </c>
      <c r="I39" s="134">
        <v>0</v>
      </c>
    </row>
    <row r="40" spans="1:9" ht="16.5" customHeight="1">
      <c r="A40" s="344"/>
      <c r="B40" s="31"/>
      <c r="C40" s="346" t="s">
        <v>32</v>
      </c>
      <c r="D40" s="347"/>
      <c r="E40" s="84">
        <v>0</v>
      </c>
      <c r="F40" s="42">
        <v>0</v>
      </c>
      <c r="G40" s="42">
        <v>1497100</v>
      </c>
      <c r="H40" s="134">
        <v>0</v>
      </c>
      <c r="I40" s="134">
        <v>0</v>
      </c>
    </row>
    <row r="41" spans="1:9" ht="16.5" customHeight="1">
      <c r="A41" s="344"/>
      <c r="B41" s="31"/>
      <c r="C41" s="346" t="s">
        <v>33</v>
      </c>
      <c r="D41" s="347"/>
      <c r="E41" s="84">
        <v>0</v>
      </c>
      <c r="F41" s="42">
        <v>0</v>
      </c>
      <c r="G41" s="42">
        <v>0</v>
      </c>
      <c r="H41" s="134">
        <v>0</v>
      </c>
      <c r="I41" s="134">
        <v>0</v>
      </c>
    </row>
    <row r="42" spans="1:9" ht="16.5" customHeight="1">
      <c r="A42" s="344"/>
      <c r="B42" s="31"/>
      <c r="C42" s="346" t="s">
        <v>34</v>
      </c>
      <c r="D42" s="347"/>
      <c r="E42" s="84">
        <v>0</v>
      </c>
      <c r="F42" s="42">
        <v>0</v>
      </c>
      <c r="G42" s="42">
        <v>0</v>
      </c>
      <c r="H42" s="134">
        <v>0</v>
      </c>
      <c r="I42" s="134">
        <v>0</v>
      </c>
    </row>
    <row r="43" spans="1:9" ht="16.5" customHeight="1" thickBot="1">
      <c r="A43" s="344"/>
      <c r="B43" s="31"/>
      <c r="C43" s="362" t="s">
        <v>35</v>
      </c>
      <c r="D43" s="363"/>
      <c r="E43" s="41">
        <v>0</v>
      </c>
      <c r="F43" s="43">
        <v>0</v>
      </c>
      <c r="G43" s="43">
        <v>0</v>
      </c>
      <c r="H43" s="135">
        <v>0</v>
      </c>
      <c r="I43" s="134">
        <v>0</v>
      </c>
    </row>
    <row r="44" spans="1:9" ht="16.5" customHeight="1" thickBot="1">
      <c r="A44" s="345"/>
      <c r="B44" s="364" t="s">
        <v>36</v>
      </c>
      <c r="C44" s="365"/>
      <c r="D44" s="365"/>
      <c r="E44" s="76">
        <f>E27+E33</f>
        <v>1656170</v>
      </c>
      <c r="F44" s="78">
        <f>F27+F33</f>
        <v>1562590523</v>
      </c>
      <c r="G44" s="78">
        <f>G27+G33</f>
        <v>1480849254</v>
      </c>
      <c r="H44" s="142">
        <f>H27+H33</f>
        <v>1388512267</v>
      </c>
      <c r="I44" s="125">
        <f>I27+I33</f>
        <v>1299539052</v>
      </c>
    </row>
    <row r="45" spans="1:9" ht="16.5" customHeight="1">
      <c r="A45" s="343" t="s">
        <v>100</v>
      </c>
      <c r="B45" s="366" t="s">
        <v>37</v>
      </c>
      <c r="C45" s="367"/>
      <c r="D45" s="368"/>
      <c r="E45" s="88">
        <f>SUM(E46:E49)</f>
        <v>451094</v>
      </c>
      <c r="F45" s="58">
        <f>SUM(F46:F49)</f>
        <v>104694185</v>
      </c>
      <c r="G45" s="58">
        <f>SUM(G46:G49)</f>
        <v>190282598</v>
      </c>
      <c r="H45" s="126">
        <f>SUM(H46:H49)</f>
        <v>359461959</v>
      </c>
      <c r="I45" s="126">
        <f>SUM(I46:I49)</f>
        <v>34085900</v>
      </c>
    </row>
    <row r="46" spans="1:9" ht="16.5" customHeight="1">
      <c r="A46" s="344"/>
      <c r="B46" s="31"/>
      <c r="C46" s="346" t="s">
        <v>38</v>
      </c>
      <c r="D46" s="347"/>
      <c r="E46" s="84">
        <v>449773</v>
      </c>
      <c r="F46" s="42">
        <v>102865000</v>
      </c>
      <c r="G46" s="42">
        <v>188475000</v>
      </c>
      <c r="H46" s="134">
        <v>357725000</v>
      </c>
      <c r="I46" s="134">
        <v>32445000</v>
      </c>
    </row>
    <row r="47" spans="1:9" ht="16.5" customHeight="1">
      <c r="A47" s="344"/>
      <c r="B47" s="31"/>
      <c r="C47" s="346" t="s">
        <v>39</v>
      </c>
      <c r="D47" s="347"/>
      <c r="E47" s="84">
        <v>1321</v>
      </c>
      <c r="F47" s="42">
        <v>1829185</v>
      </c>
      <c r="G47" s="42">
        <v>1807598</v>
      </c>
      <c r="H47" s="134">
        <v>1736959</v>
      </c>
      <c r="I47" s="134">
        <v>1640900</v>
      </c>
    </row>
    <row r="48" spans="1:9" ht="16.5" customHeight="1">
      <c r="A48" s="344"/>
      <c r="B48" s="31"/>
      <c r="C48" s="346" t="s">
        <v>40</v>
      </c>
      <c r="D48" s="347"/>
      <c r="E48" s="84">
        <v>0</v>
      </c>
      <c r="F48" s="42">
        <v>0</v>
      </c>
      <c r="G48" s="42">
        <v>0</v>
      </c>
      <c r="H48" s="134">
        <v>0</v>
      </c>
      <c r="I48" s="134">
        <v>0</v>
      </c>
    </row>
    <row r="49" spans="1:9" ht="16.5" customHeight="1">
      <c r="A49" s="344"/>
      <c r="B49" s="31"/>
      <c r="C49" s="346" t="s">
        <v>41</v>
      </c>
      <c r="D49" s="347"/>
      <c r="E49" s="84">
        <v>0</v>
      </c>
      <c r="F49" s="42">
        <v>0</v>
      </c>
      <c r="G49" s="42">
        <v>0</v>
      </c>
      <c r="H49" s="134">
        <v>0</v>
      </c>
      <c r="I49" s="134">
        <v>0</v>
      </c>
    </row>
    <row r="50" spans="1:9" ht="16.5" customHeight="1">
      <c r="A50" s="344"/>
      <c r="B50" s="340" t="s">
        <v>42</v>
      </c>
      <c r="C50" s="341"/>
      <c r="D50" s="342"/>
      <c r="E50" s="56">
        <f>SUM(E51:E53)</f>
        <v>698182</v>
      </c>
      <c r="F50" s="57">
        <f>SUM(F51:F53)</f>
        <v>841010649</v>
      </c>
      <c r="G50" s="57">
        <f>SUM(G51:G53)</f>
        <v>701436516</v>
      </c>
      <c r="H50" s="124">
        <f>SUM(H51:H53)</f>
        <v>342581068</v>
      </c>
      <c r="I50" s="124">
        <f>SUM(I51:I53)</f>
        <v>448211954</v>
      </c>
    </row>
    <row r="51" spans="1:9" ht="16.5" customHeight="1">
      <c r="A51" s="344"/>
      <c r="B51" s="31"/>
      <c r="C51" s="346" t="s">
        <v>38</v>
      </c>
      <c r="D51" s="347"/>
      <c r="E51" s="84">
        <v>685588</v>
      </c>
      <c r="F51" s="42">
        <v>822312500</v>
      </c>
      <c r="G51" s="42">
        <v>683307500</v>
      </c>
      <c r="H51" s="134">
        <v>325582500</v>
      </c>
      <c r="I51" s="134">
        <v>432817500</v>
      </c>
    </row>
    <row r="52" spans="1:9" ht="16.5" customHeight="1">
      <c r="A52" s="344"/>
      <c r="B52" s="31"/>
      <c r="C52" s="346" t="s">
        <v>43</v>
      </c>
      <c r="D52" s="347"/>
      <c r="E52" s="84">
        <v>12594</v>
      </c>
      <c r="F52" s="42">
        <v>18698149</v>
      </c>
      <c r="G52" s="42">
        <v>18129016</v>
      </c>
      <c r="H52" s="134">
        <v>16998568</v>
      </c>
      <c r="I52" s="134">
        <v>15394454</v>
      </c>
    </row>
    <row r="53" spans="1:9" ht="16.5" customHeight="1" thickBot="1">
      <c r="A53" s="344"/>
      <c r="B53" s="31"/>
      <c r="C53" s="362" t="s">
        <v>40</v>
      </c>
      <c r="D53" s="363"/>
      <c r="E53" s="41">
        <v>0</v>
      </c>
      <c r="F53" s="43">
        <v>0</v>
      </c>
      <c r="G53" s="43">
        <v>0</v>
      </c>
      <c r="H53" s="135">
        <v>0</v>
      </c>
      <c r="I53" s="134">
        <v>0</v>
      </c>
    </row>
    <row r="54" spans="1:9" ht="16.5" customHeight="1" thickBot="1">
      <c r="A54" s="371"/>
      <c r="B54" s="364" t="s">
        <v>114</v>
      </c>
      <c r="C54" s="365"/>
      <c r="D54" s="365"/>
      <c r="E54" s="76">
        <f>E45+E50</f>
        <v>1149276</v>
      </c>
      <c r="F54" s="78">
        <f>F45+F50</f>
        <v>945704834</v>
      </c>
      <c r="G54" s="78">
        <f>G45+G50</f>
        <v>891719114</v>
      </c>
      <c r="H54" s="142">
        <f>H45+H50</f>
        <v>702043027</v>
      </c>
      <c r="I54" s="125">
        <f>I45+I50</f>
        <v>482297854</v>
      </c>
    </row>
    <row r="55" spans="1:9" ht="16.5" customHeight="1" thickBot="1">
      <c r="A55" s="371"/>
      <c r="B55" s="369" t="s">
        <v>44</v>
      </c>
      <c r="C55" s="370"/>
      <c r="D55" s="370"/>
      <c r="E55" s="76">
        <f>E44-E54</f>
        <v>506894</v>
      </c>
      <c r="F55" s="78">
        <f>F44-F54</f>
        <v>616885689</v>
      </c>
      <c r="G55" s="78">
        <f>G44-G54</f>
        <v>589130140</v>
      </c>
      <c r="H55" s="142">
        <f>H44-H54</f>
        <v>686469240</v>
      </c>
      <c r="I55" s="125">
        <f>I44-I54</f>
        <v>817241198</v>
      </c>
    </row>
    <row r="56" spans="1:9" ht="16.5" customHeight="1" thickBot="1">
      <c r="A56" s="345"/>
      <c r="B56" s="369" t="s">
        <v>45</v>
      </c>
      <c r="C56" s="370"/>
      <c r="D56" s="370"/>
      <c r="E56" s="76">
        <f>SUM(E54:E55)</f>
        <v>1656170</v>
      </c>
      <c r="F56" s="78">
        <f>SUM(F54:F55)</f>
        <v>1562590523</v>
      </c>
      <c r="G56" s="78">
        <f>SUM(G54:G55)</f>
        <v>1480849254</v>
      </c>
      <c r="H56" s="142">
        <f>SUM(H54:H55)</f>
        <v>1388512267</v>
      </c>
      <c r="I56" s="125">
        <f>SUM(I54:I55)</f>
        <v>1299539052</v>
      </c>
    </row>
    <row r="57" spans="1:9" ht="8.25" customHeight="1">
      <c r="A57" s="11"/>
      <c r="B57" s="6"/>
      <c r="C57" s="6"/>
      <c r="D57" s="6"/>
      <c r="E57" s="81"/>
      <c r="F57" s="81"/>
      <c r="G57" s="22"/>
      <c r="H57" s="127"/>
      <c r="I57" s="127"/>
    </row>
    <row r="58" spans="1:9" ht="16.5" customHeight="1">
      <c r="A58" s="351" t="s">
        <v>117</v>
      </c>
      <c r="B58" s="352"/>
      <c r="C58" s="352"/>
      <c r="D58" s="353"/>
      <c r="E58" s="105">
        <f>E54*1000/D61</f>
        <v>130.01640709413653</v>
      </c>
      <c r="F58" s="105">
        <f>F54/D61</f>
        <v>106.98661129984166</v>
      </c>
      <c r="G58" s="105">
        <f>G54/D63</f>
        <v>100.89962631616764</v>
      </c>
      <c r="H58" s="128">
        <f>H54/D63</f>
        <v>79.4374349164968</v>
      </c>
      <c r="I58" s="128">
        <f>I54/D63</f>
        <v>54.57287219447174</v>
      </c>
    </row>
    <row r="59" spans="1:9" s="23" customFormat="1" ht="12" customHeight="1">
      <c r="A59" s="74" t="s">
        <v>46</v>
      </c>
      <c r="B59" s="4"/>
      <c r="C59" s="4"/>
      <c r="D59" s="4"/>
      <c r="E59" s="62"/>
      <c r="F59" s="24"/>
      <c r="G59" s="25"/>
      <c r="H59" s="22"/>
      <c r="I59" s="157"/>
    </row>
    <row r="60" spans="1:9" s="23" customFormat="1" ht="13.5" customHeight="1">
      <c r="A60" s="68" t="s">
        <v>125</v>
      </c>
      <c r="B60" s="68"/>
      <c r="C60" s="68"/>
      <c r="D60" s="68"/>
      <c r="E60" s="70"/>
      <c r="F60" s="69"/>
      <c r="G60" s="71"/>
      <c r="H60" s="72"/>
      <c r="I60" s="158"/>
    </row>
    <row r="61" spans="1:9" s="23" customFormat="1" ht="13.5" customHeight="1">
      <c r="A61" s="73" t="s">
        <v>136</v>
      </c>
      <c r="B61" s="68"/>
      <c r="C61" s="68"/>
      <c r="D61" s="106">
        <v>8839469</v>
      </c>
      <c r="E61" s="70"/>
      <c r="F61" s="69"/>
      <c r="G61" s="71"/>
      <c r="H61" s="72"/>
      <c r="I61" s="158"/>
    </row>
    <row r="62" spans="1:9" s="23" customFormat="1" ht="13.5" customHeight="1">
      <c r="A62" s="68" t="s">
        <v>236</v>
      </c>
      <c r="B62" s="68"/>
      <c r="C62" s="68"/>
      <c r="D62" s="68"/>
      <c r="E62" s="70"/>
      <c r="F62" s="69"/>
      <c r="G62" s="71"/>
      <c r="H62" s="72"/>
      <c r="I62" s="158"/>
    </row>
    <row r="63" spans="1:9" s="23" customFormat="1" ht="13.5" customHeight="1">
      <c r="A63" s="73" t="s">
        <v>137</v>
      </c>
      <c r="B63" s="68"/>
      <c r="C63" s="68"/>
      <c r="D63" s="106">
        <v>8837685</v>
      </c>
      <c r="E63" s="70"/>
      <c r="F63" s="69"/>
      <c r="G63" s="71"/>
      <c r="H63" s="72"/>
      <c r="I63" s="158"/>
    </row>
    <row r="64" spans="1:9" ht="18.75">
      <c r="A64" s="45" t="s">
        <v>47</v>
      </c>
      <c r="B64" s="6"/>
      <c r="C64" s="6"/>
      <c r="D64" s="6"/>
      <c r="E64" s="17"/>
      <c r="F64" s="17"/>
      <c r="G64" s="18"/>
      <c r="I64" s="159"/>
    </row>
    <row r="65" spans="1:9" ht="18" customHeight="1">
      <c r="A65" s="132" t="s">
        <v>223</v>
      </c>
      <c r="B65" s="132"/>
      <c r="C65" s="132"/>
      <c r="D65" s="132"/>
      <c r="E65" s="17"/>
      <c r="F65" s="17"/>
      <c r="G65" s="18"/>
      <c r="H65" s="122"/>
      <c r="I65" s="160" t="s">
        <v>204</v>
      </c>
    </row>
    <row r="66" spans="1:9" ht="16.5" customHeight="1">
      <c r="A66" s="372" t="s">
        <v>0</v>
      </c>
      <c r="B66" s="373"/>
      <c r="C66" s="373"/>
      <c r="D66" s="374"/>
      <c r="E66" s="26" t="s">
        <v>139</v>
      </c>
      <c r="F66" s="26" t="s">
        <v>140</v>
      </c>
      <c r="G66" s="27" t="s">
        <v>141</v>
      </c>
      <c r="H66" s="27" t="s">
        <v>142</v>
      </c>
      <c r="I66" s="130" t="s">
        <v>121</v>
      </c>
    </row>
    <row r="67" spans="1:9" ht="16.5" customHeight="1">
      <c r="A67" s="339" t="s">
        <v>48</v>
      </c>
      <c r="B67" s="377" t="s">
        <v>49</v>
      </c>
      <c r="C67" s="378"/>
      <c r="D67" s="379"/>
      <c r="E67" s="56">
        <f>SUM(E68:E74)</f>
        <v>10742</v>
      </c>
      <c r="F67" s="57">
        <f>SUM(F68:F74)</f>
        <v>10529016</v>
      </c>
      <c r="G67" s="57">
        <f>SUM(G68:G74)</f>
        <v>18844681</v>
      </c>
      <c r="H67" s="124">
        <f>SUM(H68:H73)</f>
        <v>8061500</v>
      </c>
      <c r="I67" s="124">
        <f>SUM(I68:I73)</f>
        <v>9554760</v>
      </c>
    </row>
    <row r="68" spans="1:9" ht="16.5" customHeight="1">
      <c r="A68" s="375"/>
      <c r="B68" s="33"/>
      <c r="C68" s="380" t="s">
        <v>50</v>
      </c>
      <c r="D68" s="381"/>
      <c r="E68" s="84">
        <v>0</v>
      </c>
      <c r="F68" s="42">
        <v>0</v>
      </c>
      <c r="G68" s="42">
        <v>0</v>
      </c>
      <c r="H68" s="134">
        <v>0</v>
      </c>
      <c r="I68" s="134">
        <v>0</v>
      </c>
    </row>
    <row r="69" spans="1:9" ht="16.5" customHeight="1">
      <c r="A69" s="375"/>
      <c r="B69" s="33"/>
      <c r="C69" s="380" t="s">
        <v>51</v>
      </c>
      <c r="D69" s="381"/>
      <c r="E69" s="84">
        <v>8894</v>
      </c>
      <c r="F69" s="42">
        <v>8663560</v>
      </c>
      <c r="G69" s="42">
        <v>8393110</v>
      </c>
      <c r="H69" s="134">
        <v>8061500</v>
      </c>
      <c r="I69" s="134">
        <v>7920430</v>
      </c>
    </row>
    <row r="70" spans="1:9" ht="16.5" customHeight="1">
      <c r="A70" s="375"/>
      <c r="B70" s="33"/>
      <c r="C70" s="380" t="s">
        <v>52</v>
      </c>
      <c r="D70" s="381"/>
      <c r="E70" s="84">
        <v>0</v>
      </c>
      <c r="F70" s="42">
        <v>0</v>
      </c>
      <c r="G70" s="42">
        <v>8569000</v>
      </c>
      <c r="H70" s="134">
        <v>0</v>
      </c>
      <c r="I70" s="134">
        <v>0</v>
      </c>
    </row>
    <row r="71" spans="1:9" ht="16.5" customHeight="1">
      <c r="A71" s="375"/>
      <c r="B71" s="33"/>
      <c r="C71" s="380" t="s">
        <v>53</v>
      </c>
      <c r="D71" s="381"/>
      <c r="E71" s="84">
        <v>0</v>
      </c>
      <c r="F71" s="42">
        <v>0</v>
      </c>
      <c r="G71" s="42">
        <v>0</v>
      </c>
      <c r="H71" s="134">
        <v>0</v>
      </c>
      <c r="I71" s="134">
        <v>0</v>
      </c>
    </row>
    <row r="72" spans="1:9" ht="16.5" customHeight="1">
      <c r="A72" s="375"/>
      <c r="B72" s="33"/>
      <c r="C72" s="380" t="s">
        <v>54</v>
      </c>
      <c r="D72" s="381"/>
      <c r="E72" s="84">
        <v>0</v>
      </c>
      <c r="F72" s="42">
        <v>0</v>
      </c>
      <c r="G72" s="42">
        <v>0</v>
      </c>
      <c r="H72" s="134">
        <v>0</v>
      </c>
      <c r="I72" s="134">
        <v>0</v>
      </c>
    </row>
    <row r="73" spans="1:9" ht="16.5" customHeight="1">
      <c r="A73" s="375"/>
      <c r="B73" s="33"/>
      <c r="C73" s="380" t="s">
        <v>55</v>
      </c>
      <c r="D73" s="381"/>
      <c r="E73" s="84">
        <v>1848</v>
      </c>
      <c r="F73" s="42">
        <v>1865456</v>
      </c>
      <c r="G73" s="42">
        <v>1882571</v>
      </c>
      <c r="H73" s="134">
        <v>0</v>
      </c>
      <c r="I73" s="134">
        <v>1634330</v>
      </c>
    </row>
    <row r="74" spans="1:9" ht="16.5" customHeight="1">
      <c r="A74" s="375"/>
      <c r="B74" s="33"/>
      <c r="C74" s="384" t="s">
        <v>56</v>
      </c>
      <c r="D74" s="385"/>
      <c r="E74" s="84">
        <v>0</v>
      </c>
      <c r="F74" s="42">
        <v>0</v>
      </c>
      <c r="G74" s="42">
        <v>0</v>
      </c>
      <c r="H74" s="134">
        <v>0</v>
      </c>
      <c r="I74" s="134">
        <v>0</v>
      </c>
    </row>
    <row r="75" spans="1:9" ht="16.5" customHeight="1">
      <c r="A75" s="375"/>
      <c r="B75" s="377" t="s">
        <v>57</v>
      </c>
      <c r="C75" s="378"/>
      <c r="D75" s="379"/>
      <c r="E75" s="56">
        <f>E76</f>
        <v>0</v>
      </c>
      <c r="F75" s="57">
        <f>F76</f>
        <v>0</v>
      </c>
      <c r="G75" s="57">
        <f>G76</f>
        <v>0</v>
      </c>
      <c r="H75" s="124">
        <f>H76</f>
        <v>0</v>
      </c>
      <c r="I75" s="124">
        <f>I76</f>
        <v>0</v>
      </c>
    </row>
    <row r="76" spans="1:9" ht="16.5" customHeight="1">
      <c r="A76" s="375"/>
      <c r="B76" s="34"/>
      <c r="C76" s="382" t="s">
        <v>58</v>
      </c>
      <c r="D76" s="383"/>
      <c r="E76" s="84">
        <v>0</v>
      </c>
      <c r="F76" s="42">
        <v>0</v>
      </c>
      <c r="G76" s="42">
        <v>0</v>
      </c>
      <c r="H76" s="134">
        <v>0</v>
      </c>
      <c r="I76" s="134">
        <v>0</v>
      </c>
    </row>
    <row r="77" spans="1:9" ht="16.5" customHeight="1">
      <c r="A77" s="375"/>
      <c r="B77" s="377" t="s">
        <v>59</v>
      </c>
      <c r="C77" s="378"/>
      <c r="D77" s="379"/>
      <c r="E77" s="56">
        <f>SUM(E78:E81)</f>
        <v>0</v>
      </c>
      <c r="F77" s="57">
        <f>SUM(F78:F81)</f>
        <v>0</v>
      </c>
      <c r="G77" s="57">
        <f>SUM(G78:G81)</f>
        <v>0</v>
      </c>
      <c r="H77" s="124">
        <f>SUM(H78:H81)</f>
        <v>0</v>
      </c>
      <c r="I77" s="124">
        <f>SUM(I78:I81)</f>
        <v>0</v>
      </c>
    </row>
    <row r="78" spans="1:9" ht="16.5" customHeight="1">
      <c r="A78" s="375"/>
      <c r="B78" s="33"/>
      <c r="C78" s="380" t="s">
        <v>50</v>
      </c>
      <c r="D78" s="381"/>
      <c r="E78" s="84">
        <v>0</v>
      </c>
      <c r="F78" s="42">
        <v>0</v>
      </c>
      <c r="G78" s="42">
        <v>0</v>
      </c>
      <c r="H78" s="134">
        <v>0</v>
      </c>
      <c r="I78" s="134">
        <v>0</v>
      </c>
    </row>
    <row r="79" spans="1:9" ht="16.5" customHeight="1">
      <c r="A79" s="375"/>
      <c r="B79" s="33"/>
      <c r="C79" s="380" t="s">
        <v>52</v>
      </c>
      <c r="D79" s="381"/>
      <c r="E79" s="84">
        <v>0</v>
      </c>
      <c r="F79" s="42">
        <v>0</v>
      </c>
      <c r="G79" s="42">
        <v>0</v>
      </c>
      <c r="H79" s="134">
        <v>0</v>
      </c>
      <c r="I79" s="134">
        <v>0</v>
      </c>
    </row>
    <row r="80" spans="1:9" ht="16.5" customHeight="1">
      <c r="A80" s="375"/>
      <c r="B80" s="33"/>
      <c r="C80" s="380" t="s">
        <v>60</v>
      </c>
      <c r="D80" s="381"/>
      <c r="E80" s="84">
        <v>0</v>
      </c>
      <c r="F80" s="42">
        <v>0</v>
      </c>
      <c r="G80" s="42">
        <v>0</v>
      </c>
      <c r="H80" s="134">
        <v>0</v>
      </c>
      <c r="I80" s="134">
        <v>0</v>
      </c>
    </row>
    <row r="81" spans="1:9" ht="16.5" customHeight="1" thickBot="1">
      <c r="A81" s="375"/>
      <c r="B81" s="33"/>
      <c r="C81" s="390" t="s">
        <v>61</v>
      </c>
      <c r="D81" s="391"/>
      <c r="E81" s="41">
        <v>0</v>
      </c>
      <c r="F81" s="43">
        <v>0</v>
      </c>
      <c r="G81" s="43">
        <v>0</v>
      </c>
      <c r="H81" s="135">
        <v>0</v>
      </c>
      <c r="I81" s="134">
        <v>0</v>
      </c>
    </row>
    <row r="82" spans="1:9" ht="16.5" customHeight="1" thickBot="1">
      <c r="A82" s="376"/>
      <c r="B82" s="392" t="s">
        <v>129</v>
      </c>
      <c r="C82" s="393"/>
      <c r="D82" s="394"/>
      <c r="E82" s="89">
        <f>SUM(E67,E75,E77)</f>
        <v>10742</v>
      </c>
      <c r="F82" s="79">
        <f>SUM(F67,F75,F77)</f>
        <v>10529016</v>
      </c>
      <c r="G82" s="79">
        <f>SUM(G67,G75,G77)</f>
        <v>18844681</v>
      </c>
      <c r="H82" s="142">
        <f>SUM(H67,H75,H77)</f>
        <v>8061500</v>
      </c>
      <c r="I82" s="125">
        <f>SUM(I67,I75,I77)</f>
        <v>9554760</v>
      </c>
    </row>
    <row r="83" spans="1:9" ht="16.5" customHeight="1">
      <c r="A83" s="418" t="s">
        <v>7</v>
      </c>
      <c r="B83" s="397" t="s">
        <v>116</v>
      </c>
      <c r="C83" s="398"/>
      <c r="D83" s="399"/>
      <c r="E83" s="88">
        <f>SUM(E84:E94)-E86</f>
        <v>229700</v>
      </c>
      <c r="F83" s="58">
        <f>SUM(F84:F94)-F86</f>
        <v>265328541</v>
      </c>
      <c r="G83" s="58">
        <f>SUM(G84:G94)-G86</f>
        <v>262016517</v>
      </c>
      <c r="H83" s="126">
        <f>SUM(H84:H94)-H86</f>
        <v>255983099</v>
      </c>
      <c r="I83" s="126">
        <f>SUM(I84:I94)-I86</f>
        <v>228295782</v>
      </c>
    </row>
    <row r="84" spans="1:9" ht="16.5" customHeight="1">
      <c r="A84" s="419"/>
      <c r="B84" s="33"/>
      <c r="C84" s="386" t="s">
        <v>62</v>
      </c>
      <c r="D84" s="387"/>
      <c r="E84" s="84">
        <v>13954</v>
      </c>
      <c r="F84" s="42">
        <v>19912528</v>
      </c>
      <c r="G84" s="42">
        <v>19160005</v>
      </c>
      <c r="H84" s="134">
        <v>18851286</v>
      </c>
      <c r="I84" s="134">
        <v>18445532</v>
      </c>
    </row>
    <row r="85" spans="1:9" ht="16.5" customHeight="1">
      <c r="A85" s="419"/>
      <c r="B85" s="33"/>
      <c r="C85" s="386" t="s">
        <v>63</v>
      </c>
      <c r="D85" s="387"/>
      <c r="E85" s="84">
        <v>106654</v>
      </c>
      <c r="F85" s="42">
        <v>107342796</v>
      </c>
      <c r="G85" s="42">
        <v>144952742</v>
      </c>
      <c r="H85" s="134">
        <v>132045476</v>
      </c>
      <c r="I85" s="134">
        <v>105009352</v>
      </c>
    </row>
    <row r="86" spans="1:9" ht="16.5" customHeight="1">
      <c r="A86" s="419"/>
      <c r="B86" s="33"/>
      <c r="C86" s="395" t="s">
        <v>64</v>
      </c>
      <c r="D86" s="396"/>
      <c r="E86" s="84">
        <v>96181</v>
      </c>
      <c r="F86" s="42">
        <v>100395909</v>
      </c>
      <c r="G86" s="42">
        <v>127233000</v>
      </c>
      <c r="H86" s="134">
        <v>126663000</v>
      </c>
      <c r="I86" s="134">
        <f>102871000+220000</f>
        <v>103091000</v>
      </c>
    </row>
    <row r="87" spans="1:9" ht="16.5" customHeight="1">
      <c r="A87" s="419"/>
      <c r="B87" s="33"/>
      <c r="C87" s="386" t="s">
        <v>65</v>
      </c>
      <c r="D87" s="387"/>
      <c r="E87" s="84">
        <v>16240</v>
      </c>
      <c r="F87" s="42">
        <v>36103880</v>
      </c>
      <c r="G87" s="42">
        <v>5037923</v>
      </c>
      <c r="H87" s="134">
        <v>13111516</v>
      </c>
      <c r="I87" s="134">
        <v>15693263</v>
      </c>
    </row>
    <row r="88" spans="1:9" ht="16.5" customHeight="1">
      <c r="A88" s="419"/>
      <c r="B88" s="33"/>
      <c r="C88" s="388" t="s">
        <v>66</v>
      </c>
      <c r="D88" s="389"/>
      <c r="E88" s="84">
        <v>0</v>
      </c>
      <c r="F88" s="42">
        <v>0</v>
      </c>
      <c r="G88" s="42">
        <v>0</v>
      </c>
      <c r="H88" s="134">
        <v>0</v>
      </c>
      <c r="I88" s="134">
        <v>0</v>
      </c>
    </row>
    <row r="89" spans="1:9" ht="16.5" customHeight="1">
      <c r="A89" s="419"/>
      <c r="B89" s="33"/>
      <c r="C89" s="386" t="s">
        <v>67</v>
      </c>
      <c r="D89" s="387"/>
      <c r="E89" s="84">
        <v>0</v>
      </c>
      <c r="F89" s="42">
        <v>0</v>
      </c>
      <c r="G89" s="42">
        <v>0</v>
      </c>
      <c r="H89" s="134">
        <v>0</v>
      </c>
      <c r="I89" s="134">
        <v>0</v>
      </c>
    </row>
    <row r="90" spans="1:9" ht="16.5" customHeight="1">
      <c r="A90" s="419"/>
      <c r="B90" s="33"/>
      <c r="C90" s="388" t="s">
        <v>68</v>
      </c>
      <c r="D90" s="389"/>
      <c r="E90" s="84">
        <v>0</v>
      </c>
      <c r="F90" s="42">
        <v>0</v>
      </c>
      <c r="G90" s="42">
        <v>0</v>
      </c>
      <c r="H90" s="134">
        <v>0</v>
      </c>
      <c r="I90" s="134">
        <v>0</v>
      </c>
    </row>
    <row r="91" spans="1:9" ht="16.5" customHeight="1">
      <c r="A91" s="419"/>
      <c r="B91" s="33"/>
      <c r="C91" s="388" t="s">
        <v>69</v>
      </c>
      <c r="D91" s="389"/>
      <c r="E91" s="84">
        <v>0</v>
      </c>
      <c r="F91" s="42">
        <v>0</v>
      </c>
      <c r="G91" s="42">
        <v>0</v>
      </c>
      <c r="H91" s="134">
        <v>0</v>
      </c>
      <c r="I91" s="134">
        <v>0</v>
      </c>
    </row>
    <row r="92" spans="1:9" ht="16.5" customHeight="1">
      <c r="A92" s="419"/>
      <c r="B92" s="33"/>
      <c r="C92" s="388" t="s">
        <v>70</v>
      </c>
      <c r="D92" s="389"/>
      <c r="E92" s="84">
        <v>92515</v>
      </c>
      <c r="F92" s="42">
        <v>92579125</v>
      </c>
      <c r="G92" s="42">
        <v>90015568</v>
      </c>
      <c r="H92" s="134">
        <v>89639887</v>
      </c>
      <c r="I92" s="134">
        <v>87338885</v>
      </c>
    </row>
    <row r="93" spans="1:9" ht="16.5" customHeight="1">
      <c r="A93" s="419"/>
      <c r="B93" s="33"/>
      <c r="C93" s="395" t="s">
        <v>71</v>
      </c>
      <c r="D93" s="396"/>
      <c r="E93" s="84">
        <v>337</v>
      </c>
      <c r="F93" s="42">
        <v>9390212</v>
      </c>
      <c r="G93" s="42">
        <v>2850279</v>
      </c>
      <c r="H93" s="134">
        <f>1736959+597975</f>
        <v>2334934</v>
      </c>
      <c r="I93" s="134">
        <f>1640900+167850</f>
        <v>1808750</v>
      </c>
    </row>
    <row r="94" spans="1:9" ht="16.5" customHeight="1">
      <c r="A94" s="419"/>
      <c r="B94" s="33"/>
      <c r="C94" s="386" t="s">
        <v>72</v>
      </c>
      <c r="D94" s="387"/>
      <c r="E94" s="84">
        <v>0</v>
      </c>
      <c r="F94" s="42">
        <v>0</v>
      </c>
      <c r="G94" s="42">
        <v>0</v>
      </c>
      <c r="H94" s="134">
        <v>0</v>
      </c>
      <c r="I94" s="134">
        <v>0</v>
      </c>
    </row>
    <row r="95" spans="1:9" ht="16.5" customHeight="1">
      <c r="A95" s="419"/>
      <c r="B95" s="400" t="s">
        <v>115</v>
      </c>
      <c r="C95" s="401"/>
      <c r="D95" s="402"/>
      <c r="E95" s="56">
        <f>E96</f>
        <v>3478</v>
      </c>
      <c r="F95" s="57">
        <f>F96</f>
        <v>648399</v>
      </c>
      <c r="G95" s="57">
        <f>G96</f>
        <v>168457</v>
      </c>
      <c r="H95" s="124">
        <f>H96</f>
        <v>133395</v>
      </c>
      <c r="I95" s="124">
        <f>I96</f>
        <v>207860</v>
      </c>
    </row>
    <row r="96" spans="1:9" ht="16.5" customHeight="1">
      <c r="A96" s="419"/>
      <c r="B96" s="34"/>
      <c r="C96" s="386" t="s">
        <v>73</v>
      </c>
      <c r="D96" s="387"/>
      <c r="E96" s="84">
        <v>3478</v>
      </c>
      <c r="F96" s="42">
        <v>648399</v>
      </c>
      <c r="G96" s="42">
        <v>168457</v>
      </c>
      <c r="H96" s="134">
        <v>133395</v>
      </c>
      <c r="I96" s="134">
        <v>207860</v>
      </c>
    </row>
    <row r="97" spans="1:9" ht="16.5" customHeight="1">
      <c r="A97" s="419"/>
      <c r="B97" s="400" t="s">
        <v>74</v>
      </c>
      <c r="C97" s="401"/>
      <c r="D97" s="402"/>
      <c r="E97" s="56">
        <f>SUM(E98:E99)</f>
        <v>0</v>
      </c>
      <c r="F97" s="57">
        <f>SUM(F98:F99)</f>
        <v>0</v>
      </c>
      <c r="G97" s="57">
        <f>SUM(G98:G99)</f>
        <v>0</v>
      </c>
      <c r="H97" s="124">
        <f>SUM(H98:H99)</f>
        <v>1497100</v>
      </c>
      <c r="I97" s="124">
        <f>SUM(I98:I99)</f>
        <v>1634330</v>
      </c>
    </row>
    <row r="98" spans="1:9" ht="16.5" customHeight="1">
      <c r="A98" s="419"/>
      <c r="B98" s="33"/>
      <c r="C98" s="403" t="s">
        <v>75</v>
      </c>
      <c r="D98" s="404"/>
      <c r="E98" s="84">
        <v>0</v>
      </c>
      <c r="F98" s="42">
        <v>0</v>
      </c>
      <c r="G98" s="42">
        <v>0</v>
      </c>
      <c r="H98" s="134">
        <v>0</v>
      </c>
      <c r="I98" s="134">
        <v>0</v>
      </c>
    </row>
    <row r="99" spans="1:9" ht="16.5" customHeight="1" thickBot="1">
      <c r="A99" s="419"/>
      <c r="B99" s="33"/>
      <c r="C99" s="405" t="s">
        <v>76</v>
      </c>
      <c r="D99" s="406"/>
      <c r="E99" s="41">
        <v>0</v>
      </c>
      <c r="F99" s="43">
        <v>0</v>
      </c>
      <c r="G99" s="43">
        <v>0</v>
      </c>
      <c r="H99" s="135">
        <v>1497100</v>
      </c>
      <c r="I99" s="135">
        <v>1634330</v>
      </c>
    </row>
    <row r="100" spans="1:9" ht="16.5" customHeight="1" thickBot="1">
      <c r="A100" s="420"/>
      <c r="B100" s="145" t="s">
        <v>130</v>
      </c>
      <c r="C100" s="146"/>
      <c r="D100" s="147"/>
      <c r="E100" s="76">
        <f>SUM(E83,E95,E97)</f>
        <v>233178</v>
      </c>
      <c r="F100" s="78">
        <f>SUM(F83,F95,F97)</f>
        <v>265976940</v>
      </c>
      <c r="G100" s="78">
        <f>SUM(G83,G95,G97)</f>
        <v>262184974</v>
      </c>
      <c r="H100" s="142">
        <f>SUM(H83,H95,H97)</f>
        <v>257613594</v>
      </c>
      <c r="I100" s="125">
        <f>SUM(I83,I95,I97)</f>
        <v>230137972</v>
      </c>
    </row>
    <row r="101" spans="1:9" ht="16.5" customHeight="1" thickBot="1">
      <c r="A101" s="407" t="s">
        <v>126</v>
      </c>
      <c r="B101" s="408"/>
      <c r="C101" s="408"/>
      <c r="D101" s="408"/>
      <c r="E101" s="76">
        <f>E82-E100</f>
        <v>-222436</v>
      </c>
      <c r="F101" s="78">
        <f>F82-F100</f>
        <v>-255447924</v>
      </c>
      <c r="G101" s="78">
        <f>G82-G100</f>
        <v>-243340293</v>
      </c>
      <c r="H101" s="142">
        <f>H82-H100</f>
        <v>-249552094</v>
      </c>
      <c r="I101" s="125">
        <f>I82-I100</f>
        <v>-220583212</v>
      </c>
    </row>
    <row r="102" spans="1:9" ht="16.5" customHeight="1" thickBot="1">
      <c r="A102" s="409" t="s">
        <v>131</v>
      </c>
      <c r="B102" s="410"/>
      <c r="C102" s="410"/>
      <c r="D102" s="411"/>
      <c r="E102" s="87">
        <v>139539</v>
      </c>
      <c r="F102" s="80">
        <v>155256350</v>
      </c>
      <c r="G102" s="80">
        <v>162189745</v>
      </c>
      <c r="H102" s="136">
        <v>158416194</v>
      </c>
      <c r="I102" s="136">
        <v>133310170</v>
      </c>
    </row>
    <row r="103" spans="1:9" ht="16.5" customHeight="1" thickBot="1">
      <c r="A103" s="407" t="s">
        <v>127</v>
      </c>
      <c r="B103" s="408"/>
      <c r="C103" s="408"/>
      <c r="D103" s="408"/>
      <c r="E103" s="76">
        <f>SUM(E101:E102)</f>
        <v>-82897</v>
      </c>
      <c r="F103" s="78">
        <f>SUM(F101:F102)</f>
        <v>-100191574</v>
      </c>
      <c r="G103" s="78">
        <f>SUM(G101:G102)</f>
        <v>-81150548</v>
      </c>
      <c r="H103" s="142">
        <f>SUM(H101:H102)</f>
        <v>-91135900</v>
      </c>
      <c r="I103" s="125">
        <f>SUM(I101:I102)</f>
        <v>-87273042</v>
      </c>
    </row>
    <row r="104" spans="8:9" ht="18" customHeight="1">
      <c r="H104" s="129"/>
      <c r="I104" s="129"/>
    </row>
    <row r="105" spans="1:9" ht="16.5" customHeight="1">
      <c r="A105" s="19"/>
      <c r="B105" s="20"/>
      <c r="C105" s="20"/>
      <c r="D105" s="21"/>
      <c r="E105" s="26" t="s">
        <v>108</v>
      </c>
      <c r="F105" s="26" t="s">
        <v>98</v>
      </c>
      <c r="G105" s="27" t="s">
        <v>107</v>
      </c>
      <c r="H105" s="130" t="s">
        <v>109</v>
      </c>
      <c r="I105" s="130" t="s">
        <v>121</v>
      </c>
    </row>
    <row r="106" spans="1:9" ht="40.5" customHeight="1">
      <c r="A106" s="415" t="s">
        <v>123</v>
      </c>
      <c r="B106" s="416"/>
      <c r="C106" s="416"/>
      <c r="D106" s="417"/>
      <c r="E106" s="107">
        <f>(E83+E95)*1000/'基本情報'!$O$24</f>
        <v>35255.216208043545</v>
      </c>
      <c r="F106" s="107">
        <f>(F83+F95)/'基本情報'!$T$24</f>
        <v>45984.94813278008</v>
      </c>
      <c r="G106" s="107">
        <f>(G83+G95)/'基本情報'!$Y$24</f>
        <v>356229.58423913043</v>
      </c>
      <c r="H106" s="137"/>
      <c r="I106" s="137"/>
    </row>
    <row r="107" spans="1:9" s="64" customFormat="1" ht="18" customHeight="1">
      <c r="A107" s="63"/>
      <c r="B107" s="63"/>
      <c r="C107" s="63"/>
      <c r="D107" s="63"/>
      <c r="E107" s="92"/>
      <c r="F107" s="93"/>
      <c r="G107" s="93"/>
      <c r="H107" s="131"/>
      <c r="I107" s="131"/>
    </row>
    <row r="108" spans="1:9" ht="16.5" customHeight="1">
      <c r="A108" s="36"/>
      <c r="B108" s="35"/>
      <c r="C108" s="35"/>
      <c r="D108" s="37"/>
      <c r="E108" s="26" t="s">
        <v>108</v>
      </c>
      <c r="F108" s="27" t="s">
        <v>228</v>
      </c>
      <c r="G108" s="27" t="s">
        <v>107</v>
      </c>
      <c r="H108" s="130" t="s">
        <v>109</v>
      </c>
      <c r="I108" s="130" t="s">
        <v>121</v>
      </c>
    </row>
    <row r="109" spans="1:9" ht="40.5" customHeight="1">
      <c r="A109" s="415" t="s">
        <v>124</v>
      </c>
      <c r="B109" s="416"/>
      <c r="C109" s="416"/>
      <c r="D109" s="417"/>
      <c r="E109" s="107">
        <f>E102*1000/'基本情報'!$O$24</f>
        <v>21097.520411248865</v>
      </c>
      <c r="F109" s="107">
        <f>F102/'基本情報'!$T$24</f>
        <v>26842.38416320885</v>
      </c>
      <c r="G109" s="107">
        <f>G102/'基本情報'!$Y$24</f>
        <v>220366.50135869565</v>
      </c>
      <c r="H109" s="137"/>
      <c r="I109" s="137"/>
    </row>
    <row r="110" spans="1:4" ht="18.75">
      <c r="A110" s="6"/>
      <c r="B110" s="6"/>
      <c r="C110" s="6"/>
      <c r="D110" s="6"/>
    </row>
    <row r="111" spans="1:9" ht="18.75">
      <c r="A111" s="325" t="s">
        <v>16</v>
      </c>
      <c r="B111" s="326"/>
      <c r="C111" s="326"/>
      <c r="D111" s="326"/>
      <c r="E111" s="326"/>
      <c r="F111" s="326"/>
      <c r="G111" s="326"/>
      <c r="H111" s="326"/>
      <c r="I111" s="327"/>
    </row>
    <row r="112" spans="1:9" ht="68.25" customHeight="1">
      <c r="A112" s="331" t="s">
        <v>138</v>
      </c>
      <c r="B112" s="329"/>
      <c r="C112" s="329"/>
      <c r="D112" s="329"/>
      <c r="E112" s="329"/>
      <c r="F112" s="329"/>
      <c r="G112" s="329"/>
      <c r="H112" s="329"/>
      <c r="I112" s="330"/>
    </row>
    <row r="114" spans="1:9" ht="18.75">
      <c r="A114" s="3" t="s">
        <v>122</v>
      </c>
      <c r="H114" s="122"/>
      <c r="I114" s="122" t="s">
        <v>204</v>
      </c>
    </row>
    <row r="115" spans="1:9" ht="19.5" customHeight="1">
      <c r="A115" s="412" t="s">
        <v>0</v>
      </c>
      <c r="B115" s="413"/>
      <c r="C115" s="413"/>
      <c r="D115" s="414"/>
      <c r="E115" s="26" t="s">
        <v>139</v>
      </c>
      <c r="F115" s="26" t="s">
        <v>140</v>
      </c>
      <c r="G115" s="27" t="s">
        <v>141</v>
      </c>
      <c r="H115" s="27" t="s">
        <v>142</v>
      </c>
      <c r="I115" s="130" t="s">
        <v>121</v>
      </c>
    </row>
    <row r="116" spans="1:9" ht="19.5" customHeight="1">
      <c r="A116" s="335" t="s">
        <v>77</v>
      </c>
      <c r="B116" s="338" t="s">
        <v>78</v>
      </c>
      <c r="C116" s="301" t="s">
        <v>79</v>
      </c>
      <c r="D116" s="302"/>
      <c r="E116" s="84">
        <v>28504</v>
      </c>
      <c r="F116" s="84">
        <v>25585</v>
      </c>
      <c r="G116" s="84">
        <v>3389</v>
      </c>
      <c r="H116" s="148"/>
      <c r="I116" s="134">
        <v>0</v>
      </c>
    </row>
    <row r="117" spans="1:9" ht="19.5" customHeight="1">
      <c r="A117" s="336"/>
      <c r="B117" s="338"/>
      <c r="C117" s="301" t="s">
        <v>80</v>
      </c>
      <c r="D117" s="302"/>
      <c r="E117" s="84">
        <v>32966</v>
      </c>
      <c r="F117" s="84">
        <v>31591</v>
      </c>
      <c r="G117" s="84">
        <v>4281</v>
      </c>
      <c r="H117" s="148"/>
      <c r="I117" s="134">
        <v>0</v>
      </c>
    </row>
    <row r="118" spans="1:9" ht="19.5" customHeight="1">
      <c r="A118" s="336"/>
      <c r="B118" s="338"/>
      <c r="C118" s="301" t="s">
        <v>81</v>
      </c>
      <c r="D118" s="302"/>
      <c r="E118" s="84">
        <v>0</v>
      </c>
      <c r="F118" s="84">
        <v>0</v>
      </c>
      <c r="G118" s="84">
        <v>4829</v>
      </c>
      <c r="H118" s="148"/>
      <c r="I118" s="134">
        <v>0</v>
      </c>
    </row>
    <row r="119" spans="1:9" ht="19.5" customHeight="1">
      <c r="A119" s="336"/>
      <c r="B119" s="338"/>
      <c r="C119" s="301" t="s">
        <v>82</v>
      </c>
      <c r="D119" s="302"/>
      <c r="E119" s="84">
        <v>0</v>
      </c>
      <c r="F119" s="84">
        <v>0</v>
      </c>
      <c r="G119" s="84">
        <v>0</v>
      </c>
      <c r="H119" s="148"/>
      <c r="I119" s="134">
        <v>0</v>
      </c>
    </row>
    <row r="120" spans="1:9" ht="19.5" customHeight="1">
      <c r="A120" s="336"/>
      <c r="B120" s="338"/>
      <c r="C120" s="301" t="s">
        <v>83</v>
      </c>
      <c r="D120" s="302"/>
      <c r="E120" s="84">
        <v>586</v>
      </c>
      <c r="F120" s="84">
        <v>395</v>
      </c>
      <c r="G120" s="84">
        <v>26</v>
      </c>
      <c r="H120" s="148"/>
      <c r="I120" s="134">
        <v>56000</v>
      </c>
    </row>
    <row r="121" spans="1:9" ht="19.5" customHeight="1">
      <c r="A121" s="336"/>
      <c r="B121" s="338"/>
      <c r="C121" s="301" t="s">
        <v>10</v>
      </c>
      <c r="D121" s="302"/>
      <c r="E121" s="56">
        <f>SUM(E116:E120)</f>
        <v>62056</v>
      </c>
      <c r="F121" s="56">
        <f>SUM(F116:F120)+1</f>
        <v>57572</v>
      </c>
      <c r="G121" s="56">
        <f>SUM(G116:G120)</f>
        <v>12525</v>
      </c>
      <c r="H121" s="149"/>
      <c r="I121" s="124">
        <f>SUM(I116:I120)</f>
        <v>56000</v>
      </c>
    </row>
    <row r="122" spans="1:9" ht="19.5" customHeight="1">
      <c r="A122" s="336"/>
      <c r="B122" s="338" t="s">
        <v>97</v>
      </c>
      <c r="C122" s="301" t="s">
        <v>82</v>
      </c>
      <c r="D122" s="302"/>
      <c r="E122" s="84">
        <v>0</v>
      </c>
      <c r="F122" s="84">
        <v>0</v>
      </c>
      <c r="G122" s="84">
        <v>0</v>
      </c>
      <c r="H122" s="148"/>
      <c r="I122" s="134">
        <v>0</v>
      </c>
    </row>
    <row r="123" spans="1:9" ht="19.5" customHeight="1">
      <c r="A123" s="336"/>
      <c r="B123" s="338"/>
      <c r="C123" s="301" t="s">
        <v>83</v>
      </c>
      <c r="D123" s="302"/>
      <c r="E123" s="84">
        <v>0</v>
      </c>
      <c r="F123" s="84">
        <v>0</v>
      </c>
      <c r="G123" s="84">
        <v>0</v>
      </c>
      <c r="H123" s="148"/>
      <c r="I123" s="134">
        <v>0</v>
      </c>
    </row>
    <row r="124" spans="1:9" ht="27" customHeight="1" thickBot="1">
      <c r="A124" s="336"/>
      <c r="B124" s="339"/>
      <c r="C124" s="421" t="s">
        <v>10</v>
      </c>
      <c r="D124" s="422"/>
      <c r="E124" s="59">
        <f>SUM(E122:E123)</f>
        <v>0</v>
      </c>
      <c r="F124" s="59">
        <f>SUM(F122:F123)</f>
        <v>0</v>
      </c>
      <c r="G124" s="59">
        <f>SUM(G122:G123)</f>
        <v>0</v>
      </c>
      <c r="H124" s="150"/>
      <c r="I124" s="152">
        <f>SUM(I122:I123)</f>
        <v>0</v>
      </c>
    </row>
    <row r="125" spans="1:9" ht="19.5" customHeight="1" thickBot="1">
      <c r="A125" s="337"/>
      <c r="B125" s="423" t="s">
        <v>6</v>
      </c>
      <c r="C125" s="424"/>
      <c r="D125" s="424"/>
      <c r="E125" s="76">
        <f>SUM(E121:E124)</f>
        <v>62056</v>
      </c>
      <c r="F125" s="76">
        <f>SUM(F121:F124)</f>
        <v>57572</v>
      </c>
      <c r="G125" s="76">
        <f>SUM(G121:G124)</f>
        <v>12525</v>
      </c>
      <c r="H125" s="151"/>
      <c r="I125" s="125">
        <f>SUM(I121:I124)</f>
        <v>56000</v>
      </c>
    </row>
    <row r="126" spans="1:9" ht="19.5" customHeight="1">
      <c r="A126" s="335" t="s">
        <v>84</v>
      </c>
      <c r="B126" s="431" t="s">
        <v>78</v>
      </c>
      <c r="C126" s="425" t="s">
        <v>85</v>
      </c>
      <c r="D126" s="38" t="s">
        <v>86</v>
      </c>
      <c r="E126" s="44">
        <v>26451</v>
      </c>
      <c r="F126" s="44">
        <v>24098</v>
      </c>
      <c r="G126" s="44">
        <v>11363</v>
      </c>
      <c r="H126" s="144"/>
      <c r="I126" s="153">
        <v>0</v>
      </c>
    </row>
    <row r="127" spans="1:9" ht="19.5" customHeight="1">
      <c r="A127" s="336"/>
      <c r="B127" s="431"/>
      <c r="C127" s="425"/>
      <c r="D127" s="39" t="s">
        <v>87</v>
      </c>
      <c r="E127" s="84">
        <v>33635</v>
      </c>
      <c r="F127" s="84">
        <v>33686</v>
      </c>
      <c r="G127" s="84">
        <v>17615</v>
      </c>
      <c r="H127" s="140"/>
      <c r="I127" s="134">
        <v>1420340</v>
      </c>
    </row>
    <row r="128" spans="1:9" ht="19.5" customHeight="1">
      <c r="A128" s="336"/>
      <c r="B128" s="431"/>
      <c r="C128" s="425"/>
      <c r="D128" s="39" t="s">
        <v>13</v>
      </c>
      <c r="E128" s="84">
        <v>2181</v>
      </c>
      <c r="F128" s="84">
        <v>1552</v>
      </c>
      <c r="G128" s="84">
        <v>772</v>
      </c>
      <c r="H128" s="140"/>
      <c r="I128" s="134">
        <v>0</v>
      </c>
    </row>
    <row r="129" spans="1:9" ht="19.5" customHeight="1">
      <c r="A129" s="336"/>
      <c r="B129" s="431"/>
      <c r="C129" s="426"/>
      <c r="D129" s="39" t="s">
        <v>132</v>
      </c>
      <c r="E129" s="56">
        <f>SUM(E126:E128)</f>
        <v>62267</v>
      </c>
      <c r="F129" s="56">
        <f>SUM(F126:F128)</f>
        <v>59336</v>
      </c>
      <c r="G129" s="56">
        <f>SUM(G126:G128)</f>
        <v>29750</v>
      </c>
      <c r="H129" s="141"/>
      <c r="I129" s="124">
        <f>SUM(I126:I128)</f>
        <v>1420340</v>
      </c>
    </row>
    <row r="130" spans="1:9" ht="19.5" customHeight="1">
      <c r="A130" s="336"/>
      <c r="B130" s="431"/>
      <c r="C130" s="427" t="s">
        <v>133</v>
      </c>
      <c r="D130" s="428"/>
      <c r="E130" s="84">
        <v>18607</v>
      </c>
      <c r="F130" s="84">
        <v>18268</v>
      </c>
      <c r="G130" s="84">
        <v>3363</v>
      </c>
      <c r="H130" s="140"/>
      <c r="I130" s="134">
        <v>0</v>
      </c>
    </row>
    <row r="131" spans="1:9" ht="19.5" customHeight="1">
      <c r="A131" s="336"/>
      <c r="B131" s="431"/>
      <c r="C131" s="427" t="s">
        <v>134</v>
      </c>
      <c r="D131" s="428"/>
      <c r="E131" s="84">
        <v>1848</v>
      </c>
      <c r="F131" s="84">
        <v>1865</v>
      </c>
      <c r="G131" s="84">
        <v>1883</v>
      </c>
      <c r="H131" s="140"/>
      <c r="I131" s="134">
        <v>0</v>
      </c>
    </row>
    <row r="132" spans="1:9" ht="19.5" customHeight="1">
      <c r="A132" s="336"/>
      <c r="B132" s="432"/>
      <c r="C132" s="354" t="s">
        <v>128</v>
      </c>
      <c r="D132" s="356"/>
      <c r="E132" s="56">
        <v>82723</v>
      </c>
      <c r="F132" s="56">
        <v>79470</v>
      </c>
      <c r="G132" s="56">
        <f>SUM(G129:G131)</f>
        <v>34996</v>
      </c>
      <c r="H132" s="141"/>
      <c r="I132" s="124">
        <f>SUM(I129:I131)</f>
        <v>1420340</v>
      </c>
    </row>
    <row r="133" spans="1:9" ht="68.25" customHeight="1" thickBot="1">
      <c r="A133" s="336"/>
      <c r="B133" s="40" t="s">
        <v>11</v>
      </c>
      <c r="C133" s="429" t="s">
        <v>88</v>
      </c>
      <c r="D133" s="430"/>
      <c r="E133" s="41">
        <v>0</v>
      </c>
      <c r="F133" s="41">
        <v>0</v>
      </c>
      <c r="G133" s="41">
        <v>0</v>
      </c>
      <c r="H133" s="143"/>
      <c r="I133" s="135">
        <v>0</v>
      </c>
    </row>
    <row r="134" spans="1:9" ht="19.5" customHeight="1" thickBot="1">
      <c r="A134" s="337"/>
      <c r="B134" s="433" t="s">
        <v>6</v>
      </c>
      <c r="C134" s="434"/>
      <c r="D134" s="434"/>
      <c r="E134" s="76">
        <f>SUM(E132:E133)</f>
        <v>82723</v>
      </c>
      <c r="F134" s="76">
        <f>SUM(F132:F133)</f>
        <v>79470</v>
      </c>
      <c r="G134" s="76">
        <f>SUM(G132:G133)</f>
        <v>34996</v>
      </c>
      <c r="H134" s="151"/>
      <c r="I134" s="125">
        <f>SUM(I132:I133)</f>
        <v>1420340</v>
      </c>
    </row>
    <row r="135" spans="1:4" ht="18.75">
      <c r="A135" s="6"/>
      <c r="B135" s="6"/>
      <c r="C135" s="6"/>
      <c r="D135" s="6"/>
    </row>
    <row r="136" spans="1:9" ht="18.75" customHeight="1">
      <c r="A136" s="332" t="s">
        <v>16</v>
      </c>
      <c r="B136" s="333"/>
      <c r="C136" s="333"/>
      <c r="D136" s="333"/>
      <c r="E136" s="333"/>
      <c r="F136" s="333"/>
      <c r="G136" s="333"/>
      <c r="H136" s="333"/>
      <c r="I136" s="334"/>
    </row>
    <row r="137" spans="1:9" ht="105.75" customHeight="1">
      <c r="A137" s="322" t="s">
        <v>231</v>
      </c>
      <c r="B137" s="323"/>
      <c r="C137" s="323"/>
      <c r="D137" s="323"/>
      <c r="E137" s="323"/>
      <c r="F137" s="323"/>
      <c r="G137" s="323"/>
      <c r="H137" s="323"/>
      <c r="I137" s="324"/>
    </row>
  </sheetData>
  <sheetProtection/>
  <mergeCells count="118">
    <mergeCell ref="A126:A134"/>
    <mergeCell ref="C126:C129"/>
    <mergeCell ref="C130:D130"/>
    <mergeCell ref="C131:D131"/>
    <mergeCell ref="C132:D132"/>
    <mergeCell ref="C133:D133"/>
    <mergeCell ref="B126:B132"/>
    <mergeCell ref="B134:D134"/>
    <mergeCell ref="C123:D123"/>
    <mergeCell ref="C124:D124"/>
    <mergeCell ref="B125:D125"/>
    <mergeCell ref="C117:D117"/>
    <mergeCell ref="C118:D118"/>
    <mergeCell ref="C119:D119"/>
    <mergeCell ref="C120:D120"/>
    <mergeCell ref="C121:D121"/>
    <mergeCell ref="C122:D122"/>
    <mergeCell ref="C98:D98"/>
    <mergeCell ref="C99:D99"/>
    <mergeCell ref="A101:D101"/>
    <mergeCell ref="A102:D102"/>
    <mergeCell ref="A103:D103"/>
    <mergeCell ref="A115:D115"/>
    <mergeCell ref="A106:D106"/>
    <mergeCell ref="A109:D109"/>
    <mergeCell ref="A83:A100"/>
    <mergeCell ref="C88:D88"/>
    <mergeCell ref="C93:D93"/>
    <mergeCell ref="C94:D94"/>
    <mergeCell ref="B83:D83"/>
    <mergeCell ref="B95:D95"/>
    <mergeCell ref="C96:D96"/>
    <mergeCell ref="B97:D97"/>
    <mergeCell ref="C84:D84"/>
    <mergeCell ref="C85:D85"/>
    <mergeCell ref="C86:D86"/>
    <mergeCell ref="C87:D87"/>
    <mergeCell ref="C90:D90"/>
    <mergeCell ref="C91:D91"/>
    <mergeCell ref="C92:D92"/>
    <mergeCell ref="C79:D79"/>
    <mergeCell ref="C80:D80"/>
    <mergeCell ref="C81:D81"/>
    <mergeCell ref="B82:D82"/>
    <mergeCell ref="C72:D72"/>
    <mergeCell ref="C73:D73"/>
    <mergeCell ref="C74:D74"/>
    <mergeCell ref="B75:D75"/>
    <mergeCell ref="C78:D78"/>
    <mergeCell ref="C89:D89"/>
    <mergeCell ref="A58:D58"/>
    <mergeCell ref="A66:D66"/>
    <mergeCell ref="A67:A82"/>
    <mergeCell ref="B67:D67"/>
    <mergeCell ref="C68:D68"/>
    <mergeCell ref="C69:D69"/>
    <mergeCell ref="C70:D70"/>
    <mergeCell ref="B77:D77"/>
    <mergeCell ref="C76:D76"/>
    <mergeCell ref="C71:D71"/>
    <mergeCell ref="B56:D56"/>
    <mergeCell ref="A45:A56"/>
    <mergeCell ref="C46:D46"/>
    <mergeCell ref="C47:D47"/>
    <mergeCell ref="C48:D48"/>
    <mergeCell ref="C49:D49"/>
    <mergeCell ref="B44:D44"/>
    <mergeCell ref="B45:D45"/>
    <mergeCell ref="C52:D52"/>
    <mergeCell ref="C53:D53"/>
    <mergeCell ref="B54:D54"/>
    <mergeCell ref="B55:D55"/>
    <mergeCell ref="C36:D36"/>
    <mergeCell ref="C37:D37"/>
    <mergeCell ref="C38:D38"/>
    <mergeCell ref="C39:D39"/>
    <mergeCell ref="B50:D50"/>
    <mergeCell ref="C51:D51"/>
    <mergeCell ref="C40:D40"/>
    <mergeCell ref="C41:D41"/>
    <mergeCell ref="C42:D42"/>
    <mergeCell ref="C43:D43"/>
    <mergeCell ref="A4:D4"/>
    <mergeCell ref="B5:D5"/>
    <mergeCell ref="B6:D6"/>
    <mergeCell ref="B7:D7"/>
    <mergeCell ref="B8:D8"/>
    <mergeCell ref="B9:D9"/>
    <mergeCell ref="B33:D33"/>
    <mergeCell ref="A27:A44"/>
    <mergeCell ref="C28:D28"/>
    <mergeCell ref="C29:D29"/>
    <mergeCell ref="A25:D25"/>
    <mergeCell ref="C30:D30"/>
    <mergeCell ref="C31:D31"/>
    <mergeCell ref="C32:D32"/>
    <mergeCell ref="C34:D34"/>
    <mergeCell ref="C35:D35"/>
    <mergeCell ref="A137:I137"/>
    <mergeCell ref="A20:I20"/>
    <mergeCell ref="A21:I21"/>
    <mergeCell ref="A111:I111"/>
    <mergeCell ref="A112:I112"/>
    <mergeCell ref="A136:I136"/>
    <mergeCell ref="A116:A125"/>
    <mergeCell ref="B116:B121"/>
    <mergeCell ref="B122:B124"/>
    <mergeCell ref="B27:D27"/>
    <mergeCell ref="C116:D116"/>
    <mergeCell ref="B10:C12"/>
    <mergeCell ref="A5:A9"/>
    <mergeCell ref="A10:A15"/>
    <mergeCell ref="B13:C13"/>
    <mergeCell ref="B14:C14"/>
    <mergeCell ref="B15:D15"/>
    <mergeCell ref="A16:D16"/>
    <mergeCell ref="A18:D18"/>
    <mergeCell ref="A26:D26"/>
  </mergeCells>
  <hyperlinks>
    <hyperlink ref="A25:D25" r:id="rId1" display="府の決算（財務諸表等）はこちら"/>
  </hyperlinks>
  <printOptions horizontalCentered="1"/>
  <pageMargins left="0.5905511811023623" right="0.5905511811023623" top="0.5905511811023623" bottom="0.1968503937007874" header="0.5118110236220472" footer="0.1968503937007874"/>
  <pageSetup cellComments="asDisplayed" fitToHeight="0" horizontalDpi="300" verticalDpi="300" orientation="portrait" paperSize="9" scale="68" r:id="rId2"/>
  <headerFooter alignWithMargins="0">
    <oddHeader>&amp;R青少年海洋センター
（ファミリー棟・マリンロッジ海風館）</oddHeader>
  </headerFooter>
  <rowBreaks count="2" manualBreakCount="2">
    <brk id="63" max="255" man="1"/>
    <brk id="1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14.140625" style="0" customWidth="1"/>
    <col min="3" max="3" width="10.57421875" style="0" customWidth="1"/>
    <col min="4" max="8" width="13.57421875" style="0" customWidth="1"/>
  </cols>
  <sheetData>
    <row r="1" spans="1:8" ht="57" customHeight="1">
      <c r="A1" s="123" t="s">
        <v>111</v>
      </c>
      <c r="B1" s="9"/>
      <c r="C1" s="9"/>
      <c r="D1" s="9"/>
      <c r="E1" s="9"/>
      <c r="F1" s="9"/>
      <c r="G1" s="9"/>
      <c r="H1" s="9"/>
    </row>
    <row r="2" spans="1:8" ht="18.75">
      <c r="A2" s="46" t="s">
        <v>102</v>
      </c>
      <c r="B2" s="47"/>
      <c r="C2" s="47"/>
      <c r="D2" s="28" t="s">
        <v>103</v>
      </c>
      <c r="E2" s="28" t="s">
        <v>104</v>
      </c>
      <c r="F2" s="28" t="s">
        <v>105</v>
      </c>
      <c r="G2" s="32" t="s">
        <v>106</v>
      </c>
      <c r="H2" s="154" t="s">
        <v>227</v>
      </c>
    </row>
    <row r="3" spans="1:8" ht="19.5">
      <c r="A3" s="48" t="s">
        <v>89</v>
      </c>
      <c r="B3" s="49"/>
      <c r="C3" s="49"/>
      <c r="D3" s="54">
        <f>SUM(D4:D5)</f>
        <v>26</v>
      </c>
      <c r="E3" s="54">
        <f>SUM(E4:E5)</f>
        <v>26</v>
      </c>
      <c r="F3" s="54">
        <f>SUM(F4:F5)</f>
        <v>0</v>
      </c>
      <c r="G3" s="54">
        <f>SUM(G4:G5)</f>
        <v>1</v>
      </c>
      <c r="H3" s="155">
        <f>SUM(H4:H5)</f>
        <v>1</v>
      </c>
    </row>
    <row r="4" spans="1:8" ht="18.75">
      <c r="A4" s="50" t="s">
        <v>25</v>
      </c>
      <c r="B4" s="51" t="s">
        <v>90</v>
      </c>
      <c r="C4" s="52"/>
      <c r="D4" s="90">
        <v>4</v>
      </c>
      <c r="E4" s="13">
        <v>4</v>
      </c>
      <c r="F4" s="14">
        <v>0</v>
      </c>
      <c r="G4" s="121">
        <v>1</v>
      </c>
      <c r="H4" s="121">
        <v>1</v>
      </c>
    </row>
    <row r="5" spans="1:8" ht="18.75">
      <c r="A5" s="53"/>
      <c r="B5" s="51" t="s">
        <v>91</v>
      </c>
      <c r="C5" s="52"/>
      <c r="D5" s="90">
        <v>22</v>
      </c>
      <c r="E5" s="14">
        <v>22</v>
      </c>
      <c r="F5" s="14">
        <v>0</v>
      </c>
      <c r="G5" s="121">
        <v>0</v>
      </c>
      <c r="H5" s="121">
        <v>0</v>
      </c>
    </row>
    <row r="6" spans="1:8" ht="18.75">
      <c r="A6" s="2"/>
      <c r="B6" s="2"/>
      <c r="C6" s="2"/>
      <c r="D6" s="2"/>
      <c r="E6" s="2"/>
      <c r="F6" s="2"/>
      <c r="G6" s="2"/>
      <c r="H6" s="2"/>
    </row>
    <row r="7" spans="1:8" ht="18.75">
      <c r="A7" s="2"/>
      <c r="B7" s="7"/>
      <c r="C7" s="7"/>
      <c r="D7" s="8"/>
      <c r="E7" s="8"/>
      <c r="F7" s="8"/>
      <c r="G7" s="8"/>
      <c r="H7" s="8"/>
    </row>
    <row r="8" spans="1:8" ht="18.75">
      <c r="A8" s="5" t="s">
        <v>112</v>
      </c>
      <c r="B8" s="9"/>
      <c r="C8" s="9"/>
      <c r="D8" s="9"/>
      <c r="E8" s="9"/>
      <c r="F8" s="9"/>
      <c r="G8" s="9"/>
      <c r="H8" s="9"/>
    </row>
    <row r="9" spans="1:8" ht="57.75" customHeight="1">
      <c r="A9" s="328" t="s">
        <v>203</v>
      </c>
      <c r="B9" s="444"/>
      <c r="C9" s="444"/>
      <c r="D9" s="444"/>
      <c r="E9" s="444"/>
      <c r="F9" s="444"/>
      <c r="G9" s="444"/>
      <c r="H9" s="445"/>
    </row>
    <row r="10" spans="1:8" ht="18.75">
      <c r="A10" s="9"/>
      <c r="B10" s="9"/>
      <c r="C10" s="9"/>
      <c r="D10" s="10"/>
      <c r="E10" s="10"/>
      <c r="F10" s="10"/>
      <c r="G10" s="10"/>
      <c r="H10" s="10"/>
    </row>
    <row r="11" spans="1:8" ht="18.75">
      <c r="A11" s="9"/>
      <c r="B11" s="9"/>
      <c r="C11" s="9"/>
      <c r="D11" s="10"/>
      <c r="E11" s="10"/>
      <c r="F11" s="10"/>
      <c r="G11" s="10"/>
      <c r="H11" s="10"/>
    </row>
    <row r="12" spans="1:8" ht="18.75">
      <c r="A12" s="5" t="s">
        <v>113</v>
      </c>
      <c r="B12" s="9"/>
      <c r="C12" s="9"/>
      <c r="D12" s="10"/>
      <c r="E12" s="10"/>
      <c r="F12" s="10"/>
      <c r="G12" s="10"/>
      <c r="H12" s="10"/>
    </row>
    <row r="13" spans="1:8" ht="39" customHeight="1">
      <c r="A13" s="55" t="s">
        <v>92</v>
      </c>
      <c r="B13" s="133" t="s">
        <v>209</v>
      </c>
      <c r="C13" s="55" t="s">
        <v>93</v>
      </c>
      <c r="D13" s="441"/>
      <c r="E13" s="442"/>
      <c r="F13" s="46" t="s">
        <v>94</v>
      </c>
      <c r="G13" s="441"/>
      <c r="H13" s="443"/>
    </row>
    <row r="14" spans="1:8" ht="19.5" customHeight="1">
      <c r="A14" s="55" t="s">
        <v>95</v>
      </c>
      <c r="B14" s="435"/>
      <c r="C14" s="436"/>
      <c r="D14" s="436"/>
      <c r="E14" s="436"/>
      <c r="F14" s="436"/>
      <c r="G14" s="436"/>
      <c r="H14" s="437"/>
    </row>
    <row r="15" spans="1:8" ht="67.5" customHeight="1">
      <c r="A15" s="55" t="s">
        <v>96</v>
      </c>
      <c r="B15" s="438"/>
      <c r="C15" s="439"/>
      <c r="D15" s="439"/>
      <c r="E15" s="439"/>
      <c r="F15" s="439"/>
      <c r="G15" s="439"/>
      <c r="H15" s="440"/>
    </row>
  </sheetData>
  <sheetProtection/>
  <mergeCells count="5">
    <mergeCell ref="B14:H14"/>
    <mergeCell ref="B15:H15"/>
    <mergeCell ref="D13:E13"/>
    <mergeCell ref="G13:H13"/>
    <mergeCell ref="A9:H9"/>
  </mergeCells>
  <printOptions horizontalCentered="1"/>
  <pageMargins left="0.5905511811023623" right="0.5905511811023623" top="0.5905511811023623" bottom="0.1968503937007874" header="0.5118110236220472" footer="0.1968503937007874"/>
  <pageSetup cellComments="asDisplayed" horizontalDpi="300" verticalDpi="300" orientation="portrait" paperSize="9" scale="73" r:id="rId1"/>
  <headerFooter alignWithMargins="0">
    <oddHeader>&amp;R青少年海洋センター
（ファミリー棟・マリンロッジ海風館）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2023-10-24T10:41:17Z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