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'基本情報'!$A$1:$AR$32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<sst xmlns="http://schemas.openxmlformats.org/spreadsheetml/2006/main" count="264" uniqueCount="217">
  <si>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</si>
  <si>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</si>
  <si>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</si>
  <si>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</si>
  <si>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</si>
  <si>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</si>
  <si>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</si>
  <si>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</si>
  <si>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</si>
  <si>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</si>
  <si>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</si>
  <si>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</si>
  <si>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</si>
  <si>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</si>
  <si>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</si>
  <si>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</si>
  <si>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</si>
  <si>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</si>
  <si>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</si>
  <si>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</si>
  <si>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</si>
  <si>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</si>
  <si>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</si>
  <si>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</si>
  <si>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</si>
  <si>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</si>
  <si>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</si>
  <si>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</si>
  <si>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</si>
  <si>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</si>
  <si>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</si>
  <si>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</si>
  <si>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</si>
  <si>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</si>
  <si>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</si>
  <si>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</si>
  <si>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</si>
  <si>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</si>
  <si>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</si>
  <si>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</si>
  <si>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</si>
  <si>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</si>
  <si>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</si>
  <si>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</si>
  <si>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</si>
  <si>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</si>
  <si>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</si>
  <si>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</si>
  <si>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</si>
  <si>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</si>
  <si>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</si>
  <si>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</si>
  <si>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</si>
  <si>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</si>
  <si>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</si>
  <si>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</si>
  <si>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</si>
  <si>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</si>
  <si>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</si>
  <si>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</si>
  <si>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</si>
  <si>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</si>
  <si>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</si>
  <si>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</si>
  <si>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</si>
  <si>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</si>
  <si>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</si>
  <si>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</si>
  <si>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</si>
  <si>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</si>
  <si>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</si>
  <si>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</si>
  <si>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</si>
  <si>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</si>
  <si>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</si>
  <si>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</si>
  <si>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</si>
  <si>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</si>
  <si>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</si>
  <si>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</si>
  <si>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</si>
  <si>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</si>
  <si>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</si>
  <si>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</si>
  <si>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</si>
  <si>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</si>
  <si>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</si>
  <si>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</si>
  <si>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</si>
  <si>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</si>
  <si>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</si>
  <si>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</si>
  <si>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</si>
  <si>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</si>
  <si>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</si>
  <si>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</si>
  <si>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</si>
  <si>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</si>
  <si>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</si>
  <si>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</si>
  <si>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</si>
  <si>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</si>
  <si>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</si>
  <si>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</si>
  <si>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</si>
  <si>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</si>
  <si>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</si>
  <si>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</si>
  <si>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</si>
  <si>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施設運営に関する指標
（稼働率、利用率等）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</si>
  <si>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</si>
  <si>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</si>
  <si>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</si>
  <si>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</si>
  <si>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</si>
  <si>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</si>
  <si>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</si>
  <si>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</si>
  <si>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</si>
  <si>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</si>
  <si>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</si>
  <si>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</si>
  <si>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</si>
  <si>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</si>
  <si>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</si>
  <si>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</si>
  <si>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</si>
  <si>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</si>
  <si>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</si>
  <si>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</si>
  <si>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</si>
  <si>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</si>
  <si>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</si>
  <si>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</si>
  <si>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</si>
  <si>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</si>
  <si>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</si>
  <si>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</si>
  <si>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</si>
  <si>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</si>
  <si>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</si>
  <si>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</si>
  <si>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</si>
  <si>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</si>
  <si>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</si>
  <si>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</si>
  <si>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</si>
  <si>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</si>
  <si>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</si>
  <si>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</si>
  <si>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</si>
  <si>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</si>
  <si>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</si>
  <si>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</si>
  <si>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</si>
  <si>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</si>
  <si>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</si>
  <si>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</si>
  <si>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</si>
  <si>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</si>
  <si>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</si>
  <si>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</si>
  <si>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</si>
  <si>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</si>
  <si>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</si>
  <si>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特になし</t>
  </si>
  <si>
    <t>福祉部　障がい福祉室
自立支援課　社会参加支援グループ</t>
  </si>
  <si>
    <t>大阪府社会福祉施設設置条例</t>
  </si>
  <si>
    <t>大阪府立福祉情報コミュニケーションセンター管理規則</t>
  </si>
  <si>
    <t>条例等に規定された設置目的</t>
  </si>
  <si>
    <t>大阪府の障がい者の相談支援・意思疎通支援・手話言語の習得機会の確保などの総合的な支援の実施</t>
  </si>
  <si>
    <t>大阪府大阪市東成区中道１丁目３－５９
　本体棟：地上４階（鉄筋コンクリート造）
　駐輪場棟：地上１階（鉄骨造）
大阪府大阪市天王寺区上汐４丁目４－１
　夕陽丘高等職業技術専門校内１階の一部及び２階（鉄筋コンクリート造）</t>
  </si>
  <si>
    <t>億円</t>
  </si>
  <si>
    <t>※大阪府ITステーション分を除く</t>
  </si>
  <si>
    <t>意思疎通支援事業等</t>
  </si>
  <si>
    <t>開館日   ：毎週土曜日・日曜日、国民の祝日及び年末年始（12月29日～1月3日）を除く日
開館時間：午前9時～午後5時</t>
  </si>
  <si>
    <t>令和元年度</t>
  </si>
  <si>
    <t>利用者数　①</t>
  </si>
  <si>
    <t>稼働率</t>
  </si>
  <si>
    <t>稼働率：利用実績単位÷利用可能単位</t>
  </si>
  <si>
    <t>目的による利用者区分　あり
（減免基準の詳細はこちら）</t>
  </si>
  <si>
    <t>類似施設の料金体系を参照</t>
  </si>
  <si>
    <t>大会議室（全室）　約300㎡　252席
　9：00～12：00　33,900円、13：00～16：00　33,900円、17：00～20：00　33,900円
　9：00～16：00　79,100円、13：00～20：00　79,100円　9：00～20：00　124,200円
大会議室（半室）　約150㎡　126席
　9：00～12：00　16,950円、13：00～16：00　16,950円、17：00～20：00　16,950円
　9：00～16：00　39,550円、13：00～20：00　39,550円　9：00～20：00　62,150円
大会議室（全室）　約70㎡　39席
　9：00～12：00　5,700円、13：00～16：00　5,700円、17：00～20：00　5,700円
　9：00～16：00　13,300円、13：00～20：00　13,300円　9：00～20：00　20,800円</t>
  </si>
  <si>
    <t>導入済み：令和２年６月１５日より（利用料金の詳細はこちら)</t>
  </si>
  <si>
    <t>福祉情報コミュニケーション
センター</t>
  </si>
  <si>
    <t>２，３７２㎡（大阪府）　※大阪府ITステーション分を除く</t>
  </si>
  <si>
    <t>大阪府大阪市東成区中道１丁目３－５９　３，８２９㎡
　（うち大阪府立福祉情報コミュニケーションセンターの面積：３，２１７㎡）（大阪府）
大阪府大阪市天王寺区上汐４丁目４－１　８８５㎡（大阪府）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</si>
  <si>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</si>
  <si>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平成30年度</t>
  </si>
  <si>
    <t>令和3年度</t>
  </si>
  <si>
    <t>令和2年度</t>
  </si>
  <si>
    <t>平成30年度</t>
  </si>
  <si>
    <t>令和元年度</t>
  </si>
  <si>
    <t>令和2年度</t>
  </si>
  <si>
    <t>令和3年度</t>
  </si>
  <si>
    <t>〒５３７－００２５　大阪府大阪市東成区中道１丁目３－５９
  ＴＥＬ０６－６７４８－０５８８
〒５４３－０００２　大阪府大阪市天王寺区上汐４丁目４－１
  ＴＥＬ０６－６７７６－１２２２</t>
  </si>
  <si>
    <r>
      <t xml:space="preserve">大阪府大阪市東成区中道１丁目３－５９
　盲ろう者等社会参加支援センター（１，３，４階）、
 </t>
    </r>
    <r>
      <rPr>
        <sz val="11"/>
        <color theme="1"/>
        <rFont val="Calibri"/>
        <family val="3"/>
      </rPr>
      <t xml:space="preserve">   </t>
    </r>
    <r>
      <rPr>
        <sz val="11"/>
        <color indexed="8"/>
        <rFont val="游ゴシック"/>
        <family val="3"/>
      </rPr>
      <t>視覚障がい者支援センター（１，２階）、
　聴覚障がい者支援センター（３階）、会議室（４階）
大阪府大阪市天王寺区上汐４丁目４－１
　大阪府ITステーション （夕陽丘高等職業技術専門校内１階の一部及び２階）</t>
    </r>
  </si>
  <si>
    <t>―</t>
  </si>
  <si>
    <t>あり</t>
  </si>
  <si>
    <t>利用者へのアンケート調査及び意見箱の設置</t>
  </si>
  <si>
    <t>担当部・課・
グループ</t>
  </si>
  <si>
    <t>その他法人</t>
  </si>
  <si>
    <t>（千円）</t>
  </si>
  <si>
    <t>【R5】 指定管理者：大阪府立福祉情報コミュニケーションセンター運営事業体
（指定期間：R2.6.15～R7.3.31）</t>
  </si>
  <si>
    <t>（【R4】 同上）</t>
  </si>
  <si>
    <t>令和4年度</t>
  </si>
  <si>
    <t>令和5年度</t>
  </si>
  <si>
    <t>令和4年度</t>
  </si>
  <si>
    <t>令和4年度</t>
  </si>
  <si>
    <t>令和5年度</t>
  </si>
  <si>
    <t>１．施設の概要（令和5年4月1日時点）</t>
  </si>
  <si>
    <r>
      <t>令和２年６月１５日（R</t>
    </r>
    <r>
      <rPr>
        <sz val="11"/>
        <rFont val="游ゴシック"/>
        <family val="3"/>
      </rPr>
      <t>5.4.1現在経過年数２年）</t>
    </r>
  </si>
  <si>
    <t>２．料金体系（令和5年4月1日時点）</t>
  </si>
  <si>
    <t>90名（令和４年12月）</t>
  </si>
  <si>
    <t>〈令和４年12月調査結果〉
スタッフの接遇：とてもよい37.8％、よい30.0％、ふつう25.6％、あまりよくない0.0％、わるい0.0％、無回答6.7％
施設・設備：とてもよい48.9％、よい31.1％、ふつう12.2％、あまりよくない2.2％、わるい0.0％、無回答5.6％
管理運営：とてもよい30.0％、よい32.2％、ふつう28.9％、あまりよくない1.1％、わるい0.0％、無回答7.8％
総合評価：とてもよい33.3％、よい38.9％、ふつう17.8％、あまりよくない0.0％、わるい0.0％、無回答10.0％</t>
  </si>
  <si>
    <r>
      <t>４月、12</t>
    </r>
    <r>
      <rPr>
        <sz val="11"/>
        <rFont val="游ゴシック"/>
        <family val="3"/>
      </rPr>
      <t>月</t>
    </r>
  </si>
  <si>
    <t>令和2年度~令和4年度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</si>
</sst>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##,##0_ &quot;％&quot;"/>
    <numFmt numFmtId="202" formatCode="#,###,#00_ &quot;％&quot;"/>
    <numFmt numFmtId="203" formatCode="###,#00_ &quot;％&quot;"/>
    <numFmt numFmtId="204" formatCode="#,###,##0_ &quot;％&quot;"/>
    <numFmt numFmtId="205" formatCode="##,##0_ &quot;％&quot;"/>
  </numFmts>
  <fonts count="9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b/>
      <sz val="10"/>
      <name val="游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name val="游ゴシック"/>
      <family val="3"/>
    </font>
    <font>
      <sz val="8"/>
      <color indexed="8"/>
      <name val="游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2"/>
      <name val="游ゴシック"/>
      <family val="3"/>
    </font>
    <font>
      <u val="single"/>
      <sz val="10"/>
      <color indexed="12"/>
      <name val="游ゴシック"/>
      <family val="3"/>
    </font>
    <font>
      <u val="single"/>
      <sz val="11"/>
      <color indexed="12"/>
      <name val="游ゴシック"/>
      <family val="3"/>
    </font>
    <font>
      <sz val="10.5"/>
      <color indexed="8"/>
      <name val="游ゴシック"/>
      <family val="3"/>
    </font>
    <font>
      <sz val="9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sz val="8"/>
      <color theme="1"/>
      <name val="Calibri"/>
      <family val="3"/>
    </font>
    <font>
      <u val="single"/>
      <sz val="11"/>
      <color indexed="12"/>
      <name val="Calibri"/>
      <family val="3"/>
    </font>
    <font>
      <sz val="9"/>
      <name val="Calibri"/>
      <family val="3"/>
    </font>
    <font>
      <sz val="10.5"/>
      <color theme="1"/>
      <name val="Calibri"/>
      <family val="3"/>
    </font>
    <font>
      <u val="single"/>
      <sz val="10"/>
      <color indexed="12"/>
      <name val="Calibri"/>
      <family val="3"/>
    </font>
    <font>
      <b/>
      <sz val="24"/>
      <color theme="1"/>
      <name val="ＭＳ Ｐゴシック"/>
      <family val="3"/>
    </font>
    <font>
      <sz val="24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2"/>
      <color indexed="12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 diagonalUp="1">
      <left style="thin"/>
      <right style="thin"/>
      <top/>
      <bottom/>
      <diagonal style="thin"/>
    </border>
    <border>
      <left/>
      <right style="thin"/>
      <top/>
      <bottom/>
    </border>
    <border>
      <left/>
      <right style="thin"/>
      <top style="thin"/>
      <bottom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65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8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62" fillId="33" borderId="11" xfId="49" applyNumberFormat="1" applyFont="1" applyFill="1" applyBorder="1" applyAlignment="1">
      <alignment horizontal="center" vertical="center"/>
    </xf>
    <xf numFmtId="196" fontId="62" fillId="33" borderId="11" xfId="49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shrinkToFit="1"/>
    </xf>
    <xf numFmtId="0" fontId="62" fillId="33" borderId="14" xfId="0" applyFont="1" applyFill="1" applyBorder="1" applyAlignment="1">
      <alignment shrinkToFit="1"/>
    </xf>
    <xf numFmtId="0" fontId="62" fillId="33" borderId="15" xfId="0" applyFont="1" applyFill="1" applyBorder="1" applyAlignment="1">
      <alignment shrinkToFit="1"/>
    </xf>
    <xf numFmtId="0" fontId="62" fillId="33" borderId="0" xfId="0" applyFont="1" applyFill="1" applyAlignment="1">
      <alignment shrinkToFit="1"/>
    </xf>
    <xf numFmtId="0" fontId="62" fillId="33" borderId="11" xfId="0" applyFont="1" applyFill="1" applyBorder="1" applyAlignment="1">
      <alignment horizontal="center" vertical="center" shrinkToFit="1"/>
    </xf>
    <xf numFmtId="0" fontId="62" fillId="33" borderId="0" xfId="0" applyFont="1" applyFill="1" applyAlignment="1">
      <alignment/>
    </xf>
    <xf numFmtId="0" fontId="62" fillId="33" borderId="14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3" xfId="0" applyFont="1" applyFill="1" applyBorder="1" applyAlignment="1">
      <alignment/>
    </xf>
    <xf numFmtId="194" fontId="62" fillId="33" borderId="11" xfId="49" applyNumberFormat="1" applyFont="1" applyFill="1" applyBorder="1" applyAlignment="1">
      <alignment horizontal="center"/>
    </xf>
    <xf numFmtId="196" fontId="62" fillId="33" borderId="11" xfId="49" applyNumberFormat="1" applyFont="1" applyFill="1" applyBorder="1" applyAlignment="1">
      <alignment horizontal="center"/>
    </xf>
    <xf numFmtId="176" fontId="62" fillId="34" borderId="16" xfId="51" applyNumberFormat="1" applyFont="1" applyFill="1" applyBorder="1" applyAlignment="1">
      <alignment vertical="center"/>
    </xf>
    <xf numFmtId="176" fontId="62" fillId="34" borderId="11" xfId="51" applyNumberFormat="1" applyFont="1" applyFill="1" applyBorder="1" applyAlignment="1">
      <alignment vertical="center"/>
    </xf>
    <xf numFmtId="176" fontId="62" fillId="34" borderId="17" xfId="51" applyNumberFormat="1" applyFont="1" applyFill="1" applyBorder="1" applyAlignment="1">
      <alignment vertical="center" textRotation="255" wrapText="1"/>
    </xf>
    <xf numFmtId="194" fontId="0" fillId="0" borderId="18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1" xfId="49" applyNumberFormat="1" applyFont="1" applyBorder="1" applyAlignment="1">
      <alignment vertical="center"/>
    </xf>
    <xf numFmtId="196" fontId="0" fillId="0" borderId="18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0" fontId="69" fillId="0" borderId="0" xfId="0" applyFont="1" applyAlignment="1">
      <alignment/>
    </xf>
    <xf numFmtId="0" fontId="62" fillId="34" borderId="10" xfId="0" applyFont="1" applyFill="1" applyBorder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62" fillId="33" borderId="19" xfId="0" applyFont="1" applyFill="1" applyBorder="1" applyAlignment="1">
      <alignment vertical="center" shrinkToFit="1"/>
    </xf>
    <xf numFmtId="0" fontId="62" fillId="33" borderId="17" xfId="0" applyFont="1" applyFill="1" applyBorder="1" applyAlignment="1">
      <alignment vertical="center" shrinkToFit="1"/>
    </xf>
    <xf numFmtId="0" fontId="62" fillId="33" borderId="20" xfId="0" applyFont="1" applyFill="1" applyBorder="1" applyAlignment="1">
      <alignment vertical="center" shrinkToFit="1"/>
    </xf>
    <xf numFmtId="0" fontId="62" fillId="33" borderId="10" xfId="0" applyFont="1" applyFill="1" applyBorder="1" applyAlignment="1">
      <alignment vertical="center" shrinkToFit="1"/>
    </xf>
    <xf numFmtId="0" fontId="62" fillId="33" borderId="12" xfId="0" applyFont="1" applyFill="1" applyBorder="1" applyAlignment="1">
      <alignment vertical="center" shrinkToFit="1"/>
    </xf>
    <xf numFmtId="0" fontId="62" fillId="33" borderId="16" xfId="0" applyFont="1" applyFill="1" applyBorder="1" applyAlignment="1">
      <alignment vertical="center" shrinkToFit="1"/>
    </xf>
    <xf numFmtId="181" fontId="70" fillId="35" borderId="10" xfId="0" applyNumberFormat="1" applyFont="1" applyFill="1" applyBorder="1" applyAlignment="1">
      <alignment vertical="center"/>
    </xf>
    <xf numFmtId="181" fontId="70" fillId="35" borderId="11" xfId="0" applyNumberFormat="1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194" fontId="62" fillId="8" borderId="11" xfId="49" applyNumberFormat="1" applyFont="1" applyFill="1" applyBorder="1" applyAlignment="1">
      <alignment vertical="center"/>
    </xf>
    <xf numFmtId="196" fontId="62" fillId="8" borderId="11" xfId="49" applyNumberFormat="1" applyFont="1" applyFill="1" applyBorder="1" applyAlignment="1">
      <alignment vertical="center"/>
    </xf>
    <xf numFmtId="196" fontId="62" fillId="8" borderId="16" xfId="49" applyNumberFormat="1" applyFont="1" applyFill="1" applyBorder="1" applyAlignment="1">
      <alignment vertical="center"/>
    </xf>
    <xf numFmtId="194" fontId="62" fillId="8" borderId="18" xfId="49" applyNumberFormat="1" applyFont="1" applyFill="1" applyBorder="1" applyAlignment="1">
      <alignment vertical="center"/>
    </xf>
    <xf numFmtId="176" fontId="62" fillId="34" borderId="11" xfId="0" applyNumberFormat="1" applyFont="1" applyFill="1" applyBorder="1" applyAlignment="1">
      <alignment horizontal="left" vertical="center" shrinkToFit="1"/>
    </xf>
    <xf numFmtId="176" fontId="62" fillId="34" borderId="18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62" fillId="0" borderId="0" xfId="42" applyFont="1" applyAlignment="1">
      <alignment/>
    </xf>
    <xf numFmtId="9" fontId="0" fillId="0" borderId="0" xfId="42" applyFont="1" applyAlignment="1">
      <alignment/>
    </xf>
    <xf numFmtId="196" fontId="71" fillId="0" borderId="21" xfId="49" applyNumberFormat="1" applyFont="1" applyBorder="1" applyAlignment="1">
      <alignment horizontal="center"/>
    </xf>
    <xf numFmtId="196" fontId="71" fillId="0" borderId="0" xfId="49" applyNumberFormat="1" applyFont="1" applyFill="1" applyBorder="1" applyAlignment="1">
      <alignment/>
    </xf>
    <xf numFmtId="196" fontId="62" fillId="0" borderId="0" xfId="49" applyNumberFormat="1" applyFont="1" applyFill="1" applyBorder="1" applyAlignment="1">
      <alignment/>
    </xf>
    <xf numFmtId="196" fontId="62" fillId="8" borderId="22" xfId="49" applyNumberFormat="1" applyFont="1" applyFill="1" applyBorder="1" applyAlignment="1">
      <alignment vertical="center"/>
    </xf>
    <xf numFmtId="196" fontId="0" fillId="0" borderId="22" xfId="49" applyNumberFormat="1" applyFont="1" applyBorder="1" applyAlignment="1">
      <alignment vertical="center"/>
    </xf>
    <xf numFmtId="196" fontId="0" fillId="0" borderId="23" xfId="49" applyNumberFormat="1" applyFont="1" applyBorder="1" applyAlignment="1">
      <alignment vertical="center"/>
    </xf>
    <xf numFmtId="196" fontId="62" fillId="8" borderId="24" xfId="49" applyNumberFormat="1" applyFont="1" applyFill="1" applyBorder="1" applyAlignment="1">
      <alignment vertical="center"/>
    </xf>
    <xf numFmtId="176" fontId="62" fillId="34" borderId="16" xfId="0" applyNumberFormat="1" applyFont="1" applyFill="1" applyBorder="1" applyAlignment="1">
      <alignment horizontal="left" vertical="center" shrinkToFit="1"/>
    </xf>
    <xf numFmtId="0" fontId="72" fillId="0" borderId="0" xfId="0" applyFont="1" applyAlignment="1">
      <alignment vertical="center"/>
    </xf>
    <xf numFmtId="194" fontId="72" fillId="0" borderId="0" xfId="49" applyNumberFormat="1" applyFont="1" applyAlignment="1">
      <alignment horizontal="left" vertical="center"/>
    </xf>
    <xf numFmtId="194" fontId="72" fillId="0" borderId="0" xfId="49" applyNumberFormat="1" applyFont="1" applyAlignment="1">
      <alignment horizontal="right" vertical="center"/>
    </xf>
    <xf numFmtId="196" fontId="72" fillId="0" borderId="0" xfId="49" applyNumberFormat="1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68" fillId="0" borderId="0" xfId="0" applyFont="1" applyAlignment="1">
      <alignment/>
    </xf>
    <xf numFmtId="194" fontId="62" fillId="8" borderId="25" xfId="49" applyNumberFormat="1" applyFont="1" applyFill="1" applyBorder="1" applyAlignment="1">
      <alignment vertical="center"/>
    </xf>
    <xf numFmtId="194" fontId="62" fillId="8" borderId="26" xfId="49" applyNumberFormat="1" applyFont="1" applyFill="1" applyBorder="1" applyAlignment="1">
      <alignment vertical="center"/>
    </xf>
    <xf numFmtId="196" fontId="62" fillId="8" borderId="25" xfId="49" applyNumberFormat="1" applyFont="1" applyFill="1" applyBorder="1" applyAlignment="1">
      <alignment vertical="center"/>
    </xf>
    <xf numFmtId="196" fontId="62" fillId="8" borderId="27" xfId="49" applyNumberFormat="1" applyFont="1" applyFill="1" applyBorder="1" applyAlignment="1">
      <alignment vertical="center"/>
    </xf>
    <xf numFmtId="176" fontId="62" fillId="33" borderId="28" xfId="0" applyNumberFormat="1" applyFont="1" applyFill="1" applyBorder="1" applyAlignment="1">
      <alignment vertical="center"/>
    </xf>
    <xf numFmtId="0" fontId="62" fillId="33" borderId="29" xfId="0" applyFont="1" applyFill="1" applyBorder="1" applyAlignment="1">
      <alignment/>
    </xf>
    <xf numFmtId="0" fontId="62" fillId="33" borderId="30" xfId="0" applyFont="1" applyFill="1" applyBorder="1" applyAlignment="1">
      <alignment/>
    </xf>
    <xf numFmtId="196" fontId="62" fillId="8" borderId="26" xfId="49" applyNumberFormat="1" applyFont="1" applyFill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6" fontId="0" fillId="0" borderId="21" xfId="49" applyNumberFormat="1" applyFont="1" applyBorder="1" applyAlignment="1">
      <alignment/>
    </xf>
    <xf numFmtId="196" fontId="0" fillId="0" borderId="31" xfId="49" applyNumberFormat="1" applyFont="1" applyBorder="1" applyAlignment="1">
      <alignment vertical="center"/>
    </xf>
    <xf numFmtId="0" fontId="74" fillId="0" borderId="0" xfId="0" applyFont="1" applyAlignment="1">
      <alignment vertical="center"/>
    </xf>
    <xf numFmtId="194" fontId="0" fillId="0" borderId="11" xfId="49" applyNumberFormat="1" applyFont="1" applyBorder="1" applyAlignment="1">
      <alignment vertical="center"/>
    </xf>
    <xf numFmtId="0" fontId="75" fillId="0" borderId="0" xfId="62" applyFont="1" applyAlignment="1">
      <alignment vertical="center" wrapText="1"/>
      <protection/>
    </xf>
    <xf numFmtId="0" fontId="75" fillId="0" borderId="0" xfId="62" applyFont="1" applyAlignment="1">
      <alignment vertical="center"/>
      <protection/>
    </xf>
    <xf numFmtId="178" fontId="76" fillId="0" borderId="19" xfId="62" applyNumberFormat="1" applyFont="1" applyBorder="1" applyAlignment="1">
      <alignment vertical="center"/>
      <protection/>
    </xf>
    <xf numFmtId="178" fontId="76" fillId="0" borderId="17" xfId="62" applyNumberFormat="1" applyFont="1" applyBorder="1" applyAlignment="1">
      <alignment vertical="center"/>
      <protection/>
    </xf>
    <xf numFmtId="176" fontId="76" fillId="0" borderId="17" xfId="62" applyNumberFormat="1" applyFont="1" applyBorder="1" applyAlignment="1">
      <alignment horizontal="center" vertical="center"/>
      <protection/>
    </xf>
    <xf numFmtId="0" fontId="76" fillId="0" borderId="17" xfId="62" applyFont="1" applyBorder="1" applyAlignment="1">
      <alignment horizontal="center" vertical="center"/>
      <protection/>
    </xf>
    <xf numFmtId="179" fontId="76" fillId="0" borderId="17" xfId="62" applyNumberFormat="1" applyFont="1" applyBorder="1" applyAlignment="1">
      <alignment vertical="center"/>
      <protection/>
    </xf>
    <xf numFmtId="0" fontId="77" fillId="0" borderId="0" xfId="62" applyFont="1" applyAlignment="1">
      <alignment vertical="center" wrapText="1"/>
      <protection/>
    </xf>
    <xf numFmtId="0" fontId="77" fillId="0" borderId="32" xfId="62" applyFont="1" applyBorder="1" applyAlignment="1">
      <alignment vertical="center" wrapText="1"/>
      <protection/>
    </xf>
    <xf numFmtId="0" fontId="76" fillId="0" borderId="0" xfId="62" applyFont="1" applyAlignment="1">
      <alignment vertical="center" wrapText="1"/>
      <protection/>
    </xf>
    <xf numFmtId="0" fontId="76" fillId="0" borderId="33" xfId="62" applyFont="1" applyBorder="1" applyAlignment="1">
      <alignment vertical="center" wrapText="1"/>
      <protection/>
    </xf>
    <xf numFmtId="0" fontId="76" fillId="0" borderId="32" xfId="62" applyFont="1" applyBorder="1" applyAlignment="1">
      <alignment vertical="center" wrapText="1"/>
      <protection/>
    </xf>
    <xf numFmtId="0" fontId="76" fillId="0" borderId="14" xfId="62" applyFont="1" applyBorder="1" applyAlignment="1">
      <alignment horizontal="center" vertical="center" wrapText="1"/>
      <protection/>
    </xf>
    <xf numFmtId="0" fontId="76" fillId="0" borderId="0" xfId="62" applyFont="1" applyAlignment="1">
      <alignment horizontal="center" vertical="center" wrapText="1"/>
      <protection/>
    </xf>
    <xf numFmtId="0" fontId="76" fillId="0" borderId="32" xfId="62" applyFont="1" applyBorder="1" applyAlignment="1">
      <alignment horizontal="center" vertical="center" wrapText="1"/>
      <protection/>
    </xf>
    <xf numFmtId="194" fontId="0" fillId="0" borderId="22" xfId="49" applyNumberFormat="1" applyFont="1" applyBorder="1" applyAlignment="1">
      <alignment vertical="center"/>
    </xf>
    <xf numFmtId="194" fontId="0" fillId="0" borderId="23" xfId="49" applyNumberFormat="1" applyFont="1" applyBorder="1" applyAlignment="1">
      <alignment vertical="center"/>
    </xf>
    <xf numFmtId="194" fontId="62" fillId="8" borderId="34" xfId="49" applyNumberFormat="1" applyFont="1" applyFill="1" applyBorder="1" applyAlignment="1">
      <alignment vertical="center"/>
    </xf>
    <xf numFmtId="194" fontId="0" fillId="0" borderId="24" xfId="49" applyNumberFormat="1" applyFont="1" applyBorder="1" applyAlignment="1">
      <alignment vertical="center"/>
    </xf>
    <xf numFmtId="194" fontId="62" fillId="8" borderId="22" xfId="49" applyNumberFormat="1" applyFont="1" applyFill="1" applyBorder="1" applyAlignment="1">
      <alignment vertical="center"/>
    </xf>
    <xf numFmtId="194" fontId="62" fillId="8" borderId="35" xfId="49" applyNumberFormat="1" applyFont="1" applyFill="1" applyBorder="1" applyAlignment="1">
      <alignment vertical="center"/>
    </xf>
    <xf numFmtId="196" fontId="62" fillId="8" borderId="34" xfId="49" applyNumberFormat="1" applyFont="1" applyFill="1" applyBorder="1" applyAlignment="1">
      <alignment vertical="center"/>
    </xf>
    <xf numFmtId="194" fontId="62" fillId="8" borderId="24" xfId="49" applyNumberFormat="1" applyFont="1" applyFill="1" applyBorder="1" applyAlignment="1">
      <alignment vertical="center"/>
    </xf>
    <xf numFmtId="194" fontId="62" fillId="8" borderId="36" xfId="49" applyNumberFormat="1" applyFont="1" applyFill="1" applyBorder="1" applyAlignment="1">
      <alignment vertical="center"/>
    </xf>
    <xf numFmtId="196" fontId="62" fillId="8" borderId="36" xfId="49" applyNumberFormat="1" applyFont="1" applyFill="1" applyBorder="1" applyAlignment="1">
      <alignment vertical="center"/>
    </xf>
    <xf numFmtId="196" fontId="62" fillId="8" borderId="35" xfId="49" applyNumberFormat="1" applyFont="1" applyFill="1" applyBorder="1" applyAlignment="1">
      <alignment vertical="center"/>
    </xf>
    <xf numFmtId="194" fontId="0" fillId="0" borderId="31" xfId="49" applyNumberFormat="1" applyFont="1" applyBorder="1" applyAlignment="1">
      <alignment vertical="center"/>
    </xf>
    <xf numFmtId="196" fontId="62" fillId="8" borderId="23" xfId="49" applyNumberFormat="1" applyFont="1" applyFill="1" applyBorder="1" applyAlignment="1">
      <alignment vertical="center"/>
    </xf>
    <xf numFmtId="181" fontId="70" fillId="35" borderId="22" xfId="0" applyNumberFormat="1" applyFont="1" applyFill="1" applyBorder="1" applyAlignment="1">
      <alignment vertical="center"/>
    </xf>
    <xf numFmtId="181" fontId="0" fillId="0" borderId="22" xfId="0" applyNumberFormat="1" applyFont="1" applyBorder="1" applyAlignment="1">
      <alignment vertical="center"/>
    </xf>
    <xf numFmtId="181" fontId="72" fillId="0" borderId="0" xfId="49" applyNumberFormat="1" applyFont="1" applyAlignment="1">
      <alignment horizontal="left" vertical="center"/>
    </xf>
    <xf numFmtId="197" fontId="62" fillId="8" borderId="22" xfId="49" applyNumberFormat="1" applyFont="1" applyFill="1" applyBorder="1" applyAlignment="1">
      <alignment vertical="center"/>
    </xf>
    <xf numFmtId="197" fontId="62" fillId="8" borderId="11" xfId="49" applyNumberFormat="1" applyFont="1" applyFill="1" applyBorder="1" applyAlignment="1">
      <alignment vertical="center"/>
    </xf>
    <xf numFmtId="197" fontId="62" fillId="8" borderId="22" xfId="49" applyNumberFormat="1" applyFont="1" applyFill="1" applyBorder="1" applyAlignment="1">
      <alignment horizontal="right" vertical="center"/>
    </xf>
    <xf numFmtId="197" fontId="62" fillId="8" borderId="11" xfId="49" applyNumberFormat="1" applyFont="1" applyFill="1" applyBorder="1" applyAlignment="1">
      <alignment horizontal="right" vertical="center"/>
    </xf>
    <xf numFmtId="194" fontId="76" fillId="0" borderId="16" xfId="49" applyNumberFormat="1" applyFont="1" applyFill="1" applyBorder="1" applyAlignment="1">
      <alignment vertical="center"/>
    </xf>
    <xf numFmtId="194" fontId="76" fillId="0" borderId="11" xfId="49" applyNumberFormat="1" applyFont="1" applyFill="1" applyBorder="1" applyAlignment="1">
      <alignment vertical="center"/>
    </xf>
    <xf numFmtId="194" fontId="78" fillId="8" borderId="11" xfId="49" applyNumberFormat="1" applyFont="1" applyFill="1" applyBorder="1" applyAlignment="1">
      <alignment vertical="center"/>
    </xf>
    <xf numFmtId="194" fontId="76" fillId="0" borderId="18" xfId="49" applyNumberFormat="1" applyFont="1" applyFill="1" applyBorder="1" applyAlignment="1">
      <alignment vertical="center"/>
    </xf>
    <xf numFmtId="196" fontId="76" fillId="0" borderId="11" xfId="49" applyNumberFormat="1" applyFont="1" applyFill="1" applyBorder="1" applyAlignment="1">
      <alignment vertical="center"/>
    </xf>
    <xf numFmtId="196" fontId="76" fillId="0" borderId="16" xfId="49" applyNumberFormat="1" applyFont="1" applyFill="1" applyBorder="1" applyAlignment="1">
      <alignment vertical="center"/>
    </xf>
    <xf numFmtId="0" fontId="76" fillId="0" borderId="11" xfId="0" applyFont="1" applyFill="1" applyBorder="1" applyAlignment="1">
      <alignment vertical="center" wrapText="1"/>
    </xf>
    <xf numFmtId="196" fontId="79" fillId="0" borderId="0" xfId="49" applyNumberFormat="1" applyFont="1" applyAlignment="1">
      <alignment horizontal="right"/>
    </xf>
    <xf numFmtId="196" fontId="78" fillId="8" borderId="11" xfId="49" applyNumberFormat="1" applyFont="1" applyFill="1" applyBorder="1" applyAlignment="1">
      <alignment vertical="center"/>
    </xf>
    <xf numFmtId="196" fontId="76" fillId="0" borderId="11" xfId="49" applyNumberFormat="1" applyFont="1" applyBorder="1" applyAlignment="1">
      <alignment vertical="center"/>
    </xf>
    <xf numFmtId="196" fontId="76" fillId="0" borderId="18" xfId="49" applyNumberFormat="1" applyFont="1" applyBorder="1" applyAlignment="1">
      <alignment vertical="center"/>
    </xf>
    <xf numFmtId="196" fontId="78" fillId="8" borderId="37" xfId="49" applyNumberFormat="1" applyFont="1" applyFill="1" applyBorder="1" applyAlignment="1">
      <alignment vertical="center"/>
    </xf>
    <xf numFmtId="196" fontId="76" fillId="0" borderId="0" xfId="49" applyNumberFormat="1" applyFont="1" applyBorder="1" applyAlignment="1">
      <alignment vertical="center"/>
    </xf>
    <xf numFmtId="197" fontId="78" fillId="8" borderId="11" xfId="49" applyNumberFormat="1" applyFont="1" applyFill="1" applyBorder="1" applyAlignment="1">
      <alignment vertical="center"/>
    </xf>
    <xf numFmtId="196" fontId="76" fillId="0" borderId="0" xfId="49" applyNumberFormat="1" applyFont="1" applyBorder="1" applyAlignment="1">
      <alignment/>
    </xf>
    <xf numFmtId="197" fontId="78" fillId="8" borderId="11" xfId="49" applyNumberFormat="1" applyFont="1" applyFill="1" applyBorder="1" applyAlignment="1">
      <alignment horizontal="right" vertical="center"/>
    </xf>
    <xf numFmtId="9" fontId="76" fillId="0" borderId="0" xfId="42" applyFont="1" applyBorder="1" applyAlignment="1">
      <alignment/>
    </xf>
    <xf numFmtId="194" fontId="58" fillId="0" borderId="0" xfId="49" applyNumberFormat="1" applyFont="1" applyBorder="1" applyAlignment="1">
      <alignment vertical="center"/>
    </xf>
    <xf numFmtId="196" fontId="78" fillId="33" borderId="11" xfId="49" applyNumberFormat="1" applyFont="1" applyFill="1" applyBorder="1" applyAlignment="1">
      <alignment horizontal="center" vertical="center"/>
    </xf>
    <xf numFmtId="194" fontId="76" fillId="0" borderId="11" xfId="49" applyNumberFormat="1" applyFont="1" applyBorder="1" applyAlignment="1">
      <alignment vertical="center"/>
    </xf>
    <xf numFmtId="194" fontId="76" fillId="0" borderId="18" xfId="49" applyNumberFormat="1" applyFont="1" applyBorder="1" applyAlignment="1">
      <alignment vertical="center"/>
    </xf>
    <xf numFmtId="194" fontId="78" fillId="8" borderId="37" xfId="49" applyNumberFormat="1" applyFont="1" applyFill="1" applyBorder="1" applyAlignment="1">
      <alignment vertical="center"/>
    </xf>
    <xf numFmtId="194" fontId="78" fillId="8" borderId="38" xfId="49" applyNumberFormat="1" applyFont="1" applyFill="1" applyBorder="1" applyAlignment="1">
      <alignment vertical="center"/>
    </xf>
    <xf numFmtId="196" fontId="78" fillId="8" borderId="10" xfId="49" applyNumberFormat="1" applyFont="1" applyFill="1" applyBorder="1" applyAlignment="1">
      <alignment vertical="center"/>
    </xf>
    <xf numFmtId="196" fontId="76" fillId="0" borderId="10" xfId="49" applyNumberFormat="1" applyFont="1" applyBorder="1" applyAlignment="1">
      <alignment vertical="center"/>
    </xf>
    <xf numFmtId="196" fontId="76" fillId="0" borderId="19" xfId="49" applyNumberFormat="1" applyFont="1" applyBorder="1" applyAlignment="1">
      <alignment vertical="center"/>
    </xf>
    <xf numFmtId="196" fontId="78" fillId="8" borderId="39" xfId="49" applyNumberFormat="1" applyFont="1" applyFill="1" applyBorder="1" applyAlignment="1">
      <alignment vertical="center"/>
    </xf>
    <xf numFmtId="196" fontId="78" fillId="8" borderId="15" xfId="49" applyNumberFormat="1" applyFont="1" applyFill="1" applyBorder="1" applyAlignment="1">
      <alignment vertical="center"/>
    </xf>
    <xf numFmtId="196" fontId="78" fillId="8" borderId="40" xfId="49" applyNumberFormat="1" applyFont="1" applyFill="1" applyBorder="1" applyAlignment="1">
      <alignment vertical="center"/>
    </xf>
    <xf numFmtId="196" fontId="76" fillId="0" borderId="14" xfId="49" applyNumberFormat="1" applyFont="1" applyBorder="1" applyAlignment="1">
      <alignment vertical="center"/>
    </xf>
    <xf numFmtId="196" fontId="62" fillId="33" borderId="10" xfId="49" applyNumberFormat="1" applyFont="1" applyFill="1" applyBorder="1" applyAlignment="1">
      <alignment horizontal="center" vertical="center"/>
    </xf>
    <xf numFmtId="196" fontId="76" fillId="0" borderId="10" xfId="49" applyNumberFormat="1" applyFont="1" applyFill="1" applyBorder="1" applyAlignment="1">
      <alignment vertical="center"/>
    </xf>
    <xf numFmtId="196" fontId="62" fillId="8" borderId="10" xfId="49" applyNumberFormat="1" applyFont="1" applyFill="1" applyBorder="1" applyAlignment="1">
      <alignment vertical="center"/>
    </xf>
    <xf numFmtId="196" fontId="0" fillId="0" borderId="10" xfId="49" applyNumberFormat="1" applyFont="1" applyBorder="1" applyAlignment="1">
      <alignment vertical="center"/>
    </xf>
    <xf numFmtId="196" fontId="62" fillId="8" borderId="19" xfId="49" applyNumberFormat="1" applyFont="1" applyFill="1" applyBorder="1" applyAlignment="1">
      <alignment vertical="center"/>
    </xf>
    <xf numFmtId="196" fontId="62" fillId="8" borderId="39" xfId="49" applyNumberFormat="1" applyFont="1" applyFill="1" applyBorder="1" applyAlignment="1">
      <alignment vertical="center"/>
    </xf>
    <xf numFmtId="196" fontId="76" fillId="0" borderId="15" xfId="49" applyNumberFormat="1" applyFont="1" applyFill="1" applyBorder="1" applyAlignment="1">
      <alignment vertical="center"/>
    </xf>
    <xf numFmtId="196" fontId="0" fillId="0" borderId="19" xfId="49" applyNumberFormat="1" applyFont="1" applyBorder="1" applyAlignment="1">
      <alignment vertical="center"/>
    </xf>
    <xf numFmtId="196" fontId="78" fillId="8" borderId="18" xfId="49" applyNumberFormat="1" applyFont="1" applyFill="1" applyBorder="1" applyAlignment="1">
      <alignment vertical="center"/>
    </xf>
    <xf numFmtId="194" fontId="0" fillId="0" borderId="10" xfId="49" applyNumberFormat="1" applyFont="1" applyBorder="1" applyAlignment="1">
      <alignment vertical="center"/>
    </xf>
    <xf numFmtId="194" fontId="0" fillId="0" borderId="19" xfId="49" applyNumberFormat="1" applyFont="1" applyBorder="1" applyAlignment="1">
      <alignment vertical="center"/>
    </xf>
    <xf numFmtId="194" fontId="62" fillId="8" borderId="39" xfId="49" applyNumberFormat="1" applyFont="1" applyFill="1" applyBorder="1" applyAlignment="1">
      <alignment vertical="center"/>
    </xf>
    <xf numFmtId="194" fontId="76" fillId="0" borderId="15" xfId="49" applyNumberFormat="1" applyFont="1" applyFill="1" applyBorder="1" applyAlignment="1">
      <alignment vertical="center"/>
    </xf>
    <xf numFmtId="194" fontId="76" fillId="0" borderId="10" xfId="49" applyNumberFormat="1" applyFont="1" applyFill="1" applyBorder="1" applyAlignment="1">
      <alignment vertical="center"/>
    </xf>
    <xf numFmtId="194" fontId="78" fillId="8" borderId="10" xfId="49" applyNumberFormat="1" applyFont="1" applyFill="1" applyBorder="1" applyAlignment="1">
      <alignment vertical="center"/>
    </xf>
    <xf numFmtId="194" fontId="76" fillId="0" borderId="19" xfId="49" applyNumberFormat="1" applyFont="1" applyFill="1" applyBorder="1" applyAlignment="1">
      <alignment vertical="center"/>
    </xf>
    <xf numFmtId="194" fontId="62" fillId="8" borderId="40" xfId="49" applyNumberFormat="1" applyFont="1" applyFill="1" applyBorder="1" applyAlignment="1">
      <alignment vertical="center"/>
    </xf>
    <xf numFmtId="0" fontId="78" fillId="33" borderId="11" xfId="0" applyFont="1" applyFill="1" applyBorder="1" applyAlignment="1">
      <alignment horizontal="center" vertical="center" shrinkToFit="1"/>
    </xf>
    <xf numFmtId="181" fontId="76" fillId="0" borderId="11" xfId="0" applyNumberFormat="1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8" fillId="33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vertical="center"/>
    </xf>
    <xf numFmtId="196" fontId="78" fillId="8" borderId="16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72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79" fillId="0" borderId="0" xfId="49" applyNumberFormat="1" applyFont="1" applyBorder="1" applyAlignment="1">
      <alignment horizontal="right"/>
    </xf>
    <xf numFmtId="196" fontId="78" fillId="8" borderId="38" xfId="49" applyNumberFormat="1" applyFont="1" applyFill="1" applyBorder="1" applyAlignment="1">
      <alignment vertical="center"/>
    </xf>
    <xf numFmtId="196" fontId="76" fillId="0" borderId="20" xfId="49" applyNumberFormat="1" applyFont="1" applyBorder="1" applyAlignment="1">
      <alignment vertical="center"/>
    </xf>
    <xf numFmtId="0" fontId="62" fillId="34" borderId="11" xfId="62" applyFont="1" applyFill="1" applyBorder="1" applyAlignment="1">
      <alignment vertical="center" wrapText="1"/>
      <protection/>
    </xf>
    <xf numFmtId="0" fontId="80" fillId="0" borderId="10" xfId="43" applyFont="1" applyBorder="1" applyAlignment="1" applyProtection="1">
      <alignment horizontal="left" vertical="center"/>
      <protection/>
    </xf>
    <xf numFmtId="0" fontId="80" fillId="0" borderId="12" xfId="43" applyFont="1" applyBorder="1" applyAlignment="1" applyProtection="1">
      <alignment horizontal="left" vertical="center"/>
      <protection/>
    </xf>
    <xf numFmtId="0" fontId="80" fillId="0" borderId="13" xfId="43" applyFont="1" applyBorder="1" applyAlignment="1" applyProtection="1">
      <alignment horizontal="left" vertical="center"/>
      <protection/>
    </xf>
    <xf numFmtId="0" fontId="78" fillId="34" borderId="11" xfId="62" applyFont="1" applyFill="1" applyBorder="1" applyAlignment="1">
      <alignment horizontal="left" vertical="center" wrapText="1"/>
      <protection/>
    </xf>
    <xf numFmtId="0" fontId="80" fillId="0" borderId="10" xfId="43" applyFont="1" applyBorder="1" applyAlignment="1" applyProtection="1">
      <alignment horizontal="left" vertical="center" wrapText="1"/>
      <protection/>
    </xf>
    <xf numFmtId="0" fontId="80" fillId="0" borderId="12" xfId="43" applyFont="1" applyBorder="1" applyAlignment="1" applyProtection="1">
      <alignment horizontal="left" vertical="center" wrapText="1"/>
      <protection/>
    </xf>
    <xf numFmtId="0" fontId="80" fillId="0" borderId="12" xfId="43" applyFont="1" applyBorder="1" applyAlignment="1" applyProtection="1">
      <alignment vertical="center" wrapText="1"/>
      <protection/>
    </xf>
    <xf numFmtId="0" fontId="80" fillId="0" borderId="13" xfId="43" applyFont="1" applyBorder="1" applyAlignment="1" applyProtection="1">
      <alignment vertical="center" wrapText="1"/>
      <protection/>
    </xf>
    <xf numFmtId="0" fontId="78" fillId="34" borderId="19" xfId="62" applyFont="1" applyFill="1" applyBorder="1" applyAlignment="1">
      <alignment horizontal="left" vertical="center" wrapText="1"/>
      <protection/>
    </xf>
    <xf numFmtId="0" fontId="78" fillId="34" borderId="17" xfId="62" applyFont="1" applyFill="1" applyBorder="1" applyAlignment="1">
      <alignment horizontal="left" vertical="center" wrapText="1"/>
      <protection/>
    </xf>
    <xf numFmtId="0" fontId="78" fillId="34" borderId="33" xfId="62" applyFont="1" applyFill="1" applyBorder="1" applyAlignment="1">
      <alignment horizontal="left" vertical="center" wrapText="1"/>
      <protection/>
    </xf>
    <xf numFmtId="0" fontId="76" fillId="0" borderId="10" xfId="62" applyFont="1" applyBorder="1" applyAlignment="1">
      <alignment horizontal="left" vertical="center" wrapText="1"/>
      <protection/>
    </xf>
    <xf numFmtId="0" fontId="76" fillId="0" borderId="12" xfId="62" applyFont="1" applyBorder="1" applyAlignment="1">
      <alignment horizontal="left" vertical="center" wrapText="1"/>
      <protection/>
    </xf>
    <xf numFmtId="0" fontId="76" fillId="0" borderId="12" xfId="62" applyFont="1" applyBorder="1" applyAlignment="1">
      <alignment vertical="center" wrapText="1"/>
      <protection/>
    </xf>
    <xf numFmtId="0" fontId="76" fillId="0" borderId="13" xfId="62" applyFont="1" applyBorder="1" applyAlignment="1">
      <alignment vertical="center" wrapText="1"/>
      <protection/>
    </xf>
    <xf numFmtId="0" fontId="78" fillId="34" borderId="11" xfId="62" applyFont="1" applyFill="1" applyBorder="1" applyAlignment="1">
      <alignment vertical="center" wrapText="1"/>
      <protection/>
    </xf>
    <xf numFmtId="0" fontId="76" fillId="0" borderId="10" xfId="62" applyFont="1" applyBorder="1" applyAlignment="1">
      <alignment vertical="center" wrapText="1"/>
      <protection/>
    </xf>
    <xf numFmtId="0" fontId="5" fillId="0" borderId="17" xfId="62" applyBorder="1" applyAlignment="1">
      <alignment vertical="center" wrapText="1"/>
      <protection/>
    </xf>
    <xf numFmtId="0" fontId="7" fillId="0" borderId="21" xfId="62" applyFont="1" applyBorder="1" applyAlignment="1">
      <alignment horizontal="left" vertical="center"/>
      <protection/>
    </xf>
    <xf numFmtId="0" fontId="5" fillId="0" borderId="21" xfId="62" applyBorder="1" applyAlignment="1">
      <alignment vertical="center"/>
      <protection/>
    </xf>
    <xf numFmtId="0" fontId="78" fillId="34" borderId="14" xfId="62" applyFont="1" applyFill="1" applyBorder="1" applyAlignment="1">
      <alignment horizontal="left" vertical="center" wrapText="1"/>
      <protection/>
    </xf>
    <xf numFmtId="0" fontId="78" fillId="34" borderId="0" xfId="62" applyFont="1" applyFill="1" applyAlignment="1">
      <alignment horizontal="left" vertical="center" wrapText="1"/>
      <protection/>
    </xf>
    <xf numFmtId="0" fontId="78" fillId="34" borderId="32" xfId="62" applyFont="1" applyFill="1" applyBorder="1" applyAlignment="1">
      <alignment horizontal="left" vertical="center" wrapText="1"/>
      <protection/>
    </xf>
    <xf numFmtId="0" fontId="76" fillId="36" borderId="10" xfId="62" applyFont="1" applyFill="1" applyBorder="1" applyAlignment="1">
      <alignment horizontal="center" vertical="center"/>
      <protection/>
    </xf>
    <xf numFmtId="0" fontId="76" fillId="36" borderId="12" xfId="62" applyFont="1" applyFill="1" applyBorder="1" applyAlignment="1">
      <alignment horizontal="center" vertical="center"/>
      <protection/>
    </xf>
    <xf numFmtId="0" fontId="76" fillId="36" borderId="13" xfId="62" applyFont="1" applyFill="1" applyBorder="1" applyAlignment="1">
      <alignment horizontal="center" vertical="center"/>
      <protection/>
    </xf>
    <xf numFmtId="176" fontId="81" fillId="0" borderId="14" xfId="62" applyNumberFormat="1" applyFont="1" applyBorder="1" applyAlignment="1">
      <alignment horizontal="left" vertical="center"/>
      <protection/>
    </xf>
    <xf numFmtId="176" fontId="81" fillId="0" borderId="0" xfId="62" applyNumberFormat="1" applyFont="1" applyAlignment="1">
      <alignment horizontal="left" vertical="center"/>
      <protection/>
    </xf>
    <xf numFmtId="176" fontId="81" fillId="0" borderId="32" xfId="62" applyNumberFormat="1" applyFont="1" applyBorder="1" applyAlignment="1">
      <alignment horizontal="left" vertical="center"/>
      <protection/>
    </xf>
    <xf numFmtId="0" fontId="76" fillId="36" borderId="11" xfId="62" applyFont="1" applyFill="1" applyBorder="1" applyAlignment="1">
      <alignment horizontal="center" vertical="center"/>
      <protection/>
    </xf>
    <xf numFmtId="176" fontId="81" fillId="0" borderId="10" xfId="62" applyNumberFormat="1" applyFont="1" applyBorder="1" applyAlignment="1">
      <alignment horizontal="center" vertical="center" wrapText="1"/>
      <protection/>
    </xf>
    <xf numFmtId="0" fontId="81" fillId="0" borderId="12" xfId="62" applyFont="1" applyBorder="1" applyAlignment="1">
      <alignment horizontal="center" vertical="center" wrapText="1"/>
      <protection/>
    </xf>
    <xf numFmtId="0" fontId="81" fillId="0" borderId="13" xfId="62" applyFont="1" applyBorder="1" applyAlignment="1">
      <alignment horizontal="center" vertical="center" wrapText="1"/>
      <protection/>
    </xf>
    <xf numFmtId="180" fontId="76" fillId="0" borderId="41" xfId="62" applyNumberFormat="1" applyFont="1" applyBorder="1" applyAlignment="1">
      <alignment horizontal="right" vertical="center"/>
      <protection/>
    </xf>
    <xf numFmtId="180" fontId="76" fillId="0" borderId="42" xfId="62" applyNumberFormat="1" applyFont="1" applyBorder="1" applyAlignment="1">
      <alignment horizontal="right" vertical="center"/>
      <protection/>
    </xf>
    <xf numFmtId="180" fontId="76" fillId="0" borderId="43" xfId="62" applyNumberFormat="1" applyFont="1" applyBorder="1" applyAlignment="1">
      <alignment horizontal="right" vertical="center"/>
      <protection/>
    </xf>
    <xf numFmtId="180" fontId="76" fillId="0" borderId="10" xfId="62" applyNumberFormat="1" applyFont="1" applyBorder="1" applyAlignment="1">
      <alignment horizontal="right" vertical="center"/>
      <protection/>
    </xf>
    <xf numFmtId="180" fontId="76" fillId="0" borderId="12" xfId="62" applyNumberFormat="1" applyFont="1" applyBorder="1" applyAlignment="1">
      <alignment horizontal="right" vertical="center"/>
      <protection/>
    </xf>
    <xf numFmtId="180" fontId="76" fillId="0" borderId="13" xfId="62" applyNumberFormat="1" applyFont="1" applyBorder="1" applyAlignment="1">
      <alignment horizontal="right" vertical="center"/>
      <protection/>
    </xf>
    <xf numFmtId="176" fontId="76" fillId="0" borderId="10" xfId="62" applyNumberFormat="1" applyFont="1" applyBorder="1" applyAlignment="1">
      <alignment horizontal="center" vertical="center" shrinkToFit="1"/>
      <protection/>
    </xf>
    <xf numFmtId="0" fontId="76" fillId="0" borderId="12" xfId="62" applyFont="1" applyBorder="1" applyAlignment="1">
      <alignment horizontal="center" vertical="center" shrinkToFit="1"/>
      <protection/>
    </xf>
    <xf numFmtId="0" fontId="76" fillId="0" borderId="13" xfId="62" applyFont="1" applyBorder="1" applyAlignment="1">
      <alignment horizontal="center" vertical="center" shrinkToFit="1"/>
      <protection/>
    </xf>
    <xf numFmtId="0" fontId="62" fillId="34" borderId="19" xfId="62" applyFont="1" applyFill="1" applyBorder="1" applyAlignment="1">
      <alignment horizontal="left" vertical="center" wrapText="1"/>
      <protection/>
    </xf>
    <xf numFmtId="0" fontId="62" fillId="34" borderId="17" xfId="62" applyFont="1" applyFill="1" applyBorder="1" applyAlignment="1">
      <alignment horizontal="left" vertical="center" wrapText="1"/>
      <protection/>
    </xf>
    <xf numFmtId="0" fontId="62" fillId="34" borderId="33" xfId="62" applyFont="1" applyFill="1" applyBorder="1" applyAlignment="1">
      <alignment horizontal="left" vertical="center" wrapText="1"/>
      <protection/>
    </xf>
    <xf numFmtId="0" fontId="62" fillId="34" borderId="14" xfId="62" applyFont="1" applyFill="1" applyBorder="1" applyAlignment="1">
      <alignment horizontal="left" vertical="center" wrapText="1"/>
      <protection/>
    </xf>
    <xf numFmtId="0" fontId="62" fillId="34" borderId="0" xfId="62" applyFont="1" applyFill="1" applyAlignment="1">
      <alignment horizontal="left" vertical="center" wrapText="1"/>
      <protection/>
    </xf>
    <xf numFmtId="0" fontId="62" fillId="34" borderId="32" xfId="62" applyFont="1" applyFill="1" applyBorder="1" applyAlignment="1">
      <alignment horizontal="left" vertical="center" wrapText="1"/>
      <protection/>
    </xf>
    <xf numFmtId="0" fontId="76" fillId="37" borderId="19" xfId="62" applyFont="1" applyFill="1" applyBorder="1" applyAlignment="1">
      <alignment horizontal="left" vertical="center" wrapText="1"/>
      <protection/>
    </xf>
    <xf numFmtId="0" fontId="76" fillId="37" borderId="17" xfId="62" applyFont="1" applyFill="1" applyBorder="1" applyAlignment="1">
      <alignment vertical="center" wrapText="1"/>
      <protection/>
    </xf>
    <xf numFmtId="0" fontId="76" fillId="37" borderId="33" xfId="62" applyFont="1" applyFill="1" applyBorder="1" applyAlignment="1">
      <alignment vertical="center" wrapText="1"/>
      <protection/>
    </xf>
    <xf numFmtId="0" fontId="76" fillId="37" borderId="14" xfId="62" applyFont="1" applyFill="1" applyBorder="1" applyAlignment="1">
      <alignment horizontal="left" vertical="center" wrapText="1"/>
      <protection/>
    </xf>
    <xf numFmtId="0" fontId="76" fillId="37" borderId="0" xfId="62" applyFont="1" applyFill="1" applyAlignment="1">
      <alignment vertical="center" wrapText="1"/>
      <protection/>
    </xf>
    <xf numFmtId="0" fontId="76" fillId="37" borderId="32" xfId="62" applyFont="1" applyFill="1" applyBorder="1" applyAlignment="1">
      <alignment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12" xfId="62" applyFont="1" applyBorder="1" applyAlignment="1">
      <alignment horizontal="left" vertical="center" wrapText="1"/>
      <protection/>
    </xf>
    <xf numFmtId="0" fontId="0" fillId="0" borderId="12" xfId="62" applyFont="1" applyBorder="1" applyAlignment="1">
      <alignment vertical="center" wrapText="1"/>
      <protection/>
    </xf>
    <xf numFmtId="0" fontId="0" fillId="0" borderId="13" xfId="62" applyFont="1" applyBorder="1" applyAlignment="1">
      <alignment vertical="center" wrapText="1"/>
      <protection/>
    </xf>
    <xf numFmtId="179" fontId="76" fillId="0" borderId="10" xfId="62" applyNumberFormat="1" applyFont="1" applyBorder="1" applyAlignment="1">
      <alignment vertical="center"/>
      <protection/>
    </xf>
    <xf numFmtId="179" fontId="76" fillId="0" borderId="12" xfId="62" applyNumberFormat="1" applyFont="1" applyBorder="1" applyAlignment="1">
      <alignment vertical="center"/>
      <protection/>
    </xf>
    <xf numFmtId="176" fontId="76" fillId="0" borderId="12" xfId="62" applyNumberFormat="1" applyFont="1" applyBorder="1" applyAlignment="1">
      <alignment horizontal="center" vertical="center"/>
      <protection/>
    </xf>
    <xf numFmtId="0" fontId="76" fillId="0" borderId="13" xfId="62" applyFont="1" applyBorder="1" applyAlignment="1">
      <alignment horizontal="center" vertical="center"/>
      <protection/>
    </xf>
    <xf numFmtId="0" fontId="62" fillId="0" borderId="14" xfId="62" applyFont="1" applyBorder="1" applyAlignment="1">
      <alignment horizontal="left" vertical="center" wrapText="1"/>
      <protection/>
    </xf>
    <xf numFmtId="0" fontId="62" fillId="0" borderId="0" xfId="62" applyFont="1" applyAlignment="1">
      <alignment horizontal="left" vertical="center" wrapText="1"/>
      <protection/>
    </xf>
    <xf numFmtId="0" fontId="62" fillId="0" borderId="32" xfId="62" applyFont="1" applyBorder="1" applyAlignment="1">
      <alignment horizontal="left" vertical="center" wrapText="1"/>
      <protection/>
    </xf>
    <xf numFmtId="0" fontId="62" fillId="0" borderId="15" xfId="62" applyFont="1" applyBorder="1" applyAlignment="1">
      <alignment horizontal="left" vertical="center" wrapText="1"/>
      <protection/>
    </xf>
    <xf numFmtId="0" fontId="62" fillId="0" borderId="21" xfId="62" applyFont="1" applyBorder="1" applyAlignment="1">
      <alignment horizontal="left" vertical="center" wrapText="1"/>
      <protection/>
    </xf>
    <xf numFmtId="0" fontId="62" fillId="0" borderId="44" xfId="62" applyFont="1" applyBorder="1" applyAlignment="1">
      <alignment horizontal="left" vertical="center" wrapText="1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vertical="center"/>
      <protection/>
    </xf>
    <xf numFmtId="0" fontId="62" fillId="34" borderId="11" xfId="62" applyFont="1" applyFill="1" applyBorder="1" applyAlignment="1">
      <alignment horizontal="left" vertical="center" wrapText="1"/>
      <protection/>
    </xf>
    <xf numFmtId="0" fontId="0" fillId="0" borderId="19" xfId="62" applyFont="1" applyBorder="1" applyAlignment="1">
      <alignment horizontal="left" vertical="center" wrapText="1"/>
      <protection/>
    </xf>
    <xf numFmtId="0" fontId="0" fillId="0" borderId="17" xfId="62" applyFont="1" applyBorder="1" applyAlignment="1">
      <alignment horizontal="left" vertical="center" wrapText="1"/>
      <protection/>
    </xf>
    <xf numFmtId="0" fontId="0" fillId="0" borderId="17" xfId="62" applyFont="1" applyBorder="1" applyAlignment="1">
      <alignment vertical="center" wrapText="1"/>
      <protection/>
    </xf>
    <xf numFmtId="0" fontId="0" fillId="0" borderId="33" xfId="62" applyFont="1" applyBorder="1" applyAlignment="1">
      <alignment vertical="center" wrapText="1"/>
      <protection/>
    </xf>
    <xf numFmtId="0" fontId="77" fillId="0" borderId="19" xfId="62" applyFont="1" applyBorder="1" applyAlignment="1">
      <alignment vertical="center" wrapText="1"/>
      <protection/>
    </xf>
    <xf numFmtId="0" fontId="77" fillId="0" borderId="17" xfId="62" applyFont="1" applyBorder="1" applyAlignment="1">
      <alignment vertical="center" wrapText="1"/>
      <protection/>
    </xf>
    <xf numFmtId="0" fontId="77" fillId="0" borderId="33" xfId="62" applyFont="1" applyBorder="1" applyAlignment="1">
      <alignment vertical="center" wrapText="1"/>
      <protection/>
    </xf>
    <xf numFmtId="0" fontId="77" fillId="0" borderId="14" xfId="62" applyFont="1" applyBorder="1" applyAlignment="1">
      <alignment vertical="center" wrapText="1"/>
      <protection/>
    </xf>
    <xf numFmtId="0" fontId="77" fillId="0" borderId="0" xfId="62" applyFont="1" applyAlignment="1">
      <alignment vertical="center" wrapText="1"/>
      <protection/>
    </xf>
    <xf numFmtId="0" fontId="77" fillId="0" borderId="32" xfId="62" applyFont="1" applyBorder="1" applyAlignment="1">
      <alignment vertical="center" wrapText="1"/>
      <protection/>
    </xf>
    <xf numFmtId="0" fontId="77" fillId="0" borderId="15" xfId="62" applyFont="1" applyBorder="1" applyAlignment="1">
      <alignment vertical="center" wrapText="1"/>
      <protection/>
    </xf>
    <xf numFmtId="0" fontId="77" fillId="0" borderId="21" xfId="62" applyFont="1" applyBorder="1" applyAlignment="1">
      <alignment vertical="center" wrapText="1"/>
      <protection/>
    </xf>
    <xf numFmtId="0" fontId="77" fillId="0" borderId="44" xfId="62" applyFont="1" applyBorder="1" applyAlignment="1">
      <alignment vertical="center" wrapText="1"/>
      <protection/>
    </xf>
    <xf numFmtId="178" fontId="76" fillId="0" borderId="10" xfId="62" applyNumberFormat="1" applyFont="1" applyBorder="1" applyAlignment="1">
      <alignment vertical="center"/>
      <protection/>
    </xf>
    <xf numFmtId="178" fontId="76" fillId="0" borderId="12" xfId="62" applyNumberFormat="1" applyFont="1" applyBorder="1" applyAlignment="1">
      <alignment vertical="center"/>
      <protection/>
    </xf>
    <xf numFmtId="0" fontId="82" fillId="0" borderId="19" xfId="62" applyFont="1" applyBorder="1" applyAlignment="1">
      <alignment horizontal="left" vertical="center" wrapText="1"/>
      <protection/>
    </xf>
    <xf numFmtId="0" fontId="82" fillId="0" borderId="17" xfId="62" applyFont="1" applyBorder="1" applyAlignment="1">
      <alignment horizontal="left" vertical="center" wrapText="1"/>
      <protection/>
    </xf>
    <xf numFmtId="0" fontId="82" fillId="0" borderId="17" xfId="62" applyFont="1" applyBorder="1" applyAlignment="1">
      <alignment vertical="center" wrapText="1"/>
      <protection/>
    </xf>
    <xf numFmtId="0" fontId="82" fillId="0" borderId="33" xfId="62" applyFont="1" applyBorder="1" applyAlignment="1">
      <alignment vertical="center" wrapText="1"/>
      <protection/>
    </xf>
    <xf numFmtId="0" fontId="0" fillId="0" borderId="10" xfId="62" applyFont="1" applyBorder="1" applyAlignment="1">
      <alignment vertical="center" wrapText="1"/>
      <protection/>
    </xf>
    <xf numFmtId="49" fontId="76" fillId="37" borderId="10" xfId="62" applyNumberFormat="1" applyFont="1" applyFill="1" applyBorder="1" applyAlignment="1">
      <alignment horizontal="left" vertical="center" wrapText="1"/>
      <protection/>
    </xf>
    <xf numFmtId="49" fontId="76" fillId="37" borderId="12" xfId="62" applyNumberFormat="1" applyFont="1" applyFill="1" applyBorder="1" applyAlignment="1">
      <alignment horizontal="left" vertical="center" wrapText="1"/>
      <protection/>
    </xf>
    <xf numFmtId="0" fontId="76" fillId="37" borderId="12" xfId="62" applyFont="1" applyFill="1" applyBorder="1" applyAlignment="1">
      <alignment vertical="center" wrapText="1"/>
      <protection/>
    </xf>
    <xf numFmtId="0" fontId="76" fillId="37" borderId="13" xfId="62" applyFont="1" applyFill="1" applyBorder="1" applyAlignment="1">
      <alignment vertical="center" wrapText="1"/>
      <protection/>
    </xf>
    <xf numFmtId="0" fontId="5" fillId="0" borderId="21" xfId="62" applyFont="1" applyBorder="1" applyAlignment="1">
      <alignment vertical="center"/>
      <protection/>
    </xf>
    <xf numFmtId="0" fontId="83" fillId="0" borderId="10" xfId="43" applyFont="1" applyBorder="1" applyAlignment="1" applyProtection="1">
      <alignment horizontal="left" vertical="center" wrapText="1"/>
      <protection/>
    </xf>
    <xf numFmtId="0" fontId="83" fillId="0" borderId="12" xfId="43" applyFont="1" applyBorder="1" applyAlignment="1" applyProtection="1">
      <alignment horizontal="left" vertical="center" wrapText="1"/>
      <protection/>
    </xf>
    <xf numFmtId="0" fontId="83" fillId="0" borderId="13" xfId="43" applyFont="1" applyBorder="1" applyAlignment="1" applyProtection="1">
      <alignment horizontal="left" vertical="center" wrapText="1"/>
      <protection/>
    </xf>
    <xf numFmtId="0" fontId="62" fillId="34" borderId="10" xfId="62" applyFont="1" applyFill="1" applyBorder="1" applyAlignment="1">
      <alignment horizontal="left" vertical="center" wrapText="1"/>
      <protection/>
    </xf>
    <xf numFmtId="0" fontId="62" fillId="34" borderId="12" xfId="62" applyFont="1" applyFill="1" applyBorder="1" applyAlignment="1">
      <alignment horizontal="left" vertical="center" wrapText="1"/>
      <protection/>
    </xf>
    <xf numFmtId="0" fontId="62" fillId="34" borderId="13" xfId="62" applyFont="1" applyFill="1" applyBorder="1" applyAlignment="1">
      <alignment horizontal="left" vertical="center" wrapText="1"/>
      <protection/>
    </xf>
    <xf numFmtId="0" fontId="80" fillId="0" borderId="10" xfId="43" applyFont="1" applyFill="1" applyBorder="1" applyAlignment="1" applyProtection="1">
      <alignment horizontal="left" vertical="center" wrapText="1"/>
      <protection/>
    </xf>
    <xf numFmtId="0" fontId="80" fillId="0" borderId="12" xfId="43" applyFont="1" applyFill="1" applyBorder="1" applyAlignment="1" applyProtection="1">
      <alignment horizontal="left" vertical="center" wrapText="1"/>
      <protection/>
    </xf>
    <xf numFmtId="0" fontId="80" fillId="0" borderId="13" xfId="43" applyFont="1" applyFill="1" applyBorder="1" applyAlignment="1" applyProtection="1">
      <alignment horizontal="left" vertical="center" wrapText="1"/>
      <protection/>
    </xf>
    <xf numFmtId="176" fontId="76" fillId="0" borderId="41" xfId="62" applyNumberFormat="1" applyFont="1" applyBorder="1" applyAlignment="1">
      <alignment horizontal="center" vertical="center"/>
      <protection/>
    </xf>
    <xf numFmtId="176" fontId="76" fillId="0" borderId="42" xfId="62" applyNumberFormat="1" applyFont="1" applyBorder="1" applyAlignment="1">
      <alignment horizontal="center" vertical="center"/>
      <protection/>
    </xf>
    <xf numFmtId="176" fontId="76" fillId="0" borderId="43" xfId="62" applyNumberFormat="1" applyFont="1" applyBorder="1" applyAlignment="1">
      <alignment horizontal="center" vertical="center"/>
      <protection/>
    </xf>
    <xf numFmtId="181" fontId="76" fillId="0" borderId="10" xfId="62" applyNumberFormat="1" applyFont="1" applyBorder="1" applyAlignment="1">
      <alignment horizontal="right" vertical="center"/>
      <protection/>
    </xf>
    <xf numFmtId="181" fontId="76" fillId="0" borderId="12" xfId="62" applyNumberFormat="1" applyFont="1" applyBorder="1" applyAlignment="1">
      <alignment horizontal="right" vertical="center"/>
      <protection/>
    </xf>
    <xf numFmtId="181" fontId="76" fillId="0" borderId="13" xfId="62" applyNumberFormat="1" applyFont="1" applyBorder="1" applyAlignment="1">
      <alignment horizontal="right" vertical="center"/>
      <protection/>
    </xf>
    <xf numFmtId="181" fontId="76" fillId="0" borderId="10" xfId="62" applyNumberFormat="1" applyFont="1" applyFill="1" applyBorder="1" applyAlignment="1">
      <alignment horizontal="right" vertical="center"/>
      <protection/>
    </xf>
    <xf numFmtId="181" fontId="76" fillId="0" borderId="12" xfId="62" applyNumberFormat="1" applyFont="1" applyFill="1" applyBorder="1" applyAlignment="1">
      <alignment horizontal="right" vertical="center"/>
      <protection/>
    </xf>
    <xf numFmtId="181" fontId="76" fillId="0" borderId="13" xfId="62" applyNumberFormat="1" applyFont="1" applyFill="1" applyBorder="1" applyAlignment="1">
      <alignment horizontal="right" vertical="center"/>
      <protection/>
    </xf>
    <xf numFmtId="0" fontId="84" fillId="0" borderId="0" xfId="62" applyFont="1" applyAlignment="1">
      <alignment horizontal="center" vertical="center" wrapText="1"/>
      <protection/>
    </xf>
    <xf numFmtId="0" fontId="85" fillId="0" borderId="0" xfId="62" applyFont="1" applyAlignment="1">
      <alignment vertical="center" wrapText="1"/>
      <protection/>
    </xf>
    <xf numFmtId="0" fontId="86" fillId="0" borderId="21" xfId="62" applyFont="1" applyBorder="1" applyAlignment="1">
      <alignment horizontal="right" vertical="center" wrapText="1"/>
      <protection/>
    </xf>
    <xf numFmtId="0" fontId="62" fillId="34" borderId="11" xfId="62" applyFont="1" applyFill="1" applyBorder="1" applyAlignment="1">
      <alignment horizontal="left" vertical="center"/>
      <protection/>
    </xf>
    <xf numFmtId="0" fontId="87" fillId="0" borderId="11" xfId="43" applyFont="1" applyFill="1" applyBorder="1" applyAlignment="1" applyProtection="1">
      <alignment horizontal="left" vertical="center" wrapText="1"/>
      <protection/>
    </xf>
    <xf numFmtId="0" fontId="75" fillId="0" borderId="17" xfId="62" applyFont="1" applyBorder="1" applyAlignment="1">
      <alignment vertical="center" wrapText="1"/>
      <protection/>
    </xf>
    <xf numFmtId="176" fontId="62" fillId="34" borderId="18" xfId="51" applyNumberFormat="1" applyFont="1" applyFill="1" applyBorder="1" applyAlignment="1">
      <alignment horizontal="center" vertical="center" textRotation="255"/>
    </xf>
    <xf numFmtId="176" fontId="62" fillId="34" borderId="20" xfId="51" applyNumberFormat="1" applyFont="1" applyFill="1" applyBorder="1" applyAlignment="1">
      <alignment horizontal="center" vertical="center" textRotation="255"/>
    </xf>
    <xf numFmtId="176" fontId="62" fillId="34" borderId="15" xfId="51" applyNumberFormat="1" applyFont="1" applyFill="1" applyBorder="1" applyAlignment="1">
      <alignment horizontal="center" vertical="center" textRotation="255"/>
    </xf>
    <xf numFmtId="176" fontId="88" fillId="34" borderId="20" xfId="51" applyNumberFormat="1" applyFont="1" applyFill="1" applyBorder="1" applyAlignment="1">
      <alignment horizontal="center" vertical="center" textRotation="255" shrinkToFit="1"/>
    </xf>
    <xf numFmtId="176" fontId="88" fillId="34" borderId="16" xfId="51" applyNumberFormat="1" applyFont="1" applyFill="1" applyBorder="1" applyAlignment="1">
      <alignment horizontal="center" vertical="center" textRotation="255" shrinkToFit="1"/>
    </xf>
    <xf numFmtId="176" fontId="62" fillId="34" borderId="10" xfId="51" applyNumberFormat="1" applyFont="1" applyFill="1" applyBorder="1" applyAlignment="1">
      <alignment vertical="center"/>
    </xf>
    <xf numFmtId="176" fontId="62" fillId="34" borderId="13" xfId="51" applyNumberFormat="1" applyFont="1" applyFill="1" applyBorder="1" applyAlignment="1">
      <alignment vertical="center"/>
    </xf>
    <xf numFmtId="176" fontId="62" fillId="34" borderId="10" xfId="0" applyNumberFormat="1" applyFont="1" applyFill="1" applyBorder="1" applyAlignment="1">
      <alignment vertical="center" shrinkToFit="1"/>
    </xf>
    <xf numFmtId="176" fontId="62" fillId="34" borderId="13" xfId="0" applyNumberFormat="1" applyFont="1" applyFill="1" applyBorder="1" applyAlignment="1">
      <alignment vertical="center" shrinkToFit="1"/>
    </xf>
    <xf numFmtId="176" fontId="62" fillId="34" borderId="19" xfId="51" applyNumberFormat="1" applyFont="1" applyFill="1" applyBorder="1" applyAlignment="1">
      <alignment vertical="center"/>
    </xf>
    <xf numFmtId="176" fontId="62" fillId="34" borderId="33" xfId="51" applyNumberFormat="1" applyFont="1" applyFill="1" applyBorder="1" applyAlignment="1">
      <alignment vertical="center"/>
    </xf>
    <xf numFmtId="176" fontId="62" fillId="34" borderId="20" xfId="51" applyNumberFormat="1" applyFont="1" applyFill="1" applyBorder="1" applyAlignment="1">
      <alignment horizontal="center" vertical="center" textRotation="255" wrapText="1"/>
    </xf>
    <xf numFmtId="176" fontId="62" fillId="34" borderId="16" xfId="51" applyNumberFormat="1" applyFont="1" applyFill="1" applyBorder="1" applyAlignment="1">
      <alignment horizontal="center" vertical="center" textRotation="255" wrapText="1"/>
    </xf>
    <xf numFmtId="176" fontId="62" fillId="33" borderId="45" xfId="51" applyNumberFormat="1" applyFont="1" applyFill="1" applyBorder="1" applyAlignment="1">
      <alignment horizontal="left" vertical="center" wrapText="1"/>
    </xf>
    <xf numFmtId="176" fontId="62" fillId="33" borderId="25" xfId="51" applyNumberFormat="1" applyFont="1" applyFill="1" applyBorder="1" applyAlignment="1">
      <alignment horizontal="left" vertical="center" wrapText="1"/>
    </xf>
    <xf numFmtId="176" fontId="62" fillId="34" borderId="10" xfId="0" applyNumberFormat="1" applyFont="1" applyFill="1" applyBorder="1" applyAlignment="1">
      <alignment vertical="center"/>
    </xf>
    <xf numFmtId="176" fontId="62" fillId="34" borderId="13" xfId="0" applyNumberFormat="1" applyFont="1" applyFill="1" applyBorder="1" applyAlignment="1">
      <alignment vertical="center"/>
    </xf>
    <xf numFmtId="176" fontId="62" fillId="34" borderId="19" xfId="0" applyNumberFormat="1" applyFont="1" applyFill="1" applyBorder="1" applyAlignment="1">
      <alignment vertical="center"/>
    </xf>
    <xf numFmtId="176" fontId="62" fillId="34" borderId="33" xfId="0" applyNumberFormat="1" applyFont="1" applyFill="1" applyBorder="1" applyAlignment="1">
      <alignment vertical="center"/>
    </xf>
    <xf numFmtId="176" fontId="62" fillId="34" borderId="45" xfId="0" applyNumberFormat="1" applyFont="1" applyFill="1" applyBorder="1" applyAlignment="1">
      <alignment horizontal="left" vertical="center"/>
    </xf>
    <xf numFmtId="176" fontId="62" fillId="34" borderId="25" xfId="0" applyNumberFormat="1" applyFont="1" applyFill="1" applyBorder="1" applyAlignment="1">
      <alignment horizontal="left" vertical="center"/>
    </xf>
    <xf numFmtId="176" fontId="89" fillId="33" borderId="10" xfId="0" applyNumberFormat="1" applyFont="1" applyFill="1" applyBorder="1" applyAlignment="1">
      <alignment vertical="center" wrapText="1"/>
    </xf>
    <xf numFmtId="176" fontId="89" fillId="33" borderId="13" xfId="0" applyNumberFormat="1" applyFont="1" applyFill="1" applyBorder="1" applyAlignment="1">
      <alignment vertical="center" wrapText="1"/>
    </xf>
    <xf numFmtId="176" fontId="89" fillId="33" borderId="14" xfId="0" applyNumberFormat="1" applyFont="1" applyFill="1" applyBorder="1" applyAlignment="1">
      <alignment vertical="center" wrapText="1"/>
    </xf>
    <xf numFmtId="176" fontId="89" fillId="33" borderId="32" xfId="0" applyNumberFormat="1" applyFont="1" applyFill="1" applyBorder="1" applyAlignment="1">
      <alignment vertical="center" wrapText="1"/>
    </xf>
    <xf numFmtId="176" fontId="62" fillId="33" borderId="45" xfId="0" applyNumberFormat="1" applyFont="1" applyFill="1" applyBorder="1" applyAlignment="1">
      <alignment horizontal="left" vertical="center" shrinkToFit="1"/>
    </xf>
    <xf numFmtId="176" fontId="62" fillId="33" borderId="25" xfId="0" applyNumberFormat="1" applyFont="1" applyFill="1" applyBorder="1" applyAlignment="1">
      <alignment horizontal="left" vertical="center" shrinkToFit="1"/>
    </xf>
    <xf numFmtId="176" fontId="62" fillId="33" borderId="14" xfId="0" applyNumberFormat="1" applyFont="1" applyFill="1" applyBorder="1" applyAlignment="1">
      <alignment horizontal="left" vertical="center" shrinkToFit="1"/>
    </xf>
    <xf numFmtId="176" fontId="62" fillId="33" borderId="0" xfId="0" applyNumberFormat="1" applyFont="1" applyFill="1" applyBorder="1" applyAlignment="1">
      <alignment horizontal="left" vertical="center" shrinkToFit="1"/>
    </xf>
    <xf numFmtId="176" fontId="62" fillId="33" borderId="32" xfId="0" applyNumberFormat="1" applyFont="1" applyFill="1" applyBorder="1" applyAlignment="1">
      <alignment horizontal="left" vertical="center" shrinkToFit="1"/>
    </xf>
    <xf numFmtId="0" fontId="62" fillId="34" borderId="10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 shrinkToFit="1"/>
    </xf>
    <xf numFmtId="0" fontId="70" fillId="33" borderId="12" xfId="0" applyFont="1" applyFill="1" applyBorder="1" applyAlignment="1">
      <alignment horizontal="center" vertical="center" wrapText="1" shrinkToFit="1"/>
    </xf>
    <xf numFmtId="0" fontId="70" fillId="33" borderId="13" xfId="0" applyFont="1" applyFill="1" applyBorder="1" applyAlignment="1">
      <alignment horizontal="center" vertical="center" wrapText="1" shrinkToFit="1"/>
    </xf>
    <xf numFmtId="176" fontId="62" fillId="34" borderId="18" xfId="0" applyNumberFormat="1" applyFont="1" applyFill="1" applyBorder="1" applyAlignment="1">
      <alignment horizontal="center" vertical="center" textRotation="255"/>
    </xf>
    <xf numFmtId="176" fontId="62" fillId="34" borderId="20" xfId="0" applyNumberFormat="1" applyFont="1" applyFill="1" applyBorder="1" applyAlignment="1">
      <alignment horizontal="center" vertical="center" textRotation="255"/>
    </xf>
    <xf numFmtId="176" fontId="62" fillId="34" borderId="14" xfId="0" applyNumberFormat="1" applyFont="1" applyFill="1" applyBorder="1" applyAlignment="1">
      <alignment horizontal="center" vertical="center" textRotation="255"/>
    </xf>
    <xf numFmtId="176" fontId="89" fillId="33" borderId="10" xfId="0" applyNumberFormat="1" applyFont="1" applyFill="1" applyBorder="1" applyAlignment="1">
      <alignment horizontal="left" vertical="center"/>
    </xf>
    <xf numFmtId="176" fontId="89" fillId="33" borderId="13" xfId="0" applyNumberFormat="1" applyFont="1" applyFill="1" applyBorder="1" applyAlignment="1">
      <alignment horizontal="left" vertical="center"/>
    </xf>
    <xf numFmtId="176" fontId="89" fillId="33" borderId="10" xfId="0" applyNumberFormat="1" applyFont="1" applyFill="1" applyBorder="1" applyAlignment="1">
      <alignment horizontal="left" vertical="center" shrinkToFit="1"/>
    </xf>
    <xf numFmtId="176" fontId="89" fillId="33" borderId="13" xfId="0" applyNumberFormat="1" applyFont="1" applyFill="1" applyBorder="1" applyAlignment="1">
      <alignment horizontal="left" vertical="center" shrinkToFit="1"/>
    </xf>
    <xf numFmtId="176" fontId="89" fillId="33" borderId="10" xfId="0" applyNumberFormat="1" applyFont="1" applyFill="1" applyBorder="1" applyAlignment="1">
      <alignment horizontal="left" vertical="center" wrapText="1"/>
    </xf>
    <xf numFmtId="176" fontId="89" fillId="33" borderId="13" xfId="0" applyNumberFormat="1" applyFont="1" applyFill="1" applyBorder="1" applyAlignment="1">
      <alignment horizontal="left" vertical="center" wrapText="1"/>
    </xf>
    <xf numFmtId="176" fontId="62" fillId="33" borderId="14" xfId="0" applyNumberFormat="1" applyFont="1" applyFill="1" applyBorder="1" applyAlignment="1">
      <alignment horizontal="left" vertical="center" wrapText="1"/>
    </xf>
    <xf numFmtId="176" fontId="62" fillId="33" borderId="0" xfId="0" applyNumberFormat="1" applyFont="1" applyFill="1" applyBorder="1" applyAlignment="1">
      <alignment horizontal="left" vertical="center" wrapText="1"/>
    </xf>
    <xf numFmtId="176" fontId="62" fillId="33" borderId="32" xfId="0" applyNumberFormat="1" applyFont="1" applyFill="1" applyBorder="1" applyAlignment="1">
      <alignment horizontal="left" vertical="center" wrapText="1"/>
    </xf>
    <xf numFmtId="176" fontId="62" fillId="33" borderId="19" xfId="0" applyNumberFormat="1" applyFont="1" applyFill="1" applyBorder="1" applyAlignment="1">
      <alignment horizontal="left" vertical="center" wrapText="1"/>
    </xf>
    <xf numFmtId="176" fontId="62" fillId="33" borderId="17" xfId="0" applyNumberFormat="1" applyFont="1" applyFill="1" applyBorder="1" applyAlignment="1">
      <alignment horizontal="left" vertical="center" wrapText="1"/>
    </xf>
    <xf numFmtId="176" fontId="62" fillId="33" borderId="33" xfId="0" applyNumberFormat="1" applyFont="1" applyFill="1" applyBorder="1" applyAlignment="1">
      <alignment horizontal="left" vertical="center" wrapText="1"/>
    </xf>
    <xf numFmtId="176" fontId="89" fillId="33" borderId="10" xfId="0" applyNumberFormat="1" applyFont="1" applyFill="1" applyBorder="1" applyAlignment="1">
      <alignment vertical="center"/>
    </xf>
    <xf numFmtId="176" fontId="89" fillId="33" borderId="13" xfId="0" applyNumberFormat="1" applyFont="1" applyFill="1" applyBorder="1" applyAlignment="1">
      <alignment vertical="center"/>
    </xf>
    <xf numFmtId="176" fontId="89" fillId="33" borderId="19" xfId="0" applyNumberFormat="1" applyFont="1" applyFill="1" applyBorder="1" applyAlignment="1">
      <alignment vertical="center"/>
    </xf>
    <xf numFmtId="176" fontId="89" fillId="33" borderId="33" xfId="0" applyNumberFormat="1" applyFont="1" applyFill="1" applyBorder="1" applyAlignment="1">
      <alignment vertical="center"/>
    </xf>
    <xf numFmtId="176" fontId="89" fillId="33" borderId="10" xfId="0" applyNumberFormat="1" applyFont="1" applyFill="1" applyBorder="1" applyAlignment="1">
      <alignment horizontal="left" vertical="top"/>
    </xf>
    <xf numFmtId="176" fontId="89" fillId="33" borderId="13" xfId="0" applyNumberFormat="1" applyFont="1" applyFill="1" applyBorder="1" applyAlignment="1">
      <alignment horizontal="left" vertical="top"/>
    </xf>
    <xf numFmtId="176" fontId="62" fillId="33" borderId="46" xfId="0" applyNumberFormat="1" applyFont="1" applyFill="1" applyBorder="1" applyAlignment="1">
      <alignment horizontal="left" vertical="center"/>
    </xf>
    <xf numFmtId="176" fontId="62" fillId="33" borderId="47" xfId="0" applyNumberFormat="1" applyFont="1" applyFill="1" applyBorder="1" applyAlignment="1">
      <alignment horizontal="left" vertical="center"/>
    </xf>
    <xf numFmtId="176" fontId="62" fillId="33" borderId="27" xfId="0" applyNumberFormat="1" applyFont="1" applyFill="1" applyBorder="1" applyAlignment="1">
      <alignment horizontal="left" vertical="center"/>
    </xf>
    <xf numFmtId="176" fontId="89" fillId="33" borderId="10" xfId="0" applyNumberFormat="1" applyFont="1" applyFill="1" applyBorder="1" applyAlignment="1">
      <alignment vertical="center" shrinkToFit="1"/>
    </xf>
    <xf numFmtId="176" fontId="89" fillId="33" borderId="13" xfId="0" applyNumberFormat="1" applyFont="1" applyFill="1" applyBorder="1" applyAlignment="1">
      <alignment vertical="center" shrinkToFit="1"/>
    </xf>
    <xf numFmtId="176" fontId="62" fillId="33" borderId="19" xfId="0" applyNumberFormat="1" applyFont="1" applyFill="1" applyBorder="1" applyAlignment="1">
      <alignment horizontal="left" vertical="center"/>
    </xf>
    <xf numFmtId="176" fontId="62" fillId="33" borderId="17" xfId="0" applyNumberFormat="1" applyFont="1" applyFill="1" applyBorder="1" applyAlignment="1">
      <alignment horizontal="left" vertical="center"/>
    </xf>
    <xf numFmtId="176" fontId="62" fillId="33" borderId="33" xfId="0" applyNumberFormat="1" applyFont="1" applyFill="1" applyBorder="1" applyAlignment="1">
      <alignment horizontal="left" vertical="center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shrinkToFit="1"/>
    </xf>
    <xf numFmtId="0" fontId="62" fillId="33" borderId="12" xfId="0" applyFont="1" applyFill="1" applyBorder="1" applyAlignment="1">
      <alignment horizontal="left" vertical="center" shrinkToFit="1"/>
    </xf>
    <xf numFmtId="0" fontId="62" fillId="33" borderId="13" xfId="0" applyFont="1" applyFill="1" applyBorder="1" applyAlignment="1">
      <alignment horizontal="left" vertical="center" shrinkToFit="1"/>
    </xf>
    <xf numFmtId="0" fontId="62" fillId="34" borderId="10" xfId="0" applyFont="1" applyFill="1" applyBorder="1" applyAlignment="1">
      <alignment horizontal="left" vertical="center"/>
    </xf>
    <xf numFmtId="0" fontId="62" fillId="34" borderId="12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176" fontId="62" fillId="34" borderId="18" xfId="0" applyNumberFormat="1" applyFont="1" applyFill="1" applyBorder="1" applyAlignment="1">
      <alignment horizontal="center" vertical="center" textRotation="255" wrapText="1"/>
    </xf>
    <xf numFmtId="176" fontId="62" fillId="34" borderId="20" xfId="0" applyNumberFormat="1" applyFont="1" applyFill="1" applyBorder="1" applyAlignment="1">
      <alignment horizontal="center" vertical="center" textRotation="255" wrapText="1"/>
    </xf>
    <xf numFmtId="176" fontId="62" fillId="34" borderId="15" xfId="0" applyNumberFormat="1" applyFont="1" applyFill="1" applyBorder="1" applyAlignment="1">
      <alignment horizontal="center" vertical="center" textRotation="255" wrapText="1"/>
    </xf>
    <xf numFmtId="0" fontId="89" fillId="33" borderId="10" xfId="0" applyFont="1" applyFill="1" applyBorder="1" applyAlignment="1">
      <alignment vertical="center" shrinkToFit="1"/>
    </xf>
    <xf numFmtId="0" fontId="89" fillId="33" borderId="13" xfId="0" applyFont="1" applyFill="1" applyBorder="1" applyAlignment="1">
      <alignment vertical="center" shrinkToFit="1"/>
    </xf>
    <xf numFmtId="0" fontId="89" fillId="33" borderId="19" xfId="0" applyFont="1" applyFill="1" applyBorder="1" applyAlignment="1">
      <alignment vertical="center" shrinkToFit="1"/>
    </xf>
    <xf numFmtId="0" fontId="89" fillId="33" borderId="33" xfId="0" applyFont="1" applyFill="1" applyBorder="1" applyAlignment="1">
      <alignment vertical="center" shrinkToFit="1"/>
    </xf>
    <xf numFmtId="0" fontId="62" fillId="33" borderId="45" xfId="0" applyFont="1" applyFill="1" applyBorder="1" applyAlignment="1">
      <alignment horizontal="center" vertical="center" shrinkToFit="1"/>
    </xf>
    <xf numFmtId="0" fontId="62" fillId="33" borderId="25" xfId="0" applyFont="1" applyFill="1" applyBorder="1" applyAlignment="1">
      <alignment horizontal="center" vertical="center" shrinkToFit="1"/>
    </xf>
    <xf numFmtId="0" fontId="62" fillId="33" borderId="45" xfId="0" applyFont="1" applyFill="1" applyBorder="1" applyAlignment="1">
      <alignment vertical="center" shrinkToFit="1"/>
    </xf>
    <xf numFmtId="0" fontId="62" fillId="33" borderId="25" xfId="0" applyFont="1" applyFill="1" applyBorder="1" applyAlignment="1">
      <alignment vertical="center" shrinkToFit="1"/>
    </xf>
    <xf numFmtId="0" fontId="62" fillId="33" borderId="14" xfId="0" applyFont="1" applyFill="1" applyBorder="1" applyAlignment="1">
      <alignment horizontal="left" vertical="center" shrinkToFit="1"/>
    </xf>
    <xf numFmtId="0" fontId="62" fillId="33" borderId="0" xfId="0" applyFont="1" applyFill="1" applyBorder="1" applyAlignment="1">
      <alignment horizontal="left" vertical="center" shrinkToFit="1"/>
    </xf>
    <xf numFmtId="0" fontId="62" fillId="33" borderId="32" xfId="0" applyFont="1" applyFill="1" applyBorder="1" applyAlignment="1">
      <alignment horizontal="left" vertical="center" shrinkToFit="1"/>
    </xf>
    <xf numFmtId="0" fontId="62" fillId="33" borderId="19" xfId="0" applyFont="1" applyFill="1" applyBorder="1" applyAlignment="1">
      <alignment horizontal="left" vertical="center" shrinkToFit="1"/>
    </xf>
    <xf numFmtId="0" fontId="62" fillId="33" borderId="17" xfId="0" applyFont="1" applyFill="1" applyBorder="1" applyAlignment="1">
      <alignment horizontal="left" vertical="center" shrinkToFit="1"/>
    </xf>
    <xf numFmtId="0" fontId="62" fillId="33" borderId="33" xfId="0" applyFont="1" applyFill="1" applyBorder="1" applyAlignment="1">
      <alignment horizontal="left" vertical="center" shrinkToFit="1"/>
    </xf>
    <xf numFmtId="176" fontId="62" fillId="34" borderId="12" xfId="0" applyNumberFormat="1" applyFont="1" applyFill="1" applyBorder="1" applyAlignment="1">
      <alignment vertical="center" shrinkToFit="1"/>
    </xf>
    <xf numFmtId="176" fontId="62" fillId="34" borderId="19" xfId="0" applyNumberFormat="1" applyFont="1" applyFill="1" applyBorder="1" applyAlignment="1">
      <alignment vertical="center" shrinkToFit="1"/>
    </xf>
    <xf numFmtId="176" fontId="62" fillId="34" borderId="17" xfId="0" applyNumberFormat="1" applyFont="1" applyFill="1" applyBorder="1" applyAlignment="1">
      <alignment vertical="center" shrinkToFit="1"/>
    </xf>
    <xf numFmtId="176" fontId="62" fillId="34" borderId="33" xfId="0" applyNumberFormat="1" applyFont="1" applyFill="1" applyBorder="1" applyAlignment="1">
      <alignment vertical="center" shrinkToFit="1"/>
    </xf>
    <xf numFmtId="176" fontId="62" fillId="33" borderId="45" xfId="0" applyNumberFormat="1" applyFont="1" applyFill="1" applyBorder="1" applyAlignment="1">
      <alignment vertical="center" shrinkToFit="1"/>
    </xf>
    <xf numFmtId="176" fontId="62" fillId="33" borderId="25" xfId="0" applyNumberFormat="1" applyFont="1" applyFill="1" applyBorder="1" applyAlignment="1">
      <alignment vertical="center" shrinkToFit="1"/>
    </xf>
    <xf numFmtId="176" fontId="62" fillId="34" borderId="45" xfId="0" applyNumberFormat="1" applyFont="1" applyFill="1" applyBorder="1" applyAlignment="1">
      <alignment horizontal="left" vertical="center" shrinkToFit="1"/>
    </xf>
    <xf numFmtId="176" fontId="62" fillId="34" borderId="25" xfId="0" applyNumberFormat="1" applyFont="1" applyFill="1" applyBorder="1" applyAlignment="1">
      <alignment horizontal="left" vertical="center" shrinkToFit="1"/>
    </xf>
    <xf numFmtId="176" fontId="62" fillId="34" borderId="10" xfId="0" applyNumberFormat="1" applyFont="1" applyFill="1" applyBorder="1" applyAlignment="1">
      <alignment horizontal="left" vertical="center"/>
    </xf>
    <xf numFmtId="176" fontId="62" fillId="34" borderId="12" xfId="0" applyNumberFormat="1" applyFont="1" applyFill="1" applyBorder="1" applyAlignment="1">
      <alignment horizontal="left" vertical="center"/>
    </xf>
    <xf numFmtId="176" fontId="62" fillId="34" borderId="13" xfId="0" applyNumberFormat="1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196" fontId="6" fillId="2" borderId="10" xfId="43" applyNumberFormat="1" applyFill="1" applyBorder="1" applyAlignment="1" applyProtection="1">
      <alignment horizontal="left"/>
      <protection/>
    </xf>
    <xf numFmtId="196" fontId="6" fillId="2" borderId="12" xfId="43" applyNumberFormat="1" applyFill="1" applyBorder="1" applyAlignment="1" applyProtection="1">
      <alignment horizontal="left"/>
      <protection/>
    </xf>
    <xf numFmtId="196" fontId="6" fillId="2" borderId="13" xfId="43" applyNumberForma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2" fillId="33" borderId="10" xfId="0" applyFont="1" applyFill="1" applyBorder="1" applyAlignment="1">
      <alignment horizontal="left"/>
    </xf>
    <xf numFmtId="0" fontId="62" fillId="33" borderId="12" xfId="0" applyFont="1" applyFill="1" applyBorder="1" applyAlignment="1">
      <alignment horizontal="left"/>
    </xf>
    <xf numFmtId="0" fontId="62" fillId="33" borderId="13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left" wrapText="1"/>
    </xf>
    <xf numFmtId="0" fontId="62" fillId="33" borderId="12" xfId="0" applyFont="1" applyFill="1" applyBorder="1" applyAlignment="1">
      <alignment horizontal="left" wrapText="1"/>
    </xf>
    <xf numFmtId="0" fontId="62" fillId="33" borderId="13" xfId="0" applyFont="1" applyFill="1" applyBorder="1" applyAlignment="1">
      <alignment horizontal="left" wrapText="1"/>
    </xf>
    <xf numFmtId="176" fontId="62" fillId="34" borderId="11" xfId="0" applyNumberFormat="1" applyFont="1" applyFill="1" applyBorder="1" applyAlignment="1">
      <alignment horizontal="center" vertical="center" textRotation="255" wrapText="1"/>
    </xf>
    <xf numFmtId="0" fontId="69" fillId="0" borderId="21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21" xfId="0" applyFont="1" applyBorder="1" applyAlignment="1">
      <alignment horizontal="left"/>
    </xf>
    <xf numFmtId="176" fontId="62" fillId="34" borderId="16" xfId="0" applyNumberFormat="1" applyFont="1" applyFill="1" applyBorder="1" applyAlignment="1">
      <alignment horizontal="left" vertical="center" shrinkToFit="1"/>
    </xf>
    <xf numFmtId="176" fontId="62" fillId="34" borderId="11" xfId="0" applyNumberFormat="1" applyFont="1" applyFill="1" applyBorder="1" applyAlignment="1">
      <alignment horizontal="left" vertical="center" shrinkToFit="1"/>
    </xf>
    <xf numFmtId="176" fontId="62" fillId="34" borderId="19" xfId="0" applyNumberFormat="1" applyFont="1" applyFill="1" applyBorder="1" applyAlignment="1">
      <alignment horizontal="center" vertical="center" textRotation="255" shrinkToFit="1"/>
    </xf>
    <xf numFmtId="176" fontId="62" fillId="34" borderId="14" xfId="0" applyNumberFormat="1" applyFont="1" applyFill="1" applyBorder="1" applyAlignment="1">
      <alignment horizontal="center" vertical="center" textRotation="255" shrinkToFit="1"/>
    </xf>
    <xf numFmtId="176" fontId="62" fillId="34" borderId="15" xfId="0" applyNumberFormat="1" applyFont="1" applyFill="1" applyBorder="1" applyAlignment="1">
      <alignment horizontal="center" vertical="center" textRotation="255" shrinkToFit="1"/>
    </xf>
    <xf numFmtId="176" fontId="62" fillId="34" borderId="18" xfId="0" applyNumberFormat="1" applyFont="1" applyFill="1" applyBorder="1" applyAlignment="1">
      <alignment horizontal="center" vertical="center" textRotation="255" shrinkToFit="1"/>
    </xf>
    <xf numFmtId="176" fontId="62" fillId="34" borderId="20" xfId="0" applyNumberFormat="1" applyFont="1" applyFill="1" applyBorder="1" applyAlignment="1">
      <alignment horizontal="center" vertical="center" textRotation="255" shrinkToFit="1"/>
    </xf>
    <xf numFmtId="176" fontId="62" fillId="34" borderId="11" xfId="0" applyNumberFormat="1" applyFont="1" applyFill="1" applyBorder="1" applyAlignment="1">
      <alignment horizontal="left" vertical="center" wrapText="1" shrinkToFit="1"/>
    </xf>
    <xf numFmtId="176" fontId="62" fillId="34" borderId="18" xfId="0" applyNumberFormat="1" applyFont="1" applyFill="1" applyBorder="1" applyAlignment="1">
      <alignment horizontal="left" vertical="center" shrinkToFit="1"/>
    </xf>
    <xf numFmtId="176" fontId="62" fillId="33" borderId="48" xfId="0" applyNumberFormat="1" applyFont="1" applyFill="1" applyBorder="1" applyAlignment="1">
      <alignment horizontal="left" vertical="center" shrinkToFit="1"/>
    </xf>
    <xf numFmtId="176" fontId="62" fillId="33" borderId="26" xfId="0" applyNumberFormat="1" applyFont="1" applyFill="1" applyBorder="1" applyAlignment="1">
      <alignment horizontal="left" vertical="center" shrinkToFi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/>
    </xf>
    <xf numFmtId="0" fontId="76" fillId="0" borderId="13" xfId="0" applyFont="1" applyFill="1" applyBorder="1" applyAlignment="1">
      <alignment vertical="center"/>
    </xf>
    <xf numFmtId="0" fontId="76" fillId="0" borderId="10" xfId="0" applyFont="1" applyFill="1" applyBorder="1" applyAlignment="1">
      <alignment horizontal="left" vertical="top" wrapText="1"/>
    </xf>
    <xf numFmtId="0" fontId="76" fillId="0" borderId="12" xfId="0" applyFont="1" applyFill="1" applyBorder="1" applyAlignment="1">
      <alignment horizontal="left" vertical="top" wrapText="1"/>
    </xf>
    <xf numFmtId="0" fontId="76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12</xdr:col>
      <xdr:colOff>95250</xdr:colOff>
      <xdr:row>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85725"/>
          <a:ext cx="218122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sakacommunication.com/" TargetMode="External" /><Relationship Id="rId2" Type="http://schemas.openxmlformats.org/officeDocument/2006/relationships/hyperlink" Target="https://www.pref.osaka.lg.jp/houbun/reiki/reiki_honbun/k201RG00000441.html" TargetMode="External" /><Relationship Id="rId3" Type="http://schemas.openxmlformats.org/officeDocument/2006/relationships/hyperlink" Target="https://www.pref.osaka.lg.jp/houbun/reiki/reiki_honbun/k201RG00002065.html" TargetMode="External" /><Relationship Id="rId4" Type="http://schemas.openxmlformats.org/officeDocument/2006/relationships/hyperlink" Target="http://osakacommunication.com/01/wp-content/uploads/2020/09/genmen2.pdf" TargetMode="External" /><Relationship Id="rId5" Type="http://schemas.openxmlformats.org/officeDocument/2006/relationships/hyperlink" Target="https://www.pref.osaka.lg.jp/houbun/reiki/reiki_honbun/k201RG00001944.html" TargetMode="External" /><Relationship Id="rId6" Type="http://schemas.openxmlformats.org/officeDocument/2006/relationships/hyperlink" Target="https://www.pref.osaka.lg.jp/jiritsushien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9/R04_z07-30fukusijouhoucenter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SheetLayoutView="100" zoomScalePageLayoutView="0" workbookViewId="0" topLeftCell="A1">
      <selection activeCell="K32" sqref="K32:AR32"/>
    </sheetView>
  </sheetViews>
  <sheetFormatPr defaultColWidth="2.421875" defaultRowHeight="15"/>
  <cols>
    <col min="1" max="2" width="3.140625" style="100" customWidth="1"/>
    <col min="3" max="5" width="2.421875" style="100" customWidth="1"/>
    <col min="6" max="6" width="3.7109375" style="100" customWidth="1"/>
    <col min="7" max="44" width="2.421875" style="100" customWidth="1"/>
    <col min="45" max="16384" width="2.421875" style="100" customWidth="1"/>
  </cols>
  <sheetData>
    <row r="1" spans="1:44" s="99" customFormat="1" ht="36.75" customHeight="1">
      <c r="A1" s="314" t="s">
        <v>90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</row>
    <row r="2" spans="1:44" s="99" customFormat="1" ht="14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</row>
    <row r="3" spans="1:44" s="99" customFormat="1" ht="39.75" customHeight="1">
      <c r="A3" s="317" t="s">
        <v>91</v>
      </c>
      <c r="B3" s="317"/>
      <c r="C3" s="317"/>
      <c r="D3" s="317"/>
      <c r="E3" s="317"/>
      <c r="F3" s="318" t="s">
        <v>184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299" t="s">
        <v>200</v>
      </c>
      <c r="T3" s="300"/>
      <c r="U3" s="300"/>
      <c r="V3" s="300"/>
      <c r="W3" s="300"/>
      <c r="X3" s="300"/>
      <c r="Y3" s="301"/>
      <c r="Z3" s="302" t="s">
        <v>166</v>
      </c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4"/>
    </row>
    <row r="4" spans="1:44" s="99" customFormat="1" ht="9.7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</row>
    <row r="5" spans="1:44" s="99" customFormat="1" ht="21" customHeight="1">
      <c r="A5" s="212" t="s">
        <v>210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</row>
    <row r="6" spans="1:44" s="99" customFormat="1" ht="30" customHeight="1">
      <c r="A6" s="193" t="s">
        <v>92</v>
      </c>
      <c r="B6" s="193"/>
      <c r="C6" s="193"/>
      <c r="D6" s="193"/>
      <c r="E6" s="193"/>
      <c r="F6" s="193"/>
      <c r="G6" s="193"/>
      <c r="H6" s="193"/>
      <c r="I6" s="193"/>
      <c r="J6" s="193"/>
      <c r="K6" s="296" t="s">
        <v>167</v>
      </c>
      <c r="L6" s="297"/>
      <c r="M6" s="297"/>
      <c r="N6" s="297"/>
      <c r="O6" s="297"/>
      <c r="P6" s="297"/>
      <c r="Q6" s="297"/>
      <c r="R6" s="297"/>
      <c r="S6" s="297"/>
      <c r="T6" s="297"/>
      <c r="U6" s="297" t="s">
        <v>168</v>
      </c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8"/>
    </row>
    <row r="7" spans="1:44" s="99" customFormat="1" ht="38.25" customHeight="1">
      <c r="A7" s="193" t="s">
        <v>169</v>
      </c>
      <c r="B7" s="193"/>
      <c r="C7" s="193"/>
      <c r="D7" s="193"/>
      <c r="E7" s="193"/>
      <c r="F7" s="193"/>
      <c r="G7" s="193"/>
      <c r="H7" s="193"/>
      <c r="I7" s="193"/>
      <c r="J7" s="193"/>
      <c r="K7" s="290" t="s">
        <v>170</v>
      </c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1"/>
    </row>
    <row r="8" spans="1:44" s="99" customFormat="1" ht="30" customHeight="1">
      <c r="A8" s="197" t="s">
        <v>187</v>
      </c>
      <c r="B8" s="197"/>
      <c r="C8" s="197"/>
      <c r="D8" s="197"/>
      <c r="E8" s="197"/>
      <c r="F8" s="197"/>
      <c r="G8" s="197"/>
      <c r="H8" s="197"/>
      <c r="I8" s="197"/>
      <c r="J8" s="197"/>
      <c r="K8" s="291" t="s">
        <v>211</v>
      </c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3"/>
      <c r="AP8" s="293"/>
      <c r="AQ8" s="293"/>
      <c r="AR8" s="294"/>
    </row>
    <row r="9" spans="1:44" s="99" customFormat="1" ht="81" customHeight="1">
      <c r="A9" s="270" t="s">
        <v>93</v>
      </c>
      <c r="B9" s="270"/>
      <c r="C9" s="270"/>
      <c r="D9" s="270"/>
      <c r="E9" s="270"/>
      <c r="F9" s="270"/>
      <c r="G9" s="270"/>
      <c r="H9" s="270"/>
      <c r="I9" s="270"/>
      <c r="J9" s="270"/>
      <c r="K9" s="248" t="s">
        <v>195</v>
      </c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50"/>
      <c r="AP9" s="250"/>
      <c r="AQ9" s="250"/>
      <c r="AR9" s="251"/>
    </row>
    <row r="10" spans="1:44" s="99" customFormat="1" ht="30" customHeight="1">
      <c r="A10" s="270" t="s">
        <v>94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05" t="s">
        <v>185</v>
      </c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  <c r="AP10" s="207"/>
      <c r="AQ10" s="207"/>
      <c r="AR10" s="208"/>
    </row>
    <row r="11" spans="1:44" s="99" customFormat="1" ht="114.75" customHeight="1">
      <c r="A11" s="270" t="s">
        <v>95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86" t="s">
        <v>171</v>
      </c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8"/>
      <c r="AP11" s="288"/>
      <c r="AQ11" s="288"/>
      <c r="AR11" s="289"/>
    </row>
    <row r="12" spans="1:44" s="99" customFormat="1" ht="51" customHeight="1">
      <c r="A12" s="270" t="s">
        <v>96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05" t="s">
        <v>186</v>
      </c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7"/>
      <c r="AP12" s="207"/>
      <c r="AQ12" s="207"/>
      <c r="AR12" s="208"/>
    </row>
    <row r="13" spans="1:44" s="99" customFormat="1" ht="138" customHeight="1">
      <c r="A13" s="270" t="s">
        <v>97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1" t="s">
        <v>196</v>
      </c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3"/>
      <c r="AP13" s="273"/>
      <c r="AQ13" s="273"/>
      <c r="AR13" s="274"/>
    </row>
    <row r="14" spans="1:44" s="99" customFormat="1" ht="15" customHeight="1">
      <c r="A14" s="236" t="s">
        <v>98</v>
      </c>
      <c r="B14" s="237"/>
      <c r="C14" s="237"/>
      <c r="D14" s="237"/>
      <c r="E14" s="237"/>
      <c r="F14" s="237"/>
      <c r="G14" s="237"/>
      <c r="H14" s="237"/>
      <c r="I14" s="237"/>
      <c r="J14" s="238"/>
      <c r="K14" s="262" t="s">
        <v>99</v>
      </c>
      <c r="L14" s="263"/>
      <c r="M14" s="263"/>
      <c r="N14" s="263"/>
      <c r="O14" s="263"/>
      <c r="P14" s="263"/>
      <c r="Q14" s="264"/>
      <c r="R14" s="268" t="s">
        <v>100</v>
      </c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75"/>
      <c r="AQ14" s="276"/>
      <c r="AR14" s="277"/>
    </row>
    <row r="15" spans="1:44" s="99" customFormat="1" ht="15" customHeight="1">
      <c r="A15" s="239"/>
      <c r="B15" s="240"/>
      <c r="C15" s="240"/>
      <c r="D15" s="240"/>
      <c r="E15" s="240"/>
      <c r="F15" s="240"/>
      <c r="G15" s="240"/>
      <c r="H15" s="240"/>
      <c r="I15" s="240"/>
      <c r="J15" s="241"/>
      <c r="K15" s="265"/>
      <c r="L15" s="266"/>
      <c r="M15" s="266"/>
      <c r="N15" s="266"/>
      <c r="O15" s="266"/>
      <c r="P15" s="266"/>
      <c r="Q15" s="267"/>
      <c r="R15" s="268" t="s">
        <v>101</v>
      </c>
      <c r="S15" s="268"/>
      <c r="T15" s="268"/>
      <c r="U15" s="268"/>
      <c r="V15" s="268"/>
      <c r="W15" s="268"/>
      <c r="X15" s="268" t="s">
        <v>102</v>
      </c>
      <c r="Y15" s="268"/>
      <c r="Z15" s="268"/>
      <c r="AA15" s="268"/>
      <c r="AB15" s="268"/>
      <c r="AC15" s="268"/>
      <c r="AD15" s="268" t="s">
        <v>13</v>
      </c>
      <c r="AE15" s="268"/>
      <c r="AF15" s="268"/>
      <c r="AG15" s="268"/>
      <c r="AH15" s="268"/>
      <c r="AI15" s="268"/>
      <c r="AJ15" s="268" t="s">
        <v>103</v>
      </c>
      <c r="AK15" s="268"/>
      <c r="AL15" s="268"/>
      <c r="AM15" s="268"/>
      <c r="AN15" s="268"/>
      <c r="AO15" s="268"/>
      <c r="AP15" s="278"/>
      <c r="AQ15" s="279"/>
      <c r="AR15" s="280"/>
    </row>
    <row r="16" spans="1:44" s="99" customFormat="1" ht="18.7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8"/>
      <c r="K16" s="284">
        <v>17.4</v>
      </c>
      <c r="L16" s="285"/>
      <c r="M16" s="285"/>
      <c r="N16" s="285"/>
      <c r="O16" s="285"/>
      <c r="P16" s="254" t="s">
        <v>172</v>
      </c>
      <c r="Q16" s="255"/>
      <c r="R16" s="252">
        <v>11.44</v>
      </c>
      <c r="S16" s="253"/>
      <c r="T16" s="253"/>
      <c r="U16" s="253"/>
      <c r="V16" s="254" t="s">
        <v>172</v>
      </c>
      <c r="W16" s="255"/>
      <c r="X16" s="252">
        <v>0</v>
      </c>
      <c r="Y16" s="253"/>
      <c r="Z16" s="253"/>
      <c r="AA16" s="253"/>
      <c r="AB16" s="254" t="s">
        <v>172</v>
      </c>
      <c r="AC16" s="255"/>
      <c r="AD16" s="252">
        <v>3.17</v>
      </c>
      <c r="AE16" s="253"/>
      <c r="AF16" s="253"/>
      <c r="AG16" s="253"/>
      <c r="AH16" s="254" t="s">
        <v>172</v>
      </c>
      <c r="AI16" s="255"/>
      <c r="AJ16" s="252">
        <v>2.79</v>
      </c>
      <c r="AK16" s="253"/>
      <c r="AL16" s="253"/>
      <c r="AM16" s="253"/>
      <c r="AN16" s="254" t="s">
        <v>172</v>
      </c>
      <c r="AO16" s="255"/>
      <c r="AP16" s="281"/>
      <c r="AQ16" s="282"/>
      <c r="AR16" s="283"/>
    </row>
    <row r="17" spans="1:44" s="99" customFormat="1" ht="25.5" customHeight="1">
      <c r="A17" s="259"/>
      <c r="B17" s="260"/>
      <c r="C17" s="260"/>
      <c r="D17" s="260"/>
      <c r="E17" s="260"/>
      <c r="F17" s="260"/>
      <c r="G17" s="260"/>
      <c r="H17" s="260"/>
      <c r="I17" s="260"/>
      <c r="J17" s="261"/>
      <c r="K17" s="101" t="s">
        <v>173</v>
      </c>
      <c r="L17" s="102"/>
      <c r="M17" s="102"/>
      <c r="N17" s="102"/>
      <c r="O17" s="102"/>
      <c r="P17" s="103"/>
      <c r="Q17" s="104"/>
      <c r="R17" s="105"/>
      <c r="S17" s="105"/>
      <c r="T17" s="105"/>
      <c r="U17" s="105"/>
      <c r="V17" s="103"/>
      <c r="W17" s="104"/>
      <c r="X17" s="105"/>
      <c r="Y17" s="105"/>
      <c r="Z17" s="105"/>
      <c r="AA17" s="105"/>
      <c r="AB17" s="103"/>
      <c r="AC17" s="104"/>
      <c r="AD17" s="105"/>
      <c r="AE17" s="105"/>
      <c r="AF17" s="105"/>
      <c r="AG17" s="105"/>
      <c r="AH17" s="103"/>
      <c r="AI17" s="104"/>
      <c r="AJ17" s="105"/>
      <c r="AK17" s="105"/>
      <c r="AL17" s="105"/>
      <c r="AM17" s="105"/>
      <c r="AN17" s="103"/>
      <c r="AO17" s="104"/>
      <c r="AP17" s="106"/>
      <c r="AQ17" s="106"/>
      <c r="AR17" s="107"/>
    </row>
    <row r="18" spans="1:44" s="99" customFormat="1" ht="35.25" customHeight="1">
      <c r="A18" s="236" t="s">
        <v>104</v>
      </c>
      <c r="B18" s="237"/>
      <c r="C18" s="237"/>
      <c r="D18" s="237"/>
      <c r="E18" s="237"/>
      <c r="F18" s="237"/>
      <c r="G18" s="237"/>
      <c r="H18" s="237"/>
      <c r="I18" s="237"/>
      <c r="J18" s="238"/>
      <c r="K18" s="242" t="s">
        <v>203</v>
      </c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4"/>
    </row>
    <row r="19" spans="1:44" s="99" customFormat="1" ht="18" customHeight="1">
      <c r="A19" s="239"/>
      <c r="B19" s="240"/>
      <c r="C19" s="240"/>
      <c r="D19" s="240"/>
      <c r="E19" s="240"/>
      <c r="F19" s="240"/>
      <c r="G19" s="240"/>
      <c r="H19" s="240"/>
      <c r="I19" s="240"/>
      <c r="J19" s="241"/>
      <c r="K19" s="245" t="s">
        <v>204</v>
      </c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7"/>
    </row>
    <row r="20" spans="1:44" s="99" customFormat="1" ht="30" customHeight="1">
      <c r="A20" s="236" t="s">
        <v>105</v>
      </c>
      <c r="B20" s="237"/>
      <c r="C20" s="237"/>
      <c r="D20" s="237"/>
      <c r="E20" s="237"/>
      <c r="F20" s="237"/>
      <c r="G20" s="237"/>
      <c r="H20" s="237"/>
      <c r="I20" s="237"/>
      <c r="J20" s="238"/>
      <c r="K20" s="248" t="s">
        <v>174</v>
      </c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50"/>
      <c r="AP20" s="250"/>
      <c r="AQ20" s="250"/>
      <c r="AR20" s="251"/>
    </row>
    <row r="21" spans="1:44" s="99" customFormat="1" ht="47.25" customHeight="1">
      <c r="A21" s="197" t="s">
        <v>106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205" t="s">
        <v>175</v>
      </c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7"/>
      <c r="AP21" s="207"/>
      <c r="AQ21" s="207"/>
      <c r="AR21" s="208"/>
    </row>
    <row r="22" spans="1:44" s="99" customFormat="1" ht="24.75" customHeight="1">
      <c r="A22" s="202" t="s">
        <v>107</v>
      </c>
      <c r="B22" s="203"/>
      <c r="C22" s="203"/>
      <c r="D22" s="203"/>
      <c r="E22" s="203"/>
      <c r="F22" s="203"/>
      <c r="G22" s="203"/>
      <c r="H22" s="203"/>
      <c r="I22" s="203"/>
      <c r="J22" s="204"/>
      <c r="K22" s="217" t="s">
        <v>108</v>
      </c>
      <c r="L22" s="218"/>
      <c r="M22" s="218"/>
      <c r="N22" s="219"/>
      <c r="O22" s="217" t="s">
        <v>188</v>
      </c>
      <c r="P22" s="218"/>
      <c r="Q22" s="218"/>
      <c r="R22" s="218"/>
      <c r="S22" s="219"/>
      <c r="T22" s="217" t="s">
        <v>176</v>
      </c>
      <c r="U22" s="218"/>
      <c r="V22" s="218"/>
      <c r="W22" s="218"/>
      <c r="X22" s="219"/>
      <c r="Y22" s="217" t="s">
        <v>190</v>
      </c>
      <c r="Z22" s="218"/>
      <c r="AA22" s="218"/>
      <c r="AB22" s="218"/>
      <c r="AC22" s="219"/>
      <c r="AD22" s="217" t="s">
        <v>189</v>
      </c>
      <c r="AE22" s="218"/>
      <c r="AF22" s="218"/>
      <c r="AG22" s="218"/>
      <c r="AH22" s="219"/>
      <c r="AI22" s="217" t="s">
        <v>205</v>
      </c>
      <c r="AJ22" s="218"/>
      <c r="AK22" s="218"/>
      <c r="AL22" s="218"/>
      <c r="AM22" s="219"/>
      <c r="AN22" s="108"/>
      <c r="AO22" s="108"/>
      <c r="AP22" s="108"/>
      <c r="AQ22" s="108"/>
      <c r="AR22" s="109"/>
    </row>
    <row r="23" spans="1:44" s="99" customFormat="1" ht="24.7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6"/>
      <c r="K23" s="233" t="s">
        <v>177</v>
      </c>
      <c r="L23" s="234"/>
      <c r="M23" s="234"/>
      <c r="N23" s="235"/>
      <c r="O23" s="305"/>
      <c r="P23" s="306"/>
      <c r="Q23" s="306"/>
      <c r="R23" s="306"/>
      <c r="S23" s="307"/>
      <c r="T23" s="305"/>
      <c r="U23" s="306"/>
      <c r="V23" s="306"/>
      <c r="W23" s="306"/>
      <c r="X23" s="307"/>
      <c r="Y23" s="308">
        <v>11342</v>
      </c>
      <c r="Z23" s="309"/>
      <c r="AA23" s="309"/>
      <c r="AB23" s="309"/>
      <c r="AC23" s="310"/>
      <c r="AD23" s="308">
        <v>14692</v>
      </c>
      <c r="AE23" s="309"/>
      <c r="AF23" s="309"/>
      <c r="AG23" s="309"/>
      <c r="AH23" s="310"/>
      <c r="AI23" s="311">
        <v>19910</v>
      </c>
      <c r="AJ23" s="312"/>
      <c r="AK23" s="312"/>
      <c r="AL23" s="312"/>
      <c r="AM23" s="313"/>
      <c r="AN23" s="108"/>
      <c r="AO23" s="108"/>
      <c r="AP23" s="108"/>
      <c r="AQ23" s="108"/>
      <c r="AR23" s="110"/>
    </row>
    <row r="24" spans="1:44" s="99" customFormat="1" ht="24.75" customHeight="1">
      <c r="A24" s="202" t="s">
        <v>109</v>
      </c>
      <c r="B24" s="203"/>
      <c r="C24" s="203"/>
      <c r="D24" s="203"/>
      <c r="E24" s="203"/>
      <c r="F24" s="203"/>
      <c r="G24" s="203"/>
      <c r="H24" s="203"/>
      <c r="I24" s="203"/>
      <c r="J24" s="204"/>
      <c r="K24" s="217" t="s">
        <v>108</v>
      </c>
      <c r="L24" s="218"/>
      <c r="M24" s="218"/>
      <c r="N24" s="219"/>
      <c r="O24" s="217" t="str">
        <f>O22</f>
        <v>平成30年度</v>
      </c>
      <c r="P24" s="218"/>
      <c r="Q24" s="218"/>
      <c r="R24" s="218"/>
      <c r="S24" s="219"/>
      <c r="T24" s="217" t="str">
        <f>T22</f>
        <v>令和元年度</v>
      </c>
      <c r="U24" s="218"/>
      <c r="V24" s="218"/>
      <c r="W24" s="218"/>
      <c r="X24" s="219"/>
      <c r="Y24" s="217" t="str">
        <f>Y22</f>
        <v>令和2年度</v>
      </c>
      <c r="Z24" s="218"/>
      <c r="AA24" s="218"/>
      <c r="AB24" s="218"/>
      <c r="AC24" s="219"/>
      <c r="AD24" s="217" t="str">
        <f>AD22</f>
        <v>令和3年度</v>
      </c>
      <c r="AE24" s="218"/>
      <c r="AF24" s="218"/>
      <c r="AG24" s="218"/>
      <c r="AH24" s="219"/>
      <c r="AI24" s="223" t="str">
        <f>AI22</f>
        <v>令和4年度</v>
      </c>
      <c r="AJ24" s="223"/>
      <c r="AK24" s="223"/>
      <c r="AL24" s="223"/>
      <c r="AM24" s="223"/>
      <c r="AN24" s="111"/>
      <c r="AO24" s="112"/>
      <c r="AP24" s="112"/>
      <c r="AQ24" s="112"/>
      <c r="AR24" s="113"/>
    </row>
    <row r="25" spans="1:44" s="99" customFormat="1" ht="24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6"/>
      <c r="K25" s="224" t="s">
        <v>178</v>
      </c>
      <c r="L25" s="225"/>
      <c r="M25" s="225"/>
      <c r="N25" s="226"/>
      <c r="O25" s="227"/>
      <c r="P25" s="228"/>
      <c r="Q25" s="228"/>
      <c r="R25" s="228"/>
      <c r="S25" s="229"/>
      <c r="T25" s="227"/>
      <c r="U25" s="228"/>
      <c r="V25" s="228"/>
      <c r="W25" s="228"/>
      <c r="X25" s="229"/>
      <c r="Y25" s="230">
        <v>0.418</v>
      </c>
      <c r="Z25" s="231"/>
      <c r="AA25" s="231"/>
      <c r="AB25" s="231"/>
      <c r="AC25" s="232"/>
      <c r="AD25" s="230">
        <v>0.402</v>
      </c>
      <c r="AE25" s="231"/>
      <c r="AF25" s="231"/>
      <c r="AG25" s="231"/>
      <c r="AH25" s="232"/>
      <c r="AI25" s="230">
        <v>0.534</v>
      </c>
      <c r="AJ25" s="231"/>
      <c r="AK25" s="231"/>
      <c r="AL25" s="231"/>
      <c r="AM25" s="232"/>
      <c r="AN25" s="111"/>
      <c r="AO25" s="112"/>
      <c r="AP25" s="112"/>
      <c r="AQ25" s="112"/>
      <c r="AR25" s="113"/>
    </row>
    <row r="26" spans="1:44" s="99" customFormat="1" ht="19.5" customHeight="1">
      <c r="A26" s="214"/>
      <c r="B26" s="215"/>
      <c r="C26" s="215"/>
      <c r="D26" s="215"/>
      <c r="E26" s="215"/>
      <c r="F26" s="215"/>
      <c r="G26" s="215"/>
      <c r="H26" s="215"/>
      <c r="I26" s="215"/>
      <c r="J26" s="216"/>
      <c r="K26" s="220" t="s">
        <v>179</v>
      </c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2"/>
    </row>
    <row r="27" spans="1:44" s="99" customFormat="1" ht="9.75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</row>
    <row r="28" spans="1:44" s="99" customFormat="1" ht="22.5" customHeight="1">
      <c r="A28" s="212" t="s">
        <v>212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</row>
    <row r="29" spans="1:44" s="99" customFormat="1" ht="39" customHeight="1">
      <c r="A29" s="197" t="s">
        <v>110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8" t="s">
        <v>180</v>
      </c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200"/>
      <c r="AP29" s="200"/>
      <c r="AQ29" s="200"/>
      <c r="AR29" s="201"/>
    </row>
    <row r="30" spans="1:44" s="99" customFormat="1" ht="27" customHeight="1">
      <c r="A30" s="202" t="s">
        <v>111</v>
      </c>
      <c r="B30" s="203"/>
      <c r="C30" s="203"/>
      <c r="D30" s="203"/>
      <c r="E30" s="203"/>
      <c r="F30" s="203"/>
      <c r="G30" s="203"/>
      <c r="H30" s="203"/>
      <c r="I30" s="203"/>
      <c r="J30" s="204"/>
      <c r="K30" s="205" t="s">
        <v>181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7"/>
      <c r="AP30" s="207"/>
      <c r="AQ30" s="207"/>
      <c r="AR30" s="208"/>
    </row>
    <row r="31" spans="1:44" s="99" customFormat="1" ht="186" customHeight="1">
      <c r="A31" s="209" t="s">
        <v>112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10" t="s">
        <v>182</v>
      </c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</row>
    <row r="32" spans="1:44" s="99" customFormat="1" ht="30" customHeight="1">
      <c r="A32" s="193" t="s">
        <v>113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4" t="s">
        <v>183</v>
      </c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6"/>
    </row>
  </sheetData>
  <sheetProtection/>
  <mergeCells count="87">
    <mergeCell ref="O23:S23"/>
    <mergeCell ref="T23:X23"/>
    <mergeCell ref="Y23:AC23"/>
    <mergeCell ref="AD23:AH23"/>
    <mergeCell ref="AI23:AM23"/>
    <mergeCell ref="A1:AR1"/>
    <mergeCell ref="A2:AR2"/>
    <mergeCell ref="A3:E3"/>
    <mergeCell ref="F3:R3"/>
    <mergeCell ref="A4:AR4"/>
    <mergeCell ref="A5:AR5"/>
    <mergeCell ref="A6:J6"/>
    <mergeCell ref="K6:T6"/>
    <mergeCell ref="U6:AR6"/>
    <mergeCell ref="S3:Y3"/>
    <mergeCell ref="Z3:AR3"/>
    <mergeCell ref="K12:AR12"/>
    <mergeCell ref="A7:J7"/>
    <mergeCell ref="K7:AR7"/>
    <mergeCell ref="A8:J8"/>
    <mergeCell ref="K8:AR8"/>
    <mergeCell ref="A9:J9"/>
    <mergeCell ref="K9:AR9"/>
    <mergeCell ref="AD15:AI15"/>
    <mergeCell ref="AJ15:AO15"/>
    <mergeCell ref="K16:O16"/>
    <mergeCell ref="P16:Q16"/>
    <mergeCell ref="AB16:AC16"/>
    <mergeCell ref="A10:J10"/>
    <mergeCell ref="K10:AR10"/>
    <mergeCell ref="A11:J11"/>
    <mergeCell ref="K11:AR11"/>
    <mergeCell ref="A12:J12"/>
    <mergeCell ref="A14:J17"/>
    <mergeCell ref="K14:Q15"/>
    <mergeCell ref="R14:AO14"/>
    <mergeCell ref="AJ16:AM16"/>
    <mergeCell ref="AN16:AO16"/>
    <mergeCell ref="A13:J13"/>
    <mergeCell ref="K13:AR13"/>
    <mergeCell ref="AP14:AR16"/>
    <mergeCell ref="R15:W15"/>
    <mergeCell ref="X15:AC15"/>
    <mergeCell ref="A18:J19"/>
    <mergeCell ref="K18:AR18"/>
    <mergeCell ref="K19:AR19"/>
    <mergeCell ref="A20:J20"/>
    <mergeCell ref="K20:AR20"/>
    <mergeCell ref="R16:U16"/>
    <mergeCell ref="V16:W16"/>
    <mergeCell ref="X16:AA16"/>
    <mergeCell ref="AD16:AG16"/>
    <mergeCell ref="AH16:AI16"/>
    <mergeCell ref="A21:J21"/>
    <mergeCell ref="K21:AR21"/>
    <mergeCell ref="A22:J23"/>
    <mergeCell ref="K22:N22"/>
    <mergeCell ref="O22:S22"/>
    <mergeCell ref="T22:X22"/>
    <mergeCell ref="Y22:AC22"/>
    <mergeCell ref="AD22:AH22"/>
    <mergeCell ref="AI22:AM22"/>
    <mergeCell ref="K23:N23"/>
    <mergeCell ref="K25:N25"/>
    <mergeCell ref="O25:S25"/>
    <mergeCell ref="T25:X25"/>
    <mergeCell ref="Y25:AC25"/>
    <mergeCell ref="AD25:AH25"/>
    <mergeCell ref="AI25:AM25"/>
    <mergeCell ref="A27:AR27"/>
    <mergeCell ref="A28:AR28"/>
    <mergeCell ref="A24:J26"/>
    <mergeCell ref="K24:N24"/>
    <mergeCell ref="O24:S24"/>
    <mergeCell ref="T24:X24"/>
    <mergeCell ref="Y24:AC24"/>
    <mergeCell ref="AD24:AH24"/>
    <mergeCell ref="K26:AR26"/>
    <mergeCell ref="AI24:AM24"/>
    <mergeCell ref="A32:J32"/>
    <mergeCell ref="K32:AR32"/>
    <mergeCell ref="A29:J29"/>
    <mergeCell ref="K29:AR29"/>
    <mergeCell ref="A30:J30"/>
    <mergeCell ref="K30:AR30"/>
    <mergeCell ref="A31:J31"/>
    <mergeCell ref="K31:AR31"/>
  </mergeCells>
  <conditionalFormatting sqref="Z3">
    <cfRule type="expression" priority="1" dxfId="0" stopIfTrue="1">
      <formula>"数式"</formula>
    </cfRule>
  </conditionalFormatting>
  <hyperlinks>
    <hyperlink ref="F3:R3" r:id="rId1" display="大阪府立福祉情報コミュニケーションセンター"/>
    <hyperlink ref="K6:T6" r:id="rId2" display="大阪府社会福祉施設設置条例"/>
    <hyperlink ref="U6:AR6" r:id="rId3" display="大阪府立福祉情報コミュニケーションセンター管理規則"/>
    <hyperlink ref="K29:AR29" r:id="rId4" display="http://osakacommunication.com/01/wp-content/uploads/2020/09/genmen2.pdf"/>
    <hyperlink ref="K32:AR32" r:id="rId5" display="導入済み：令和２年６月１５日より（利用料金の詳細はこちら)"/>
    <hyperlink ref="Z3:AR3" r:id="rId6" display="https://www.pref.osaka.lg.jp/jiritsushien/"/>
  </hyperlinks>
  <printOptions horizontalCentered="1"/>
  <pageMargins left="0.5905511811023623" right="0.5905511811023623" top="0.5905511811023623" bottom="0.1968503937007874" header="0.5118110236220472" footer="0.1968503937007874"/>
  <pageSetup cellComments="asDisplayed" horizontalDpi="300" verticalDpi="300" orientation="portrait" paperSize="9" scale="70" r:id="rId8"/>
  <headerFooter alignWithMargins="0">
    <oddHeader>&amp;R福祉情報コミュニケーションセンター</oddHeader>
  </headerFooter>
  <rowBreaks count="1" manualBreakCount="1">
    <brk id="27" max="4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I125" sqref="I1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7" width="17.140625" style="16" customWidth="1"/>
    <col min="8" max="9" width="17.140625" style="17" customWidth="1"/>
  </cols>
  <sheetData>
    <row r="1" ht="18.75">
      <c r="A1" s="12" t="s">
        <v>137</v>
      </c>
    </row>
    <row r="2" spans="1:9" ht="11.25" customHeight="1">
      <c r="A2" s="97" t="s">
        <v>162</v>
      </c>
      <c r="B2" s="84"/>
      <c r="C2" s="84"/>
      <c r="D2" s="84"/>
      <c r="E2" s="84"/>
      <c r="F2" s="84"/>
      <c r="G2" s="84"/>
      <c r="H2" s="84"/>
      <c r="I2" s="19"/>
    </row>
    <row r="3" spans="1:9" ht="18" customHeight="1">
      <c r="A3" s="439" t="s">
        <v>126</v>
      </c>
      <c r="B3" s="439"/>
      <c r="C3" s="439"/>
      <c r="D3" s="439"/>
      <c r="E3" s="18"/>
      <c r="F3" s="18"/>
      <c r="G3" s="18"/>
      <c r="H3" s="19"/>
      <c r="I3" s="141" t="s">
        <v>202</v>
      </c>
    </row>
    <row r="4" spans="1:9" ht="16.5" customHeight="1">
      <c r="A4" s="389" t="s">
        <v>0</v>
      </c>
      <c r="B4" s="390"/>
      <c r="C4" s="390"/>
      <c r="D4" s="391"/>
      <c r="E4" s="27" t="s">
        <v>145</v>
      </c>
      <c r="F4" s="27" t="s">
        <v>146</v>
      </c>
      <c r="G4" s="28" t="s">
        <v>147</v>
      </c>
      <c r="H4" s="28" t="s">
        <v>148</v>
      </c>
      <c r="I4" s="152" t="s">
        <v>206</v>
      </c>
    </row>
    <row r="5" spans="1:9" ht="16.5" customHeight="1">
      <c r="A5" s="444" t="s">
        <v>1</v>
      </c>
      <c r="B5" s="327" t="s">
        <v>2</v>
      </c>
      <c r="C5" s="412"/>
      <c r="D5" s="328"/>
      <c r="E5" s="114"/>
      <c r="F5" s="98">
        <v>0</v>
      </c>
      <c r="G5" s="98">
        <v>0</v>
      </c>
      <c r="H5" s="173">
        <v>0</v>
      </c>
      <c r="I5" s="153">
        <v>0</v>
      </c>
    </row>
    <row r="6" spans="1:9" ht="16.5" customHeight="1">
      <c r="A6" s="445"/>
      <c r="B6" s="327" t="s">
        <v>3</v>
      </c>
      <c r="C6" s="412"/>
      <c r="D6" s="328"/>
      <c r="E6" s="114"/>
      <c r="F6" s="98">
        <v>0</v>
      </c>
      <c r="G6" s="98">
        <v>0</v>
      </c>
      <c r="H6" s="173">
        <v>0</v>
      </c>
      <c r="I6" s="153">
        <v>0</v>
      </c>
    </row>
    <row r="7" spans="1:9" ht="16.5" customHeight="1">
      <c r="A7" s="445"/>
      <c r="B7" s="327" t="s">
        <v>4</v>
      </c>
      <c r="C7" s="412"/>
      <c r="D7" s="328"/>
      <c r="E7" s="114"/>
      <c r="F7" s="98">
        <v>0</v>
      </c>
      <c r="G7" s="98">
        <v>0</v>
      </c>
      <c r="H7" s="173">
        <v>0</v>
      </c>
      <c r="I7" s="153">
        <v>0</v>
      </c>
    </row>
    <row r="8" spans="1:9" ht="16.5" customHeight="1" thickBot="1">
      <c r="A8" s="445"/>
      <c r="B8" s="413" t="s">
        <v>5</v>
      </c>
      <c r="C8" s="414"/>
      <c r="D8" s="415"/>
      <c r="E8" s="115"/>
      <c r="F8" s="44">
        <v>81934</v>
      </c>
      <c r="G8" s="44">
        <v>103120</v>
      </c>
      <c r="H8" s="174">
        <v>103120</v>
      </c>
      <c r="I8" s="154">
        <v>103120</v>
      </c>
    </row>
    <row r="9" spans="1:9" ht="16.5" customHeight="1" thickBot="1">
      <c r="A9" s="446"/>
      <c r="B9" s="416" t="s">
        <v>6</v>
      </c>
      <c r="C9" s="417"/>
      <c r="D9" s="417"/>
      <c r="E9" s="116"/>
      <c r="F9" s="85">
        <f>SUM(F5:F8)</f>
        <v>81934</v>
      </c>
      <c r="G9" s="85">
        <f>SUM(G5:G8)</f>
        <v>103120</v>
      </c>
      <c r="H9" s="175">
        <f>SUM(H5:H8)</f>
        <v>103120</v>
      </c>
      <c r="I9" s="155">
        <f>SUM(I5:I8)</f>
        <v>103120</v>
      </c>
    </row>
    <row r="10" spans="1:9" ht="16.5" customHeight="1">
      <c r="A10" s="447" t="s">
        <v>7</v>
      </c>
      <c r="B10" s="442" t="s">
        <v>79</v>
      </c>
      <c r="C10" s="442"/>
      <c r="D10" s="77" t="s">
        <v>8</v>
      </c>
      <c r="E10" s="117"/>
      <c r="F10" s="48">
        <v>309419</v>
      </c>
      <c r="G10" s="48">
        <v>389444</v>
      </c>
      <c r="H10" s="176">
        <v>389444</v>
      </c>
      <c r="I10" s="134">
        <v>389444</v>
      </c>
    </row>
    <row r="11" spans="1:9" ht="16.5" customHeight="1">
      <c r="A11" s="448"/>
      <c r="B11" s="443"/>
      <c r="C11" s="443"/>
      <c r="D11" s="65" t="s">
        <v>9</v>
      </c>
      <c r="E11" s="114"/>
      <c r="F11" s="98">
        <v>1271</v>
      </c>
      <c r="G11" s="98">
        <v>1600</v>
      </c>
      <c r="H11" s="177">
        <v>1600</v>
      </c>
      <c r="I11" s="135">
        <v>1600</v>
      </c>
    </row>
    <row r="12" spans="1:9" ht="16.5" customHeight="1">
      <c r="A12" s="448"/>
      <c r="B12" s="443"/>
      <c r="C12" s="443"/>
      <c r="D12" s="65" t="s">
        <v>10</v>
      </c>
      <c r="E12" s="118"/>
      <c r="F12" s="61">
        <f>SUM(F10:F11)</f>
        <v>310690</v>
      </c>
      <c r="G12" s="61">
        <f>SUM(G10:G11)</f>
        <v>391044</v>
      </c>
      <c r="H12" s="178">
        <f>SUM(H10:H11)</f>
        <v>391044</v>
      </c>
      <c r="I12" s="136">
        <f>SUM(I10:I11)</f>
        <v>391044</v>
      </c>
    </row>
    <row r="13" spans="1:9" ht="16.5" customHeight="1">
      <c r="A13" s="448"/>
      <c r="B13" s="449" t="s">
        <v>201</v>
      </c>
      <c r="C13" s="449"/>
      <c r="D13" s="65" t="s">
        <v>9</v>
      </c>
      <c r="E13" s="114"/>
      <c r="F13" s="98">
        <v>0</v>
      </c>
      <c r="G13" s="98">
        <v>0</v>
      </c>
      <c r="H13" s="177">
        <v>0</v>
      </c>
      <c r="I13" s="135">
        <v>0</v>
      </c>
    </row>
    <row r="14" spans="1:9" ht="16.5" customHeight="1" thickBot="1">
      <c r="A14" s="448"/>
      <c r="B14" s="450" t="s">
        <v>12</v>
      </c>
      <c r="C14" s="450"/>
      <c r="D14" s="66" t="s">
        <v>13</v>
      </c>
      <c r="E14" s="115"/>
      <c r="F14" s="44">
        <v>8364</v>
      </c>
      <c r="G14" s="44">
        <v>10349</v>
      </c>
      <c r="H14" s="179">
        <v>10349</v>
      </c>
      <c r="I14" s="137">
        <v>10430</v>
      </c>
    </row>
    <row r="15" spans="1:9" ht="16.5" customHeight="1" thickBot="1">
      <c r="A15" s="445"/>
      <c r="B15" s="451" t="s">
        <v>6</v>
      </c>
      <c r="C15" s="452"/>
      <c r="D15" s="452"/>
      <c r="E15" s="119"/>
      <c r="F15" s="86">
        <f>F12+F13+F14</f>
        <v>319054</v>
      </c>
      <c r="G15" s="86">
        <f>G12+G13+G14</f>
        <v>401393</v>
      </c>
      <c r="H15" s="180">
        <f>H12+H13+H14</f>
        <v>401393</v>
      </c>
      <c r="I15" s="156">
        <f>I12+I13+I14</f>
        <v>401474</v>
      </c>
    </row>
    <row r="16" spans="1:9" ht="16.5" customHeight="1" thickBot="1">
      <c r="A16" s="418" t="s">
        <v>14</v>
      </c>
      <c r="B16" s="419"/>
      <c r="C16" s="419"/>
      <c r="D16" s="419"/>
      <c r="E16" s="116"/>
      <c r="F16" s="85">
        <f>F15-F9</f>
        <v>237120</v>
      </c>
      <c r="G16" s="85">
        <f>G15-G9</f>
        <v>298273</v>
      </c>
      <c r="H16" s="175">
        <f>H15-H9</f>
        <v>298273</v>
      </c>
      <c r="I16" s="155">
        <f>I15-I9</f>
        <v>298354</v>
      </c>
    </row>
    <row r="17" spans="1:9" ht="8.25" customHeight="1">
      <c r="A17" s="6"/>
      <c r="B17" s="6"/>
      <c r="C17" s="6"/>
      <c r="D17" s="6"/>
      <c r="E17" s="45"/>
      <c r="F17" s="45"/>
      <c r="G17" s="45"/>
      <c r="H17" s="94"/>
      <c r="I17" s="151"/>
    </row>
    <row r="18" spans="1:9" ht="16.5" customHeight="1">
      <c r="A18" s="420" t="s">
        <v>15</v>
      </c>
      <c r="B18" s="421"/>
      <c r="C18" s="421"/>
      <c r="D18" s="422"/>
      <c r="E18" s="114"/>
      <c r="F18" s="98">
        <v>0</v>
      </c>
      <c r="G18" s="98">
        <v>0</v>
      </c>
      <c r="H18" s="98">
        <v>0</v>
      </c>
      <c r="I18" s="153">
        <v>0</v>
      </c>
    </row>
    <row r="19" spans="1:9" ht="8.25" customHeight="1">
      <c r="A19" s="6"/>
      <c r="B19" s="6"/>
      <c r="C19" s="6"/>
      <c r="D19" s="6"/>
      <c r="I19" s="95"/>
    </row>
    <row r="20" spans="1:9" ht="18" customHeight="1">
      <c r="A20" s="432" t="s">
        <v>16</v>
      </c>
      <c r="B20" s="433"/>
      <c r="C20" s="433"/>
      <c r="D20" s="433"/>
      <c r="E20" s="433"/>
      <c r="F20" s="433"/>
      <c r="G20" s="433"/>
      <c r="H20" s="433"/>
      <c r="I20" s="434"/>
    </row>
    <row r="21" spans="1:9" ht="51" customHeight="1">
      <c r="A21" s="429" t="s">
        <v>165</v>
      </c>
      <c r="B21" s="430"/>
      <c r="C21" s="430"/>
      <c r="D21" s="430"/>
      <c r="E21" s="430"/>
      <c r="F21" s="430"/>
      <c r="G21" s="430"/>
      <c r="H21" s="430"/>
      <c r="I21" s="431"/>
    </row>
    <row r="22" ht="6" customHeight="1"/>
    <row r="23" ht="18">
      <c r="A23" s="1" t="s">
        <v>17</v>
      </c>
    </row>
    <row r="24" spans="1:9" ht="18" customHeight="1">
      <c r="A24" s="440" t="s">
        <v>18</v>
      </c>
      <c r="B24" s="440"/>
      <c r="C24" s="440"/>
      <c r="H24" s="71"/>
      <c r="I24" s="72"/>
    </row>
    <row r="25" spans="1:9" ht="18" customHeight="1">
      <c r="A25" s="426" t="s">
        <v>127</v>
      </c>
      <c r="B25" s="427"/>
      <c r="C25" s="427"/>
      <c r="D25" s="428"/>
      <c r="E25" s="18"/>
      <c r="F25" s="18"/>
      <c r="G25" s="18"/>
      <c r="H25" s="70"/>
      <c r="I25" s="141" t="s">
        <v>202</v>
      </c>
    </row>
    <row r="26" spans="1:9" ht="16.5" customHeight="1">
      <c r="A26" s="423" t="s">
        <v>0</v>
      </c>
      <c r="B26" s="424"/>
      <c r="C26" s="424"/>
      <c r="D26" s="425"/>
      <c r="E26" s="27" t="s">
        <v>191</v>
      </c>
      <c r="F26" s="27" t="s">
        <v>192</v>
      </c>
      <c r="G26" s="28" t="s">
        <v>193</v>
      </c>
      <c r="H26" s="28" t="s">
        <v>194</v>
      </c>
      <c r="I26" s="28" t="s">
        <v>207</v>
      </c>
    </row>
    <row r="27" spans="1:9" ht="16.5" customHeight="1">
      <c r="A27" s="385" t="s">
        <v>124</v>
      </c>
      <c r="B27" s="409" t="s">
        <v>19</v>
      </c>
      <c r="C27" s="410"/>
      <c r="D27" s="411"/>
      <c r="E27" s="118"/>
      <c r="F27" s="73"/>
      <c r="G27" s="62">
        <f>SUM(G28:G32)</f>
        <v>0</v>
      </c>
      <c r="H27" s="142">
        <f>SUM(H28:H32)</f>
        <v>0</v>
      </c>
      <c r="I27" s="142">
        <f>SUM(I28:I32)</f>
        <v>0</v>
      </c>
    </row>
    <row r="28" spans="1:9" ht="16.5" customHeight="1">
      <c r="A28" s="386"/>
      <c r="B28" s="30"/>
      <c r="C28" s="398" t="s">
        <v>20</v>
      </c>
      <c r="D28" s="399"/>
      <c r="E28" s="114"/>
      <c r="F28" s="74"/>
      <c r="G28" s="46">
        <v>0</v>
      </c>
      <c r="H28" s="46">
        <v>0</v>
      </c>
      <c r="I28" s="46">
        <v>0</v>
      </c>
    </row>
    <row r="29" spans="1:9" ht="16.5" customHeight="1">
      <c r="A29" s="386"/>
      <c r="B29" s="30"/>
      <c r="C29" s="398" t="s">
        <v>21</v>
      </c>
      <c r="D29" s="399"/>
      <c r="E29" s="114"/>
      <c r="F29" s="74"/>
      <c r="G29" s="46">
        <v>0</v>
      </c>
      <c r="H29" s="46">
        <v>0</v>
      </c>
      <c r="I29" s="46">
        <v>0</v>
      </c>
    </row>
    <row r="30" spans="1:9" ht="16.5" customHeight="1">
      <c r="A30" s="386"/>
      <c r="B30" s="30"/>
      <c r="C30" s="398" t="s">
        <v>22</v>
      </c>
      <c r="D30" s="399"/>
      <c r="E30" s="114"/>
      <c r="F30" s="74"/>
      <c r="G30" s="46">
        <v>0</v>
      </c>
      <c r="H30" s="46">
        <v>0</v>
      </c>
      <c r="I30" s="46">
        <v>0</v>
      </c>
    </row>
    <row r="31" spans="1:9" ht="16.5" customHeight="1">
      <c r="A31" s="386"/>
      <c r="B31" s="30"/>
      <c r="C31" s="398" t="s">
        <v>23</v>
      </c>
      <c r="D31" s="399"/>
      <c r="E31" s="114"/>
      <c r="F31" s="74"/>
      <c r="G31" s="46">
        <v>0</v>
      </c>
      <c r="H31" s="46">
        <v>0</v>
      </c>
      <c r="I31" s="46">
        <v>0</v>
      </c>
    </row>
    <row r="32" spans="1:9" ht="16.5" customHeight="1">
      <c r="A32" s="386"/>
      <c r="B32" s="31"/>
      <c r="C32" s="398" t="s">
        <v>24</v>
      </c>
      <c r="D32" s="399"/>
      <c r="E32" s="114"/>
      <c r="F32" s="74"/>
      <c r="G32" s="46">
        <v>0</v>
      </c>
      <c r="H32" s="46">
        <v>0</v>
      </c>
      <c r="I32" s="46">
        <v>0</v>
      </c>
    </row>
    <row r="33" spans="1:9" ht="16.5" customHeight="1">
      <c r="A33" s="386"/>
      <c r="B33" s="409" t="s">
        <v>25</v>
      </c>
      <c r="C33" s="410"/>
      <c r="D33" s="411"/>
      <c r="E33" s="118"/>
      <c r="F33" s="73"/>
      <c r="G33" s="62">
        <f>SUM(G34:G43)</f>
        <v>1577255357</v>
      </c>
      <c r="H33" s="142">
        <f>SUM(H34:H43)</f>
        <v>1515738449</v>
      </c>
      <c r="I33" s="142">
        <f>SUM(I34:I43)</f>
        <v>1454221541</v>
      </c>
    </row>
    <row r="34" spans="1:9" ht="16.5" customHeight="1">
      <c r="A34" s="386"/>
      <c r="B34" s="32"/>
      <c r="C34" s="398" t="s">
        <v>27</v>
      </c>
      <c r="D34" s="399"/>
      <c r="E34" s="114"/>
      <c r="F34" s="74"/>
      <c r="G34" s="46">
        <v>96142000</v>
      </c>
      <c r="H34" s="143">
        <v>96142000</v>
      </c>
      <c r="I34" s="143">
        <v>96142000</v>
      </c>
    </row>
    <row r="35" spans="1:9" ht="16.5" customHeight="1">
      <c r="A35" s="386"/>
      <c r="B35" s="32"/>
      <c r="C35" s="398" t="s">
        <v>28</v>
      </c>
      <c r="D35" s="399"/>
      <c r="E35" s="114"/>
      <c r="F35" s="74"/>
      <c r="G35" s="46">
        <v>1420177329</v>
      </c>
      <c r="H35" s="143">
        <v>1363810833</v>
      </c>
      <c r="I35" s="143">
        <v>1307444337</v>
      </c>
    </row>
    <row r="36" spans="1:9" ht="16.5" customHeight="1">
      <c r="A36" s="386"/>
      <c r="B36" s="32"/>
      <c r="C36" s="398" t="s">
        <v>29</v>
      </c>
      <c r="D36" s="399"/>
      <c r="E36" s="114"/>
      <c r="F36" s="74"/>
      <c r="G36" s="46">
        <v>60936028</v>
      </c>
      <c r="H36" s="143">
        <v>55785616</v>
      </c>
      <c r="I36" s="143">
        <v>50635204</v>
      </c>
    </row>
    <row r="37" spans="1:9" ht="16.5" customHeight="1">
      <c r="A37" s="386"/>
      <c r="B37" s="32"/>
      <c r="C37" s="398" t="s">
        <v>30</v>
      </c>
      <c r="D37" s="399"/>
      <c r="E37" s="114"/>
      <c r="F37" s="74"/>
      <c r="G37" s="46">
        <v>0</v>
      </c>
      <c r="H37" s="46">
        <v>0</v>
      </c>
      <c r="I37" s="46">
        <v>0</v>
      </c>
    </row>
    <row r="38" spans="1:9" ht="16.5" customHeight="1">
      <c r="A38" s="386"/>
      <c r="B38" s="32"/>
      <c r="C38" s="398" t="s">
        <v>31</v>
      </c>
      <c r="D38" s="399"/>
      <c r="E38" s="114"/>
      <c r="F38" s="74"/>
      <c r="G38" s="46">
        <v>0</v>
      </c>
      <c r="H38" s="46">
        <v>0</v>
      </c>
      <c r="I38" s="46">
        <v>0</v>
      </c>
    </row>
    <row r="39" spans="1:9" ht="16.5" customHeight="1">
      <c r="A39" s="386"/>
      <c r="B39" s="32"/>
      <c r="C39" s="398" t="s">
        <v>32</v>
      </c>
      <c r="D39" s="399"/>
      <c r="E39" s="114"/>
      <c r="F39" s="74"/>
      <c r="G39" s="46">
        <v>0</v>
      </c>
      <c r="H39" s="46">
        <v>0</v>
      </c>
      <c r="I39" s="46">
        <v>0</v>
      </c>
    </row>
    <row r="40" spans="1:9" ht="16.5" customHeight="1">
      <c r="A40" s="386"/>
      <c r="B40" s="32"/>
      <c r="C40" s="398" t="s">
        <v>33</v>
      </c>
      <c r="D40" s="399"/>
      <c r="E40" s="114"/>
      <c r="F40" s="74"/>
      <c r="G40" s="46">
        <v>0</v>
      </c>
      <c r="H40" s="46">
        <v>0</v>
      </c>
      <c r="I40" s="46">
        <v>0</v>
      </c>
    </row>
    <row r="41" spans="1:9" ht="16.5" customHeight="1">
      <c r="A41" s="386"/>
      <c r="B41" s="32"/>
      <c r="C41" s="398" t="s">
        <v>34</v>
      </c>
      <c r="D41" s="399"/>
      <c r="E41" s="114"/>
      <c r="F41" s="74"/>
      <c r="G41" s="46">
        <v>0</v>
      </c>
      <c r="H41" s="46">
        <v>0</v>
      </c>
      <c r="I41" s="46">
        <v>0</v>
      </c>
    </row>
    <row r="42" spans="1:9" ht="16.5" customHeight="1">
      <c r="A42" s="386"/>
      <c r="B42" s="32"/>
      <c r="C42" s="398" t="s">
        <v>35</v>
      </c>
      <c r="D42" s="399"/>
      <c r="E42" s="114"/>
      <c r="F42" s="74"/>
      <c r="G42" s="46">
        <v>0</v>
      </c>
      <c r="H42" s="46">
        <v>0</v>
      </c>
      <c r="I42" s="46">
        <v>0</v>
      </c>
    </row>
    <row r="43" spans="1:9" ht="16.5" customHeight="1" thickBot="1">
      <c r="A43" s="386"/>
      <c r="B43" s="32"/>
      <c r="C43" s="400" t="s">
        <v>36</v>
      </c>
      <c r="D43" s="401"/>
      <c r="E43" s="115"/>
      <c r="F43" s="75"/>
      <c r="G43" s="47">
        <v>0</v>
      </c>
      <c r="H43" s="47">
        <v>0</v>
      </c>
      <c r="I43" s="47">
        <v>0</v>
      </c>
    </row>
    <row r="44" spans="1:9" ht="16.5" customHeight="1" thickBot="1">
      <c r="A44" s="388"/>
      <c r="B44" s="402" t="s">
        <v>37</v>
      </c>
      <c r="C44" s="403"/>
      <c r="D44" s="403"/>
      <c r="E44" s="116"/>
      <c r="F44" s="120"/>
      <c r="G44" s="87">
        <f>G27+G33</f>
        <v>1577255357</v>
      </c>
      <c r="H44" s="160">
        <f>H27+H33</f>
        <v>1515738449</v>
      </c>
      <c r="I44" s="145">
        <f>I27+I33</f>
        <v>1454221541</v>
      </c>
    </row>
    <row r="45" spans="1:9" ht="16.5" customHeight="1">
      <c r="A45" s="385" t="s">
        <v>125</v>
      </c>
      <c r="B45" s="406" t="s">
        <v>38</v>
      </c>
      <c r="C45" s="407"/>
      <c r="D45" s="408"/>
      <c r="E45" s="121"/>
      <c r="F45" s="76"/>
      <c r="G45" s="63">
        <f>SUM(G46:G49)</f>
        <v>1683541</v>
      </c>
      <c r="H45" s="161">
        <f>SUM(H46:H49)</f>
        <v>1608898</v>
      </c>
      <c r="I45" s="186">
        <f>SUM(I46:I49)</f>
        <v>1624472</v>
      </c>
    </row>
    <row r="46" spans="1:9" ht="16.5" customHeight="1">
      <c r="A46" s="386"/>
      <c r="B46" s="32"/>
      <c r="C46" s="398" t="s">
        <v>39</v>
      </c>
      <c r="D46" s="399"/>
      <c r="E46" s="114"/>
      <c r="F46" s="74"/>
      <c r="G46" s="46">
        <v>0</v>
      </c>
      <c r="H46" s="167">
        <v>0</v>
      </c>
      <c r="I46" s="46">
        <v>0</v>
      </c>
    </row>
    <row r="47" spans="1:9" ht="16.5" customHeight="1">
      <c r="A47" s="386"/>
      <c r="B47" s="32"/>
      <c r="C47" s="398" t="s">
        <v>40</v>
      </c>
      <c r="D47" s="399"/>
      <c r="E47" s="114"/>
      <c r="F47" s="74"/>
      <c r="G47" s="46">
        <v>1683541</v>
      </c>
      <c r="H47" s="158">
        <v>1608898</v>
      </c>
      <c r="I47" s="143">
        <v>1624472</v>
      </c>
    </row>
    <row r="48" spans="1:9" ht="16.5" customHeight="1">
      <c r="A48" s="386"/>
      <c r="B48" s="32"/>
      <c r="C48" s="398" t="s">
        <v>41</v>
      </c>
      <c r="D48" s="399"/>
      <c r="E48" s="114"/>
      <c r="F48" s="74"/>
      <c r="G48" s="46">
        <v>0</v>
      </c>
      <c r="H48" s="167">
        <v>0</v>
      </c>
      <c r="I48" s="46">
        <v>0</v>
      </c>
    </row>
    <row r="49" spans="1:9" ht="16.5" customHeight="1">
      <c r="A49" s="386"/>
      <c r="B49" s="32"/>
      <c r="C49" s="398" t="s">
        <v>42</v>
      </c>
      <c r="D49" s="399"/>
      <c r="E49" s="114"/>
      <c r="F49" s="74"/>
      <c r="G49" s="46">
        <v>0</v>
      </c>
      <c r="H49" s="167">
        <v>0</v>
      </c>
      <c r="I49" s="46">
        <v>0</v>
      </c>
    </row>
    <row r="50" spans="1:9" ht="16.5" customHeight="1">
      <c r="A50" s="386"/>
      <c r="B50" s="409" t="s">
        <v>43</v>
      </c>
      <c r="C50" s="410"/>
      <c r="D50" s="411"/>
      <c r="E50" s="118"/>
      <c r="F50" s="73"/>
      <c r="G50" s="62">
        <f>SUM(G51:G53)</f>
        <v>18917234</v>
      </c>
      <c r="H50" s="157">
        <f>SUM(H51:H53)</f>
        <v>17737636</v>
      </c>
      <c r="I50" s="142">
        <f>SUM(I51:I53)</f>
        <v>16793950</v>
      </c>
    </row>
    <row r="51" spans="1:9" ht="16.5" customHeight="1">
      <c r="A51" s="386"/>
      <c r="B51" s="32"/>
      <c r="C51" s="398" t="s">
        <v>39</v>
      </c>
      <c r="D51" s="399"/>
      <c r="E51" s="114"/>
      <c r="F51" s="74"/>
      <c r="G51" s="46">
        <v>0</v>
      </c>
      <c r="H51" s="167">
        <v>0</v>
      </c>
      <c r="I51" s="46">
        <v>0</v>
      </c>
    </row>
    <row r="52" spans="1:9" ht="16.5" customHeight="1">
      <c r="A52" s="386"/>
      <c r="B52" s="32"/>
      <c r="C52" s="398" t="s">
        <v>44</v>
      </c>
      <c r="D52" s="399"/>
      <c r="E52" s="114"/>
      <c r="F52" s="74"/>
      <c r="G52" s="46">
        <v>18917234</v>
      </c>
      <c r="H52" s="158">
        <v>17737636</v>
      </c>
      <c r="I52" s="143">
        <v>16793950</v>
      </c>
    </row>
    <row r="53" spans="1:9" ht="16.5" customHeight="1" thickBot="1">
      <c r="A53" s="386"/>
      <c r="B53" s="32"/>
      <c r="C53" s="400" t="s">
        <v>41</v>
      </c>
      <c r="D53" s="401"/>
      <c r="E53" s="115"/>
      <c r="F53" s="75"/>
      <c r="G53" s="47">
        <v>0</v>
      </c>
      <c r="H53" s="171">
        <v>0</v>
      </c>
      <c r="I53" s="47">
        <v>0</v>
      </c>
    </row>
    <row r="54" spans="1:9" ht="16.5" customHeight="1" thickBot="1">
      <c r="A54" s="387"/>
      <c r="B54" s="402" t="s">
        <v>141</v>
      </c>
      <c r="C54" s="403"/>
      <c r="D54" s="403"/>
      <c r="E54" s="116"/>
      <c r="F54" s="120"/>
      <c r="G54" s="87">
        <f>G45+G50</f>
        <v>20600775</v>
      </c>
      <c r="H54" s="160">
        <f>H45+H50</f>
        <v>19346534</v>
      </c>
      <c r="I54" s="145">
        <f>I45+I50</f>
        <v>18418422</v>
      </c>
    </row>
    <row r="55" spans="1:9" ht="16.5" customHeight="1" thickBot="1">
      <c r="A55" s="387"/>
      <c r="B55" s="404" t="s">
        <v>45</v>
      </c>
      <c r="C55" s="405"/>
      <c r="D55" s="405"/>
      <c r="E55" s="116"/>
      <c r="F55" s="120"/>
      <c r="G55" s="87">
        <f>G44-G54</f>
        <v>1556654582</v>
      </c>
      <c r="H55" s="160">
        <f>H44-H54</f>
        <v>1496391915</v>
      </c>
      <c r="I55" s="145">
        <f>I44-I54</f>
        <v>1435803119</v>
      </c>
    </row>
    <row r="56" spans="1:9" ht="16.5" customHeight="1" thickBot="1">
      <c r="A56" s="388"/>
      <c r="B56" s="404" t="s">
        <v>46</v>
      </c>
      <c r="C56" s="405"/>
      <c r="D56" s="405"/>
      <c r="E56" s="116"/>
      <c r="F56" s="120"/>
      <c r="G56" s="87">
        <f>SUM(G54:G55)</f>
        <v>1577255357</v>
      </c>
      <c r="H56" s="160">
        <f>SUM(H54:H55)</f>
        <v>1515738449</v>
      </c>
      <c r="I56" s="145">
        <f>SUM(I54:I55)</f>
        <v>1454221541</v>
      </c>
    </row>
    <row r="57" spans="1:9" ht="8.25" customHeight="1">
      <c r="A57" s="11"/>
      <c r="B57" s="6"/>
      <c r="C57" s="6"/>
      <c r="D57" s="6"/>
      <c r="E57" s="45"/>
      <c r="F57" s="45"/>
      <c r="G57" s="23"/>
      <c r="H57" s="146"/>
      <c r="I57" s="146"/>
    </row>
    <row r="58" spans="1:9" ht="16.5" customHeight="1">
      <c r="A58" s="389" t="s">
        <v>144</v>
      </c>
      <c r="B58" s="390"/>
      <c r="C58" s="390"/>
      <c r="D58" s="391"/>
      <c r="E58" s="130"/>
      <c r="F58" s="130"/>
      <c r="G58" s="131">
        <f>G54/D63</f>
        <v>2.331014852871538</v>
      </c>
      <c r="H58" s="147">
        <f>H54/D63</f>
        <v>2.1890952212032904</v>
      </c>
      <c r="I58" s="147">
        <f>I54/D63</f>
        <v>2.0840776741873013</v>
      </c>
    </row>
    <row r="59" spans="1:9" s="24" customFormat="1" ht="12" customHeight="1">
      <c r="A59" s="83" t="s">
        <v>47</v>
      </c>
      <c r="B59" s="4"/>
      <c r="C59" s="4"/>
      <c r="D59" s="4"/>
      <c r="E59" s="25"/>
      <c r="F59" s="67"/>
      <c r="G59" s="25"/>
      <c r="H59" s="26"/>
      <c r="I59" s="187"/>
    </row>
    <row r="60" spans="1:9" s="24" customFormat="1" ht="13.5" customHeight="1">
      <c r="A60" s="78" t="s">
        <v>152</v>
      </c>
      <c r="B60" s="78"/>
      <c r="C60" s="78"/>
      <c r="D60" s="78"/>
      <c r="E60" s="79"/>
      <c r="F60" s="80"/>
      <c r="G60" s="79"/>
      <c r="H60" s="81"/>
      <c r="I60" s="188"/>
    </row>
    <row r="61" spans="1:9" s="24" customFormat="1" ht="13.5" customHeight="1">
      <c r="A61" s="82" t="s">
        <v>163</v>
      </c>
      <c r="B61" s="78"/>
      <c r="C61" s="78"/>
      <c r="D61" s="129">
        <v>8839469</v>
      </c>
      <c r="E61" s="79"/>
      <c r="F61" s="80"/>
      <c r="G61" s="79"/>
      <c r="H61" s="81"/>
      <c r="I61" s="188"/>
    </row>
    <row r="62" spans="1:9" s="24" customFormat="1" ht="13.5" customHeight="1">
      <c r="A62" s="78" t="s">
        <v>216</v>
      </c>
      <c r="B62" s="78"/>
      <c r="C62" s="78"/>
      <c r="D62" s="78"/>
      <c r="E62" s="79"/>
      <c r="F62" s="80"/>
      <c r="G62" s="79"/>
      <c r="H62" s="81"/>
      <c r="I62" s="188"/>
    </row>
    <row r="63" spans="1:9" s="24" customFormat="1" ht="13.5" customHeight="1">
      <c r="A63" s="82" t="s">
        <v>164</v>
      </c>
      <c r="B63" s="78"/>
      <c r="C63" s="78"/>
      <c r="D63" s="129">
        <v>8837685</v>
      </c>
      <c r="E63" s="79"/>
      <c r="F63" s="80"/>
      <c r="G63" s="79"/>
      <c r="H63" s="81"/>
      <c r="I63" s="188"/>
    </row>
    <row r="64" spans="1:9" ht="18">
      <c r="A64" s="49" t="s">
        <v>48</v>
      </c>
      <c r="B64" s="6"/>
      <c r="C64" s="6"/>
      <c r="D64" s="6"/>
      <c r="E64" s="18"/>
      <c r="F64" s="18"/>
      <c r="G64" s="18"/>
      <c r="H64" s="19"/>
      <c r="I64" s="189"/>
    </row>
    <row r="65" spans="1:9" ht="18" customHeight="1">
      <c r="A65" s="441" t="s">
        <v>128</v>
      </c>
      <c r="B65" s="441"/>
      <c r="C65" s="441"/>
      <c r="D65" s="441"/>
      <c r="E65" s="18"/>
      <c r="F65" s="18"/>
      <c r="G65" s="18"/>
      <c r="H65" s="19"/>
      <c r="I65" s="190" t="s">
        <v>202</v>
      </c>
    </row>
    <row r="66" spans="1:9" ht="16.5" customHeight="1">
      <c r="A66" s="392" t="s">
        <v>0</v>
      </c>
      <c r="B66" s="393"/>
      <c r="C66" s="393"/>
      <c r="D66" s="394"/>
      <c r="E66" s="27" t="s">
        <v>191</v>
      </c>
      <c r="F66" s="27" t="s">
        <v>192</v>
      </c>
      <c r="G66" s="28" t="s">
        <v>193</v>
      </c>
      <c r="H66" s="28" t="s">
        <v>194</v>
      </c>
      <c r="I66" s="28" t="s">
        <v>207</v>
      </c>
    </row>
    <row r="67" spans="1:9" ht="16.5" customHeight="1">
      <c r="A67" s="395" t="s">
        <v>49</v>
      </c>
      <c r="B67" s="382" t="s">
        <v>50</v>
      </c>
      <c r="C67" s="383"/>
      <c r="D67" s="384"/>
      <c r="E67" s="118"/>
      <c r="F67" s="73"/>
      <c r="G67" s="62">
        <f>SUM(G68:G74)</f>
        <v>53472443</v>
      </c>
      <c r="H67" s="157">
        <f>SUM(H68:H73)</f>
        <v>102288587</v>
      </c>
      <c r="I67" s="142">
        <f>SUM(I68:I73)</f>
        <v>134017813</v>
      </c>
    </row>
    <row r="68" spans="1:9" ht="16.5" customHeight="1">
      <c r="A68" s="396"/>
      <c r="B68" s="34"/>
      <c r="C68" s="371" t="s">
        <v>51</v>
      </c>
      <c r="D68" s="372"/>
      <c r="E68" s="114"/>
      <c r="F68" s="74"/>
      <c r="G68" s="46">
        <v>0</v>
      </c>
      <c r="H68" s="158">
        <v>0</v>
      </c>
      <c r="I68" s="143">
        <v>0</v>
      </c>
    </row>
    <row r="69" spans="1:9" ht="16.5" customHeight="1">
      <c r="A69" s="396"/>
      <c r="B69" s="34"/>
      <c r="C69" s="371" t="s">
        <v>52</v>
      </c>
      <c r="D69" s="372"/>
      <c r="E69" s="114"/>
      <c r="F69" s="74"/>
      <c r="G69" s="46">
        <v>729470</v>
      </c>
      <c r="H69" s="158">
        <v>393420</v>
      </c>
      <c r="I69" s="143">
        <v>432580</v>
      </c>
    </row>
    <row r="70" spans="1:9" ht="16.5" customHeight="1">
      <c r="A70" s="396"/>
      <c r="B70" s="34"/>
      <c r="C70" s="371" t="s">
        <v>53</v>
      </c>
      <c r="D70" s="372"/>
      <c r="E70" s="114"/>
      <c r="F70" s="74"/>
      <c r="G70" s="46">
        <v>37481000</v>
      </c>
      <c r="H70" s="158">
        <v>35397500</v>
      </c>
      <c r="I70" s="143">
        <v>35397500</v>
      </c>
    </row>
    <row r="71" spans="1:9" ht="16.5" customHeight="1">
      <c r="A71" s="396"/>
      <c r="B71" s="34"/>
      <c r="C71" s="371" t="s">
        <v>54</v>
      </c>
      <c r="D71" s="372"/>
      <c r="E71" s="114"/>
      <c r="F71" s="74"/>
      <c r="G71" s="46">
        <v>0</v>
      </c>
      <c r="H71" s="158">
        <v>0</v>
      </c>
      <c r="I71" s="143">
        <v>0</v>
      </c>
    </row>
    <row r="72" spans="1:9" ht="16.5" customHeight="1">
      <c r="A72" s="396"/>
      <c r="B72" s="34"/>
      <c r="C72" s="371" t="s">
        <v>55</v>
      </c>
      <c r="D72" s="372"/>
      <c r="E72" s="114"/>
      <c r="F72" s="74"/>
      <c r="G72" s="46">
        <v>0</v>
      </c>
      <c r="H72" s="158">
        <v>0</v>
      </c>
      <c r="I72" s="143">
        <v>0</v>
      </c>
    </row>
    <row r="73" spans="1:9" ht="16.5" customHeight="1">
      <c r="A73" s="396"/>
      <c r="B73" s="34"/>
      <c r="C73" s="371" t="s">
        <v>56</v>
      </c>
      <c r="D73" s="372"/>
      <c r="E73" s="114"/>
      <c r="F73" s="74"/>
      <c r="G73" s="46">
        <v>15261973</v>
      </c>
      <c r="H73" s="158">
        <v>66497667</v>
      </c>
      <c r="I73" s="143">
        <v>98187733</v>
      </c>
    </row>
    <row r="74" spans="1:9" ht="16.5" customHeight="1">
      <c r="A74" s="396"/>
      <c r="B74" s="34"/>
      <c r="C74" s="380" t="s">
        <v>57</v>
      </c>
      <c r="D74" s="381"/>
      <c r="E74" s="114"/>
      <c r="F74" s="74"/>
      <c r="G74" s="46">
        <v>0</v>
      </c>
      <c r="H74" s="158">
        <v>0</v>
      </c>
      <c r="I74" s="143">
        <v>0</v>
      </c>
    </row>
    <row r="75" spans="1:9" ht="16.5" customHeight="1">
      <c r="A75" s="396"/>
      <c r="B75" s="382" t="s">
        <v>58</v>
      </c>
      <c r="C75" s="383"/>
      <c r="D75" s="384"/>
      <c r="E75" s="118"/>
      <c r="F75" s="73"/>
      <c r="G75" s="62">
        <f>G76</f>
        <v>0</v>
      </c>
      <c r="H75" s="157">
        <f>H76</f>
        <v>0</v>
      </c>
      <c r="I75" s="142">
        <f>I76</f>
        <v>0</v>
      </c>
    </row>
    <row r="76" spans="1:9" ht="16.5" customHeight="1">
      <c r="A76" s="396"/>
      <c r="B76" s="35"/>
      <c r="C76" s="375" t="s">
        <v>59</v>
      </c>
      <c r="D76" s="376"/>
      <c r="E76" s="114"/>
      <c r="F76" s="74"/>
      <c r="G76" s="46">
        <v>0</v>
      </c>
      <c r="H76" s="158">
        <v>0</v>
      </c>
      <c r="I76" s="143">
        <v>0</v>
      </c>
    </row>
    <row r="77" spans="1:9" ht="16.5" customHeight="1">
      <c r="A77" s="396"/>
      <c r="B77" s="382" t="s">
        <v>60</v>
      </c>
      <c r="C77" s="383"/>
      <c r="D77" s="384"/>
      <c r="E77" s="118"/>
      <c r="F77" s="73"/>
      <c r="G77" s="62">
        <f>SUM(G78:G81)</f>
        <v>0</v>
      </c>
      <c r="H77" s="157">
        <f>SUM(H78:H81)</f>
        <v>0</v>
      </c>
      <c r="I77" s="142">
        <f>SUM(I78:I81)</f>
        <v>0</v>
      </c>
    </row>
    <row r="78" spans="1:9" ht="16.5" customHeight="1">
      <c r="A78" s="396"/>
      <c r="B78" s="34"/>
      <c r="C78" s="371" t="s">
        <v>51</v>
      </c>
      <c r="D78" s="372"/>
      <c r="E78" s="114"/>
      <c r="F78" s="74"/>
      <c r="G78" s="46">
        <v>0</v>
      </c>
      <c r="H78" s="158">
        <v>0</v>
      </c>
      <c r="I78" s="143">
        <v>0</v>
      </c>
    </row>
    <row r="79" spans="1:9" ht="16.5" customHeight="1">
      <c r="A79" s="396"/>
      <c r="B79" s="34"/>
      <c r="C79" s="371" t="s">
        <v>53</v>
      </c>
      <c r="D79" s="372"/>
      <c r="E79" s="114"/>
      <c r="F79" s="74"/>
      <c r="G79" s="46">
        <v>0</v>
      </c>
      <c r="H79" s="158">
        <v>0</v>
      </c>
      <c r="I79" s="143">
        <v>0</v>
      </c>
    </row>
    <row r="80" spans="1:9" ht="16.5" customHeight="1">
      <c r="A80" s="396"/>
      <c r="B80" s="34"/>
      <c r="C80" s="371" t="s">
        <v>61</v>
      </c>
      <c r="D80" s="372"/>
      <c r="E80" s="114"/>
      <c r="F80" s="74"/>
      <c r="G80" s="46">
        <v>0</v>
      </c>
      <c r="H80" s="158">
        <v>0</v>
      </c>
      <c r="I80" s="143">
        <v>0</v>
      </c>
    </row>
    <row r="81" spans="1:9" ht="16.5" customHeight="1" thickBot="1">
      <c r="A81" s="396"/>
      <c r="B81" s="34"/>
      <c r="C81" s="373" t="s">
        <v>62</v>
      </c>
      <c r="D81" s="374"/>
      <c r="E81" s="115"/>
      <c r="F81" s="75"/>
      <c r="G81" s="47">
        <v>0</v>
      </c>
      <c r="H81" s="159">
        <v>0</v>
      </c>
      <c r="I81" s="144">
        <v>0</v>
      </c>
    </row>
    <row r="82" spans="1:9" ht="16.5" customHeight="1" thickBot="1">
      <c r="A82" s="397"/>
      <c r="B82" s="377" t="s">
        <v>156</v>
      </c>
      <c r="C82" s="378"/>
      <c r="D82" s="379"/>
      <c r="E82" s="122"/>
      <c r="F82" s="123"/>
      <c r="G82" s="88">
        <f>SUM(G67,G75,G77)</f>
        <v>53472443</v>
      </c>
      <c r="H82" s="160">
        <f>SUM(H67,H75,H77)</f>
        <v>102288587</v>
      </c>
      <c r="I82" s="145">
        <f>SUM(I67,I75,I77)</f>
        <v>134017813</v>
      </c>
    </row>
    <row r="83" spans="1:9" ht="16.5" customHeight="1">
      <c r="A83" s="356" t="s">
        <v>7</v>
      </c>
      <c r="B83" s="365" t="s">
        <v>143</v>
      </c>
      <c r="C83" s="366"/>
      <c r="D83" s="367"/>
      <c r="E83" s="121"/>
      <c r="F83" s="76"/>
      <c r="G83" s="63">
        <f>SUM(G84:G94)-G86</f>
        <v>382612851</v>
      </c>
      <c r="H83" s="161">
        <f>SUM(H84:H94)-H86</f>
        <v>445235427</v>
      </c>
      <c r="I83" s="186">
        <f>SUM(I84:I94)-I86</f>
        <v>450744132</v>
      </c>
    </row>
    <row r="84" spans="1:9" ht="16.5" customHeight="1">
      <c r="A84" s="357"/>
      <c r="B84" s="34"/>
      <c r="C84" s="363" t="s">
        <v>63</v>
      </c>
      <c r="D84" s="364"/>
      <c r="E84" s="114"/>
      <c r="F84" s="74"/>
      <c r="G84" s="46">
        <v>20177271</v>
      </c>
      <c r="H84" s="158">
        <v>18649238</v>
      </c>
      <c r="I84" s="143">
        <v>18626567</v>
      </c>
    </row>
    <row r="85" spans="1:9" ht="16.5" customHeight="1">
      <c r="A85" s="357"/>
      <c r="B85" s="34"/>
      <c r="C85" s="363" t="s">
        <v>64</v>
      </c>
      <c r="D85" s="364"/>
      <c r="E85" s="114"/>
      <c r="F85" s="74"/>
      <c r="G85" s="46">
        <v>287128545</v>
      </c>
      <c r="H85" s="158">
        <v>360745409</v>
      </c>
      <c r="I85" s="143">
        <v>365888469</v>
      </c>
    </row>
    <row r="86" spans="1:9" ht="16.5" customHeight="1">
      <c r="A86" s="357"/>
      <c r="B86" s="34"/>
      <c r="C86" s="361" t="s">
        <v>65</v>
      </c>
      <c r="D86" s="362"/>
      <c r="E86" s="114"/>
      <c r="F86" s="74"/>
      <c r="G86" s="46">
        <v>279355545</v>
      </c>
      <c r="H86" s="158">
        <v>350998249</v>
      </c>
      <c r="I86" s="143">
        <v>356143889</v>
      </c>
    </row>
    <row r="87" spans="1:9" ht="16.5" customHeight="1">
      <c r="A87" s="357"/>
      <c r="B87" s="34"/>
      <c r="C87" s="363" t="s">
        <v>66</v>
      </c>
      <c r="D87" s="364"/>
      <c r="E87" s="114"/>
      <c r="F87" s="74"/>
      <c r="G87" s="46">
        <v>1748000</v>
      </c>
      <c r="H87" s="158">
        <v>2091000</v>
      </c>
      <c r="I87" s="143">
        <v>2091000</v>
      </c>
    </row>
    <row r="88" spans="1:9" ht="16.5" customHeight="1">
      <c r="A88" s="357"/>
      <c r="B88" s="34"/>
      <c r="C88" s="359" t="s">
        <v>67</v>
      </c>
      <c r="D88" s="360"/>
      <c r="E88" s="114"/>
      <c r="F88" s="74"/>
      <c r="G88" s="46">
        <v>0</v>
      </c>
      <c r="H88" s="158">
        <v>0</v>
      </c>
      <c r="I88" s="143">
        <v>0</v>
      </c>
    </row>
    <row r="89" spans="1:9" ht="16.5" customHeight="1">
      <c r="A89" s="357"/>
      <c r="B89" s="34"/>
      <c r="C89" s="363" t="s">
        <v>68</v>
      </c>
      <c r="D89" s="364"/>
      <c r="E89" s="114"/>
      <c r="F89" s="74"/>
      <c r="G89" s="46">
        <v>0</v>
      </c>
      <c r="H89" s="158">
        <v>0</v>
      </c>
      <c r="I89" s="143">
        <v>0</v>
      </c>
    </row>
    <row r="90" spans="1:9" ht="16.5" customHeight="1">
      <c r="A90" s="357"/>
      <c r="B90" s="34"/>
      <c r="C90" s="359" t="s">
        <v>69</v>
      </c>
      <c r="D90" s="360"/>
      <c r="E90" s="114"/>
      <c r="F90" s="74"/>
      <c r="G90" s="46">
        <v>0</v>
      </c>
      <c r="H90" s="158">
        <v>0</v>
      </c>
      <c r="I90" s="143">
        <v>0</v>
      </c>
    </row>
    <row r="91" spans="1:9" ht="16.5" customHeight="1">
      <c r="A91" s="357"/>
      <c r="B91" s="34"/>
      <c r="C91" s="359" t="s">
        <v>70</v>
      </c>
      <c r="D91" s="360"/>
      <c r="E91" s="114"/>
      <c r="F91" s="74"/>
      <c r="G91" s="46">
        <v>0</v>
      </c>
      <c r="H91" s="158">
        <v>0</v>
      </c>
      <c r="I91" s="143">
        <v>0</v>
      </c>
    </row>
    <row r="92" spans="1:9" ht="16.5" customHeight="1">
      <c r="A92" s="357"/>
      <c r="B92" s="34"/>
      <c r="C92" s="359" t="s">
        <v>71</v>
      </c>
      <c r="D92" s="360"/>
      <c r="E92" s="114"/>
      <c r="F92" s="74"/>
      <c r="G92" s="46">
        <v>51264090</v>
      </c>
      <c r="H92" s="158">
        <v>61516908</v>
      </c>
      <c r="I92" s="143">
        <v>61516908</v>
      </c>
    </row>
    <row r="93" spans="1:9" ht="16.5" customHeight="1">
      <c r="A93" s="357"/>
      <c r="B93" s="34"/>
      <c r="C93" s="361" t="s">
        <v>72</v>
      </c>
      <c r="D93" s="362"/>
      <c r="E93" s="114"/>
      <c r="F93" s="74"/>
      <c r="G93" s="46">
        <f>1683541+20611404</f>
        <v>22294945</v>
      </c>
      <c r="H93" s="158">
        <f>1608898+623974</f>
        <v>2232872</v>
      </c>
      <c r="I93" s="143">
        <f>1624472+996716</f>
        <v>2621188</v>
      </c>
    </row>
    <row r="94" spans="1:9" ht="16.5" customHeight="1">
      <c r="A94" s="357"/>
      <c r="B94" s="34"/>
      <c r="C94" s="363" t="s">
        <v>73</v>
      </c>
      <c r="D94" s="364"/>
      <c r="E94" s="114"/>
      <c r="F94" s="74"/>
      <c r="G94" s="46">
        <v>0</v>
      </c>
      <c r="H94" s="158">
        <v>0</v>
      </c>
      <c r="I94" s="143">
        <v>0</v>
      </c>
    </row>
    <row r="95" spans="1:9" ht="16.5" customHeight="1">
      <c r="A95" s="357"/>
      <c r="B95" s="368" t="s">
        <v>142</v>
      </c>
      <c r="C95" s="369"/>
      <c r="D95" s="370"/>
      <c r="E95" s="118"/>
      <c r="F95" s="73"/>
      <c r="G95" s="62">
        <f>G96</f>
        <v>0</v>
      </c>
      <c r="H95" s="157">
        <f>H96</f>
        <v>0</v>
      </c>
      <c r="I95" s="142">
        <f>I96</f>
        <v>0</v>
      </c>
    </row>
    <row r="96" spans="1:9" ht="16.5" customHeight="1">
      <c r="A96" s="357"/>
      <c r="B96" s="35"/>
      <c r="C96" s="363" t="s">
        <v>74</v>
      </c>
      <c r="D96" s="364"/>
      <c r="E96" s="114"/>
      <c r="F96" s="74"/>
      <c r="G96" s="46">
        <v>0</v>
      </c>
      <c r="H96" s="158">
        <v>0</v>
      </c>
      <c r="I96" s="143">
        <v>0</v>
      </c>
    </row>
    <row r="97" spans="1:9" ht="16.5" customHeight="1">
      <c r="A97" s="357"/>
      <c r="B97" s="368" t="s">
        <v>75</v>
      </c>
      <c r="C97" s="369"/>
      <c r="D97" s="370"/>
      <c r="E97" s="118"/>
      <c r="F97" s="73"/>
      <c r="G97" s="62">
        <f>SUM(G98:G99)</f>
        <v>0</v>
      </c>
      <c r="H97" s="157">
        <f>SUM(H98:H99)</f>
        <v>0</v>
      </c>
      <c r="I97" s="142">
        <f>SUM(I98:I99)</f>
        <v>0</v>
      </c>
    </row>
    <row r="98" spans="1:9" ht="16.5" customHeight="1">
      <c r="A98" s="357"/>
      <c r="B98" s="34"/>
      <c r="C98" s="341" t="s">
        <v>76</v>
      </c>
      <c r="D98" s="342"/>
      <c r="E98" s="114"/>
      <c r="F98" s="74"/>
      <c r="G98" s="46">
        <v>0</v>
      </c>
      <c r="H98" s="158">
        <v>0</v>
      </c>
      <c r="I98" s="143">
        <v>0</v>
      </c>
    </row>
    <row r="99" spans="1:9" ht="16.5" customHeight="1" thickBot="1">
      <c r="A99" s="357"/>
      <c r="B99" s="34"/>
      <c r="C99" s="343" t="s">
        <v>77</v>
      </c>
      <c r="D99" s="344"/>
      <c r="E99" s="115"/>
      <c r="F99" s="75"/>
      <c r="G99" s="47">
        <v>0</v>
      </c>
      <c r="H99" s="159">
        <v>0</v>
      </c>
      <c r="I99" s="144">
        <v>0</v>
      </c>
    </row>
    <row r="100" spans="1:9" ht="16.5" customHeight="1" thickBot="1">
      <c r="A100" s="358"/>
      <c r="B100" s="89" t="s">
        <v>157</v>
      </c>
      <c r="C100" s="90"/>
      <c r="D100" s="91"/>
      <c r="E100" s="119"/>
      <c r="F100" s="124"/>
      <c r="G100" s="92">
        <f>SUM(G83,G95,G97)</f>
        <v>382612851</v>
      </c>
      <c r="H100" s="162">
        <f>SUM(H83,H95,H97)</f>
        <v>445235427</v>
      </c>
      <c r="I100" s="191">
        <f>SUM(I83,I95,I97)</f>
        <v>450744132</v>
      </c>
    </row>
    <row r="101" spans="1:9" ht="16.5" customHeight="1" thickBot="1">
      <c r="A101" s="345" t="s">
        <v>153</v>
      </c>
      <c r="B101" s="346"/>
      <c r="C101" s="346"/>
      <c r="D101" s="346"/>
      <c r="E101" s="116"/>
      <c r="F101" s="120"/>
      <c r="G101" s="87">
        <f>G82-G100</f>
        <v>-329140408</v>
      </c>
      <c r="H101" s="160">
        <f>H82-H100</f>
        <v>-342946840</v>
      </c>
      <c r="I101" s="145">
        <f>I82-I100</f>
        <v>-316726319</v>
      </c>
    </row>
    <row r="102" spans="1:9" ht="16.5" customHeight="1" thickBot="1">
      <c r="A102" s="347" t="s">
        <v>158</v>
      </c>
      <c r="B102" s="348"/>
      <c r="C102" s="348"/>
      <c r="D102" s="349"/>
      <c r="E102" s="125"/>
      <c r="F102" s="96"/>
      <c r="G102" s="93">
        <v>260168543</v>
      </c>
      <c r="H102" s="163">
        <v>282684173</v>
      </c>
      <c r="I102" s="192">
        <v>256137523</v>
      </c>
    </row>
    <row r="103" spans="1:9" ht="16.5" customHeight="1" thickBot="1">
      <c r="A103" s="345" t="s">
        <v>154</v>
      </c>
      <c r="B103" s="346"/>
      <c r="C103" s="346"/>
      <c r="D103" s="346"/>
      <c r="E103" s="116"/>
      <c r="F103" s="120"/>
      <c r="G103" s="87">
        <f>SUM(G101:G102)</f>
        <v>-68971865</v>
      </c>
      <c r="H103" s="160">
        <f>SUM(H101:H102)</f>
        <v>-60262667</v>
      </c>
      <c r="I103" s="145">
        <f>SUM(I101:I102)</f>
        <v>-60588796</v>
      </c>
    </row>
    <row r="104" spans="5:9" ht="18" customHeight="1">
      <c r="E104" s="18"/>
      <c r="F104" s="18"/>
      <c r="G104" s="19"/>
      <c r="H104" s="148"/>
      <c r="I104" s="148"/>
    </row>
    <row r="105" spans="1:9" ht="16.5" customHeight="1">
      <c r="A105" s="20"/>
      <c r="B105" s="21"/>
      <c r="C105" s="21"/>
      <c r="D105" s="22"/>
      <c r="E105" s="27" t="s">
        <v>135</v>
      </c>
      <c r="F105" s="27" t="s">
        <v>123</v>
      </c>
      <c r="G105" s="28" t="s">
        <v>134</v>
      </c>
      <c r="H105" s="28" t="s">
        <v>136</v>
      </c>
      <c r="I105" s="28" t="s">
        <v>208</v>
      </c>
    </row>
    <row r="106" spans="1:9" ht="40.5" customHeight="1">
      <c r="A106" s="353" t="s">
        <v>150</v>
      </c>
      <c r="B106" s="354"/>
      <c r="C106" s="354"/>
      <c r="D106" s="355"/>
      <c r="E106" s="132"/>
      <c r="F106" s="132"/>
      <c r="G106" s="133">
        <f>(G83+G95)/'基本情報'!$Y$23</f>
        <v>33734.16073002998</v>
      </c>
      <c r="H106" s="149">
        <f>(H83+H95)/'基本情報'!$AD$23</f>
        <v>30304.6165940648</v>
      </c>
      <c r="I106" s="149">
        <f>(I83+I95)/'基本情報'!$AI$23</f>
        <v>22639.08247112004</v>
      </c>
    </row>
    <row r="107" spans="1:9" s="69" customFormat="1" ht="18" customHeight="1">
      <c r="A107" s="68"/>
      <c r="B107" s="68"/>
      <c r="C107" s="68"/>
      <c r="D107" s="68"/>
      <c r="H107" s="150"/>
      <c r="I107" s="150"/>
    </row>
    <row r="108" spans="1:9" ht="16.5" customHeight="1">
      <c r="A108" s="37"/>
      <c r="B108" s="36"/>
      <c r="C108" s="36"/>
      <c r="D108" s="38"/>
      <c r="E108" s="39" t="s">
        <v>135</v>
      </c>
      <c r="F108" s="39" t="s">
        <v>123</v>
      </c>
      <c r="G108" s="40" t="s">
        <v>134</v>
      </c>
      <c r="H108" s="40" t="s">
        <v>136</v>
      </c>
      <c r="I108" s="40" t="s">
        <v>208</v>
      </c>
    </row>
    <row r="109" spans="1:9" ht="40.5" customHeight="1">
      <c r="A109" s="353" t="s">
        <v>151</v>
      </c>
      <c r="B109" s="354"/>
      <c r="C109" s="354"/>
      <c r="D109" s="355"/>
      <c r="E109" s="132"/>
      <c r="F109" s="132"/>
      <c r="G109" s="133">
        <f>G102/'基本情報'!$Y$23</f>
        <v>22938.506700758244</v>
      </c>
      <c r="H109" s="149">
        <f>H102/'基本情報'!$AD$23</f>
        <v>19240.68697250204</v>
      </c>
      <c r="I109" s="149">
        <f>I102/'基本情報'!$AI$23</f>
        <v>12864.767604218985</v>
      </c>
    </row>
    <row r="110" spans="1:4" ht="18">
      <c r="A110" s="6"/>
      <c r="B110" s="6"/>
      <c r="C110" s="6"/>
      <c r="D110" s="6"/>
    </row>
    <row r="111" spans="1:9" ht="18">
      <c r="A111" s="432" t="s">
        <v>16</v>
      </c>
      <c r="B111" s="433"/>
      <c r="C111" s="433"/>
      <c r="D111" s="433"/>
      <c r="E111" s="433"/>
      <c r="F111" s="433"/>
      <c r="G111" s="433"/>
      <c r="H111" s="433"/>
      <c r="I111" s="434"/>
    </row>
    <row r="112" spans="1:9" ht="68.25" customHeight="1">
      <c r="A112" s="429" t="s">
        <v>165</v>
      </c>
      <c r="B112" s="430"/>
      <c r="C112" s="430"/>
      <c r="D112" s="430"/>
      <c r="E112" s="430"/>
      <c r="F112" s="430"/>
      <c r="G112" s="430"/>
      <c r="H112" s="430"/>
      <c r="I112" s="431"/>
    </row>
    <row r="114" spans="1:9" ht="18">
      <c r="A114" s="3" t="s">
        <v>149</v>
      </c>
      <c r="I114" s="141" t="s">
        <v>202</v>
      </c>
    </row>
    <row r="115" spans="1:9" ht="19.5" customHeight="1">
      <c r="A115" s="350" t="s">
        <v>0</v>
      </c>
      <c r="B115" s="351"/>
      <c r="C115" s="351"/>
      <c r="D115" s="352"/>
      <c r="E115" s="27" t="s">
        <v>191</v>
      </c>
      <c r="F115" s="27" t="s">
        <v>192</v>
      </c>
      <c r="G115" s="28" t="s">
        <v>193</v>
      </c>
      <c r="H115" s="164" t="s">
        <v>194</v>
      </c>
      <c r="I115" s="152" t="s">
        <v>207</v>
      </c>
    </row>
    <row r="116" spans="1:9" ht="19.5" customHeight="1">
      <c r="A116" s="320" t="s">
        <v>78</v>
      </c>
      <c r="B116" s="438" t="s">
        <v>79</v>
      </c>
      <c r="C116" s="335" t="s">
        <v>80</v>
      </c>
      <c r="D116" s="336"/>
      <c r="E116" s="74"/>
      <c r="F116" s="74"/>
      <c r="G116" s="98">
        <v>1846</v>
      </c>
      <c r="H116" s="165">
        <v>2705996</v>
      </c>
      <c r="I116" s="138">
        <v>3891250</v>
      </c>
    </row>
    <row r="117" spans="1:9" ht="19.5" customHeight="1">
      <c r="A117" s="321"/>
      <c r="B117" s="438"/>
      <c r="C117" s="335" t="s">
        <v>81</v>
      </c>
      <c r="D117" s="336"/>
      <c r="E117" s="74"/>
      <c r="F117" s="74"/>
      <c r="G117" s="98">
        <v>128563</v>
      </c>
      <c r="H117" s="165">
        <v>189676159</v>
      </c>
      <c r="I117" s="138">
        <v>205360060</v>
      </c>
    </row>
    <row r="118" spans="1:9" ht="19.5" customHeight="1">
      <c r="A118" s="321"/>
      <c r="B118" s="438"/>
      <c r="C118" s="335" t="s">
        <v>82</v>
      </c>
      <c r="D118" s="336"/>
      <c r="E118" s="74"/>
      <c r="F118" s="74"/>
      <c r="G118" s="98">
        <v>279355</v>
      </c>
      <c r="H118" s="165">
        <v>350998249</v>
      </c>
      <c r="I118" s="138">
        <v>356143889</v>
      </c>
    </row>
    <row r="119" spans="1:9" ht="19.5" customHeight="1">
      <c r="A119" s="321"/>
      <c r="B119" s="438"/>
      <c r="C119" s="335" t="s">
        <v>83</v>
      </c>
      <c r="D119" s="336"/>
      <c r="E119" s="74"/>
      <c r="F119" s="74"/>
      <c r="G119" s="98">
        <v>3574</v>
      </c>
      <c r="H119" s="165">
        <f>2899000+1600000</f>
        <v>4499000</v>
      </c>
      <c r="I119" s="138">
        <v>4499000</v>
      </c>
    </row>
    <row r="120" spans="1:9" ht="19.5" customHeight="1">
      <c r="A120" s="321"/>
      <c r="B120" s="438"/>
      <c r="C120" s="335" t="s">
        <v>84</v>
      </c>
      <c r="D120" s="336"/>
      <c r="E120" s="74"/>
      <c r="F120" s="74"/>
      <c r="G120" s="98">
        <v>1292</v>
      </c>
      <c r="H120" s="165">
        <f>5372263-H119</f>
        <v>873263</v>
      </c>
      <c r="I120" s="138">
        <v>683192</v>
      </c>
    </row>
    <row r="121" spans="1:9" ht="19.5" customHeight="1">
      <c r="A121" s="321"/>
      <c r="B121" s="438"/>
      <c r="C121" s="335" t="s">
        <v>10</v>
      </c>
      <c r="D121" s="336"/>
      <c r="E121" s="73"/>
      <c r="F121" s="73"/>
      <c r="G121" s="61">
        <f>SUM(G116:G120)</f>
        <v>414630</v>
      </c>
      <c r="H121" s="166">
        <f>SUM(H116:H120)</f>
        <v>548752667</v>
      </c>
      <c r="I121" s="142">
        <f>SUM(I116:I120)</f>
        <v>570577391</v>
      </c>
    </row>
    <row r="122" spans="1:9" ht="19.5" customHeight="1">
      <c r="A122" s="321"/>
      <c r="B122" s="438" t="s">
        <v>122</v>
      </c>
      <c r="C122" s="335" t="s">
        <v>83</v>
      </c>
      <c r="D122" s="336"/>
      <c r="E122" s="74"/>
      <c r="F122" s="74"/>
      <c r="G122" s="98">
        <v>0</v>
      </c>
      <c r="H122" s="167">
        <v>0</v>
      </c>
      <c r="I122" s="143">
        <v>0</v>
      </c>
    </row>
    <row r="123" spans="1:9" ht="19.5" customHeight="1">
      <c r="A123" s="321"/>
      <c r="B123" s="438"/>
      <c r="C123" s="335" t="s">
        <v>84</v>
      </c>
      <c r="D123" s="336"/>
      <c r="E123" s="74"/>
      <c r="F123" s="74"/>
      <c r="G123" s="98">
        <v>0</v>
      </c>
      <c r="H123" s="167">
        <v>0</v>
      </c>
      <c r="I123" s="143">
        <v>0</v>
      </c>
    </row>
    <row r="124" spans="1:9" ht="27" customHeight="1" thickBot="1">
      <c r="A124" s="321"/>
      <c r="B124" s="395"/>
      <c r="C124" s="337" t="s">
        <v>10</v>
      </c>
      <c r="D124" s="338"/>
      <c r="E124" s="126"/>
      <c r="F124" s="126"/>
      <c r="G124" s="64">
        <f>SUM(G122:G123)</f>
        <v>0</v>
      </c>
      <c r="H124" s="168">
        <f>SUM(H122:H123)</f>
        <v>0</v>
      </c>
      <c r="I124" s="172">
        <f>SUM(I122:I123)</f>
        <v>0</v>
      </c>
    </row>
    <row r="125" spans="1:9" ht="19.5" customHeight="1" thickBot="1">
      <c r="A125" s="322"/>
      <c r="B125" s="339" t="s">
        <v>6</v>
      </c>
      <c r="C125" s="340"/>
      <c r="D125" s="340"/>
      <c r="E125" s="120"/>
      <c r="F125" s="120"/>
      <c r="G125" s="85">
        <f>G121+G124</f>
        <v>414630</v>
      </c>
      <c r="H125" s="169">
        <f>H121+H124</f>
        <v>548752667</v>
      </c>
      <c r="I125" s="145">
        <f>I121+I124</f>
        <v>570577391</v>
      </c>
    </row>
    <row r="126" spans="1:9" ht="19.5" customHeight="1">
      <c r="A126" s="320" t="s">
        <v>85</v>
      </c>
      <c r="B126" s="331" t="s">
        <v>79</v>
      </c>
      <c r="C126" s="323" t="s">
        <v>86</v>
      </c>
      <c r="D126" s="41" t="s">
        <v>87</v>
      </c>
      <c r="E126" s="117"/>
      <c r="F126" s="117"/>
      <c r="G126" s="48">
        <v>13637</v>
      </c>
      <c r="H126" s="170">
        <f>20829996-H127</f>
        <v>17375947</v>
      </c>
      <c r="I126" s="139">
        <v>19754276</v>
      </c>
    </row>
    <row r="127" spans="1:9" ht="19.5" customHeight="1">
      <c r="A127" s="321"/>
      <c r="B127" s="331"/>
      <c r="C127" s="323"/>
      <c r="D127" s="42" t="s">
        <v>88</v>
      </c>
      <c r="E127" s="114"/>
      <c r="F127" s="114"/>
      <c r="G127" s="98">
        <v>3720</v>
      </c>
      <c r="H127" s="165">
        <v>3454049</v>
      </c>
      <c r="I127" s="138">
        <v>2260974</v>
      </c>
    </row>
    <row r="128" spans="1:9" ht="19.5" customHeight="1">
      <c r="A128" s="321"/>
      <c r="B128" s="331"/>
      <c r="C128" s="323"/>
      <c r="D128" s="42" t="s">
        <v>13</v>
      </c>
      <c r="E128" s="114"/>
      <c r="F128" s="114"/>
      <c r="G128" s="98">
        <v>0</v>
      </c>
      <c r="H128" s="165">
        <v>0</v>
      </c>
      <c r="I128" s="138">
        <v>0</v>
      </c>
    </row>
    <row r="129" spans="1:9" ht="19.5" customHeight="1">
      <c r="A129" s="321"/>
      <c r="B129" s="331"/>
      <c r="C129" s="324"/>
      <c r="D129" s="42" t="s">
        <v>159</v>
      </c>
      <c r="E129" s="118"/>
      <c r="F129" s="118"/>
      <c r="G129" s="61">
        <f>SUM(G126:G128)</f>
        <v>17357</v>
      </c>
      <c r="H129" s="166">
        <f>SUM(H126:H128)</f>
        <v>20829996</v>
      </c>
      <c r="I129" s="142">
        <f>SUM(I126:I128)</f>
        <v>22015250</v>
      </c>
    </row>
    <row r="130" spans="1:9" ht="19.5" customHeight="1">
      <c r="A130" s="321"/>
      <c r="B130" s="331"/>
      <c r="C130" s="325" t="s">
        <v>160</v>
      </c>
      <c r="D130" s="326"/>
      <c r="E130" s="114"/>
      <c r="F130" s="114"/>
      <c r="G130" s="98">
        <v>396443</v>
      </c>
      <c r="H130" s="165">
        <f>537447444-H129</f>
        <v>516617448</v>
      </c>
      <c r="I130" s="138">
        <v>538392789</v>
      </c>
    </row>
    <row r="131" spans="1:9" ht="19.5" customHeight="1">
      <c r="A131" s="321"/>
      <c r="B131" s="331"/>
      <c r="C131" s="325" t="s">
        <v>161</v>
      </c>
      <c r="D131" s="326"/>
      <c r="E131" s="114"/>
      <c r="F131" s="114"/>
      <c r="G131" s="98">
        <v>0</v>
      </c>
      <c r="H131" s="165">
        <v>0</v>
      </c>
      <c r="I131" s="138">
        <v>0</v>
      </c>
    </row>
    <row r="132" spans="1:9" ht="19.5" customHeight="1">
      <c r="A132" s="321"/>
      <c r="B132" s="332"/>
      <c r="C132" s="327" t="s">
        <v>155</v>
      </c>
      <c r="D132" s="328"/>
      <c r="E132" s="118"/>
      <c r="F132" s="118"/>
      <c r="G132" s="61">
        <f>SUM(G129:G131)</f>
        <v>413800</v>
      </c>
      <c r="H132" s="166">
        <f>SUM(H129:H131)</f>
        <v>537447444</v>
      </c>
      <c r="I132" s="142">
        <f>SUM(I129:I131)</f>
        <v>560408039</v>
      </c>
    </row>
    <row r="133" spans="1:9" ht="57.75" customHeight="1" thickBot="1">
      <c r="A133" s="321"/>
      <c r="B133" s="43" t="s">
        <v>11</v>
      </c>
      <c r="C133" s="329" t="s">
        <v>89</v>
      </c>
      <c r="D133" s="330"/>
      <c r="E133" s="115"/>
      <c r="F133" s="115"/>
      <c r="G133" s="44">
        <v>0</v>
      </c>
      <c r="H133" s="171">
        <v>0</v>
      </c>
      <c r="I133" s="144">
        <v>0</v>
      </c>
    </row>
    <row r="134" spans="1:9" ht="19.5" customHeight="1" thickBot="1">
      <c r="A134" s="322"/>
      <c r="B134" s="333" t="s">
        <v>6</v>
      </c>
      <c r="C134" s="334"/>
      <c r="D134" s="334"/>
      <c r="E134" s="116"/>
      <c r="F134" s="116"/>
      <c r="G134" s="85">
        <f>SUM(G132:G133)</f>
        <v>413800</v>
      </c>
      <c r="H134" s="169">
        <f>SUM(H132:H133)</f>
        <v>537447444</v>
      </c>
      <c r="I134" s="145">
        <f>SUM(I132:I133)</f>
        <v>560408039</v>
      </c>
    </row>
    <row r="135" spans="1:9" ht="18">
      <c r="A135" s="6"/>
      <c r="B135" s="6"/>
      <c r="C135" s="6"/>
      <c r="D135" s="6"/>
      <c r="E135" s="18"/>
      <c r="F135" s="18"/>
      <c r="G135" s="19"/>
      <c r="H135" s="19"/>
      <c r="I135" s="19"/>
    </row>
    <row r="136" spans="1:9" ht="18.75" customHeight="1">
      <c r="A136" s="435" t="s">
        <v>16</v>
      </c>
      <c r="B136" s="436"/>
      <c r="C136" s="436"/>
      <c r="D136" s="436"/>
      <c r="E136" s="436"/>
      <c r="F136" s="436"/>
      <c r="G136" s="436"/>
      <c r="H136" s="436"/>
      <c r="I136" s="437"/>
    </row>
    <row r="137" spans="1:9" ht="105.75" customHeight="1">
      <c r="A137" s="429" t="s">
        <v>165</v>
      </c>
      <c r="B137" s="430"/>
      <c r="C137" s="430"/>
      <c r="D137" s="430"/>
      <c r="E137" s="430"/>
      <c r="F137" s="430"/>
      <c r="G137" s="430"/>
      <c r="H137" s="430"/>
      <c r="I137" s="431"/>
    </row>
  </sheetData>
  <sheetProtection/>
  <mergeCells count="121"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16:D16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A4:D4"/>
    <mergeCell ref="B5:D5"/>
    <mergeCell ref="B6:D6"/>
    <mergeCell ref="B7:D7"/>
    <mergeCell ref="B8:D8"/>
    <mergeCell ref="B9:D9"/>
    <mergeCell ref="C32:D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45:D45"/>
    <mergeCell ref="C46:D46"/>
    <mergeCell ref="C47:D47"/>
    <mergeCell ref="C48:D48"/>
    <mergeCell ref="C49:D49"/>
    <mergeCell ref="B50:D50"/>
    <mergeCell ref="C51:D51"/>
    <mergeCell ref="C52:D52"/>
    <mergeCell ref="C53:D53"/>
    <mergeCell ref="B54:D54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B82:D82"/>
    <mergeCell ref="C71:D71"/>
    <mergeCell ref="C72:D72"/>
    <mergeCell ref="C73:D73"/>
    <mergeCell ref="C74:D74"/>
    <mergeCell ref="B75:D75"/>
    <mergeCell ref="C78:D78"/>
    <mergeCell ref="C89:D89"/>
    <mergeCell ref="C90:D90"/>
    <mergeCell ref="C91:D91"/>
    <mergeCell ref="C92:D92"/>
    <mergeCell ref="C79:D79"/>
    <mergeCell ref="C80:D80"/>
    <mergeCell ref="C81:D81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:D25" r:id="rId1" display="府の決算（財務諸表等）はこちら"/>
  </hyperlinks>
  <printOptions/>
  <pageMargins left="0.6299212598425197" right="0.6299212598425197" top="0.7480314960629921" bottom="0.5511811023622047" header="0.31496062992125984" footer="0.31496062992125984"/>
  <pageSetup fitToHeight="0" fitToWidth="1" horizontalDpi="600" verticalDpi="600" orientation="portrait" paperSize="9" scale="69" r:id="rId2"/>
  <headerFooter>
    <oddHeader>&amp;R福祉情報コミュニケーションセンター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138</v>
      </c>
      <c r="B1" s="9"/>
      <c r="C1" s="9"/>
      <c r="D1" s="9"/>
      <c r="E1" s="9"/>
      <c r="F1" s="9"/>
      <c r="G1" s="9"/>
      <c r="H1" s="9"/>
    </row>
    <row r="2" spans="1:8" ht="18">
      <c r="A2" s="50" t="s">
        <v>129</v>
      </c>
      <c r="B2" s="51"/>
      <c r="C2" s="51"/>
      <c r="D2" s="29" t="s">
        <v>130</v>
      </c>
      <c r="E2" s="29" t="s">
        <v>131</v>
      </c>
      <c r="F2" s="29" t="s">
        <v>132</v>
      </c>
      <c r="G2" s="33" t="s">
        <v>133</v>
      </c>
      <c r="H2" s="181" t="s">
        <v>209</v>
      </c>
    </row>
    <row r="3" spans="1:8" ht="19.5">
      <c r="A3" s="52" t="s">
        <v>114</v>
      </c>
      <c r="B3" s="53"/>
      <c r="C3" s="53"/>
      <c r="D3" s="127"/>
      <c r="E3" s="58">
        <f>SUM(E4:E5)</f>
        <v>78</v>
      </c>
      <c r="F3" s="58">
        <f>SUM(F4:F5)</f>
        <v>68</v>
      </c>
      <c r="G3" s="59">
        <f>SUM(G4:G5)</f>
        <v>69</v>
      </c>
      <c r="H3" s="59">
        <f>SUM(H4:H5)</f>
        <v>68</v>
      </c>
    </row>
    <row r="4" spans="1:8" ht="18">
      <c r="A4" s="54" t="s">
        <v>26</v>
      </c>
      <c r="B4" s="55" t="s">
        <v>115</v>
      </c>
      <c r="C4" s="56"/>
      <c r="D4" s="128"/>
      <c r="E4" s="13">
        <v>61</v>
      </c>
      <c r="F4" s="14">
        <v>56</v>
      </c>
      <c r="G4" s="15">
        <v>40</v>
      </c>
      <c r="H4" s="182">
        <v>37</v>
      </c>
    </row>
    <row r="5" spans="1:8" ht="18">
      <c r="A5" s="57"/>
      <c r="B5" s="55" t="s">
        <v>116</v>
      </c>
      <c r="C5" s="56"/>
      <c r="D5" s="128"/>
      <c r="E5" s="14">
        <v>17</v>
      </c>
      <c r="F5" s="14">
        <v>12</v>
      </c>
      <c r="G5" s="15">
        <v>29</v>
      </c>
      <c r="H5" s="182">
        <v>31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139</v>
      </c>
      <c r="B8" s="9"/>
      <c r="C8" s="9"/>
      <c r="D8" s="9"/>
      <c r="E8" s="9"/>
      <c r="F8" s="9"/>
      <c r="G8" s="9"/>
      <c r="H8" s="9"/>
    </row>
    <row r="9" spans="1:8" ht="90" customHeight="1">
      <c r="A9" s="462" t="s">
        <v>197</v>
      </c>
      <c r="B9" s="463"/>
      <c r="C9" s="463"/>
      <c r="D9" s="463"/>
      <c r="E9" s="463"/>
      <c r="F9" s="463"/>
      <c r="G9" s="463"/>
      <c r="H9" s="464"/>
    </row>
    <row r="10" spans="1:8" ht="18">
      <c r="A10" s="9"/>
      <c r="B10" s="9"/>
      <c r="C10" s="9"/>
      <c r="D10" s="10"/>
      <c r="E10" s="10"/>
      <c r="F10" s="10"/>
      <c r="G10" s="10"/>
      <c r="H10" s="10"/>
    </row>
    <row r="11" spans="1:8" ht="18">
      <c r="A11" s="9"/>
      <c r="B11" s="9"/>
      <c r="C11" s="9"/>
      <c r="D11" s="10"/>
      <c r="E11" s="10"/>
      <c r="F11" s="10"/>
      <c r="G11" s="10"/>
      <c r="H11" s="10"/>
    </row>
    <row r="12" spans="1:8" ht="18">
      <c r="A12" s="5" t="s">
        <v>140</v>
      </c>
      <c r="B12" s="9"/>
      <c r="C12" s="9"/>
      <c r="D12" s="10"/>
      <c r="E12" s="10"/>
      <c r="F12" s="10"/>
      <c r="G12" s="10"/>
      <c r="H12" s="10"/>
    </row>
    <row r="13" spans="1:8" ht="39" customHeight="1">
      <c r="A13" s="60" t="s">
        <v>117</v>
      </c>
      <c r="B13" s="183" t="s">
        <v>198</v>
      </c>
      <c r="C13" s="184" t="s">
        <v>118</v>
      </c>
      <c r="D13" s="453" t="s">
        <v>215</v>
      </c>
      <c r="E13" s="454"/>
      <c r="F13" s="455"/>
      <c r="G13" s="185" t="s">
        <v>119</v>
      </c>
      <c r="H13" s="140" t="s">
        <v>213</v>
      </c>
    </row>
    <row r="14" spans="1:8" ht="19.5" customHeight="1">
      <c r="A14" s="60" t="s">
        <v>120</v>
      </c>
      <c r="B14" s="456" t="s">
        <v>199</v>
      </c>
      <c r="C14" s="457"/>
      <c r="D14" s="457"/>
      <c r="E14" s="457"/>
      <c r="F14" s="457"/>
      <c r="G14" s="457"/>
      <c r="H14" s="458"/>
    </row>
    <row r="15" spans="1:8" ht="146.25" customHeight="1">
      <c r="A15" s="60" t="s">
        <v>121</v>
      </c>
      <c r="B15" s="459" t="s">
        <v>214</v>
      </c>
      <c r="C15" s="460"/>
      <c r="D15" s="460"/>
      <c r="E15" s="460"/>
      <c r="F15" s="460"/>
      <c r="G15" s="460"/>
      <c r="H15" s="461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&amp;R福祉情報コミュニケーションセンター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