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基本情報" sheetId="1" r:id="rId1"/>
    <sheet name="収支情報" sheetId="2" r:id="rId2"/>
    <sheet name="その他" sheetId="3" r:id="rId3"/>
  </sheets>
  <externalReferences>
    <externalReference r:id="rId6"/>
  </externalReferences>
  <definedNames>
    <definedName name="_xlfn.SUMIFS" hidden="1">#NAME?</definedName>
    <definedName name="_xlnm.Print_Area" localSheetId="2">'その他'!$A$1:$H$15</definedName>
    <definedName name="_xlnm.Print_Area" localSheetId="0">'基本情報'!$A$1:$AR$33</definedName>
    <definedName name="_xlnm.Print_Area" localSheetId="1">'収支情報'!$A$1:$I$137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<sst xmlns="http://schemas.openxmlformats.org/spreadsheetml/2006/main" count="270" uniqueCount="212">
  <si>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</si>
  <si>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</si>
  <si>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</si>
  <si>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</si>
  <si>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</si>
  <si>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</si>
  <si>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</si>
  <si>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</si>
  <si>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</si>
  <si>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</si>
  <si>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</si>
  <si>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</si>
  <si>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</si>
  <si>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</si>
  <si>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</si>
  <si>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</si>
  <si>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</si>
  <si>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■大阪府の決算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</si>
  <si>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</si>
  <si>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</si>
  <si>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</si>
  <si>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</si>
  <si>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</si>
  <si>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</si>
  <si>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</si>
  <si>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</si>
  <si>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</si>
  <si>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</si>
  <si>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</si>
  <si>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</si>
  <si>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</si>
  <si>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</si>
  <si>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</si>
  <si>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</si>
  <si>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</si>
  <si>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</si>
  <si>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</si>
  <si>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</si>
  <si>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</si>
  <si>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</si>
  <si>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</si>
  <si>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</si>
  <si>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</si>
  <si>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</si>
  <si>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</si>
  <si>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</si>
  <si>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</si>
  <si>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</si>
  <si>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</si>
  <si>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</si>
  <si>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</si>
  <si>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</si>
  <si>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</si>
  <si>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</si>
  <si>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</si>
  <si>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</si>
  <si>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</si>
  <si>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</si>
  <si>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</si>
  <si>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</si>
  <si>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</si>
  <si>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</si>
  <si>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</si>
  <si>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</si>
  <si>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</si>
  <si>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</si>
  <si>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</si>
  <si>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</si>
  <si>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</si>
  <si>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</si>
  <si>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</si>
  <si>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</si>
  <si>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</si>
  <si>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</si>
  <si>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</si>
  <si>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</si>
  <si>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</si>
  <si>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</si>
  <si>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</si>
  <si>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</si>
  <si>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</si>
  <si>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</si>
  <si>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</si>
  <si>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</si>
  <si>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</si>
  <si>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</si>
  <si>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</si>
  <si>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</si>
  <si>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</si>
  <si>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</si>
  <si>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総数</t>
  </si>
  <si>
    <t>常勤</t>
  </si>
  <si>
    <t>非常勤</t>
  </si>
  <si>
    <t>調査実施</t>
  </si>
  <si>
    <t>実施時期</t>
  </si>
  <si>
    <t>対象者数</t>
  </si>
  <si>
    <t>調査手法</t>
  </si>
  <si>
    <t>調査結果</t>
  </si>
  <si>
    <t>その他法人</t>
  </si>
  <si>
    <t>資
産
の
部</t>
  </si>
  <si>
    <t>負
債
及
び
純
資
産
の
部</t>
  </si>
  <si>
    <t>■大阪府の予算</t>
  </si>
  <si>
    <t>府の決算（財務諸表等）はこちら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</si>
  <si>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</si>
  <si>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</si>
  <si>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</si>
  <si>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</si>
  <si>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</si>
  <si>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</si>
  <si>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</si>
  <si>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</si>
  <si>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</si>
  <si>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</si>
  <si>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</si>
  <si>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</si>
  <si>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</si>
  <si>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</si>
  <si>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</si>
  <si>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</si>
  <si>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</si>
  <si>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</si>
  <si>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</si>
  <si>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</si>
  <si>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</si>
  <si>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</si>
  <si>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</si>
  <si>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</si>
  <si>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</si>
  <si>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</si>
  <si>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</si>
  <si>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</si>
  <si>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</si>
  <si>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</si>
  <si>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</si>
  <si>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</si>
  <si>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</si>
  <si>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</si>
  <si>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特になし</t>
  </si>
  <si>
    <t>平成30年度</t>
  </si>
  <si>
    <t>令和元年度</t>
  </si>
  <si>
    <t>令和2年度</t>
  </si>
  <si>
    <t>令和3年度</t>
  </si>
  <si>
    <t>公の施設基本情報</t>
  </si>
  <si>
    <t>根拠条例・規則名</t>
  </si>
  <si>
    <t>条例等に規定された設置目的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</si>
  <si>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</si>
  <si>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</si>
  <si>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</si>
  <si>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</si>
  <si>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</si>
  <si>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</si>
  <si>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</si>
  <si>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</si>
  <si>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</si>
  <si>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</si>
  <si>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</si>
  <si>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億円</t>
  </si>
  <si>
    <t>管理運営形態</t>
  </si>
  <si>
    <t>施設で実施している主な事業</t>
  </si>
  <si>
    <t>開館日・開館時間</t>
  </si>
  <si>
    <t>年度</t>
  </si>
  <si>
    <t>人</t>
  </si>
  <si>
    <t>料金区分</t>
  </si>
  <si>
    <t>料金水準の考え方</t>
  </si>
  <si>
    <t>主な料金</t>
  </si>
  <si>
    <t>利用料金制</t>
  </si>
  <si>
    <t>人</t>
  </si>
  <si>
    <t>施設運営に関する指標
（稼働率、利用率等）</t>
  </si>
  <si>
    <t>利用者数（過去5年間）</t>
  </si>
  <si>
    <t>施設名（愛称）</t>
  </si>
  <si>
    <t>稲スポーツセンター</t>
  </si>
  <si>
    <t>福祉部　障がい福祉室
自立支援課　社会参加支援グループ</t>
  </si>
  <si>
    <t>大阪府社会福祉施設設置条例</t>
  </si>
  <si>
    <t>大阪府立稲スポーツセンター管理規則</t>
  </si>
  <si>
    <t>障がい者のスポーツ及びレクリェーションの活動を支援し、障がい者の社会参加の促進に資する</t>
  </si>
  <si>
    <t>〒５６２－００１５　　箕面市稲６丁目１５番２６号　　TEL０７２－７２８－４８２２</t>
  </si>
  <si>
    <t xml:space="preserve">約８，９６５㎡の内一部（大阪府）  </t>
  </si>
  <si>
    <t>地上2階（鉄筋コンクリート、一部鉄骨造）　</t>
  </si>
  <si>
    <t>１，４９９㎡（大阪府）</t>
  </si>
  <si>
    <t>体育室(６３９．２㎡）
トレーニング室（４９．３㎡）
会議室（４７．１㎡）
多目的室（４８．３㎡）</t>
  </si>
  <si>
    <t>スポーツ・文化教室の開催等</t>
  </si>
  <si>
    <t>開館日   ：毎週火曜日（国民の祝日の場合は翌日）及び年末年始（12月29日～1月3日）を除く日
開館時間：午前9時30分～午後8時30分</t>
  </si>
  <si>
    <t>利用者数①</t>
  </si>
  <si>
    <t>体育館</t>
  </si>
  <si>
    <t>会議室</t>
  </si>
  <si>
    <t>多目的室</t>
  </si>
  <si>
    <t>稼働率：年間利用コマ数÷年間利用可能コマ数　　　　　　　　　　　　　　　　　　　　　</t>
  </si>
  <si>
    <t>目的による利用者区分　あり（個人利用、専用利用）</t>
  </si>
  <si>
    <t>類似施設の料金体系を参照</t>
  </si>
  <si>
    <t>担当部・課・
グループ</t>
  </si>
  <si>
    <r>
      <t xml:space="preserve">開設年月日（経過年数）
</t>
    </r>
    <r>
      <rPr>
        <b/>
        <sz val="9"/>
        <color indexed="8"/>
        <rFont val="游ゴシック"/>
        <family val="3"/>
      </rPr>
      <t>[改築・大規模改修等の実施年度］</t>
    </r>
  </si>
  <si>
    <t>【R4】 指定管理者：公益財団法人フィットネス21事業団（指定期間：R2.4.1～R5.3.31）</t>
  </si>
  <si>
    <t>特になし</t>
  </si>
  <si>
    <t>個人使用：体育館　　大人　４３０円　小人　２２０円　（障がい者とその介護者１名が使用する場合は無料）
専用使用：体育館　　全日　〔過半数が大人：１４，6００円〕　〔半数以上が小人：１１，9００円〕
　　　　　　　多目的室　全日　８，３００円
　　　　　　　会議室　　 全日　８，３００円
　　　　　　　（障がい者団体は、使用料の半額）</t>
  </si>
  <si>
    <t>（千円）</t>
  </si>
  <si>
    <t>その他法人</t>
  </si>
  <si>
    <t>【R5】 指定管理者：公益財団法人フィットネス21事業団（指定期間：R5.4.1～R10.3.31）</t>
  </si>
  <si>
    <r>
      <t>平成3</t>
    </r>
    <r>
      <rPr>
        <sz val="11"/>
        <color theme="1"/>
        <rFont val="Calibri"/>
        <family val="3"/>
      </rPr>
      <t>0</t>
    </r>
    <r>
      <rPr>
        <sz val="11"/>
        <color indexed="8"/>
        <rFont val="游ゴシック"/>
        <family val="3"/>
      </rPr>
      <t>年度</t>
    </r>
  </si>
  <si>
    <t>令和元年度</t>
  </si>
  <si>
    <t>令和5年度</t>
  </si>
  <si>
    <t>令和4年度</t>
  </si>
  <si>
    <t>令和５年度</t>
  </si>
  <si>
    <t>１．施設の概要（令和5年4月1日時点）</t>
  </si>
  <si>
    <t>あり</t>
  </si>
  <si>
    <t>令和4年12月17日～令和5年1月15日</t>
  </si>
  <si>
    <t>114人</t>
  </si>
  <si>
    <t>施設内でアンケート用紙に記入。記入困難な方には代筆対応。</t>
  </si>
  <si>
    <t>稲スポーツセンターは利用しやすいか？（とても利用しやすい77件、利用しやすい26件、普通7件、利用しにくい1件、とても利用しにくい0件）
職員の対応について（とても良い89％、良い16％、普通６％、悪い0％、とても悪い0％）
施設や設備について（とても良い72件、良い34件、普通5件、悪い0件、とても悪い0件）</t>
  </si>
  <si>
    <r>
      <t>平成８年４月１日開設 （R</t>
    </r>
    <r>
      <rPr>
        <sz val="11"/>
        <rFont val="游ゴシック"/>
        <family val="3"/>
      </rPr>
      <t>5.4.1現在経過年数27年）
[改築：平成25年度実施］</t>
    </r>
  </si>
  <si>
    <t>２．料金体系（令和5年4月1日時点）</t>
  </si>
  <si>
    <t>令和2年度~令和4年度</t>
  </si>
  <si>
    <t>導入済み：令和2年4月1日より（利用料金の詳細はこちら）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</si>
</sst>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##,##0_ &quot;％&quot;"/>
    <numFmt numFmtId="202" formatCode="#,###,#00_ &quot;％&quot;"/>
    <numFmt numFmtId="203" formatCode="###,#00_ &quot;％&quot;"/>
    <numFmt numFmtId="204" formatCode="#,###,##0_ &quot;％&quot;"/>
    <numFmt numFmtId="205" formatCode="##,##0_ &quot;％&quot;"/>
    <numFmt numFmtId="206" formatCode="#,##0.0_ "/>
    <numFmt numFmtId="207" formatCode="#,##0;&quot;△ &quot;#,##0"/>
    <numFmt numFmtId="208" formatCode="#,##0,;&quot;▲ &quot;#,##0"/>
    <numFmt numFmtId="209" formatCode="#,##0&quot;円&quot;;&quot;▲ &quot;#,##0&quot;円&quot;"/>
    <numFmt numFmtId="210" formatCode="[$]ggge&quot;年&quot;m&quot;月&quot;d&quot;日&quot;;@"/>
    <numFmt numFmtId="211" formatCode="[$]gge&quot;年&quot;m&quot;月&quot;d&quot;日&quot;;@"/>
  </numFmts>
  <fonts count="8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b/>
      <sz val="9"/>
      <color indexed="8"/>
      <name val="游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游ゴシック"/>
      <family val="3"/>
    </font>
    <font>
      <b/>
      <sz val="11"/>
      <name val="游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4"/>
      <color indexed="12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color indexed="8"/>
      <name val="游ゴシック"/>
      <family val="3"/>
    </font>
    <font>
      <sz val="10"/>
      <name val="游ゴシック"/>
      <family val="3"/>
    </font>
    <font>
      <sz val="9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8"/>
      <color theme="1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10"/>
      <color theme="1"/>
      <name val="Calibri"/>
      <family val="3"/>
    </font>
    <font>
      <u val="single"/>
      <sz val="11"/>
      <color indexed="12"/>
      <name val="Calibri"/>
      <family val="3"/>
    </font>
    <font>
      <b/>
      <sz val="24"/>
      <color theme="1"/>
      <name val="ＭＳ Ｐゴシック"/>
      <family val="3"/>
    </font>
    <font>
      <sz val="24"/>
      <color theme="1"/>
      <name val="ＭＳ Ｐゴシック"/>
      <family val="3"/>
    </font>
    <font>
      <sz val="12"/>
      <color theme="1"/>
      <name val="ＭＳ Ｐゴシック"/>
      <family val="3"/>
    </font>
    <font>
      <u val="single"/>
      <sz val="14"/>
      <color indexed="12"/>
      <name val="Calibri"/>
      <family val="3"/>
    </font>
    <font>
      <b/>
      <i/>
      <sz val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05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59" fillId="33" borderId="11" xfId="50" applyNumberFormat="1" applyFont="1" applyFill="1" applyBorder="1" applyAlignment="1">
      <alignment horizontal="center" vertical="center"/>
    </xf>
    <xf numFmtId="196" fontId="59" fillId="33" borderId="11" xfId="5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shrinkToFit="1"/>
    </xf>
    <xf numFmtId="0" fontId="59" fillId="33" borderId="15" xfId="0" applyFont="1" applyFill="1" applyBorder="1" applyAlignment="1">
      <alignment shrinkToFit="1"/>
    </xf>
    <xf numFmtId="0" fontId="59" fillId="33" borderId="0" xfId="0" applyFont="1" applyFill="1" applyAlignment="1">
      <alignment shrinkToFit="1"/>
    </xf>
    <xf numFmtId="0" fontId="59" fillId="33" borderId="11" xfId="0" applyFont="1" applyFill="1" applyBorder="1" applyAlignment="1">
      <alignment horizontal="center" vertical="center" shrinkToFit="1"/>
    </xf>
    <xf numFmtId="0" fontId="59" fillId="33" borderId="0" xfId="0" applyFont="1" applyFill="1" applyAlignment="1">
      <alignment/>
    </xf>
    <xf numFmtId="0" fontId="59" fillId="33" borderId="14" xfId="0" applyFont="1" applyFill="1" applyBorder="1" applyAlignment="1">
      <alignment/>
    </xf>
    <xf numFmtId="176" fontId="59" fillId="34" borderId="16" xfId="52" applyNumberFormat="1" applyFont="1" applyFill="1" applyBorder="1" applyAlignment="1">
      <alignment vertical="center"/>
    </xf>
    <xf numFmtId="176" fontId="59" fillId="34" borderId="11" xfId="52" applyNumberFormat="1" applyFont="1" applyFill="1" applyBorder="1" applyAlignment="1">
      <alignment vertical="center"/>
    </xf>
    <xf numFmtId="176" fontId="59" fillId="34" borderId="17" xfId="52" applyNumberFormat="1" applyFont="1" applyFill="1" applyBorder="1" applyAlignment="1">
      <alignment vertical="center" textRotation="255" wrapText="1"/>
    </xf>
    <xf numFmtId="194" fontId="0" fillId="0" borderId="18" xfId="50" applyNumberFormat="1" applyFont="1" applyBorder="1" applyAlignment="1">
      <alignment vertical="center"/>
    </xf>
    <xf numFmtId="196" fontId="0" fillId="0" borderId="11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6" fillId="0" borderId="0" xfId="0" applyFont="1" applyAlignment="1">
      <alignment/>
    </xf>
    <xf numFmtId="0" fontId="59" fillId="34" borderId="10" xfId="0" applyFont="1" applyFill="1" applyBorder="1" applyAlignment="1">
      <alignment vertical="center"/>
    </xf>
    <xf numFmtId="0" fontId="59" fillId="34" borderId="12" xfId="0" applyFont="1" applyFill="1" applyBorder="1" applyAlignment="1">
      <alignment vertical="center"/>
    </xf>
    <xf numFmtId="0" fontId="59" fillId="33" borderId="19" xfId="0" applyFont="1" applyFill="1" applyBorder="1" applyAlignment="1">
      <alignment vertical="center" shrinkToFit="1"/>
    </xf>
    <xf numFmtId="0" fontId="59" fillId="33" borderId="17" xfId="0" applyFont="1" applyFill="1" applyBorder="1" applyAlignment="1">
      <alignment vertical="center" shrinkToFit="1"/>
    </xf>
    <xf numFmtId="0" fontId="59" fillId="33" borderId="20" xfId="0" applyFont="1" applyFill="1" applyBorder="1" applyAlignment="1">
      <alignment vertical="center" shrinkToFit="1"/>
    </xf>
    <xf numFmtId="0" fontId="59" fillId="33" borderId="10" xfId="0" applyFont="1" applyFill="1" applyBorder="1" applyAlignment="1">
      <alignment vertical="center" shrinkToFit="1"/>
    </xf>
    <xf numFmtId="0" fontId="59" fillId="33" borderId="12" xfId="0" applyFont="1" applyFill="1" applyBorder="1" applyAlignment="1">
      <alignment vertical="center" shrinkToFit="1"/>
    </xf>
    <xf numFmtId="0" fontId="59" fillId="33" borderId="16" xfId="0" applyFont="1" applyFill="1" applyBorder="1" applyAlignment="1">
      <alignment vertical="center" shrinkToFit="1"/>
    </xf>
    <xf numFmtId="181" fontId="67" fillId="35" borderId="10" xfId="0" applyNumberFormat="1" applyFont="1" applyFill="1" applyBorder="1" applyAlignment="1">
      <alignment vertical="center"/>
    </xf>
    <xf numFmtId="181" fontId="67" fillId="35" borderId="11" xfId="0" applyNumberFormat="1" applyFont="1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194" fontId="59" fillId="8" borderId="11" xfId="50" applyNumberFormat="1" applyFont="1" applyFill="1" applyBorder="1" applyAlignment="1">
      <alignment vertical="center"/>
    </xf>
    <xf numFmtId="196" fontId="59" fillId="8" borderId="11" xfId="50" applyNumberFormat="1" applyFont="1" applyFill="1" applyBorder="1" applyAlignment="1">
      <alignment vertical="center"/>
    </xf>
    <xf numFmtId="196" fontId="59" fillId="8" borderId="16" xfId="50" applyNumberFormat="1" applyFont="1" applyFill="1" applyBorder="1" applyAlignment="1">
      <alignment vertical="center"/>
    </xf>
    <xf numFmtId="194" fontId="59" fillId="8" borderId="18" xfId="50" applyNumberFormat="1" applyFont="1" applyFill="1" applyBorder="1" applyAlignment="1">
      <alignment vertical="center"/>
    </xf>
    <xf numFmtId="176" fontId="59" fillId="34" borderId="11" xfId="0" applyNumberFormat="1" applyFont="1" applyFill="1" applyBorder="1" applyAlignment="1">
      <alignment horizontal="left" vertical="center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59" fillId="0" borderId="0" xfId="42" applyFont="1" applyAlignment="1">
      <alignment/>
    </xf>
    <xf numFmtId="9" fontId="0" fillId="0" borderId="0" xfId="42" applyFont="1" applyAlignment="1">
      <alignment/>
    </xf>
    <xf numFmtId="196" fontId="68" fillId="0" borderId="21" xfId="50" applyNumberFormat="1" applyFont="1" applyBorder="1" applyAlignment="1">
      <alignment horizontal="center"/>
    </xf>
    <xf numFmtId="196" fontId="68" fillId="0" borderId="0" xfId="50" applyNumberFormat="1" applyFont="1" applyFill="1" applyBorder="1" applyAlignment="1">
      <alignment/>
    </xf>
    <xf numFmtId="196" fontId="59" fillId="0" borderId="0" xfId="50" applyNumberFormat="1" applyFont="1" applyFill="1" applyBorder="1" applyAlignment="1">
      <alignment/>
    </xf>
    <xf numFmtId="176" fontId="59" fillId="34" borderId="16" xfId="0" applyNumberFormat="1" applyFont="1" applyFill="1" applyBorder="1" applyAlignment="1">
      <alignment horizontal="left" vertical="center" shrinkToFit="1"/>
    </xf>
    <xf numFmtId="0" fontId="69" fillId="0" borderId="0" xfId="0" applyFont="1" applyAlignment="1">
      <alignment vertical="center"/>
    </xf>
    <xf numFmtId="194" fontId="69" fillId="0" borderId="0" xfId="50" applyNumberFormat="1" applyFont="1" applyAlignment="1">
      <alignment horizontal="left" vertical="center"/>
    </xf>
    <xf numFmtId="194" fontId="69" fillId="0" borderId="0" xfId="50" applyNumberFormat="1" applyFont="1" applyAlignment="1">
      <alignment horizontal="right" vertical="center"/>
    </xf>
    <xf numFmtId="196" fontId="69" fillId="0" borderId="0" xfId="50" applyNumberFormat="1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65" fillId="0" borderId="0" xfId="0" applyFont="1" applyAlignment="1">
      <alignment/>
    </xf>
    <xf numFmtId="194" fontId="59" fillId="8" borderId="22" xfId="50" applyNumberFormat="1" applyFont="1" applyFill="1" applyBorder="1" applyAlignment="1">
      <alignment vertical="center"/>
    </xf>
    <xf numFmtId="194" fontId="59" fillId="8" borderId="23" xfId="50" applyNumberFormat="1" applyFont="1" applyFill="1" applyBorder="1" applyAlignment="1">
      <alignment vertical="center"/>
    </xf>
    <xf numFmtId="196" fontId="59" fillId="8" borderId="22" xfId="50" applyNumberFormat="1" applyFont="1" applyFill="1" applyBorder="1" applyAlignment="1">
      <alignment vertical="center"/>
    </xf>
    <xf numFmtId="196" fontId="59" fillId="8" borderId="24" xfId="50" applyNumberFormat="1" applyFont="1" applyFill="1" applyBorder="1" applyAlignment="1">
      <alignment vertical="center"/>
    </xf>
    <xf numFmtId="176" fontId="59" fillId="33" borderId="25" xfId="0" applyNumberFormat="1" applyFont="1" applyFill="1" applyBorder="1" applyAlignment="1">
      <alignment vertical="center"/>
    </xf>
    <xf numFmtId="0" fontId="59" fillId="33" borderId="26" xfId="0" applyFont="1" applyFill="1" applyBorder="1" applyAlignment="1">
      <alignment/>
    </xf>
    <xf numFmtId="0" fontId="59" fillId="33" borderId="27" xfId="0" applyFont="1" applyFill="1" applyBorder="1" applyAlignment="1">
      <alignment/>
    </xf>
    <xf numFmtId="196" fontId="59" fillId="8" borderId="23" xfId="50" applyNumberFormat="1" applyFont="1" applyFill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1" fillId="0" borderId="0" xfId="0" applyFont="1" applyAlignment="1">
      <alignment vertical="center"/>
    </xf>
    <xf numFmtId="0" fontId="72" fillId="0" borderId="0" xfId="63" applyFont="1" applyAlignment="1">
      <alignment vertical="center" wrapText="1"/>
      <protection/>
    </xf>
    <xf numFmtId="0" fontId="72" fillId="0" borderId="0" xfId="63" applyFont="1" applyAlignment="1">
      <alignment vertical="center"/>
      <protection/>
    </xf>
    <xf numFmtId="194" fontId="0" fillId="0" borderId="20" xfId="50" applyNumberFormat="1" applyFont="1" applyBorder="1" applyAlignment="1">
      <alignment vertical="center"/>
    </xf>
    <xf numFmtId="194" fontId="59" fillId="8" borderId="16" xfId="50" applyNumberFormat="1" applyFont="1" applyFill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94" fontId="0" fillId="0" borderId="11" xfId="50" applyNumberFormat="1" applyFont="1" applyBorder="1" applyAlignment="1">
      <alignment vertical="center"/>
    </xf>
    <xf numFmtId="38" fontId="0" fillId="0" borderId="11" xfId="50" applyNumberFormat="1" applyFont="1" applyBorder="1" applyAlignment="1">
      <alignment vertical="center"/>
    </xf>
    <xf numFmtId="38" fontId="59" fillId="8" borderId="11" xfId="50" applyNumberFormat="1" applyFont="1" applyFill="1" applyBorder="1" applyAlignment="1">
      <alignment vertical="center"/>
    </xf>
    <xf numFmtId="38" fontId="59" fillId="8" borderId="18" xfId="50" applyNumberFormat="1" applyFont="1" applyFill="1" applyBorder="1" applyAlignment="1">
      <alignment vertical="center"/>
    </xf>
    <xf numFmtId="38" fontId="59" fillId="8" borderId="22" xfId="50" applyNumberFormat="1" applyFont="1" applyFill="1" applyBorder="1" applyAlignment="1">
      <alignment vertical="center"/>
    </xf>
    <xf numFmtId="38" fontId="0" fillId="0" borderId="18" xfId="50" applyNumberFormat="1" applyFont="1" applyBorder="1" applyAlignment="1">
      <alignment vertical="center"/>
    </xf>
    <xf numFmtId="194" fontId="0" fillId="0" borderId="0" xfId="42" applyNumberFormat="1" applyFont="1" applyBorder="1" applyAlignment="1">
      <alignment/>
    </xf>
    <xf numFmtId="0" fontId="0" fillId="0" borderId="28" xfId="63" applyFont="1" applyBorder="1" applyAlignment="1">
      <alignment horizontal="center" vertical="center" wrapText="1"/>
      <protection/>
    </xf>
    <xf numFmtId="0" fontId="0" fillId="0" borderId="0" xfId="63" applyFont="1" applyAlignment="1">
      <alignment vertical="center" wrapText="1"/>
      <protection/>
    </xf>
    <xf numFmtId="0" fontId="0" fillId="0" borderId="29" xfId="63" applyFont="1" applyBorder="1" applyAlignment="1">
      <alignment vertical="center" wrapText="1"/>
      <protection/>
    </xf>
    <xf numFmtId="0" fontId="0" fillId="0" borderId="28" xfId="63" applyFont="1" applyBorder="1" applyAlignment="1">
      <alignment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196" fontId="0" fillId="0" borderId="0" xfId="42" applyNumberFormat="1" applyFont="1" applyBorder="1" applyAlignment="1">
      <alignment/>
    </xf>
    <xf numFmtId="0" fontId="0" fillId="0" borderId="13" xfId="63" applyFont="1" applyBorder="1" applyAlignment="1">
      <alignment horizontal="right" vertical="center"/>
      <protection/>
    </xf>
    <xf numFmtId="0" fontId="73" fillId="0" borderId="13" xfId="63" applyFont="1" applyBorder="1" applyAlignment="1">
      <alignment horizontal="right" vertical="center"/>
      <protection/>
    </xf>
    <xf numFmtId="197" fontId="59" fillId="8" borderId="11" xfId="50" applyNumberFormat="1" applyFont="1" applyFill="1" applyBorder="1" applyAlignment="1">
      <alignment vertical="center"/>
    </xf>
    <xf numFmtId="197" fontId="59" fillId="8" borderId="11" xfId="50" applyNumberFormat="1" applyFont="1" applyFill="1" applyBorder="1" applyAlignment="1">
      <alignment horizontal="right" vertical="center"/>
    </xf>
    <xf numFmtId="181" fontId="69" fillId="0" borderId="0" xfId="50" applyNumberFormat="1" applyFont="1" applyAlignment="1">
      <alignment horizontal="left" vertical="center"/>
    </xf>
    <xf numFmtId="0" fontId="59" fillId="33" borderId="10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196" fontId="0" fillId="0" borderId="16" xfId="50" applyNumberFormat="1" applyFont="1" applyBorder="1" applyAlignment="1">
      <alignment vertical="center"/>
    </xf>
    <xf numFmtId="196" fontId="74" fillId="0" borderId="0" xfId="50" applyNumberFormat="1" applyFont="1" applyAlignment="1">
      <alignment horizontal="right"/>
    </xf>
    <xf numFmtId="196" fontId="73" fillId="0" borderId="11" xfId="50" applyNumberFormat="1" applyFont="1" applyBorder="1" applyAlignment="1">
      <alignment vertical="center"/>
    </xf>
    <xf numFmtId="196" fontId="73" fillId="0" borderId="18" xfId="50" applyNumberFormat="1" applyFont="1" applyBorder="1" applyAlignment="1">
      <alignment vertical="center"/>
    </xf>
    <xf numFmtId="196" fontId="73" fillId="0" borderId="0" xfId="50" applyNumberFormat="1" applyFont="1" applyBorder="1" applyAlignment="1">
      <alignment vertical="center"/>
    </xf>
    <xf numFmtId="196" fontId="73" fillId="0" borderId="20" xfId="50" applyNumberFormat="1" applyFont="1" applyBorder="1" applyAlignment="1">
      <alignment vertical="center"/>
    </xf>
    <xf numFmtId="196" fontId="73" fillId="0" borderId="0" xfId="50" applyNumberFormat="1" applyFont="1" applyBorder="1" applyAlignment="1">
      <alignment/>
    </xf>
    <xf numFmtId="196" fontId="75" fillId="33" borderId="11" xfId="50" applyNumberFormat="1" applyFont="1" applyFill="1" applyBorder="1" applyAlignment="1">
      <alignment horizontal="center" vertical="center"/>
    </xf>
    <xf numFmtId="196" fontId="73" fillId="0" borderId="0" xfId="42" applyNumberFormat="1" applyFont="1" applyBorder="1" applyAlignment="1">
      <alignment/>
    </xf>
    <xf numFmtId="194" fontId="55" fillId="0" borderId="0" xfId="50" applyNumberFormat="1" applyFont="1" applyBorder="1" applyAlignment="1">
      <alignment vertical="center"/>
    </xf>
    <xf numFmtId="196" fontId="75" fillId="8" borderId="11" xfId="50" applyNumberFormat="1" applyFont="1" applyFill="1" applyBorder="1" applyAlignment="1">
      <alignment vertical="center"/>
    </xf>
    <xf numFmtId="196" fontId="75" fillId="8" borderId="18" xfId="50" applyNumberFormat="1" applyFont="1" applyFill="1" applyBorder="1" applyAlignment="1">
      <alignment vertical="center"/>
    </xf>
    <xf numFmtId="196" fontId="75" fillId="8" borderId="22" xfId="50" applyNumberFormat="1" applyFont="1" applyFill="1" applyBorder="1" applyAlignment="1">
      <alignment vertical="center"/>
    </xf>
    <xf numFmtId="196" fontId="73" fillId="0" borderId="16" xfId="50" applyNumberFormat="1" applyFont="1" applyBorder="1" applyAlignment="1">
      <alignment vertical="center"/>
    </xf>
    <xf numFmtId="196" fontId="75" fillId="8" borderId="30" xfId="50" applyNumberFormat="1" applyFont="1" applyFill="1" applyBorder="1" applyAlignment="1">
      <alignment vertical="center"/>
    </xf>
    <xf numFmtId="194" fontId="73" fillId="0" borderId="11" xfId="50" applyNumberFormat="1" applyFont="1" applyBorder="1" applyAlignment="1">
      <alignment vertical="center"/>
    </xf>
    <xf numFmtId="194" fontId="73" fillId="0" borderId="18" xfId="50" applyNumberFormat="1" applyFont="1" applyBorder="1" applyAlignment="1">
      <alignment vertical="center"/>
    </xf>
    <xf numFmtId="194" fontId="75" fillId="8" borderId="30" xfId="50" applyNumberFormat="1" applyFont="1" applyFill="1" applyBorder="1" applyAlignment="1">
      <alignment vertical="center"/>
    </xf>
    <xf numFmtId="194" fontId="73" fillId="0" borderId="16" xfId="50" applyNumberFormat="1" applyFont="1" applyBorder="1" applyAlignment="1">
      <alignment vertical="center"/>
    </xf>
    <xf numFmtId="194" fontId="75" fillId="8" borderId="11" xfId="50" applyNumberFormat="1" applyFont="1" applyFill="1" applyBorder="1" applyAlignment="1">
      <alignment vertical="center"/>
    </xf>
    <xf numFmtId="194" fontId="75" fillId="8" borderId="31" xfId="50" applyNumberFormat="1" applyFont="1" applyFill="1" applyBorder="1" applyAlignment="1">
      <alignment vertical="center"/>
    </xf>
    <xf numFmtId="208" fontId="0" fillId="0" borderId="0" xfId="50" applyNumberFormat="1" applyFont="1" applyBorder="1" applyAlignment="1">
      <alignment vertical="center"/>
    </xf>
    <xf numFmtId="0" fontId="73" fillId="0" borderId="10" xfId="0" applyFont="1" applyFill="1" applyBorder="1" applyAlignment="1">
      <alignment vertical="center"/>
    </xf>
    <xf numFmtId="0" fontId="75" fillId="33" borderId="10" xfId="0" applyFont="1" applyFill="1" applyBorder="1" applyAlignment="1">
      <alignment vertical="center"/>
    </xf>
    <xf numFmtId="0" fontId="75" fillId="34" borderId="10" xfId="0" applyFont="1" applyFill="1" applyBorder="1" applyAlignment="1">
      <alignment vertical="center"/>
    </xf>
    <xf numFmtId="0" fontId="73" fillId="0" borderId="11" xfId="0" applyFont="1" applyFill="1" applyBorder="1" applyAlignment="1">
      <alignment vertical="center" wrapText="1"/>
    </xf>
    <xf numFmtId="196" fontId="75" fillId="8" borderId="23" xfId="50" applyNumberFormat="1" applyFont="1" applyFill="1" applyBorder="1" applyAlignment="1">
      <alignment vertical="center"/>
    </xf>
    <xf numFmtId="196" fontId="75" fillId="8" borderId="24" xfId="50" applyNumberFormat="1" applyFont="1" applyFill="1" applyBorder="1" applyAlignment="1">
      <alignment vertical="center"/>
    </xf>
    <xf numFmtId="196" fontId="75" fillId="8" borderId="16" xfId="50" applyNumberFormat="1" applyFont="1" applyFill="1" applyBorder="1" applyAlignment="1">
      <alignment vertical="center"/>
    </xf>
    <xf numFmtId="194" fontId="75" fillId="8" borderId="22" xfId="50" applyNumberFormat="1" applyFont="1" applyFill="1" applyBorder="1" applyAlignment="1">
      <alignment vertical="center"/>
    </xf>
    <xf numFmtId="194" fontId="75" fillId="8" borderId="16" xfId="50" applyNumberFormat="1" applyFont="1" applyFill="1" applyBorder="1" applyAlignment="1">
      <alignment vertical="center"/>
    </xf>
    <xf numFmtId="209" fontId="75" fillId="8" borderId="11" xfId="50" applyNumberFormat="1" applyFont="1" applyFill="1" applyBorder="1" applyAlignment="1">
      <alignment vertical="center"/>
    </xf>
    <xf numFmtId="0" fontId="75" fillId="33" borderId="11" xfId="0" applyFont="1" applyFill="1" applyBorder="1" applyAlignment="1">
      <alignment horizontal="center" vertical="center" shrinkToFit="1"/>
    </xf>
    <xf numFmtId="181" fontId="73" fillId="0" borderId="11" xfId="0" applyNumberFormat="1" applyFont="1" applyFill="1" applyBorder="1" applyAlignment="1">
      <alignment vertical="center"/>
    </xf>
    <xf numFmtId="197" fontId="75" fillId="8" borderId="11" xfId="50" applyNumberFormat="1" applyFont="1" applyFill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69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74" fillId="0" borderId="0" xfId="50" applyNumberFormat="1" applyFont="1" applyBorder="1" applyAlignment="1">
      <alignment horizontal="right"/>
    </xf>
    <xf numFmtId="196" fontId="73" fillId="0" borderId="32" xfId="50" applyNumberFormat="1" applyFont="1" applyBorder="1" applyAlignment="1">
      <alignment vertical="center"/>
    </xf>
    <xf numFmtId="196" fontId="75" fillId="8" borderId="31" xfId="50" applyNumberFormat="1" applyFont="1" applyFill="1" applyBorder="1" applyAlignment="1">
      <alignment vertical="center"/>
    </xf>
    <xf numFmtId="197" fontId="75" fillId="8" borderId="11" xfId="50" applyNumberFormat="1" applyFont="1" applyFill="1" applyBorder="1" applyAlignment="1">
      <alignment horizontal="right" vertical="center"/>
    </xf>
    <xf numFmtId="0" fontId="59" fillId="34" borderId="11" xfId="63" applyFont="1" applyFill="1" applyBorder="1" applyAlignment="1">
      <alignment vertical="center" wrapText="1"/>
      <protection/>
    </xf>
    <xf numFmtId="0" fontId="76" fillId="0" borderId="11" xfId="63" applyFont="1" applyBorder="1" applyAlignment="1">
      <alignment vertical="center" wrapText="1"/>
      <protection/>
    </xf>
    <xf numFmtId="0" fontId="77" fillId="0" borderId="11" xfId="63" applyFont="1" applyBorder="1" applyAlignment="1">
      <alignment vertical="center" wrapText="1"/>
      <protection/>
    </xf>
    <xf numFmtId="0" fontId="73" fillId="0" borderId="11" xfId="63" applyFont="1" applyBorder="1" applyAlignment="1">
      <alignment vertical="center" wrapText="1"/>
      <protection/>
    </xf>
    <xf numFmtId="0" fontId="6" fillId="0" borderId="10" xfId="44" applyBorder="1" applyAlignment="1" applyProtection="1">
      <alignment horizontal="left" vertical="center"/>
      <protection/>
    </xf>
    <xf numFmtId="0" fontId="6" fillId="0" borderId="12" xfId="44" applyBorder="1" applyAlignment="1" applyProtection="1">
      <alignment horizontal="left" vertical="center"/>
      <protection/>
    </xf>
    <xf numFmtId="0" fontId="6" fillId="0" borderId="13" xfId="44" applyBorder="1" applyAlignment="1" applyProtection="1">
      <alignment horizontal="left" vertical="center"/>
      <protection/>
    </xf>
    <xf numFmtId="176" fontId="69" fillId="0" borderId="15" xfId="63" applyNumberFormat="1" applyFont="1" applyBorder="1" applyAlignment="1">
      <alignment horizontal="left" vertical="center" wrapText="1"/>
      <protection/>
    </xf>
    <xf numFmtId="0" fontId="0" fillId="0" borderId="21" xfId="63" applyFont="1" applyBorder="1" applyAlignment="1">
      <alignment vertical="center"/>
      <protection/>
    </xf>
    <xf numFmtId="0" fontId="0" fillId="0" borderId="33" xfId="63" applyFont="1" applyBorder="1" applyAlignment="1">
      <alignment vertical="center"/>
      <protection/>
    </xf>
    <xf numFmtId="0" fontId="72" fillId="0" borderId="17" xfId="63" applyFont="1" applyBorder="1" applyAlignment="1">
      <alignment vertical="center" wrapText="1"/>
      <protection/>
    </xf>
    <xf numFmtId="0" fontId="7" fillId="0" borderId="21" xfId="63" applyFont="1" applyBorder="1" applyAlignment="1">
      <alignment horizontal="left" vertical="center"/>
      <protection/>
    </xf>
    <xf numFmtId="0" fontId="5" fillId="0" borderId="21" xfId="63" applyFont="1" applyBorder="1" applyAlignment="1">
      <alignment vertical="center"/>
      <protection/>
    </xf>
    <xf numFmtId="0" fontId="59" fillId="34" borderId="11" xfId="63" applyFont="1" applyFill="1" applyBorder="1" applyAlignment="1">
      <alignment horizontal="left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11" xfId="63" applyFont="1" applyBorder="1" applyAlignment="1">
      <alignment vertical="center" wrapText="1"/>
      <protection/>
    </xf>
    <xf numFmtId="180" fontId="73" fillId="0" borderId="10" xfId="63" applyNumberFormat="1" applyFont="1" applyBorder="1" applyAlignment="1">
      <alignment vertical="center"/>
      <protection/>
    </xf>
    <xf numFmtId="180" fontId="73" fillId="0" borderId="12" xfId="63" applyNumberFormat="1" applyFont="1" applyBorder="1" applyAlignment="1">
      <alignment vertical="center"/>
      <protection/>
    </xf>
    <xf numFmtId="180" fontId="73" fillId="0" borderId="13" xfId="63" applyNumberFormat="1" applyFont="1" applyBorder="1" applyAlignment="1">
      <alignment vertical="center"/>
      <protection/>
    </xf>
    <xf numFmtId="176" fontId="69" fillId="0" borderId="10" xfId="63" applyNumberFormat="1" applyFont="1" applyBorder="1" applyAlignment="1">
      <alignment horizontal="center" vertical="center" wrapText="1"/>
      <protection/>
    </xf>
    <xf numFmtId="0" fontId="69" fillId="0" borderId="12" xfId="63" applyFont="1" applyBorder="1" applyAlignment="1">
      <alignment horizontal="center" vertical="center"/>
      <protection/>
    </xf>
    <xf numFmtId="0" fontId="69" fillId="0" borderId="13" xfId="63" applyFont="1" applyBorder="1" applyAlignment="1">
      <alignment horizontal="center" vertical="center"/>
      <protection/>
    </xf>
    <xf numFmtId="180" fontId="0" fillId="0" borderId="10" xfId="63" applyNumberFormat="1" applyFont="1" applyBorder="1" applyAlignment="1">
      <alignment vertical="center"/>
      <protection/>
    </xf>
    <xf numFmtId="180" fontId="0" fillId="0" borderId="12" xfId="63" applyNumberFormat="1" applyFont="1" applyBorder="1" applyAlignment="1">
      <alignment vertical="center"/>
      <protection/>
    </xf>
    <xf numFmtId="180" fontId="0" fillId="0" borderId="13" xfId="63" applyNumberFormat="1" applyFont="1" applyBorder="1" applyAlignment="1">
      <alignment vertical="center"/>
      <protection/>
    </xf>
    <xf numFmtId="0" fontId="73" fillId="36" borderId="10" xfId="63" applyFont="1" applyFill="1" applyBorder="1" applyAlignment="1">
      <alignment horizontal="center" vertical="center"/>
      <protection/>
    </xf>
    <xf numFmtId="0" fontId="73" fillId="36" borderId="12" xfId="63" applyFont="1" applyFill="1" applyBorder="1" applyAlignment="1">
      <alignment horizontal="center" vertical="center"/>
      <protection/>
    </xf>
    <xf numFmtId="0" fontId="73" fillId="36" borderId="13" xfId="63" applyFont="1" applyFill="1" applyBorder="1" applyAlignment="1">
      <alignment horizontal="center" vertical="center"/>
      <protection/>
    </xf>
    <xf numFmtId="176" fontId="69" fillId="0" borderId="10" xfId="63" applyNumberFormat="1" applyFont="1" applyBorder="1" applyAlignment="1">
      <alignment horizontal="center" vertical="center"/>
      <protection/>
    </xf>
    <xf numFmtId="0" fontId="59" fillId="34" borderId="19" xfId="63" applyFont="1" applyFill="1" applyBorder="1" applyAlignment="1">
      <alignment horizontal="left" vertical="center" wrapText="1"/>
      <protection/>
    </xf>
    <xf numFmtId="0" fontId="59" fillId="34" borderId="17" xfId="63" applyFont="1" applyFill="1" applyBorder="1" applyAlignment="1">
      <alignment horizontal="left" vertical="center" wrapText="1"/>
      <protection/>
    </xf>
    <xf numFmtId="0" fontId="59" fillId="34" borderId="29" xfId="63" applyFont="1" applyFill="1" applyBorder="1" applyAlignment="1">
      <alignment horizontal="left" vertical="center" wrapText="1"/>
      <protection/>
    </xf>
    <xf numFmtId="0" fontId="59" fillId="34" borderId="14" xfId="63" applyFont="1" applyFill="1" applyBorder="1" applyAlignment="1">
      <alignment horizontal="left" vertical="center" wrapText="1"/>
      <protection/>
    </xf>
    <xf numFmtId="0" fontId="59" fillId="34" borderId="0" xfId="63" applyFont="1" applyFill="1" applyAlignment="1">
      <alignment horizontal="left" vertical="center" wrapText="1"/>
      <protection/>
    </xf>
    <xf numFmtId="0" fontId="59" fillId="34" borderId="28" xfId="63" applyFont="1" applyFill="1" applyBorder="1" applyAlignment="1">
      <alignment horizontal="left" vertical="center" wrapText="1"/>
      <protection/>
    </xf>
    <xf numFmtId="0" fontId="59" fillId="34" borderId="15" xfId="63" applyFont="1" applyFill="1" applyBorder="1" applyAlignment="1">
      <alignment horizontal="left" vertical="center" wrapText="1"/>
      <protection/>
    </xf>
    <xf numFmtId="0" fontId="59" fillId="34" borderId="21" xfId="63" applyFont="1" applyFill="1" applyBorder="1" applyAlignment="1">
      <alignment horizontal="left" vertical="center" wrapText="1"/>
      <protection/>
    </xf>
    <xf numFmtId="0" fontId="59" fillId="34" borderId="33" xfId="63" applyFont="1" applyFill="1" applyBorder="1" applyAlignment="1">
      <alignment horizontal="left" vertical="center" wrapText="1"/>
      <protection/>
    </xf>
    <xf numFmtId="0" fontId="0" fillId="36" borderId="10" xfId="63" applyFont="1" applyFill="1" applyBorder="1" applyAlignment="1">
      <alignment horizontal="center" vertical="center"/>
      <protection/>
    </xf>
    <xf numFmtId="0" fontId="0" fillId="36" borderId="12" xfId="63" applyFont="1" applyFill="1" applyBorder="1" applyAlignment="1">
      <alignment horizontal="center" vertical="center"/>
      <protection/>
    </xf>
    <xf numFmtId="0" fontId="0" fillId="36" borderId="13" xfId="63" applyFont="1" applyFill="1" applyBorder="1" applyAlignment="1">
      <alignment horizontal="center" vertical="center"/>
      <protection/>
    </xf>
    <xf numFmtId="176" fontId="0" fillId="0" borderId="10" xfId="63" applyNumberFormat="1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3" xfId="63" applyFont="1" applyBorder="1" applyAlignment="1">
      <alignment horizontal="center" vertical="center"/>
      <protection/>
    </xf>
    <xf numFmtId="176" fontId="0" fillId="0" borderId="10" xfId="63" applyNumberFormat="1" applyFont="1" applyBorder="1" applyAlignment="1">
      <alignment horizontal="right" vertical="center" wrapText="1"/>
      <protection/>
    </xf>
    <xf numFmtId="176" fontId="0" fillId="0" borderId="12" xfId="63" applyNumberFormat="1" applyFont="1" applyBorder="1" applyAlignment="1">
      <alignment horizontal="right" vertical="center" wrapText="1"/>
      <protection/>
    </xf>
    <xf numFmtId="176" fontId="0" fillId="0" borderId="12" xfId="63" applyNumberFormat="1" applyFont="1" applyBorder="1" applyAlignment="1">
      <alignment horizontal="right" vertical="center"/>
      <protection/>
    </xf>
    <xf numFmtId="176" fontId="73" fillId="0" borderId="10" xfId="63" applyNumberFormat="1" applyFont="1" applyBorder="1" applyAlignment="1">
      <alignment horizontal="right" vertical="center" wrapText="1"/>
      <protection/>
    </xf>
    <xf numFmtId="176" fontId="73" fillId="0" borderId="12" xfId="63" applyNumberFormat="1" applyFont="1" applyBorder="1" applyAlignment="1">
      <alignment horizontal="right" vertical="center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vertical="center" wrapText="1"/>
      <protection/>
    </xf>
    <xf numFmtId="0" fontId="0" fillId="0" borderId="13" xfId="63" applyFont="1" applyBorder="1" applyAlignment="1">
      <alignment vertical="center" wrapText="1"/>
      <protection/>
    </xf>
    <xf numFmtId="0" fontId="59" fillId="0" borderId="15" xfId="63" applyFont="1" applyBorder="1" applyAlignment="1">
      <alignment horizontal="left" vertical="center" wrapText="1"/>
      <protection/>
    </xf>
    <xf numFmtId="0" fontId="59" fillId="0" borderId="21" xfId="63" applyFont="1" applyBorder="1" applyAlignment="1">
      <alignment horizontal="left" vertical="center" wrapText="1"/>
      <protection/>
    </xf>
    <xf numFmtId="0" fontId="59" fillId="0" borderId="33" xfId="63" applyFont="1" applyBorder="1" applyAlignment="1">
      <alignment horizontal="left" vertical="center" wrapText="1"/>
      <protection/>
    </xf>
    <xf numFmtId="0" fontId="73" fillId="0" borderId="19" xfId="63" applyFont="1" applyBorder="1" applyAlignment="1">
      <alignment horizontal="left" vertical="center" wrapText="1"/>
      <protection/>
    </xf>
    <xf numFmtId="0" fontId="73" fillId="0" borderId="17" xfId="63" applyFont="1" applyBorder="1" applyAlignment="1">
      <alignment vertical="center" wrapText="1"/>
      <protection/>
    </xf>
    <xf numFmtId="0" fontId="73" fillId="0" borderId="29" xfId="63" applyFont="1" applyBorder="1" applyAlignment="1">
      <alignment vertical="center" wrapText="1"/>
      <protection/>
    </xf>
    <xf numFmtId="0" fontId="73" fillId="0" borderId="14" xfId="63" applyFont="1" applyBorder="1" applyAlignment="1">
      <alignment horizontal="left" vertical="center" wrapText="1"/>
      <protection/>
    </xf>
    <xf numFmtId="0" fontId="73" fillId="0" borderId="0" xfId="63" applyFont="1" applyAlignment="1">
      <alignment horizontal="left" vertical="center" wrapText="1"/>
      <protection/>
    </xf>
    <xf numFmtId="0" fontId="73" fillId="0" borderId="28" xfId="63" applyFont="1" applyBorder="1" applyAlignment="1">
      <alignment horizontal="left" vertical="center" wrapText="1"/>
      <protection/>
    </xf>
    <xf numFmtId="176" fontId="0" fillId="0" borderId="12" xfId="63" applyNumberFormat="1" applyFont="1" applyBorder="1" applyAlignment="1">
      <alignment horizontal="center" vertical="center"/>
      <protection/>
    </xf>
    <xf numFmtId="179" fontId="0" fillId="0" borderId="10" xfId="63" applyNumberFormat="1" applyFont="1" applyBorder="1" applyAlignment="1">
      <alignment vertical="center"/>
      <protection/>
    </xf>
    <xf numFmtId="179" fontId="0" fillId="0" borderId="12" xfId="63" applyNumberFormat="1" applyFont="1" applyBorder="1" applyAlignment="1">
      <alignment vertical="center"/>
      <protection/>
    </xf>
    <xf numFmtId="0" fontId="0" fillId="0" borderId="19" xfId="63" applyFont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29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21" xfId="63" applyFont="1" applyBorder="1" applyAlignment="1">
      <alignment horizontal="center" vertical="center"/>
      <protection/>
    </xf>
    <xf numFmtId="0" fontId="0" fillId="0" borderId="33" xfId="63" applyFont="1" applyBorder="1" applyAlignment="1">
      <alignment horizontal="center" vertical="center"/>
      <protection/>
    </xf>
    <xf numFmtId="0" fontId="0" fillId="0" borderId="17" xfId="63" applyFont="1" applyBorder="1" applyAlignment="1">
      <alignment vertical="center"/>
      <protection/>
    </xf>
    <xf numFmtId="0" fontId="0" fillId="0" borderId="29" xfId="63" applyFont="1" applyBorder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28" xfId="63" applyFont="1" applyBorder="1" applyAlignment="1">
      <alignment vertical="center"/>
      <protection/>
    </xf>
    <xf numFmtId="0" fontId="0" fillId="0" borderId="11" xfId="63" applyFont="1" applyBorder="1" applyAlignment="1">
      <alignment horizontal="center" vertical="center"/>
      <protection/>
    </xf>
    <xf numFmtId="178" fontId="0" fillId="0" borderId="10" xfId="63" applyNumberFormat="1" applyFont="1" applyBorder="1" applyAlignment="1">
      <alignment vertical="center"/>
      <protection/>
    </xf>
    <xf numFmtId="178" fontId="0" fillId="0" borderId="12" xfId="63" applyNumberFormat="1" applyFont="1" applyBorder="1" applyAlignment="1">
      <alignment vertical="center"/>
      <protection/>
    </xf>
    <xf numFmtId="0" fontId="0" fillId="0" borderId="11" xfId="63" applyFont="1" applyBorder="1" applyAlignment="1">
      <alignment vertical="center"/>
      <protection/>
    </xf>
    <xf numFmtId="0" fontId="78" fillId="34" borderId="11" xfId="63" applyFont="1" applyFill="1" applyBorder="1" applyAlignment="1">
      <alignment horizontal="left" vertical="center" wrapText="1"/>
      <protection/>
    </xf>
    <xf numFmtId="49" fontId="73" fillId="0" borderId="10" xfId="63" applyNumberFormat="1" applyFont="1" applyBorder="1" applyAlignment="1">
      <alignment horizontal="left" vertical="center" wrapText="1"/>
      <protection/>
    </xf>
    <xf numFmtId="49" fontId="73" fillId="0" borderId="12" xfId="63" applyNumberFormat="1" applyFont="1" applyBorder="1" applyAlignment="1">
      <alignment horizontal="left" vertical="center" wrapText="1"/>
      <protection/>
    </xf>
    <xf numFmtId="0" fontId="73" fillId="0" borderId="12" xfId="63" applyFont="1" applyBorder="1" applyAlignment="1">
      <alignment vertical="center" wrapText="1"/>
      <protection/>
    </xf>
    <xf numFmtId="0" fontId="73" fillId="0" borderId="13" xfId="63" applyFont="1" applyBorder="1" applyAlignment="1">
      <alignment vertical="center" wrapText="1"/>
      <protection/>
    </xf>
    <xf numFmtId="0" fontId="79" fillId="0" borderId="10" xfId="44" applyFont="1" applyBorder="1" applyAlignment="1" applyProtection="1">
      <alignment horizontal="left" vertical="center" wrapText="1"/>
      <protection/>
    </xf>
    <xf numFmtId="0" fontId="79" fillId="0" borderId="12" xfId="44" applyFont="1" applyBorder="1" applyAlignment="1" applyProtection="1">
      <alignment horizontal="left" vertical="center" wrapText="1"/>
      <protection/>
    </xf>
    <xf numFmtId="0" fontId="79" fillId="0" borderId="13" xfId="44" applyFont="1" applyBorder="1" applyAlignment="1" applyProtection="1">
      <alignment horizontal="left" vertical="center" wrapText="1"/>
      <protection/>
    </xf>
    <xf numFmtId="0" fontId="0" fillId="0" borderId="10" xfId="63" applyFont="1" applyBorder="1" applyAlignment="1">
      <alignment vertical="center" wrapText="1"/>
      <protection/>
    </xf>
    <xf numFmtId="0" fontId="80" fillId="0" borderId="0" xfId="63" applyFont="1" applyAlignment="1">
      <alignment horizontal="center" vertical="center" wrapText="1"/>
      <protection/>
    </xf>
    <xf numFmtId="0" fontId="81" fillId="0" borderId="0" xfId="63" applyFont="1" applyAlignment="1">
      <alignment vertical="center" wrapText="1"/>
      <protection/>
    </xf>
    <xf numFmtId="0" fontId="82" fillId="0" borderId="21" xfId="63" applyFont="1" applyBorder="1" applyAlignment="1">
      <alignment horizontal="right" vertical="center" wrapText="1"/>
      <protection/>
    </xf>
    <xf numFmtId="0" fontId="59" fillId="34" borderId="10" xfId="63" applyFont="1" applyFill="1" applyBorder="1" applyAlignment="1">
      <alignment horizontal="left" vertical="center"/>
      <protection/>
    </xf>
    <xf numFmtId="0" fontId="59" fillId="34" borderId="12" xfId="63" applyFont="1" applyFill="1" applyBorder="1" applyAlignment="1">
      <alignment horizontal="left" vertical="center"/>
      <protection/>
    </xf>
    <xf numFmtId="0" fontId="59" fillId="34" borderId="13" xfId="63" applyFont="1" applyFill="1" applyBorder="1" applyAlignment="1">
      <alignment horizontal="left" vertical="center"/>
      <protection/>
    </xf>
    <xf numFmtId="0" fontId="83" fillId="0" borderId="10" xfId="44" applyFont="1" applyFill="1" applyBorder="1" applyAlignment="1" applyProtection="1">
      <alignment horizontal="left" vertical="center" wrapText="1"/>
      <protection/>
    </xf>
    <xf numFmtId="0" fontId="83" fillId="0" borderId="12" xfId="44" applyFont="1" applyFill="1" applyBorder="1" applyAlignment="1" applyProtection="1">
      <alignment horizontal="left" vertical="center" wrapText="1"/>
      <protection/>
    </xf>
    <xf numFmtId="0" fontId="59" fillId="34" borderId="10" xfId="63" applyFont="1" applyFill="1" applyBorder="1" applyAlignment="1">
      <alignment horizontal="left" vertical="center" wrapText="1"/>
      <protection/>
    </xf>
    <xf numFmtId="0" fontId="59" fillId="34" borderId="12" xfId="63" applyFont="1" applyFill="1" applyBorder="1" applyAlignment="1">
      <alignment horizontal="left" vertical="center" wrapText="1"/>
      <protection/>
    </xf>
    <xf numFmtId="0" fontId="59" fillId="34" borderId="13" xfId="63" applyFont="1" applyFill="1" applyBorder="1" applyAlignment="1">
      <alignment horizontal="left" vertical="center" wrapText="1"/>
      <protection/>
    </xf>
    <xf numFmtId="0" fontId="79" fillId="0" borderId="10" xfId="44" applyFont="1" applyFill="1" applyBorder="1" applyAlignment="1" applyProtection="1">
      <alignment horizontal="left" vertical="center" wrapText="1"/>
      <protection/>
    </xf>
    <xf numFmtId="0" fontId="79" fillId="0" borderId="12" xfId="44" applyFont="1" applyFill="1" applyBorder="1" applyAlignment="1" applyProtection="1">
      <alignment horizontal="left" vertical="center" wrapText="1"/>
      <protection/>
    </xf>
    <xf numFmtId="0" fontId="79" fillId="0" borderId="12" xfId="44" applyFont="1" applyFill="1" applyBorder="1" applyAlignment="1" applyProtection="1">
      <alignment vertical="center" wrapText="1"/>
      <protection/>
    </xf>
    <xf numFmtId="0" fontId="79" fillId="0" borderId="13" xfId="44" applyFont="1" applyFill="1" applyBorder="1" applyAlignment="1" applyProtection="1">
      <alignment vertical="center" wrapText="1"/>
      <protection/>
    </xf>
    <xf numFmtId="0" fontId="66" fillId="0" borderId="21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176" fontId="59" fillId="34" borderId="10" xfId="0" applyNumberFormat="1" applyFont="1" applyFill="1" applyBorder="1" applyAlignment="1">
      <alignment vertical="center"/>
    </xf>
    <xf numFmtId="176" fontId="59" fillId="34" borderId="13" xfId="0" applyNumberFormat="1" applyFont="1" applyFill="1" applyBorder="1" applyAlignment="1">
      <alignment vertical="center"/>
    </xf>
    <xf numFmtId="176" fontId="59" fillId="34" borderId="16" xfId="0" applyNumberFormat="1" applyFont="1" applyFill="1" applyBorder="1" applyAlignment="1">
      <alignment horizontal="left" vertical="center" shrinkToFit="1"/>
    </xf>
    <xf numFmtId="176" fontId="59" fillId="34" borderId="11" xfId="0" applyNumberFormat="1" applyFont="1" applyFill="1" applyBorder="1" applyAlignment="1">
      <alignment horizontal="left" vertical="center" shrinkToFit="1"/>
    </xf>
    <xf numFmtId="176" fontId="59" fillId="34" borderId="19" xfId="0" applyNumberFormat="1" applyFont="1" applyFill="1" applyBorder="1" applyAlignment="1">
      <alignment horizontal="center" vertical="center" textRotation="255" shrinkToFit="1"/>
    </xf>
    <xf numFmtId="176" fontId="59" fillId="34" borderId="14" xfId="0" applyNumberFormat="1" applyFont="1" applyFill="1" applyBorder="1" applyAlignment="1">
      <alignment horizontal="center" vertical="center" textRotation="255" shrinkToFit="1"/>
    </xf>
    <xf numFmtId="176" fontId="59" fillId="34" borderId="15" xfId="0" applyNumberFormat="1" applyFont="1" applyFill="1" applyBorder="1" applyAlignment="1">
      <alignment horizontal="center" vertical="center" textRotation="255" shrinkToFit="1"/>
    </xf>
    <xf numFmtId="176" fontId="59" fillId="34" borderId="18" xfId="0" applyNumberFormat="1" applyFont="1" applyFill="1" applyBorder="1" applyAlignment="1">
      <alignment horizontal="center" vertical="center" textRotation="255" shrinkToFit="1"/>
    </xf>
    <xf numFmtId="176" fontId="59" fillId="34" borderId="20" xfId="0" applyNumberFormat="1" applyFont="1" applyFill="1" applyBorder="1" applyAlignment="1">
      <alignment horizontal="center" vertical="center" textRotation="255" shrinkToFit="1"/>
    </xf>
    <xf numFmtId="176" fontId="59" fillId="34" borderId="11" xfId="0" applyNumberFormat="1" applyFont="1" applyFill="1" applyBorder="1" applyAlignment="1">
      <alignment horizontal="left" vertical="center" wrapText="1" shrinkToFit="1"/>
    </xf>
    <xf numFmtId="176" fontId="59" fillId="34" borderId="18" xfId="0" applyNumberFormat="1" applyFont="1" applyFill="1" applyBorder="1" applyAlignment="1">
      <alignment horizontal="left" vertical="center" shrinkToFit="1"/>
    </xf>
    <xf numFmtId="176" fontId="59" fillId="33" borderId="34" xfId="0" applyNumberFormat="1" applyFont="1" applyFill="1" applyBorder="1" applyAlignment="1">
      <alignment horizontal="left" vertical="center" shrinkToFit="1"/>
    </xf>
    <xf numFmtId="176" fontId="59" fillId="33" borderId="23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9" fillId="33" borderId="10" xfId="0" applyFont="1" applyFill="1" applyBorder="1" applyAlignment="1">
      <alignment horizontal="left"/>
    </xf>
    <xf numFmtId="0" fontId="59" fillId="33" borderId="12" xfId="0" applyFont="1" applyFill="1" applyBorder="1" applyAlignment="1">
      <alignment horizontal="left"/>
    </xf>
    <xf numFmtId="0" fontId="59" fillId="33" borderId="13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59" fillId="33" borderId="10" xfId="0" applyFont="1" applyFill="1" applyBorder="1" applyAlignment="1">
      <alignment horizontal="left" wrapText="1"/>
    </xf>
    <xf numFmtId="0" fontId="59" fillId="33" borderId="12" xfId="0" applyFont="1" applyFill="1" applyBorder="1" applyAlignment="1">
      <alignment horizontal="left" wrapText="1"/>
    </xf>
    <xf numFmtId="0" fontId="59" fillId="33" borderId="13" xfId="0" applyFont="1" applyFill="1" applyBorder="1" applyAlignment="1">
      <alignment horizontal="left" wrapText="1"/>
    </xf>
    <xf numFmtId="176" fontId="59" fillId="34" borderId="18" xfId="52" applyNumberFormat="1" applyFont="1" applyFill="1" applyBorder="1" applyAlignment="1">
      <alignment horizontal="center" vertical="center" textRotation="255"/>
    </xf>
    <xf numFmtId="176" fontId="59" fillId="34" borderId="20" xfId="52" applyNumberFormat="1" applyFont="1" applyFill="1" applyBorder="1" applyAlignment="1">
      <alignment horizontal="center" vertical="center" textRotation="255"/>
    </xf>
    <xf numFmtId="176" fontId="59" fillId="34" borderId="15" xfId="52" applyNumberFormat="1" applyFont="1" applyFill="1" applyBorder="1" applyAlignment="1">
      <alignment horizontal="center" vertical="center" textRotation="255"/>
    </xf>
    <xf numFmtId="176" fontId="59" fillId="34" borderId="11" xfId="0" applyNumberFormat="1" applyFont="1" applyFill="1" applyBorder="1" applyAlignment="1">
      <alignment horizontal="center" vertical="center" textRotation="255" wrapText="1"/>
    </xf>
    <xf numFmtId="176" fontId="59" fillId="34" borderId="18" xfId="0" applyNumberFormat="1" applyFont="1" applyFill="1" applyBorder="1" applyAlignment="1">
      <alignment horizontal="center" vertical="center" textRotation="255" wrapText="1"/>
    </xf>
    <xf numFmtId="0" fontId="59" fillId="33" borderId="19" xfId="0" applyFont="1" applyFill="1" applyBorder="1" applyAlignment="1">
      <alignment horizontal="left" vertical="center" shrinkToFit="1"/>
    </xf>
    <xf numFmtId="0" fontId="59" fillId="33" borderId="17" xfId="0" applyFont="1" applyFill="1" applyBorder="1" applyAlignment="1">
      <alignment horizontal="left" vertical="center" shrinkToFit="1"/>
    </xf>
    <xf numFmtId="0" fontId="59" fillId="33" borderId="29" xfId="0" applyFont="1" applyFill="1" applyBorder="1" applyAlignment="1">
      <alignment horizontal="left" vertical="center" shrinkToFit="1"/>
    </xf>
    <xf numFmtId="176" fontId="59" fillId="34" borderId="35" xfId="0" applyNumberFormat="1" applyFont="1" applyFill="1" applyBorder="1" applyAlignment="1">
      <alignment horizontal="left" vertical="center" shrinkToFit="1"/>
    </xf>
    <xf numFmtId="176" fontId="59" fillId="34" borderId="22" xfId="0" applyNumberFormat="1" applyFont="1" applyFill="1" applyBorder="1" applyAlignment="1">
      <alignment horizontal="left" vertical="center" shrinkToFit="1"/>
    </xf>
    <xf numFmtId="176" fontId="59" fillId="34" borderId="10" xfId="0" applyNumberFormat="1" applyFont="1" applyFill="1" applyBorder="1" applyAlignment="1">
      <alignment horizontal="left" vertical="center"/>
    </xf>
    <xf numFmtId="176" fontId="59" fillId="34" borderId="12" xfId="0" applyNumberFormat="1" applyFont="1" applyFill="1" applyBorder="1" applyAlignment="1">
      <alignment horizontal="left" vertical="center"/>
    </xf>
    <xf numFmtId="176" fontId="59" fillId="34" borderId="13" xfId="0" applyNumberFormat="1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59" fillId="33" borderId="13" xfId="0" applyFont="1" applyFill="1" applyBorder="1" applyAlignment="1">
      <alignment horizontal="left" vertical="center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vertical="center" shrinkToFit="1"/>
    </xf>
    <xf numFmtId="0" fontId="84" fillId="33" borderId="13" xfId="0" applyFont="1" applyFill="1" applyBorder="1" applyAlignment="1">
      <alignment vertical="center" shrinkToFit="1"/>
    </xf>
    <xf numFmtId="196" fontId="6" fillId="2" borderId="10" xfId="44" applyNumberFormat="1" applyFill="1" applyBorder="1" applyAlignment="1" applyProtection="1">
      <alignment horizontal="left"/>
      <protection/>
    </xf>
    <xf numFmtId="196" fontId="6" fillId="2" borderId="12" xfId="44" applyNumberFormat="1" applyFill="1" applyBorder="1" applyAlignment="1" applyProtection="1">
      <alignment horizontal="left"/>
      <protection/>
    </xf>
    <xf numFmtId="196" fontId="6" fillId="2" borderId="13" xfId="44" applyNumberFormat="1" applyFill="1" applyBorder="1" applyAlignment="1" applyProtection="1">
      <alignment horizontal="left"/>
      <protection/>
    </xf>
    <xf numFmtId="0" fontId="59" fillId="33" borderId="10" xfId="0" applyFont="1" applyFill="1" applyBorder="1" applyAlignment="1">
      <alignment horizontal="left" vertical="center" shrinkToFit="1"/>
    </xf>
    <xf numFmtId="0" fontId="59" fillId="33" borderId="12" xfId="0" applyFont="1" applyFill="1" applyBorder="1" applyAlignment="1">
      <alignment horizontal="left" vertical="center" shrinkToFit="1"/>
    </xf>
    <xf numFmtId="0" fontId="59" fillId="33" borderId="13" xfId="0" applyFont="1" applyFill="1" applyBorder="1" applyAlignment="1">
      <alignment horizontal="left" vertical="center" shrinkToFit="1"/>
    </xf>
    <xf numFmtId="176" fontId="59" fillId="34" borderId="10" xfId="0" applyNumberFormat="1" applyFont="1" applyFill="1" applyBorder="1" applyAlignment="1">
      <alignment vertical="center" shrinkToFit="1"/>
    </xf>
    <xf numFmtId="176" fontId="59" fillId="34" borderId="12" xfId="0" applyNumberFormat="1" applyFont="1" applyFill="1" applyBorder="1" applyAlignment="1">
      <alignment vertical="center" shrinkToFit="1"/>
    </xf>
    <xf numFmtId="176" fontId="59" fillId="34" borderId="13" xfId="0" applyNumberFormat="1" applyFont="1" applyFill="1" applyBorder="1" applyAlignment="1">
      <alignment vertical="center" shrinkToFit="1"/>
    </xf>
    <xf numFmtId="176" fontId="59" fillId="34" borderId="19" xfId="0" applyNumberFormat="1" applyFont="1" applyFill="1" applyBorder="1" applyAlignment="1">
      <alignment vertical="center" shrinkToFit="1"/>
    </xf>
    <xf numFmtId="176" fontId="59" fillId="34" borderId="17" xfId="0" applyNumberFormat="1" applyFont="1" applyFill="1" applyBorder="1" applyAlignment="1">
      <alignment vertical="center" shrinkToFit="1"/>
    </xf>
    <xf numFmtId="176" fontId="59" fillId="34" borderId="29" xfId="0" applyNumberFormat="1" applyFont="1" applyFill="1" applyBorder="1" applyAlignment="1">
      <alignment vertical="center" shrinkToFit="1"/>
    </xf>
    <xf numFmtId="176" fontId="59" fillId="33" borderId="35" xfId="0" applyNumberFormat="1" applyFont="1" applyFill="1" applyBorder="1" applyAlignment="1">
      <alignment vertical="center" shrinkToFit="1"/>
    </xf>
    <xf numFmtId="176" fontId="59" fillId="33" borderId="22" xfId="0" applyNumberFormat="1" applyFont="1" applyFill="1" applyBorder="1" applyAlignment="1">
      <alignment vertical="center" shrinkToFit="1"/>
    </xf>
    <xf numFmtId="0" fontId="84" fillId="33" borderId="19" xfId="0" applyFont="1" applyFill="1" applyBorder="1" applyAlignment="1">
      <alignment vertical="center" shrinkToFit="1"/>
    </xf>
    <xf numFmtId="0" fontId="84" fillId="33" borderId="29" xfId="0" applyFont="1" applyFill="1" applyBorder="1" applyAlignment="1">
      <alignment vertical="center" shrinkToFit="1"/>
    </xf>
    <xf numFmtId="0" fontId="59" fillId="33" borderId="35" xfId="0" applyFont="1" applyFill="1" applyBorder="1" applyAlignment="1">
      <alignment horizontal="center" vertical="center" shrinkToFit="1"/>
    </xf>
    <xf numFmtId="0" fontId="59" fillId="33" borderId="22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horizontal="left" vertical="center" shrinkToFit="1"/>
    </xf>
    <xf numFmtId="0" fontId="59" fillId="33" borderId="0" xfId="0" applyFont="1" applyFill="1" applyBorder="1" applyAlignment="1">
      <alignment horizontal="left" vertical="center" shrinkToFit="1"/>
    </xf>
    <xf numFmtId="0" fontId="59" fillId="33" borderId="28" xfId="0" applyFont="1" applyFill="1" applyBorder="1" applyAlignment="1">
      <alignment horizontal="left" vertical="center" shrinkToFit="1"/>
    </xf>
    <xf numFmtId="0" fontId="59" fillId="33" borderId="35" xfId="0" applyFont="1" applyFill="1" applyBorder="1" applyAlignment="1">
      <alignment vertical="center" shrinkToFit="1"/>
    </xf>
    <xf numFmtId="0" fontId="59" fillId="33" borderId="22" xfId="0" applyFont="1" applyFill="1" applyBorder="1" applyAlignment="1">
      <alignment vertical="center" shrinkToFit="1"/>
    </xf>
    <xf numFmtId="0" fontId="59" fillId="33" borderId="14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left" vertical="center"/>
    </xf>
    <xf numFmtId="0" fontId="59" fillId="34" borderId="13" xfId="0" applyFont="1" applyFill="1" applyBorder="1" applyAlignment="1">
      <alignment horizontal="left" vertical="center"/>
    </xf>
    <xf numFmtId="176" fontId="59" fillId="34" borderId="20" xfId="0" applyNumberFormat="1" applyFont="1" applyFill="1" applyBorder="1" applyAlignment="1">
      <alignment horizontal="center" vertical="center" textRotation="255" wrapText="1"/>
    </xf>
    <xf numFmtId="176" fontId="59" fillId="34" borderId="15" xfId="0" applyNumberFormat="1" applyFont="1" applyFill="1" applyBorder="1" applyAlignment="1">
      <alignment horizontal="center" vertical="center" textRotation="255" wrapText="1"/>
    </xf>
    <xf numFmtId="176" fontId="59" fillId="33" borderId="19" xfId="0" applyNumberFormat="1" applyFont="1" applyFill="1" applyBorder="1" applyAlignment="1">
      <alignment horizontal="left" vertical="center"/>
    </xf>
    <xf numFmtId="176" fontId="59" fillId="33" borderId="17" xfId="0" applyNumberFormat="1" applyFont="1" applyFill="1" applyBorder="1" applyAlignment="1">
      <alignment horizontal="left" vertical="center"/>
    </xf>
    <xf numFmtId="176" fontId="59" fillId="33" borderId="29" xfId="0" applyNumberFormat="1" applyFont="1" applyFill="1" applyBorder="1" applyAlignment="1">
      <alignment horizontal="left" vertical="center"/>
    </xf>
    <xf numFmtId="176" fontId="84" fillId="33" borderId="10" xfId="0" applyNumberFormat="1" applyFont="1" applyFill="1" applyBorder="1" applyAlignment="1">
      <alignment vertical="center"/>
    </xf>
    <xf numFmtId="176" fontId="84" fillId="33" borderId="13" xfId="0" applyNumberFormat="1" applyFont="1" applyFill="1" applyBorder="1" applyAlignment="1">
      <alignment vertical="center"/>
    </xf>
    <xf numFmtId="176" fontId="84" fillId="33" borderId="10" xfId="0" applyNumberFormat="1" applyFont="1" applyFill="1" applyBorder="1" applyAlignment="1">
      <alignment horizontal="left" vertical="top"/>
    </xf>
    <xf numFmtId="176" fontId="84" fillId="33" borderId="13" xfId="0" applyNumberFormat="1" applyFont="1" applyFill="1" applyBorder="1" applyAlignment="1">
      <alignment horizontal="left" vertical="top"/>
    </xf>
    <xf numFmtId="176" fontId="59" fillId="33" borderId="36" xfId="0" applyNumberFormat="1" applyFont="1" applyFill="1" applyBorder="1" applyAlignment="1">
      <alignment horizontal="left" vertical="center"/>
    </xf>
    <xf numFmtId="176" fontId="59" fillId="33" borderId="37" xfId="0" applyNumberFormat="1" applyFont="1" applyFill="1" applyBorder="1" applyAlignment="1">
      <alignment horizontal="left" vertical="center"/>
    </xf>
    <xf numFmtId="176" fontId="59" fillId="33" borderId="24" xfId="0" applyNumberFormat="1" applyFont="1" applyFill="1" applyBorder="1" applyAlignment="1">
      <alignment horizontal="left" vertical="center"/>
    </xf>
    <xf numFmtId="176" fontId="84" fillId="33" borderId="10" xfId="0" applyNumberFormat="1" applyFont="1" applyFill="1" applyBorder="1" applyAlignment="1">
      <alignment vertical="center" shrinkToFit="1"/>
    </xf>
    <xf numFmtId="176" fontId="84" fillId="33" borderId="13" xfId="0" applyNumberFormat="1" applyFont="1" applyFill="1" applyBorder="1" applyAlignment="1">
      <alignment vertical="center" shrinkToFit="1"/>
    </xf>
    <xf numFmtId="176" fontId="84" fillId="33" borderId="10" xfId="0" applyNumberFormat="1" applyFont="1" applyFill="1" applyBorder="1" applyAlignment="1">
      <alignment horizontal="left" vertical="center" wrapText="1"/>
    </xf>
    <xf numFmtId="176" fontId="84" fillId="33" borderId="13" xfId="0" applyNumberFormat="1" applyFont="1" applyFill="1" applyBorder="1" applyAlignment="1">
      <alignment horizontal="left" vertical="center" wrapText="1"/>
    </xf>
    <xf numFmtId="176" fontId="84" fillId="33" borderId="10" xfId="0" applyNumberFormat="1" applyFont="1" applyFill="1" applyBorder="1" applyAlignment="1">
      <alignment horizontal="left" vertical="center"/>
    </xf>
    <xf numFmtId="176" fontId="84" fillId="33" borderId="13" xfId="0" applyNumberFormat="1" applyFont="1" applyFill="1" applyBorder="1" applyAlignment="1">
      <alignment horizontal="left" vertical="center"/>
    </xf>
    <xf numFmtId="176" fontId="84" fillId="33" borderId="19" xfId="0" applyNumberFormat="1" applyFont="1" applyFill="1" applyBorder="1" applyAlignment="1">
      <alignment vertical="center"/>
    </xf>
    <xf numFmtId="176" fontId="84" fillId="33" borderId="29" xfId="0" applyNumberFormat="1" applyFont="1" applyFill="1" applyBorder="1" applyAlignment="1">
      <alignment vertical="center"/>
    </xf>
    <xf numFmtId="176" fontId="84" fillId="33" borderId="10" xfId="0" applyNumberFormat="1" applyFont="1" applyFill="1" applyBorder="1" applyAlignment="1">
      <alignment horizontal="left" vertical="center" shrinkToFit="1"/>
    </xf>
    <xf numFmtId="176" fontId="84" fillId="33" borderId="13" xfId="0" applyNumberFormat="1" applyFont="1" applyFill="1" applyBorder="1" applyAlignment="1">
      <alignment horizontal="left" vertical="center" shrinkToFit="1"/>
    </xf>
    <xf numFmtId="176" fontId="59" fillId="33" borderId="14" xfId="0" applyNumberFormat="1" applyFont="1" applyFill="1" applyBorder="1" applyAlignment="1">
      <alignment horizontal="left" vertical="center" wrapText="1"/>
    </xf>
    <xf numFmtId="176" fontId="59" fillId="33" borderId="0" xfId="0" applyNumberFormat="1" applyFont="1" applyFill="1" applyBorder="1" applyAlignment="1">
      <alignment horizontal="left" vertical="center" wrapText="1"/>
    </xf>
    <xf numFmtId="176" fontId="59" fillId="33" borderId="28" xfId="0" applyNumberFormat="1" applyFont="1" applyFill="1" applyBorder="1" applyAlignment="1">
      <alignment horizontal="left" vertical="center" wrapText="1"/>
    </xf>
    <xf numFmtId="176" fontId="59" fillId="33" borderId="19" xfId="0" applyNumberFormat="1" applyFont="1" applyFill="1" applyBorder="1" applyAlignment="1">
      <alignment horizontal="left" vertical="center" wrapText="1"/>
    </xf>
    <xf numFmtId="176" fontId="59" fillId="33" borderId="17" xfId="0" applyNumberFormat="1" applyFont="1" applyFill="1" applyBorder="1" applyAlignment="1">
      <alignment horizontal="left" vertical="center" wrapText="1"/>
    </xf>
    <xf numFmtId="176" fontId="59" fillId="33" borderId="29" xfId="0" applyNumberFormat="1" applyFont="1" applyFill="1" applyBorder="1" applyAlignment="1">
      <alignment horizontal="left" vertical="center" wrapText="1"/>
    </xf>
    <xf numFmtId="176" fontId="84" fillId="33" borderId="10" xfId="0" applyNumberFormat="1" applyFont="1" applyFill="1" applyBorder="1" applyAlignment="1">
      <alignment vertical="center" wrapText="1"/>
    </xf>
    <xf numFmtId="176" fontId="84" fillId="33" borderId="13" xfId="0" applyNumberFormat="1" applyFont="1" applyFill="1" applyBorder="1" applyAlignment="1">
      <alignment vertical="center" wrapText="1"/>
    </xf>
    <xf numFmtId="176" fontId="84" fillId="33" borderId="14" xfId="0" applyNumberFormat="1" applyFont="1" applyFill="1" applyBorder="1" applyAlignment="1">
      <alignment vertical="center" wrapText="1"/>
    </xf>
    <xf numFmtId="176" fontId="84" fillId="33" borderId="28" xfId="0" applyNumberFormat="1" applyFont="1" applyFill="1" applyBorder="1" applyAlignment="1">
      <alignment vertical="center" wrapText="1"/>
    </xf>
    <xf numFmtId="176" fontId="59" fillId="33" borderId="35" xfId="0" applyNumberFormat="1" applyFont="1" applyFill="1" applyBorder="1" applyAlignment="1">
      <alignment horizontal="left" vertical="center" shrinkToFit="1"/>
    </xf>
    <xf numFmtId="176" fontId="59" fillId="33" borderId="22" xfId="0" applyNumberFormat="1" applyFont="1" applyFill="1" applyBorder="1" applyAlignment="1">
      <alignment horizontal="left" vertical="center" shrinkToFit="1"/>
    </xf>
    <xf numFmtId="176" fontId="59" fillId="33" borderId="14" xfId="0" applyNumberFormat="1" applyFont="1" applyFill="1" applyBorder="1" applyAlignment="1">
      <alignment horizontal="left" vertical="center" shrinkToFit="1"/>
    </xf>
    <xf numFmtId="176" fontId="59" fillId="33" borderId="0" xfId="0" applyNumberFormat="1" applyFont="1" applyFill="1" applyBorder="1" applyAlignment="1">
      <alignment horizontal="left" vertical="center" shrinkToFit="1"/>
    </xf>
    <xf numFmtId="176" fontId="59" fillId="33" borderId="28" xfId="0" applyNumberFormat="1" applyFont="1" applyFill="1" applyBorder="1" applyAlignment="1">
      <alignment horizontal="left" vertical="center" shrinkToFit="1"/>
    </xf>
    <xf numFmtId="0" fontId="59" fillId="34" borderId="10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 shrinkToFit="1"/>
    </xf>
    <xf numFmtId="0" fontId="67" fillId="33" borderId="12" xfId="0" applyFont="1" applyFill="1" applyBorder="1" applyAlignment="1">
      <alignment horizontal="center" vertical="center" wrapText="1" shrinkToFit="1"/>
    </xf>
    <xf numFmtId="0" fontId="67" fillId="33" borderId="13" xfId="0" applyFont="1" applyFill="1" applyBorder="1" applyAlignment="1">
      <alignment horizontal="center" vertical="center" wrapText="1" shrinkToFit="1"/>
    </xf>
    <xf numFmtId="176" fontId="59" fillId="34" borderId="18" xfId="0" applyNumberFormat="1" applyFont="1" applyFill="1" applyBorder="1" applyAlignment="1">
      <alignment horizontal="center" vertical="center" textRotation="255"/>
    </xf>
    <xf numFmtId="176" fontId="59" fillId="34" borderId="20" xfId="0" applyNumberFormat="1" applyFont="1" applyFill="1" applyBorder="1" applyAlignment="1">
      <alignment horizontal="center" vertical="center" textRotation="255"/>
    </xf>
    <xf numFmtId="176" fontId="59" fillId="34" borderId="14" xfId="0" applyNumberFormat="1" applyFont="1" applyFill="1" applyBorder="1" applyAlignment="1">
      <alignment horizontal="center" vertical="center" textRotation="255"/>
    </xf>
    <xf numFmtId="176" fontId="59" fillId="34" borderId="19" xfId="0" applyNumberFormat="1" applyFont="1" applyFill="1" applyBorder="1" applyAlignment="1">
      <alignment vertical="center"/>
    </xf>
    <xf numFmtId="176" fontId="59" fillId="34" borderId="29" xfId="0" applyNumberFormat="1" applyFont="1" applyFill="1" applyBorder="1" applyAlignment="1">
      <alignment vertical="center"/>
    </xf>
    <xf numFmtId="176" fontId="59" fillId="34" borderId="35" xfId="0" applyNumberFormat="1" applyFont="1" applyFill="1" applyBorder="1" applyAlignment="1">
      <alignment horizontal="left" vertical="center"/>
    </xf>
    <xf numFmtId="176" fontId="59" fillId="34" borderId="22" xfId="0" applyNumberFormat="1" applyFont="1" applyFill="1" applyBorder="1" applyAlignment="1">
      <alignment horizontal="left" vertical="center"/>
    </xf>
    <xf numFmtId="176" fontId="78" fillId="34" borderId="20" xfId="52" applyNumberFormat="1" applyFont="1" applyFill="1" applyBorder="1" applyAlignment="1">
      <alignment horizontal="center" vertical="center" textRotation="255" shrinkToFit="1"/>
    </xf>
    <xf numFmtId="176" fontId="78" fillId="34" borderId="16" xfId="52" applyNumberFormat="1" applyFont="1" applyFill="1" applyBorder="1" applyAlignment="1">
      <alignment horizontal="center" vertical="center" textRotation="255" shrinkToFit="1"/>
    </xf>
    <xf numFmtId="176" fontId="59" fillId="34" borderId="10" xfId="52" applyNumberFormat="1" applyFont="1" applyFill="1" applyBorder="1" applyAlignment="1">
      <alignment vertical="center"/>
    </xf>
    <xf numFmtId="176" fontId="59" fillId="34" borderId="13" xfId="52" applyNumberFormat="1" applyFont="1" applyFill="1" applyBorder="1" applyAlignment="1">
      <alignment vertical="center"/>
    </xf>
    <xf numFmtId="176" fontId="59" fillId="34" borderId="19" xfId="52" applyNumberFormat="1" applyFont="1" applyFill="1" applyBorder="1" applyAlignment="1">
      <alignment vertical="center"/>
    </xf>
    <xf numFmtId="176" fontId="59" fillId="34" borderId="29" xfId="52" applyNumberFormat="1" applyFont="1" applyFill="1" applyBorder="1" applyAlignment="1">
      <alignment vertical="center"/>
    </xf>
    <xf numFmtId="176" fontId="59" fillId="34" borderId="20" xfId="52" applyNumberFormat="1" applyFont="1" applyFill="1" applyBorder="1" applyAlignment="1">
      <alignment horizontal="center" vertical="center" textRotation="255" wrapText="1"/>
    </xf>
    <xf numFmtId="176" fontId="59" fillId="34" borderId="16" xfId="52" applyNumberFormat="1" applyFont="1" applyFill="1" applyBorder="1" applyAlignment="1">
      <alignment horizontal="center" vertical="center" textRotation="255" wrapText="1"/>
    </xf>
    <xf numFmtId="176" fontId="59" fillId="33" borderId="35" xfId="52" applyNumberFormat="1" applyFont="1" applyFill="1" applyBorder="1" applyAlignment="1">
      <alignment horizontal="left" vertical="center" wrapText="1"/>
    </xf>
    <xf numFmtId="176" fontId="59" fillId="33" borderId="22" xfId="52" applyNumberFormat="1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vertical="center"/>
    </xf>
    <xf numFmtId="0" fontId="73" fillId="0" borderId="12" xfId="0" applyFont="1" applyFill="1" applyBorder="1" applyAlignment="1">
      <alignment vertical="center"/>
    </xf>
    <xf numFmtId="0" fontId="73" fillId="0" borderId="13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left" vertical="top" wrapText="1"/>
    </xf>
    <xf numFmtId="0" fontId="73" fillId="0" borderId="12" xfId="0" applyFont="1" applyFill="1" applyBorder="1" applyAlignment="1">
      <alignment horizontal="left" vertical="top" wrapText="1"/>
    </xf>
    <xf numFmtId="0" fontId="73" fillId="0" borderId="13" xfId="0" applyFont="1" applyFill="1" applyBorder="1" applyAlignment="1">
      <alignment horizontal="left"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5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13</xdr:col>
      <xdr:colOff>57150</xdr:colOff>
      <xdr:row>1</xdr:row>
      <xdr:rowOff>9525</xdr:rowOff>
    </xdr:to>
    <xdr:sp>
      <xdr:nvSpPr>
        <xdr:cNvPr id="1" name="テキスト ボックス 62"/>
        <xdr:cNvSpPr txBox="1">
          <a:spLocks noChangeArrowheads="1"/>
        </xdr:cNvSpPr>
      </xdr:nvSpPr>
      <xdr:spPr>
        <a:xfrm>
          <a:off x="38100" y="38100"/>
          <a:ext cx="2486025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  <sheetName val="list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itness21.or.jp/jigyo-shitei/osakafu-inaspo/" TargetMode="External" /><Relationship Id="rId2" Type="http://schemas.openxmlformats.org/officeDocument/2006/relationships/hyperlink" Target="http://www.pref.osaka.lg.jp/houbun/reiki/reiki_honbun/k201RG00000441.html" TargetMode="External" /><Relationship Id="rId3" Type="http://schemas.openxmlformats.org/officeDocument/2006/relationships/hyperlink" Target="http://www.pref.osaka.lg.jp/houbun/reiki/reiki_honbun/k201RG00002064.html" TargetMode="External" /><Relationship Id="rId4" Type="http://schemas.openxmlformats.org/officeDocument/2006/relationships/hyperlink" Target="http://www.pref.osaka.lg.jp/jiritsushien/" TargetMode="External" /><Relationship Id="rId5" Type="http://schemas.openxmlformats.org/officeDocument/2006/relationships/hyperlink" Target="https://www.pref.osaka.lg.jp/houbun/reiki/reiki_honbun/k201RG00001944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9/R04_z07-14inesportscenter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3"/>
  <sheetViews>
    <sheetView tabSelected="1" view="pageBreakPreview" zoomScaleNormal="75" zoomScaleSheetLayoutView="100" zoomScalePageLayoutView="0" workbookViewId="0" topLeftCell="A1">
      <selection activeCell="A1" sqref="A1:AR1"/>
    </sheetView>
  </sheetViews>
  <sheetFormatPr defaultColWidth="2.421875" defaultRowHeight="15"/>
  <cols>
    <col min="1" max="2" width="3.00390625" style="88" customWidth="1"/>
    <col min="3" max="5" width="2.421875" style="88" customWidth="1"/>
    <col min="6" max="6" width="3.7109375" style="88" customWidth="1"/>
    <col min="7" max="8" width="2.421875" style="88" customWidth="1"/>
    <col min="9" max="9" width="5.421875" style="88" customWidth="1"/>
    <col min="10" max="21" width="2.421875" style="88" customWidth="1"/>
    <col min="22" max="22" width="5.57421875" style="88" customWidth="1"/>
    <col min="23" max="43" width="2.421875" style="88" customWidth="1"/>
    <col min="44" max="44" width="1.8515625" style="88" customWidth="1"/>
    <col min="45" max="16384" width="2.421875" style="88" customWidth="1"/>
  </cols>
  <sheetData>
    <row r="1" spans="1:44" s="87" customFormat="1" ht="39.75" customHeight="1">
      <c r="A1" s="245" t="s">
        <v>142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</row>
    <row r="2" spans="1:44" s="87" customFormat="1" ht="14.2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</row>
    <row r="3" spans="1:44" s="87" customFormat="1" ht="40.5" customHeight="1">
      <c r="A3" s="248" t="s">
        <v>169</v>
      </c>
      <c r="B3" s="249"/>
      <c r="C3" s="249"/>
      <c r="D3" s="249"/>
      <c r="E3" s="250"/>
      <c r="F3" s="251" t="s">
        <v>170</v>
      </c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3" t="s">
        <v>189</v>
      </c>
      <c r="T3" s="254"/>
      <c r="U3" s="254"/>
      <c r="V3" s="254"/>
      <c r="W3" s="255"/>
      <c r="X3" s="256" t="s">
        <v>171</v>
      </c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8"/>
      <c r="AL3" s="258"/>
      <c r="AM3" s="258"/>
      <c r="AN3" s="258"/>
      <c r="AO3" s="258"/>
      <c r="AP3" s="258"/>
      <c r="AQ3" s="258"/>
      <c r="AR3" s="259"/>
    </row>
    <row r="4" spans="1:44" s="87" customFormat="1" ht="17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</row>
    <row r="5" spans="1:44" s="87" customFormat="1" ht="21" customHeight="1">
      <c r="A5" s="168" t="s">
        <v>202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</row>
    <row r="6" spans="1:44" s="87" customFormat="1" ht="34.5" customHeight="1">
      <c r="A6" s="157" t="s">
        <v>143</v>
      </c>
      <c r="B6" s="157"/>
      <c r="C6" s="157"/>
      <c r="D6" s="157"/>
      <c r="E6" s="157"/>
      <c r="F6" s="157"/>
      <c r="G6" s="157"/>
      <c r="H6" s="157"/>
      <c r="I6" s="157"/>
      <c r="J6" s="157"/>
      <c r="K6" s="241" t="s">
        <v>172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 t="s">
        <v>173</v>
      </c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3"/>
    </row>
    <row r="7" spans="1:44" s="87" customFormat="1" ht="34.5" customHeight="1">
      <c r="A7" s="157" t="s">
        <v>144</v>
      </c>
      <c r="B7" s="157"/>
      <c r="C7" s="157"/>
      <c r="D7" s="157"/>
      <c r="E7" s="157"/>
      <c r="F7" s="157"/>
      <c r="G7" s="157"/>
      <c r="H7" s="157"/>
      <c r="I7" s="157"/>
      <c r="J7" s="157"/>
      <c r="K7" s="244" t="s">
        <v>174</v>
      </c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9"/>
    </row>
    <row r="8" spans="1:44" s="87" customFormat="1" ht="41.25" customHeight="1">
      <c r="A8" s="236" t="s">
        <v>190</v>
      </c>
      <c r="B8" s="236"/>
      <c r="C8" s="236"/>
      <c r="D8" s="236"/>
      <c r="E8" s="236"/>
      <c r="F8" s="236"/>
      <c r="G8" s="236"/>
      <c r="H8" s="236"/>
      <c r="I8" s="236"/>
      <c r="J8" s="236"/>
      <c r="K8" s="237" t="s">
        <v>208</v>
      </c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9"/>
      <c r="AP8" s="239"/>
      <c r="AQ8" s="239"/>
      <c r="AR8" s="240"/>
    </row>
    <row r="9" spans="1:44" s="87" customFormat="1" ht="34.5" customHeight="1">
      <c r="A9" s="170" t="s">
        <v>145</v>
      </c>
      <c r="B9" s="170"/>
      <c r="C9" s="170"/>
      <c r="D9" s="170"/>
      <c r="E9" s="170"/>
      <c r="F9" s="170"/>
      <c r="G9" s="170"/>
      <c r="H9" s="170"/>
      <c r="I9" s="170"/>
      <c r="J9" s="170"/>
      <c r="K9" s="206" t="s">
        <v>175</v>
      </c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8"/>
      <c r="AP9" s="208"/>
      <c r="AQ9" s="208"/>
      <c r="AR9" s="209"/>
    </row>
    <row r="10" spans="1:44" s="87" customFormat="1" ht="34.5" customHeight="1">
      <c r="A10" s="170" t="s">
        <v>146</v>
      </c>
      <c r="B10" s="170"/>
      <c r="C10" s="170"/>
      <c r="D10" s="170"/>
      <c r="E10" s="170"/>
      <c r="F10" s="170"/>
      <c r="G10" s="170"/>
      <c r="H10" s="170"/>
      <c r="I10" s="170"/>
      <c r="J10" s="170"/>
      <c r="K10" s="206" t="s">
        <v>176</v>
      </c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8"/>
      <c r="AP10" s="208"/>
      <c r="AQ10" s="208"/>
      <c r="AR10" s="209"/>
    </row>
    <row r="11" spans="1:44" s="87" customFormat="1" ht="18">
      <c r="A11" s="170" t="s">
        <v>147</v>
      </c>
      <c r="B11" s="170"/>
      <c r="C11" s="170"/>
      <c r="D11" s="170"/>
      <c r="E11" s="170"/>
      <c r="F11" s="170"/>
      <c r="G11" s="170"/>
      <c r="H11" s="170"/>
      <c r="I11" s="170"/>
      <c r="J11" s="170"/>
      <c r="K11" s="206" t="s">
        <v>177</v>
      </c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8"/>
      <c r="AP11" s="208"/>
      <c r="AQ11" s="208"/>
      <c r="AR11" s="209"/>
    </row>
    <row r="12" spans="1:44" s="87" customFormat="1" ht="18">
      <c r="A12" s="170" t="s">
        <v>148</v>
      </c>
      <c r="B12" s="170"/>
      <c r="C12" s="170"/>
      <c r="D12" s="170"/>
      <c r="E12" s="170"/>
      <c r="F12" s="170"/>
      <c r="G12" s="170"/>
      <c r="H12" s="170"/>
      <c r="I12" s="170"/>
      <c r="J12" s="170"/>
      <c r="K12" s="206" t="s">
        <v>178</v>
      </c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8"/>
      <c r="AP12" s="208"/>
      <c r="AQ12" s="208"/>
      <c r="AR12" s="209"/>
    </row>
    <row r="13" spans="1:44" s="87" customFormat="1" ht="81" customHeight="1">
      <c r="A13" s="170" t="s">
        <v>149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206" t="s">
        <v>179</v>
      </c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8"/>
      <c r="AP13" s="208"/>
      <c r="AQ13" s="208"/>
      <c r="AR13" s="209"/>
    </row>
    <row r="14" spans="1:44" s="87" customFormat="1" ht="15" customHeight="1">
      <c r="A14" s="186" t="s">
        <v>150</v>
      </c>
      <c r="B14" s="187"/>
      <c r="C14" s="187"/>
      <c r="D14" s="187"/>
      <c r="E14" s="187"/>
      <c r="F14" s="187"/>
      <c r="G14" s="187"/>
      <c r="H14" s="187"/>
      <c r="I14" s="187"/>
      <c r="J14" s="188"/>
      <c r="K14" s="222" t="s">
        <v>151</v>
      </c>
      <c r="L14" s="223"/>
      <c r="M14" s="223"/>
      <c r="N14" s="223"/>
      <c r="O14" s="223"/>
      <c r="P14" s="223"/>
      <c r="Q14" s="224"/>
      <c r="R14" s="232" t="s">
        <v>152</v>
      </c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28"/>
      <c r="AQ14" s="228"/>
      <c r="AR14" s="229"/>
    </row>
    <row r="15" spans="1:44" s="87" customFormat="1" ht="15" customHeight="1">
      <c r="A15" s="189"/>
      <c r="B15" s="190"/>
      <c r="C15" s="190"/>
      <c r="D15" s="190"/>
      <c r="E15" s="190"/>
      <c r="F15" s="190"/>
      <c r="G15" s="190"/>
      <c r="H15" s="190"/>
      <c r="I15" s="190"/>
      <c r="J15" s="191"/>
      <c r="K15" s="225"/>
      <c r="L15" s="226"/>
      <c r="M15" s="226"/>
      <c r="N15" s="226"/>
      <c r="O15" s="226"/>
      <c r="P15" s="226"/>
      <c r="Q15" s="227"/>
      <c r="R15" s="232" t="s">
        <v>153</v>
      </c>
      <c r="S15" s="232"/>
      <c r="T15" s="232"/>
      <c r="U15" s="232"/>
      <c r="V15" s="232"/>
      <c r="W15" s="232"/>
      <c r="X15" s="232" t="s">
        <v>154</v>
      </c>
      <c r="Y15" s="232"/>
      <c r="Z15" s="232"/>
      <c r="AA15" s="232"/>
      <c r="AB15" s="232"/>
      <c r="AC15" s="232"/>
      <c r="AD15" s="232" t="s">
        <v>13</v>
      </c>
      <c r="AE15" s="232"/>
      <c r="AF15" s="232"/>
      <c r="AG15" s="232"/>
      <c r="AH15" s="232"/>
      <c r="AI15" s="232"/>
      <c r="AJ15" s="232" t="s">
        <v>155</v>
      </c>
      <c r="AK15" s="232"/>
      <c r="AL15" s="232"/>
      <c r="AM15" s="232"/>
      <c r="AN15" s="232"/>
      <c r="AO15" s="232"/>
      <c r="AP15" s="230"/>
      <c r="AQ15" s="230"/>
      <c r="AR15" s="231"/>
    </row>
    <row r="16" spans="1:44" s="87" customFormat="1" ht="15" customHeight="1">
      <c r="A16" s="210"/>
      <c r="B16" s="211"/>
      <c r="C16" s="211"/>
      <c r="D16" s="211"/>
      <c r="E16" s="211"/>
      <c r="F16" s="211"/>
      <c r="G16" s="211"/>
      <c r="H16" s="211"/>
      <c r="I16" s="211"/>
      <c r="J16" s="212"/>
      <c r="K16" s="233">
        <v>3.77</v>
      </c>
      <c r="L16" s="234"/>
      <c r="M16" s="234"/>
      <c r="N16" s="234"/>
      <c r="O16" s="234"/>
      <c r="P16" s="219" t="s">
        <v>156</v>
      </c>
      <c r="Q16" s="200"/>
      <c r="R16" s="220">
        <v>0</v>
      </c>
      <c r="S16" s="221"/>
      <c r="T16" s="221"/>
      <c r="U16" s="221"/>
      <c r="V16" s="219" t="s">
        <v>156</v>
      </c>
      <c r="W16" s="200"/>
      <c r="X16" s="220">
        <v>3.77</v>
      </c>
      <c r="Y16" s="221"/>
      <c r="Z16" s="221"/>
      <c r="AA16" s="221"/>
      <c r="AB16" s="219" t="s">
        <v>156</v>
      </c>
      <c r="AC16" s="200"/>
      <c r="AD16" s="220">
        <v>0</v>
      </c>
      <c r="AE16" s="221"/>
      <c r="AF16" s="221"/>
      <c r="AG16" s="221"/>
      <c r="AH16" s="219" t="s">
        <v>156</v>
      </c>
      <c r="AI16" s="200"/>
      <c r="AJ16" s="220">
        <v>0</v>
      </c>
      <c r="AK16" s="221"/>
      <c r="AL16" s="221"/>
      <c r="AM16" s="221"/>
      <c r="AN16" s="219" t="s">
        <v>156</v>
      </c>
      <c r="AO16" s="200"/>
      <c r="AP16" s="165"/>
      <c r="AQ16" s="165"/>
      <c r="AR16" s="166"/>
    </row>
    <row r="17" spans="1:44" s="87" customFormat="1" ht="19.5" customHeight="1">
      <c r="A17" s="186" t="s">
        <v>157</v>
      </c>
      <c r="B17" s="187"/>
      <c r="C17" s="187"/>
      <c r="D17" s="187"/>
      <c r="E17" s="187"/>
      <c r="F17" s="187"/>
      <c r="G17" s="187"/>
      <c r="H17" s="187"/>
      <c r="I17" s="187"/>
      <c r="J17" s="188"/>
      <c r="K17" s="213" t="s">
        <v>196</v>
      </c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5"/>
    </row>
    <row r="18" spans="1:44" s="87" customFormat="1" ht="19.5" customHeight="1">
      <c r="A18" s="189"/>
      <c r="B18" s="190"/>
      <c r="C18" s="190"/>
      <c r="D18" s="190"/>
      <c r="E18" s="190"/>
      <c r="F18" s="190"/>
      <c r="G18" s="190"/>
      <c r="H18" s="190"/>
      <c r="I18" s="190"/>
      <c r="J18" s="191"/>
      <c r="K18" s="216" t="s">
        <v>191</v>
      </c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8"/>
    </row>
    <row r="19" spans="1:44" s="87" customFormat="1" ht="34.5" customHeight="1">
      <c r="A19" s="186" t="s">
        <v>158</v>
      </c>
      <c r="B19" s="187"/>
      <c r="C19" s="187"/>
      <c r="D19" s="187"/>
      <c r="E19" s="187"/>
      <c r="F19" s="187"/>
      <c r="G19" s="187"/>
      <c r="H19" s="187"/>
      <c r="I19" s="187"/>
      <c r="J19" s="188"/>
      <c r="K19" s="206" t="s">
        <v>180</v>
      </c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8"/>
      <c r="AP19" s="208"/>
      <c r="AQ19" s="208"/>
      <c r="AR19" s="209"/>
    </row>
    <row r="20" spans="1:44" s="87" customFormat="1" ht="34.5" customHeight="1">
      <c r="A20" s="170" t="s">
        <v>159</v>
      </c>
      <c r="B20" s="170"/>
      <c r="C20" s="170"/>
      <c r="D20" s="170"/>
      <c r="E20" s="170"/>
      <c r="F20" s="170"/>
      <c r="G20" s="170"/>
      <c r="H20" s="170"/>
      <c r="I20" s="170"/>
      <c r="J20" s="170"/>
      <c r="K20" s="206" t="s">
        <v>181</v>
      </c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8"/>
      <c r="AP20" s="208"/>
      <c r="AQ20" s="208"/>
      <c r="AR20" s="209"/>
    </row>
    <row r="21" spans="1:44" s="87" customFormat="1" ht="24.75" customHeight="1">
      <c r="A21" s="186" t="s">
        <v>168</v>
      </c>
      <c r="B21" s="187"/>
      <c r="C21" s="187"/>
      <c r="D21" s="187"/>
      <c r="E21" s="187"/>
      <c r="F21" s="187"/>
      <c r="G21" s="187"/>
      <c r="H21" s="187"/>
      <c r="I21" s="187"/>
      <c r="J21" s="188"/>
      <c r="K21" s="195" t="s">
        <v>160</v>
      </c>
      <c r="L21" s="196"/>
      <c r="M21" s="196"/>
      <c r="N21" s="197"/>
      <c r="O21" s="195" t="s">
        <v>197</v>
      </c>
      <c r="P21" s="196"/>
      <c r="Q21" s="196"/>
      <c r="R21" s="196"/>
      <c r="S21" s="197"/>
      <c r="T21" s="195" t="s">
        <v>198</v>
      </c>
      <c r="U21" s="196"/>
      <c r="V21" s="196"/>
      <c r="W21" s="196"/>
      <c r="X21" s="197"/>
      <c r="Y21" s="195" t="s">
        <v>118</v>
      </c>
      <c r="Z21" s="196"/>
      <c r="AA21" s="196"/>
      <c r="AB21" s="196"/>
      <c r="AC21" s="197"/>
      <c r="AD21" s="195" t="s">
        <v>119</v>
      </c>
      <c r="AE21" s="196"/>
      <c r="AF21" s="196"/>
      <c r="AG21" s="196"/>
      <c r="AH21" s="197"/>
      <c r="AI21" s="195" t="s">
        <v>120</v>
      </c>
      <c r="AJ21" s="196"/>
      <c r="AK21" s="196"/>
      <c r="AL21" s="196"/>
      <c r="AM21" s="197"/>
      <c r="AN21" s="100"/>
      <c r="AO21" s="100"/>
      <c r="AP21" s="100"/>
      <c r="AQ21" s="100"/>
      <c r="AR21" s="101"/>
    </row>
    <row r="22" spans="1:44" s="87" customFormat="1" ht="24.75" customHeight="1">
      <c r="A22" s="210"/>
      <c r="B22" s="211"/>
      <c r="C22" s="211"/>
      <c r="D22" s="211"/>
      <c r="E22" s="211"/>
      <c r="F22" s="211"/>
      <c r="G22" s="211"/>
      <c r="H22" s="211"/>
      <c r="I22" s="211"/>
      <c r="J22" s="212"/>
      <c r="K22" s="198" t="s">
        <v>182</v>
      </c>
      <c r="L22" s="199"/>
      <c r="M22" s="199"/>
      <c r="N22" s="200"/>
      <c r="O22" s="201">
        <v>34376</v>
      </c>
      <c r="P22" s="202"/>
      <c r="Q22" s="202"/>
      <c r="R22" s="202"/>
      <c r="S22" s="106" t="s">
        <v>166</v>
      </c>
      <c r="T22" s="201">
        <v>31786</v>
      </c>
      <c r="U22" s="203"/>
      <c r="V22" s="203"/>
      <c r="W22" s="203"/>
      <c r="X22" s="106" t="s">
        <v>166</v>
      </c>
      <c r="Y22" s="201">
        <v>20547</v>
      </c>
      <c r="Z22" s="203"/>
      <c r="AA22" s="203"/>
      <c r="AB22" s="203"/>
      <c r="AC22" s="106" t="s">
        <v>166</v>
      </c>
      <c r="AD22" s="204">
        <v>23450</v>
      </c>
      <c r="AE22" s="205"/>
      <c r="AF22" s="205"/>
      <c r="AG22" s="205"/>
      <c r="AH22" s="107" t="s">
        <v>161</v>
      </c>
      <c r="AI22" s="204">
        <v>27265</v>
      </c>
      <c r="AJ22" s="205"/>
      <c r="AK22" s="205"/>
      <c r="AL22" s="205"/>
      <c r="AM22" s="107" t="s">
        <v>161</v>
      </c>
      <c r="AN22" s="100"/>
      <c r="AO22" s="100"/>
      <c r="AP22" s="100"/>
      <c r="AQ22" s="100"/>
      <c r="AR22" s="102"/>
    </row>
    <row r="23" spans="1:44" s="87" customFormat="1" ht="24.75" customHeight="1">
      <c r="A23" s="186" t="s">
        <v>167</v>
      </c>
      <c r="B23" s="187"/>
      <c r="C23" s="187"/>
      <c r="D23" s="187"/>
      <c r="E23" s="187"/>
      <c r="F23" s="187"/>
      <c r="G23" s="187"/>
      <c r="H23" s="187"/>
      <c r="I23" s="187"/>
      <c r="J23" s="188"/>
      <c r="K23" s="195" t="s">
        <v>160</v>
      </c>
      <c r="L23" s="196"/>
      <c r="M23" s="196"/>
      <c r="N23" s="197"/>
      <c r="O23" s="195" t="str">
        <f>O21</f>
        <v>平成30年度</v>
      </c>
      <c r="P23" s="196"/>
      <c r="Q23" s="196"/>
      <c r="R23" s="196"/>
      <c r="S23" s="197"/>
      <c r="T23" s="195" t="str">
        <f>T21</f>
        <v>令和元年度</v>
      </c>
      <c r="U23" s="196"/>
      <c r="V23" s="196"/>
      <c r="W23" s="196"/>
      <c r="X23" s="197"/>
      <c r="Y23" s="195" t="str">
        <f>Y21</f>
        <v>令和2年度</v>
      </c>
      <c r="Z23" s="196"/>
      <c r="AA23" s="196"/>
      <c r="AB23" s="196"/>
      <c r="AC23" s="197"/>
      <c r="AD23" s="182" t="str">
        <f>AD21</f>
        <v>令和3年度</v>
      </c>
      <c r="AE23" s="183"/>
      <c r="AF23" s="183"/>
      <c r="AG23" s="183"/>
      <c r="AH23" s="184"/>
      <c r="AI23" s="182" t="str">
        <f>AI21</f>
        <v>令和4年度</v>
      </c>
      <c r="AJ23" s="183"/>
      <c r="AK23" s="183"/>
      <c r="AL23" s="183"/>
      <c r="AM23" s="184"/>
      <c r="AN23" s="103"/>
      <c r="AO23" s="104"/>
      <c r="AP23" s="104"/>
      <c r="AQ23" s="104"/>
      <c r="AR23" s="99"/>
    </row>
    <row r="24" spans="1:44" s="87" customFormat="1" ht="19.5" customHeight="1">
      <c r="A24" s="189"/>
      <c r="B24" s="190"/>
      <c r="C24" s="190"/>
      <c r="D24" s="190"/>
      <c r="E24" s="190"/>
      <c r="F24" s="190"/>
      <c r="G24" s="190"/>
      <c r="H24" s="190"/>
      <c r="I24" s="190"/>
      <c r="J24" s="191"/>
      <c r="K24" s="185" t="s">
        <v>183</v>
      </c>
      <c r="L24" s="177"/>
      <c r="M24" s="177"/>
      <c r="N24" s="178"/>
      <c r="O24" s="179">
        <v>0.832</v>
      </c>
      <c r="P24" s="180"/>
      <c r="Q24" s="180"/>
      <c r="R24" s="180"/>
      <c r="S24" s="181"/>
      <c r="T24" s="179">
        <v>0.785</v>
      </c>
      <c r="U24" s="180"/>
      <c r="V24" s="180"/>
      <c r="W24" s="180"/>
      <c r="X24" s="181"/>
      <c r="Y24" s="179">
        <v>0.877</v>
      </c>
      <c r="Z24" s="180"/>
      <c r="AA24" s="180"/>
      <c r="AB24" s="180"/>
      <c r="AC24" s="181"/>
      <c r="AD24" s="173">
        <v>0.992</v>
      </c>
      <c r="AE24" s="174"/>
      <c r="AF24" s="174"/>
      <c r="AG24" s="174"/>
      <c r="AH24" s="175"/>
      <c r="AI24" s="173">
        <v>0.9042</v>
      </c>
      <c r="AJ24" s="174"/>
      <c r="AK24" s="174"/>
      <c r="AL24" s="174"/>
      <c r="AM24" s="175"/>
      <c r="AN24" s="103"/>
      <c r="AO24" s="104"/>
      <c r="AP24" s="104"/>
      <c r="AQ24" s="104"/>
      <c r="AR24" s="99"/>
    </row>
    <row r="25" spans="1:44" s="87" customFormat="1" ht="19.5" customHeight="1">
      <c r="A25" s="189"/>
      <c r="B25" s="190"/>
      <c r="C25" s="190"/>
      <c r="D25" s="190"/>
      <c r="E25" s="190"/>
      <c r="F25" s="190"/>
      <c r="G25" s="190"/>
      <c r="H25" s="190"/>
      <c r="I25" s="190"/>
      <c r="J25" s="191"/>
      <c r="K25" s="185" t="s">
        <v>184</v>
      </c>
      <c r="L25" s="177"/>
      <c r="M25" s="177"/>
      <c r="N25" s="178"/>
      <c r="O25" s="179">
        <v>0.307</v>
      </c>
      <c r="P25" s="180"/>
      <c r="Q25" s="180"/>
      <c r="R25" s="180"/>
      <c r="S25" s="181"/>
      <c r="T25" s="179">
        <v>0.257</v>
      </c>
      <c r="U25" s="180"/>
      <c r="V25" s="180"/>
      <c r="W25" s="180"/>
      <c r="X25" s="181"/>
      <c r="Y25" s="179">
        <v>0.233</v>
      </c>
      <c r="Z25" s="180"/>
      <c r="AA25" s="180"/>
      <c r="AB25" s="180"/>
      <c r="AC25" s="181"/>
      <c r="AD25" s="173">
        <v>0.3</v>
      </c>
      <c r="AE25" s="174"/>
      <c r="AF25" s="174"/>
      <c r="AG25" s="174"/>
      <c r="AH25" s="175"/>
      <c r="AI25" s="173">
        <v>0.3786</v>
      </c>
      <c r="AJ25" s="174"/>
      <c r="AK25" s="174"/>
      <c r="AL25" s="174"/>
      <c r="AM25" s="175"/>
      <c r="AN25" s="104"/>
      <c r="AO25" s="104"/>
      <c r="AP25" s="104"/>
      <c r="AQ25" s="104"/>
      <c r="AR25" s="99"/>
    </row>
    <row r="26" spans="1:44" s="87" customFormat="1" ht="23.25" customHeight="1">
      <c r="A26" s="189"/>
      <c r="B26" s="190"/>
      <c r="C26" s="190"/>
      <c r="D26" s="190"/>
      <c r="E26" s="190"/>
      <c r="F26" s="190"/>
      <c r="G26" s="190"/>
      <c r="H26" s="190"/>
      <c r="I26" s="190"/>
      <c r="J26" s="191"/>
      <c r="K26" s="176" t="s">
        <v>185</v>
      </c>
      <c r="L26" s="177"/>
      <c r="M26" s="177"/>
      <c r="N26" s="178"/>
      <c r="O26" s="179">
        <v>0.373</v>
      </c>
      <c r="P26" s="180"/>
      <c r="Q26" s="180"/>
      <c r="R26" s="180"/>
      <c r="S26" s="181"/>
      <c r="T26" s="179">
        <v>0.315</v>
      </c>
      <c r="U26" s="180"/>
      <c r="V26" s="180"/>
      <c r="W26" s="180"/>
      <c r="X26" s="181"/>
      <c r="Y26" s="179">
        <v>0.332</v>
      </c>
      <c r="Z26" s="180"/>
      <c r="AA26" s="180"/>
      <c r="AB26" s="180"/>
      <c r="AC26" s="181"/>
      <c r="AD26" s="173">
        <v>0.375</v>
      </c>
      <c r="AE26" s="174"/>
      <c r="AF26" s="174"/>
      <c r="AG26" s="174"/>
      <c r="AH26" s="175"/>
      <c r="AI26" s="173">
        <v>0.4185</v>
      </c>
      <c r="AJ26" s="174"/>
      <c r="AK26" s="174"/>
      <c r="AL26" s="174"/>
      <c r="AM26" s="175"/>
      <c r="AN26" s="104"/>
      <c r="AO26" s="104"/>
      <c r="AP26" s="104"/>
      <c r="AQ26" s="104"/>
      <c r="AR26" s="99"/>
    </row>
    <row r="27" spans="1:44" s="87" customFormat="1" ht="36.75" customHeight="1">
      <c r="A27" s="192"/>
      <c r="B27" s="193"/>
      <c r="C27" s="193"/>
      <c r="D27" s="193"/>
      <c r="E27" s="193"/>
      <c r="F27" s="193"/>
      <c r="G27" s="193"/>
      <c r="H27" s="193"/>
      <c r="I27" s="193"/>
      <c r="J27" s="194"/>
      <c r="K27" s="164" t="s">
        <v>186</v>
      </c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6"/>
    </row>
    <row r="28" spans="1:44" s="87" customFormat="1" ht="12.7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</row>
    <row r="29" spans="1:44" s="87" customFormat="1" ht="21" customHeight="1">
      <c r="A29" s="168" t="s">
        <v>209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</row>
    <row r="30" spans="1:44" s="87" customFormat="1" ht="44.25" customHeight="1">
      <c r="A30" s="170" t="s">
        <v>162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1" t="s">
        <v>187</v>
      </c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2"/>
      <c r="AP30" s="172"/>
      <c r="AQ30" s="172"/>
      <c r="AR30" s="172"/>
    </row>
    <row r="31" spans="1:44" s="87" customFormat="1" ht="44.25" customHeight="1">
      <c r="A31" s="170" t="s">
        <v>163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1" t="s">
        <v>188</v>
      </c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2"/>
      <c r="AP31" s="172"/>
      <c r="AQ31" s="172"/>
      <c r="AR31" s="172"/>
    </row>
    <row r="32" spans="1:44" s="87" customFormat="1" ht="109.5" customHeight="1">
      <c r="A32" s="157" t="s">
        <v>164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8" t="s">
        <v>193</v>
      </c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60"/>
      <c r="AP32" s="160"/>
      <c r="AQ32" s="160"/>
      <c r="AR32" s="160"/>
    </row>
    <row r="33" spans="1:44" s="87" customFormat="1" ht="35.25" customHeight="1">
      <c r="A33" s="157" t="s">
        <v>165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61" t="s">
        <v>211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3"/>
    </row>
  </sheetData>
  <sheetProtection/>
  <mergeCells count="99">
    <mergeCell ref="A1:AR1"/>
    <mergeCell ref="A2:AR2"/>
    <mergeCell ref="A3:E3"/>
    <mergeCell ref="F3:R3"/>
    <mergeCell ref="S3:W3"/>
    <mergeCell ref="X3:AR3"/>
    <mergeCell ref="A4:AR4"/>
    <mergeCell ref="A5:AR5"/>
    <mergeCell ref="A6:J6"/>
    <mergeCell ref="K6:U6"/>
    <mergeCell ref="V6:AR6"/>
    <mergeCell ref="A7:J7"/>
    <mergeCell ref="K7:AR7"/>
    <mergeCell ref="A8:J8"/>
    <mergeCell ref="K8:AR8"/>
    <mergeCell ref="A9:J9"/>
    <mergeCell ref="K9:AR9"/>
    <mergeCell ref="A10:J10"/>
    <mergeCell ref="K10:AR10"/>
    <mergeCell ref="K16:O16"/>
    <mergeCell ref="A11:J11"/>
    <mergeCell ref="K11:AR11"/>
    <mergeCell ref="A12:J12"/>
    <mergeCell ref="K12:AR12"/>
    <mergeCell ref="A13:J13"/>
    <mergeCell ref="K13:AR13"/>
    <mergeCell ref="AB16:AC16"/>
    <mergeCell ref="AD16:AG16"/>
    <mergeCell ref="R14:AO14"/>
    <mergeCell ref="R15:W15"/>
    <mergeCell ref="X15:AC15"/>
    <mergeCell ref="AD15:AI15"/>
    <mergeCell ref="AH16:AI16"/>
    <mergeCell ref="AJ16:AM16"/>
    <mergeCell ref="AJ15:AO15"/>
    <mergeCell ref="AN16:AO16"/>
    <mergeCell ref="A17:J18"/>
    <mergeCell ref="K17:AR17"/>
    <mergeCell ref="K18:AR18"/>
    <mergeCell ref="P16:Q16"/>
    <mergeCell ref="R16:U16"/>
    <mergeCell ref="V16:W16"/>
    <mergeCell ref="X16:AA16"/>
    <mergeCell ref="A14:J16"/>
    <mergeCell ref="K14:Q15"/>
    <mergeCell ref="AP14:AR16"/>
    <mergeCell ref="A19:J19"/>
    <mergeCell ref="K19:AR19"/>
    <mergeCell ref="A20:J20"/>
    <mergeCell ref="K20:AR20"/>
    <mergeCell ref="A21:J22"/>
    <mergeCell ref="K21:N21"/>
    <mergeCell ref="O21:S21"/>
    <mergeCell ref="T21:X21"/>
    <mergeCell ref="Y21:AC21"/>
    <mergeCell ref="AD21:AH21"/>
    <mergeCell ref="AI21:AM21"/>
    <mergeCell ref="K22:N22"/>
    <mergeCell ref="O22:R22"/>
    <mergeCell ref="T22:W22"/>
    <mergeCell ref="Y22:AB22"/>
    <mergeCell ref="AD22:AG22"/>
    <mergeCell ref="AI22:AL22"/>
    <mergeCell ref="A23:J27"/>
    <mergeCell ref="K23:N23"/>
    <mergeCell ref="O23:S23"/>
    <mergeCell ref="T23:X23"/>
    <mergeCell ref="Y23:AC23"/>
    <mergeCell ref="AD23:AH23"/>
    <mergeCell ref="K25:N25"/>
    <mergeCell ref="O25:S25"/>
    <mergeCell ref="T25:X25"/>
    <mergeCell ref="Y25:AC25"/>
    <mergeCell ref="AI23:AM23"/>
    <mergeCell ref="K24:N24"/>
    <mergeCell ref="O24:S24"/>
    <mergeCell ref="T24:X24"/>
    <mergeCell ref="Y24:AC24"/>
    <mergeCell ref="AD24:AH24"/>
    <mergeCell ref="AI24:AM24"/>
    <mergeCell ref="K31:AR31"/>
    <mergeCell ref="AD25:AH25"/>
    <mergeCell ref="AI25:AM25"/>
    <mergeCell ref="K26:N26"/>
    <mergeCell ref="O26:S26"/>
    <mergeCell ref="T26:X26"/>
    <mergeCell ref="Y26:AC26"/>
    <mergeCell ref="AD26:AH26"/>
    <mergeCell ref="AI26:AM26"/>
    <mergeCell ref="A32:J32"/>
    <mergeCell ref="K32:AR32"/>
    <mergeCell ref="A33:J33"/>
    <mergeCell ref="K33:AR33"/>
    <mergeCell ref="K27:AR27"/>
    <mergeCell ref="A28:AR28"/>
    <mergeCell ref="A29:AR29"/>
    <mergeCell ref="A30:J30"/>
    <mergeCell ref="K30:AR30"/>
    <mergeCell ref="A31:J31"/>
  </mergeCells>
  <conditionalFormatting sqref="A33:K33 A21:N26 A1:IV20 AS33:IV33 A27:IV32 AN21:IV26 A34:IV65536">
    <cfRule type="expression" priority="9" dxfId="0" stopIfTrue="1">
      <formula>"数式"</formula>
    </cfRule>
  </conditionalFormatting>
  <conditionalFormatting sqref="O23:AM23 O22:AH22 AM22 O24:AH26 O21:AM21">
    <cfRule type="expression" priority="3" dxfId="0" stopIfTrue="1">
      <formula>"数式"</formula>
    </cfRule>
  </conditionalFormatting>
  <conditionalFormatting sqref="AI22:AL22">
    <cfRule type="expression" priority="2" dxfId="0" stopIfTrue="1">
      <formula>"数式"</formula>
    </cfRule>
  </conditionalFormatting>
  <conditionalFormatting sqref="AI24:AM26">
    <cfRule type="expression" priority="1" dxfId="0" stopIfTrue="1">
      <formula>"数式"</formula>
    </cfRule>
  </conditionalFormatting>
  <hyperlinks>
    <hyperlink ref="F3:R3" r:id="rId1" display="稲スポーツセンター"/>
    <hyperlink ref="K6:U6" r:id="rId2" display="大阪府社会福祉施設設置条例"/>
    <hyperlink ref="V6:AR6" r:id="rId3" display="大阪府立稲スポーツセンター管理規則"/>
    <hyperlink ref="X3:AR3" r:id="rId4" display="http://www.pref.osaka.lg.jp/jiritsushien/"/>
    <hyperlink ref="K33:AR33" r:id="rId5" display="導入済み：令和5年4月3日より（利用料金の詳細はこちら）"/>
  </hyperlinks>
  <printOptions horizontalCentered="1"/>
  <pageMargins left="0.5905511811023623" right="0.5905511811023623" top="0.5905511811023623" bottom="0.1968503937007874" header="0.5118110236220472" footer="0.1968503937007874"/>
  <pageSetup fitToHeight="0" fitToWidth="1" horizontalDpi="300" verticalDpi="300" orientation="portrait" paperSize="9" scale="72" r:id="rId7"/>
  <headerFooter alignWithMargins="0">
    <oddHeader>&amp;R稲スポーツセンター</oddHead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SheetLayoutView="100" workbookViewId="0" topLeftCell="A15">
      <selection activeCell="H23" sqref="H23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7" width="17.140625" style="16" customWidth="1"/>
    <col min="8" max="9" width="17.140625" style="17" customWidth="1"/>
  </cols>
  <sheetData>
    <row r="1" ht="18.75">
      <c r="A1" s="12" t="s">
        <v>109</v>
      </c>
    </row>
    <row r="2" spans="1:9" ht="11.25" customHeight="1">
      <c r="A2" s="86" t="s">
        <v>134</v>
      </c>
      <c r="B2" s="74"/>
      <c r="C2" s="74"/>
      <c r="D2" s="74"/>
      <c r="E2" s="74"/>
      <c r="F2" s="74"/>
      <c r="G2" s="74"/>
      <c r="H2" s="74"/>
      <c r="I2" s="19"/>
    </row>
    <row r="3" spans="1:9" ht="18" customHeight="1">
      <c r="A3" s="260" t="s">
        <v>101</v>
      </c>
      <c r="B3" s="260"/>
      <c r="C3" s="260"/>
      <c r="D3" s="260"/>
      <c r="E3" s="18"/>
      <c r="F3" s="18"/>
      <c r="G3" s="18"/>
      <c r="H3" s="19"/>
      <c r="I3" s="116" t="s">
        <v>194</v>
      </c>
    </row>
    <row r="4" spans="1:9" ht="16.5" customHeight="1">
      <c r="A4" s="312" t="s">
        <v>0</v>
      </c>
      <c r="B4" s="313"/>
      <c r="C4" s="313"/>
      <c r="D4" s="314"/>
      <c r="E4" s="27" t="s">
        <v>117</v>
      </c>
      <c r="F4" s="27" t="s">
        <v>118</v>
      </c>
      <c r="G4" s="28" t="s">
        <v>119</v>
      </c>
      <c r="H4" s="28" t="s">
        <v>120</v>
      </c>
      <c r="I4" s="122" t="s">
        <v>199</v>
      </c>
    </row>
    <row r="5" spans="1:9" ht="16.5" customHeight="1">
      <c r="A5" s="267" t="s">
        <v>1</v>
      </c>
      <c r="B5" s="315" t="s">
        <v>2</v>
      </c>
      <c r="C5" s="316"/>
      <c r="D5" s="317"/>
      <c r="E5" s="92">
        <v>2347</v>
      </c>
      <c r="F5" s="92">
        <v>0</v>
      </c>
      <c r="G5" s="92">
        <v>0</v>
      </c>
      <c r="H5" s="92">
        <v>0</v>
      </c>
      <c r="I5" s="130">
        <v>0</v>
      </c>
    </row>
    <row r="6" spans="1:9" ht="16.5" customHeight="1">
      <c r="A6" s="268"/>
      <c r="B6" s="315" t="s">
        <v>3</v>
      </c>
      <c r="C6" s="316"/>
      <c r="D6" s="317"/>
      <c r="E6" s="92">
        <v>0</v>
      </c>
      <c r="F6" s="92">
        <v>0</v>
      </c>
      <c r="G6" s="92">
        <v>0</v>
      </c>
      <c r="H6" s="92">
        <v>0</v>
      </c>
      <c r="I6" s="130">
        <v>0</v>
      </c>
    </row>
    <row r="7" spans="1:9" ht="16.5" customHeight="1">
      <c r="A7" s="268"/>
      <c r="B7" s="315" t="s">
        <v>4</v>
      </c>
      <c r="C7" s="316"/>
      <c r="D7" s="317"/>
      <c r="E7" s="92">
        <v>0</v>
      </c>
      <c r="F7" s="92">
        <v>0</v>
      </c>
      <c r="G7" s="92">
        <v>0</v>
      </c>
      <c r="H7" s="92">
        <v>0</v>
      </c>
      <c r="I7" s="130">
        <v>0</v>
      </c>
    </row>
    <row r="8" spans="1:9" ht="16.5" customHeight="1" thickBot="1">
      <c r="A8" s="268"/>
      <c r="B8" s="318" t="s">
        <v>5</v>
      </c>
      <c r="C8" s="319"/>
      <c r="D8" s="320"/>
      <c r="E8" s="39">
        <v>0</v>
      </c>
      <c r="F8" s="39">
        <v>0</v>
      </c>
      <c r="G8" s="39">
        <v>0</v>
      </c>
      <c r="H8" s="39">
        <v>0</v>
      </c>
      <c r="I8" s="131">
        <v>0</v>
      </c>
    </row>
    <row r="9" spans="1:9" ht="16.5" customHeight="1" thickBot="1">
      <c r="A9" s="269"/>
      <c r="B9" s="321" t="s">
        <v>6</v>
      </c>
      <c r="C9" s="322"/>
      <c r="D9" s="322"/>
      <c r="E9" s="75">
        <f>SUM(E5:E8)</f>
        <v>2347</v>
      </c>
      <c r="F9" s="75">
        <f>SUM(F5:F8)</f>
        <v>0</v>
      </c>
      <c r="G9" s="75">
        <f>SUM(G5:G8)</f>
        <v>0</v>
      </c>
      <c r="H9" s="75">
        <f>SUM(H5:H8)</f>
        <v>0</v>
      </c>
      <c r="I9" s="132">
        <f>SUM(I5:I8)</f>
        <v>0</v>
      </c>
    </row>
    <row r="10" spans="1:9" ht="16.5" customHeight="1">
      <c r="A10" s="270" t="s">
        <v>7</v>
      </c>
      <c r="B10" s="265" t="s">
        <v>79</v>
      </c>
      <c r="C10" s="265"/>
      <c r="D10" s="67" t="s">
        <v>8</v>
      </c>
      <c r="E10" s="42">
        <v>46077</v>
      </c>
      <c r="F10" s="42">
        <v>44014</v>
      </c>
      <c r="G10" s="42">
        <v>44006</v>
      </c>
      <c r="H10" s="42">
        <v>44074</v>
      </c>
      <c r="I10" s="133">
        <v>44262</v>
      </c>
    </row>
    <row r="11" spans="1:9" ht="16.5" customHeight="1">
      <c r="A11" s="271"/>
      <c r="B11" s="266"/>
      <c r="C11" s="266"/>
      <c r="D11" s="59" t="s">
        <v>9</v>
      </c>
      <c r="E11" s="92">
        <v>0</v>
      </c>
      <c r="F11" s="92">
        <v>0</v>
      </c>
      <c r="G11" s="92">
        <v>0</v>
      </c>
      <c r="H11" s="92">
        <v>1062</v>
      </c>
      <c r="I11" s="130">
        <v>0</v>
      </c>
    </row>
    <row r="12" spans="1:9" ht="16.5" customHeight="1">
      <c r="A12" s="271"/>
      <c r="B12" s="266"/>
      <c r="C12" s="266"/>
      <c r="D12" s="59" t="s">
        <v>10</v>
      </c>
      <c r="E12" s="55">
        <f>SUM(E10:E11)</f>
        <v>46077</v>
      </c>
      <c r="F12" s="55">
        <f>SUM(F10:F11)</f>
        <v>44014</v>
      </c>
      <c r="G12" s="55">
        <f>SUM(G10:G11)</f>
        <v>44006</v>
      </c>
      <c r="H12" s="55">
        <f>SUM(H10:H11)</f>
        <v>45136</v>
      </c>
      <c r="I12" s="134">
        <f>SUM(I10:I11)</f>
        <v>44262</v>
      </c>
    </row>
    <row r="13" spans="1:9" ht="16.5" customHeight="1">
      <c r="A13" s="271"/>
      <c r="B13" s="272" t="s">
        <v>195</v>
      </c>
      <c r="C13" s="272"/>
      <c r="D13" s="59" t="s">
        <v>9</v>
      </c>
      <c r="E13" s="92">
        <v>0</v>
      </c>
      <c r="F13" s="92">
        <v>0</v>
      </c>
      <c r="G13" s="92">
        <v>0</v>
      </c>
      <c r="H13" s="92">
        <v>0</v>
      </c>
      <c r="I13" s="130">
        <v>0</v>
      </c>
    </row>
    <row r="14" spans="1:9" ht="16.5" customHeight="1" thickBot="1">
      <c r="A14" s="271"/>
      <c r="B14" s="273" t="s">
        <v>12</v>
      </c>
      <c r="C14" s="273"/>
      <c r="D14" s="60" t="s">
        <v>13</v>
      </c>
      <c r="E14" s="39">
        <v>0</v>
      </c>
      <c r="F14" s="39">
        <v>0</v>
      </c>
      <c r="G14" s="39">
        <v>0</v>
      </c>
      <c r="H14" s="39">
        <v>0</v>
      </c>
      <c r="I14" s="131">
        <v>0</v>
      </c>
    </row>
    <row r="15" spans="1:9" ht="16.5" customHeight="1" thickBot="1">
      <c r="A15" s="268"/>
      <c r="B15" s="274" t="s">
        <v>6</v>
      </c>
      <c r="C15" s="275"/>
      <c r="D15" s="275"/>
      <c r="E15" s="76">
        <f>E12+E13+E14</f>
        <v>46077</v>
      </c>
      <c r="F15" s="76">
        <f>F12+F13+F14</f>
        <v>44014</v>
      </c>
      <c r="G15" s="76">
        <f>G12+G13+G14</f>
        <v>44006</v>
      </c>
      <c r="H15" s="76">
        <f>H12+H13+H14</f>
        <v>45136</v>
      </c>
      <c r="I15" s="135">
        <f>I12+I13+I14</f>
        <v>44262</v>
      </c>
    </row>
    <row r="16" spans="1:9" ht="16.5" customHeight="1" thickBot="1">
      <c r="A16" s="296" t="s">
        <v>14</v>
      </c>
      <c r="B16" s="297"/>
      <c r="C16" s="297"/>
      <c r="D16" s="297"/>
      <c r="E16" s="75">
        <f>E15-E9</f>
        <v>43730</v>
      </c>
      <c r="F16" s="75">
        <f>F15-F9</f>
        <v>44014</v>
      </c>
      <c r="G16" s="75">
        <f>G15-G9</f>
        <v>44006</v>
      </c>
      <c r="H16" s="75">
        <f>H15-H9</f>
        <v>45136</v>
      </c>
      <c r="I16" s="132">
        <f>I15-I9</f>
        <v>44262</v>
      </c>
    </row>
    <row r="17" spans="1:9" ht="8.25" customHeight="1">
      <c r="A17" s="6"/>
      <c r="B17" s="6"/>
      <c r="C17" s="6"/>
      <c r="D17" s="6"/>
      <c r="E17" s="84"/>
      <c r="F17" s="84"/>
      <c r="G17" s="84"/>
      <c r="H17" s="84"/>
      <c r="I17" s="124"/>
    </row>
    <row r="18" spans="1:9" ht="16.5" customHeight="1">
      <c r="A18" s="298" t="s">
        <v>15</v>
      </c>
      <c r="B18" s="299"/>
      <c r="C18" s="299"/>
      <c r="D18" s="300"/>
      <c r="E18" s="92">
        <v>0</v>
      </c>
      <c r="F18" s="92">
        <v>0</v>
      </c>
      <c r="G18" s="92">
        <v>0</v>
      </c>
      <c r="H18" s="92">
        <v>0</v>
      </c>
      <c r="I18" s="130">
        <v>0</v>
      </c>
    </row>
    <row r="19" spans="1:9" ht="8.25" customHeight="1">
      <c r="A19" s="6"/>
      <c r="B19" s="6"/>
      <c r="C19" s="6"/>
      <c r="D19" s="6"/>
      <c r="I19" s="85"/>
    </row>
    <row r="20" spans="1:9" ht="18" customHeight="1">
      <c r="A20" s="279" t="s">
        <v>16</v>
      </c>
      <c r="B20" s="280"/>
      <c r="C20" s="280"/>
      <c r="D20" s="280"/>
      <c r="E20" s="280"/>
      <c r="F20" s="280"/>
      <c r="G20" s="280"/>
      <c r="H20" s="280"/>
      <c r="I20" s="281"/>
    </row>
    <row r="21" spans="1:9" ht="51" customHeight="1">
      <c r="A21" s="276" t="s">
        <v>137</v>
      </c>
      <c r="B21" s="282"/>
      <c r="C21" s="282"/>
      <c r="D21" s="282"/>
      <c r="E21" s="282"/>
      <c r="F21" s="282"/>
      <c r="G21" s="282"/>
      <c r="H21" s="282"/>
      <c r="I21" s="283"/>
    </row>
    <row r="22" ht="6" customHeight="1"/>
    <row r="23" ht="18">
      <c r="A23" s="1" t="s">
        <v>17</v>
      </c>
    </row>
    <row r="24" spans="1:9" ht="18" customHeight="1">
      <c r="A24" s="261" t="s">
        <v>18</v>
      </c>
      <c r="B24" s="261"/>
      <c r="C24" s="261"/>
      <c r="H24" s="65"/>
      <c r="I24" s="66"/>
    </row>
    <row r="25" spans="1:9" ht="18" customHeight="1">
      <c r="A25" s="309" t="s">
        <v>102</v>
      </c>
      <c r="B25" s="310"/>
      <c r="C25" s="310"/>
      <c r="D25" s="311"/>
      <c r="E25" s="18"/>
      <c r="F25" s="18"/>
      <c r="G25" s="18"/>
      <c r="H25" s="64"/>
      <c r="I25" s="116" t="s">
        <v>194</v>
      </c>
    </row>
    <row r="26" spans="1:9" ht="16.5" customHeight="1">
      <c r="A26" s="301" t="s">
        <v>0</v>
      </c>
      <c r="B26" s="302"/>
      <c r="C26" s="302"/>
      <c r="D26" s="303"/>
      <c r="E26" s="27" t="s">
        <v>138</v>
      </c>
      <c r="F26" s="27" t="s">
        <v>139</v>
      </c>
      <c r="G26" s="28" t="s">
        <v>140</v>
      </c>
      <c r="H26" s="28" t="s">
        <v>141</v>
      </c>
      <c r="I26" s="28" t="s">
        <v>200</v>
      </c>
    </row>
    <row r="27" spans="1:9" ht="16.5" customHeight="1">
      <c r="A27" s="304" t="s">
        <v>99</v>
      </c>
      <c r="B27" s="293" t="s">
        <v>19</v>
      </c>
      <c r="C27" s="294"/>
      <c r="D27" s="295"/>
      <c r="E27" s="134">
        <f>SUM(E28:E32)</f>
        <v>0</v>
      </c>
      <c r="F27" s="56">
        <f>SUM(F28:F32)</f>
        <v>26</v>
      </c>
      <c r="G27" s="56">
        <f>SUM(G28:G32)</f>
        <v>0</v>
      </c>
      <c r="H27" s="56">
        <f>SUM(H28:H32)</f>
        <v>0</v>
      </c>
      <c r="I27" s="125">
        <f>SUM(I28:I32)</f>
        <v>0</v>
      </c>
    </row>
    <row r="28" spans="1:9" ht="16.5" customHeight="1">
      <c r="A28" s="305"/>
      <c r="B28" s="30"/>
      <c r="C28" s="307" t="s">
        <v>20</v>
      </c>
      <c r="D28" s="308"/>
      <c r="E28" s="130">
        <v>0</v>
      </c>
      <c r="F28" s="40">
        <v>0</v>
      </c>
      <c r="G28" s="40">
        <v>0</v>
      </c>
      <c r="H28" s="40">
        <v>0</v>
      </c>
      <c r="I28" s="117">
        <v>0</v>
      </c>
    </row>
    <row r="29" spans="1:9" ht="16.5" customHeight="1">
      <c r="A29" s="305"/>
      <c r="B29" s="30"/>
      <c r="C29" s="307" t="s">
        <v>21</v>
      </c>
      <c r="D29" s="308"/>
      <c r="E29" s="130">
        <v>0</v>
      </c>
      <c r="F29" s="40">
        <v>26</v>
      </c>
      <c r="G29" s="40">
        <v>0</v>
      </c>
      <c r="H29" s="40">
        <v>0</v>
      </c>
      <c r="I29" s="117">
        <v>0</v>
      </c>
    </row>
    <row r="30" spans="1:9" ht="16.5" customHeight="1">
      <c r="A30" s="305"/>
      <c r="B30" s="30"/>
      <c r="C30" s="307" t="s">
        <v>22</v>
      </c>
      <c r="D30" s="308"/>
      <c r="E30" s="130">
        <v>0</v>
      </c>
      <c r="F30" s="40">
        <v>0</v>
      </c>
      <c r="G30" s="40">
        <v>0</v>
      </c>
      <c r="H30" s="40">
        <v>0</v>
      </c>
      <c r="I30" s="117">
        <v>0</v>
      </c>
    </row>
    <row r="31" spans="1:9" ht="16.5" customHeight="1">
      <c r="A31" s="305"/>
      <c r="B31" s="30"/>
      <c r="C31" s="307" t="s">
        <v>23</v>
      </c>
      <c r="D31" s="308"/>
      <c r="E31" s="130">
        <v>0</v>
      </c>
      <c r="F31" s="40">
        <v>0</v>
      </c>
      <c r="G31" s="40">
        <v>0</v>
      </c>
      <c r="H31" s="40">
        <v>0</v>
      </c>
      <c r="I31" s="117">
        <v>0</v>
      </c>
    </row>
    <row r="32" spans="1:9" ht="16.5" customHeight="1">
      <c r="A32" s="305"/>
      <c r="B32" s="31"/>
      <c r="C32" s="307" t="s">
        <v>24</v>
      </c>
      <c r="D32" s="308"/>
      <c r="E32" s="130">
        <v>0</v>
      </c>
      <c r="F32" s="40">
        <v>0</v>
      </c>
      <c r="G32" s="40">
        <v>0</v>
      </c>
      <c r="H32" s="40">
        <v>0</v>
      </c>
      <c r="I32" s="117">
        <v>0</v>
      </c>
    </row>
    <row r="33" spans="1:9" ht="16.5" customHeight="1">
      <c r="A33" s="305"/>
      <c r="B33" s="293" t="s">
        <v>25</v>
      </c>
      <c r="C33" s="294"/>
      <c r="D33" s="295"/>
      <c r="E33" s="134">
        <f>SUM(E34:E43)</f>
        <v>516886</v>
      </c>
      <c r="F33" s="56">
        <f>SUM(F34:F43)</f>
        <v>500927812</v>
      </c>
      <c r="G33" s="56">
        <f>SUM(G34:G43)</f>
        <v>484969960</v>
      </c>
      <c r="H33" s="56">
        <f>SUM(H34:H43)</f>
        <v>469053577</v>
      </c>
      <c r="I33" s="125">
        <f>SUM(I34:I43)</f>
        <v>453344344</v>
      </c>
    </row>
    <row r="34" spans="1:9" ht="16.5" customHeight="1">
      <c r="A34" s="305"/>
      <c r="B34" s="32"/>
      <c r="C34" s="307" t="s">
        <v>27</v>
      </c>
      <c r="D34" s="308"/>
      <c r="E34" s="130">
        <v>188133</v>
      </c>
      <c r="F34" s="40">
        <v>188133000</v>
      </c>
      <c r="G34" s="40">
        <v>188133000</v>
      </c>
      <c r="H34" s="117">
        <v>188133000</v>
      </c>
      <c r="I34" s="117">
        <v>188133000</v>
      </c>
    </row>
    <row r="35" spans="1:9" ht="16.5" customHeight="1">
      <c r="A35" s="305"/>
      <c r="B35" s="32"/>
      <c r="C35" s="307" t="s">
        <v>28</v>
      </c>
      <c r="D35" s="308"/>
      <c r="E35" s="130">
        <v>312688</v>
      </c>
      <c r="F35" s="40">
        <v>298487342</v>
      </c>
      <c r="G35" s="40">
        <v>284287010</v>
      </c>
      <c r="H35" s="117">
        <v>270128147</v>
      </c>
      <c r="I35" s="117">
        <v>256176407</v>
      </c>
    </row>
    <row r="36" spans="1:9" ht="16.5" customHeight="1">
      <c r="A36" s="305"/>
      <c r="B36" s="32"/>
      <c r="C36" s="307" t="s">
        <v>29</v>
      </c>
      <c r="D36" s="308"/>
      <c r="E36" s="130">
        <v>14991</v>
      </c>
      <c r="F36" s="40">
        <v>13501996</v>
      </c>
      <c r="G36" s="40">
        <v>12012976</v>
      </c>
      <c r="H36" s="117">
        <v>10523956</v>
      </c>
      <c r="I36" s="117">
        <v>9034936</v>
      </c>
    </row>
    <row r="37" spans="1:9" ht="16.5" customHeight="1">
      <c r="A37" s="305"/>
      <c r="B37" s="32"/>
      <c r="C37" s="307" t="s">
        <v>30</v>
      </c>
      <c r="D37" s="308"/>
      <c r="E37" s="130">
        <v>0</v>
      </c>
      <c r="F37" s="40">
        <v>0</v>
      </c>
      <c r="G37" s="40">
        <v>0</v>
      </c>
      <c r="H37" s="117">
        <v>0</v>
      </c>
      <c r="I37" s="117">
        <v>0</v>
      </c>
    </row>
    <row r="38" spans="1:9" ht="16.5" customHeight="1">
      <c r="A38" s="305"/>
      <c r="B38" s="32"/>
      <c r="C38" s="307" t="s">
        <v>31</v>
      </c>
      <c r="D38" s="308"/>
      <c r="E38" s="130">
        <v>1074</v>
      </c>
      <c r="F38" s="40">
        <v>805474</v>
      </c>
      <c r="G38" s="40">
        <v>536974</v>
      </c>
      <c r="H38" s="117">
        <v>268474</v>
      </c>
      <c r="I38" s="117">
        <v>1</v>
      </c>
    </row>
    <row r="39" spans="1:9" ht="16.5" customHeight="1">
      <c r="A39" s="305"/>
      <c r="B39" s="32"/>
      <c r="C39" s="307" t="s">
        <v>32</v>
      </c>
      <c r="D39" s="308"/>
      <c r="E39" s="130">
        <v>0</v>
      </c>
      <c r="F39" s="40">
        <v>0</v>
      </c>
      <c r="G39" s="40">
        <v>0</v>
      </c>
      <c r="H39" s="117">
        <v>0</v>
      </c>
      <c r="I39" s="117">
        <v>0</v>
      </c>
    </row>
    <row r="40" spans="1:9" ht="16.5" customHeight="1">
      <c r="A40" s="305"/>
      <c r="B40" s="32"/>
      <c r="C40" s="307" t="s">
        <v>33</v>
      </c>
      <c r="D40" s="308"/>
      <c r="E40" s="130">
        <v>0</v>
      </c>
      <c r="F40" s="40">
        <v>0</v>
      </c>
      <c r="G40" s="40">
        <v>0</v>
      </c>
      <c r="H40" s="117">
        <v>0</v>
      </c>
      <c r="I40" s="117">
        <v>0</v>
      </c>
    </row>
    <row r="41" spans="1:9" ht="16.5" customHeight="1">
      <c r="A41" s="305"/>
      <c r="B41" s="32"/>
      <c r="C41" s="307" t="s">
        <v>34</v>
      </c>
      <c r="D41" s="308"/>
      <c r="E41" s="130">
        <v>0</v>
      </c>
      <c r="F41" s="40">
        <v>0</v>
      </c>
      <c r="G41" s="40">
        <v>0</v>
      </c>
      <c r="H41" s="117">
        <v>0</v>
      </c>
      <c r="I41" s="117">
        <v>0</v>
      </c>
    </row>
    <row r="42" spans="1:9" ht="16.5" customHeight="1">
      <c r="A42" s="305"/>
      <c r="B42" s="32"/>
      <c r="C42" s="307" t="s">
        <v>35</v>
      </c>
      <c r="D42" s="308"/>
      <c r="E42" s="130">
        <v>0</v>
      </c>
      <c r="F42" s="40">
        <v>0</v>
      </c>
      <c r="G42" s="40">
        <v>0</v>
      </c>
      <c r="H42" s="117">
        <v>0</v>
      </c>
      <c r="I42" s="117">
        <v>0</v>
      </c>
    </row>
    <row r="43" spans="1:9" ht="16.5" customHeight="1" thickBot="1">
      <c r="A43" s="305"/>
      <c r="B43" s="32"/>
      <c r="C43" s="323" t="s">
        <v>36</v>
      </c>
      <c r="D43" s="324"/>
      <c r="E43" s="131">
        <v>0</v>
      </c>
      <c r="F43" s="41">
        <v>0</v>
      </c>
      <c r="G43" s="41">
        <v>0</v>
      </c>
      <c r="H43" s="118">
        <v>0</v>
      </c>
      <c r="I43" s="118">
        <v>0</v>
      </c>
    </row>
    <row r="44" spans="1:9" ht="16.5" customHeight="1" thickBot="1">
      <c r="A44" s="306"/>
      <c r="B44" s="325" t="s">
        <v>37</v>
      </c>
      <c r="C44" s="326"/>
      <c r="D44" s="326"/>
      <c r="E44" s="144">
        <f>E27+E33</f>
        <v>516886</v>
      </c>
      <c r="F44" s="77">
        <f>F27+F33</f>
        <v>500927838</v>
      </c>
      <c r="G44" s="77">
        <f>G27+G33</f>
        <v>484969960</v>
      </c>
      <c r="H44" s="77">
        <f>H27+H33</f>
        <v>469053577</v>
      </c>
      <c r="I44" s="129">
        <f>I27+I33</f>
        <v>453344344</v>
      </c>
    </row>
    <row r="45" spans="1:9" ht="16.5" customHeight="1">
      <c r="A45" s="304" t="s">
        <v>100</v>
      </c>
      <c r="B45" s="327" t="s">
        <v>38</v>
      </c>
      <c r="C45" s="328"/>
      <c r="D45" s="329"/>
      <c r="E45" s="145">
        <f>SUM(E46:E49)</f>
        <v>93084</v>
      </c>
      <c r="F45" s="57">
        <f>SUM(F46:F49)</f>
        <v>409444917</v>
      </c>
      <c r="G45" s="57">
        <f>SUM(G46:G49)</f>
        <v>26247457</v>
      </c>
      <c r="H45" s="57">
        <f>SUM(H46:H49)</f>
        <v>26222719</v>
      </c>
      <c r="I45" s="143">
        <f>SUM(I46:I49)</f>
        <v>26230193</v>
      </c>
    </row>
    <row r="46" spans="1:9" ht="16.5" customHeight="1">
      <c r="A46" s="305"/>
      <c r="B46" s="32"/>
      <c r="C46" s="307" t="s">
        <v>39</v>
      </c>
      <c r="D46" s="308"/>
      <c r="E46" s="130">
        <v>92340</v>
      </c>
      <c r="F46" s="40">
        <v>408690000</v>
      </c>
      <c r="G46" s="40">
        <v>25500000</v>
      </c>
      <c r="H46" s="117">
        <v>25500000</v>
      </c>
      <c r="I46" s="117">
        <v>25500000</v>
      </c>
    </row>
    <row r="47" spans="1:9" ht="16.5" customHeight="1">
      <c r="A47" s="305"/>
      <c r="B47" s="32"/>
      <c r="C47" s="307" t="s">
        <v>40</v>
      </c>
      <c r="D47" s="308"/>
      <c r="E47" s="130">
        <v>744</v>
      </c>
      <c r="F47" s="40">
        <v>754917</v>
      </c>
      <c r="G47" s="40">
        <v>747457</v>
      </c>
      <c r="H47" s="117">
        <v>722719</v>
      </c>
      <c r="I47" s="117">
        <v>730193</v>
      </c>
    </row>
    <row r="48" spans="1:9" ht="16.5" customHeight="1">
      <c r="A48" s="305"/>
      <c r="B48" s="32"/>
      <c r="C48" s="307" t="s">
        <v>41</v>
      </c>
      <c r="D48" s="308"/>
      <c r="E48" s="130">
        <v>0</v>
      </c>
      <c r="F48" s="40">
        <v>0</v>
      </c>
      <c r="G48" s="40">
        <v>0</v>
      </c>
      <c r="H48" s="117">
        <v>0</v>
      </c>
      <c r="I48" s="117">
        <v>0</v>
      </c>
    </row>
    <row r="49" spans="1:9" ht="16.5" customHeight="1">
      <c r="A49" s="305"/>
      <c r="B49" s="32"/>
      <c r="C49" s="307" t="s">
        <v>42</v>
      </c>
      <c r="D49" s="308"/>
      <c r="E49" s="130">
        <v>0</v>
      </c>
      <c r="F49" s="40">
        <v>0</v>
      </c>
      <c r="G49" s="40">
        <v>0</v>
      </c>
      <c r="H49" s="117">
        <v>0</v>
      </c>
      <c r="I49" s="117">
        <v>0</v>
      </c>
    </row>
    <row r="50" spans="1:9" ht="16.5" customHeight="1">
      <c r="A50" s="305"/>
      <c r="B50" s="293" t="s">
        <v>43</v>
      </c>
      <c r="C50" s="294"/>
      <c r="D50" s="295"/>
      <c r="E50" s="134">
        <f>SUM(E51:E53)</f>
        <v>413487</v>
      </c>
      <c r="F50" s="56">
        <f>SUM(F51:F53)</f>
        <v>35623704</v>
      </c>
      <c r="G50" s="56">
        <f>SUM(G51:G53)</f>
        <v>391135745</v>
      </c>
      <c r="H50" s="56">
        <f>SUM(H51:H53)</f>
        <v>365242545</v>
      </c>
      <c r="I50" s="125">
        <f>SUM(I51:I53)</f>
        <v>339427983</v>
      </c>
    </row>
    <row r="51" spans="1:9" ht="16.5" customHeight="1">
      <c r="A51" s="305"/>
      <c r="B51" s="32"/>
      <c r="C51" s="307" t="s">
        <v>39</v>
      </c>
      <c r="D51" s="308"/>
      <c r="E51" s="130">
        <v>406770</v>
      </c>
      <c r="F51" s="40">
        <v>29120000</v>
      </c>
      <c r="G51" s="40">
        <v>384830000</v>
      </c>
      <c r="H51" s="117">
        <v>359330000</v>
      </c>
      <c r="I51" s="117">
        <v>333830000</v>
      </c>
    </row>
    <row r="52" spans="1:9" ht="16.5" customHeight="1">
      <c r="A52" s="305"/>
      <c r="B52" s="32"/>
      <c r="C52" s="307" t="s">
        <v>44</v>
      </c>
      <c r="D52" s="308"/>
      <c r="E52" s="130">
        <v>6717</v>
      </c>
      <c r="F52" s="40">
        <v>6503704</v>
      </c>
      <c r="G52" s="40">
        <v>6305745</v>
      </c>
      <c r="H52" s="117">
        <v>5912545</v>
      </c>
      <c r="I52" s="117">
        <v>5597983</v>
      </c>
    </row>
    <row r="53" spans="1:9" ht="16.5" customHeight="1" thickBot="1">
      <c r="A53" s="305"/>
      <c r="B53" s="32"/>
      <c r="C53" s="323" t="s">
        <v>41</v>
      </c>
      <c r="D53" s="324"/>
      <c r="E53" s="131">
        <v>0</v>
      </c>
      <c r="F53" s="41">
        <v>0</v>
      </c>
      <c r="G53" s="41">
        <v>0</v>
      </c>
      <c r="H53" s="118">
        <v>0</v>
      </c>
      <c r="I53" s="118">
        <v>0</v>
      </c>
    </row>
    <row r="54" spans="1:9" ht="16.5" customHeight="1" thickBot="1">
      <c r="A54" s="332"/>
      <c r="B54" s="325" t="s">
        <v>113</v>
      </c>
      <c r="C54" s="326"/>
      <c r="D54" s="326"/>
      <c r="E54" s="144">
        <f>E45+E50</f>
        <v>506571</v>
      </c>
      <c r="F54" s="77">
        <f>F45+F50</f>
        <v>445068621</v>
      </c>
      <c r="G54" s="77">
        <f>G45+G50</f>
        <v>417383202</v>
      </c>
      <c r="H54" s="77">
        <f>H45+H50</f>
        <v>391465264</v>
      </c>
      <c r="I54" s="129">
        <f>I45+I50</f>
        <v>365658176</v>
      </c>
    </row>
    <row r="55" spans="1:9" ht="16.5" customHeight="1" thickBot="1">
      <c r="A55" s="332"/>
      <c r="B55" s="330" t="s">
        <v>45</v>
      </c>
      <c r="C55" s="331"/>
      <c r="D55" s="331"/>
      <c r="E55" s="144">
        <f>E44-E54</f>
        <v>10315</v>
      </c>
      <c r="F55" s="77">
        <f>F44-F54</f>
        <v>55859217</v>
      </c>
      <c r="G55" s="77">
        <f>G44-G54</f>
        <v>67586758</v>
      </c>
      <c r="H55" s="77">
        <f>H44-H54</f>
        <v>77588313</v>
      </c>
      <c r="I55" s="129">
        <f>I44-I54</f>
        <v>87686168</v>
      </c>
    </row>
    <row r="56" spans="1:9" ht="16.5" customHeight="1" thickBot="1">
      <c r="A56" s="306"/>
      <c r="B56" s="330" t="s">
        <v>46</v>
      </c>
      <c r="C56" s="331"/>
      <c r="D56" s="331"/>
      <c r="E56" s="144">
        <f>SUM(E54:E55)</f>
        <v>516886</v>
      </c>
      <c r="F56" s="77">
        <f>SUM(F54:F55)</f>
        <v>500927838</v>
      </c>
      <c r="G56" s="77">
        <f>SUM(G54:G55)</f>
        <v>484969960</v>
      </c>
      <c r="H56" s="77">
        <f>SUM(H54:H55)</f>
        <v>469053577</v>
      </c>
      <c r="I56" s="129">
        <f>SUM(I54:I55)</f>
        <v>453344344</v>
      </c>
    </row>
    <row r="57" spans="1:9" ht="8.25" customHeight="1">
      <c r="A57" s="11"/>
      <c r="B57" s="6"/>
      <c r="C57" s="6"/>
      <c r="D57" s="6"/>
      <c r="E57" s="136"/>
      <c r="F57" s="84"/>
      <c r="G57" s="84"/>
      <c r="H57" s="23"/>
      <c r="I57" s="119"/>
    </row>
    <row r="58" spans="1:9" ht="16.5" customHeight="1">
      <c r="A58" s="312" t="s">
        <v>116</v>
      </c>
      <c r="B58" s="313"/>
      <c r="C58" s="313"/>
      <c r="D58" s="314"/>
      <c r="E58" s="146">
        <f>E54*1000/D61</f>
        <v>57.307854125626775</v>
      </c>
      <c r="F58" s="108">
        <f>F54/D61</f>
        <v>50.350153499039365</v>
      </c>
      <c r="G58" s="108">
        <f>G54/D63</f>
        <v>47.22766222149805</v>
      </c>
      <c r="H58" s="108">
        <f>H54/D63</f>
        <v>44.29500078357624</v>
      </c>
      <c r="I58" s="149">
        <f>I54/D63</f>
        <v>41.374882223116124</v>
      </c>
    </row>
    <row r="59" spans="1:9" s="24" customFormat="1" ht="12" customHeight="1">
      <c r="A59" s="73" t="s">
        <v>47</v>
      </c>
      <c r="B59" s="4"/>
      <c r="C59" s="4"/>
      <c r="D59" s="4"/>
      <c r="E59" s="25"/>
      <c r="F59" s="61"/>
      <c r="G59" s="25"/>
      <c r="H59" s="26"/>
      <c r="I59" s="150"/>
    </row>
    <row r="60" spans="1:9" s="24" customFormat="1" ht="13.5" customHeight="1">
      <c r="A60" s="68" t="s">
        <v>124</v>
      </c>
      <c r="B60" s="68"/>
      <c r="C60" s="68"/>
      <c r="D60" s="68"/>
      <c r="E60" s="69"/>
      <c r="F60" s="70"/>
      <c r="G60" s="69"/>
      <c r="H60" s="71"/>
      <c r="I60" s="151"/>
    </row>
    <row r="61" spans="1:9" s="24" customFormat="1" ht="13.5" customHeight="1">
      <c r="A61" s="72" t="s">
        <v>135</v>
      </c>
      <c r="B61" s="68"/>
      <c r="C61" s="68"/>
      <c r="D61" s="110">
        <v>8839469</v>
      </c>
      <c r="E61" s="69"/>
      <c r="F61" s="70"/>
      <c r="G61" s="69"/>
      <c r="H61" s="71"/>
      <c r="I61" s="151"/>
    </row>
    <row r="62" spans="1:9" s="24" customFormat="1" ht="13.5" customHeight="1">
      <c r="A62" s="68" t="s">
        <v>210</v>
      </c>
      <c r="B62" s="68"/>
      <c r="C62" s="68"/>
      <c r="D62" s="68"/>
      <c r="E62" s="69"/>
      <c r="F62" s="70"/>
      <c r="G62" s="69"/>
      <c r="H62" s="71"/>
      <c r="I62" s="151"/>
    </row>
    <row r="63" spans="1:9" s="24" customFormat="1" ht="13.5" customHeight="1">
      <c r="A63" s="72" t="s">
        <v>136</v>
      </c>
      <c r="B63" s="68"/>
      <c r="C63" s="68"/>
      <c r="D63" s="110">
        <v>8837685</v>
      </c>
      <c r="E63" s="69"/>
      <c r="F63" s="70"/>
      <c r="G63" s="69"/>
      <c r="H63" s="71"/>
      <c r="I63" s="151"/>
    </row>
    <row r="64" spans="1:9" ht="18">
      <c r="A64" s="43" t="s">
        <v>48</v>
      </c>
      <c r="B64" s="6"/>
      <c r="C64" s="6"/>
      <c r="D64" s="6"/>
      <c r="E64" s="18"/>
      <c r="F64" s="18"/>
      <c r="G64" s="18"/>
      <c r="H64" s="19"/>
      <c r="I64" s="152"/>
    </row>
    <row r="65" spans="1:9" ht="18" customHeight="1">
      <c r="A65" s="262" t="s">
        <v>103</v>
      </c>
      <c r="B65" s="262"/>
      <c r="C65" s="262"/>
      <c r="D65" s="262"/>
      <c r="E65" s="18"/>
      <c r="F65" s="18"/>
      <c r="G65" s="18"/>
      <c r="H65" s="19"/>
      <c r="I65" s="153" t="s">
        <v>194</v>
      </c>
    </row>
    <row r="66" spans="1:9" ht="16.5" customHeight="1">
      <c r="A66" s="333" t="s">
        <v>0</v>
      </c>
      <c r="B66" s="334"/>
      <c r="C66" s="334"/>
      <c r="D66" s="335"/>
      <c r="E66" s="27" t="s">
        <v>138</v>
      </c>
      <c r="F66" s="27" t="s">
        <v>139</v>
      </c>
      <c r="G66" s="28" t="s">
        <v>140</v>
      </c>
      <c r="H66" s="28" t="s">
        <v>141</v>
      </c>
      <c r="I66" s="28" t="s">
        <v>200</v>
      </c>
    </row>
    <row r="67" spans="1:9" ht="16.5" customHeight="1">
      <c r="A67" s="292" t="s">
        <v>49</v>
      </c>
      <c r="B67" s="338" t="s">
        <v>50</v>
      </c>
      <c r="C67" s="339"/>
      <c r="D67" s="340"/>
      <c r="E67" s="55">
        <f>SUM(E68:E74)</f>
        <v>2493</v>
      </c>
      <c r="F67" s="125">
        <f>SUM(F68:F74)</f>
        <v>2145300</v>
      </c>
      <c r="G67" s="56">
        <f>SUM(G68:G73)</f>
        <v>210434</v>
      </c>
      <c r="H67" s="56">
        <f>SUM(H68:H73)</f>
        <v>209529</v>
      </c>
      <c r="I67" s="125">
        <f>SUM(I68:I73)</f>
        <v>66243</v>
      </c>
    </row>
    <row r="68" spans="1:9" ht="16.5" customHeight="1">
      <c r="A68" s="336"/>
      <c r="B68" s="34"/>
      <c r="C68" s="341" t="s">
        <v>51</v>
      </c>
      <c r="D68" s="342"/>
      <c r="E68" s="92">
        <v>0</v>
      </c>
      <c r="F68" s="40">
        <v>0</v>
      </c>
      <c r="G68" s="40">
        <v>0</v>
      </c>
      <c r="H68" s="117">
        <v>0</v>
      </c>
      <c r="I68" s="117">
        <v>0</v>
      </c>
    </row>
    <row r="69" spans="1:9" ht="16.5" customHeight="1">
      <c r="A69" s="336"/>
      <c r="B69" s="34"/>
      <c r="C69" s="341" t="s">
        <v>52</v>
      </c>
      <c r="D69" s="342"/>
      <c r="E69" s="92">
        <v>2464</v>
      </c>
      <c r="F69" s="40">
        <v>2145300</v>
      </c>
      <c r="G69" s="40">
        <v>184800</v>
      </c>
      <c r="H69" s="117">
        <v>184800</v>
      </c>
      <c r="I69" s="117">
        <v>38060</v>
      </c>
    </row>
    <row r="70" spans="1:9" ht="16.5" customHeight="1">
      <c r="A70" s="336"/>
      <c r="B70" s="34"/>
      <c r="C70" s="341" t="s">
        <v>53</v>
      </c>
      <c r="D70" s="342"/>
      <c r="E70" s="92">
        <v>0</v>
      </c>
      <c r="F70" s="40">
        <v>0</v>
      </c>
      <c r="G70" s="40">
        <v>0</v>
      </c>
      <c r="H70" s="117">
        <v>0</v>
      </c>
      <c r="I70" s="117">
        <v>0</v>
      </c>
    </row>
    <row r="71" spans="1:9" ht="16.5" customHeight="1">
      <c r="A71" s="336"/>
      <c r="B71" s="34"/>
      <c r="C71" s="341" t="s">
        <v>54</v>
      </c>
      <c r="D71" s="342"/>
      <c r="E71" s="92">
        <v>0</v>
      </c>
      <c r="F71" s="40">
        <v>0</v>
      </c>
      <c r="G71" s="40">
        <v>0</v>
      </c>
      <c r="H71" s="117">
        <v>0</v>
      </c>
      <c r="I71" s="117">
        <v>0</v>
      </c>
    </row>
    <row r="72" spans="1:9" ht="16.5" customHeight="1">
      <c r="A72" s="336"/>
      <c r="B72" s="34"/>
      <c r="C72" s="341" t="s">
        <v>55</v>
      </c>
      <c r="D72" s="342"/>
      <c r="E72" s="92">
        <v>0</v>
      </c>
      <c r="F72" s="40">
        <v>0</v>
      </c>
      <c r="G72" s="40">
        <v>0</v>
      </c>
      <c r="H72" s="117">
        <v>0</v>
      </c>
      <c r="I72" s="117">
        <v>0</v>
      </c>
    </row>
    <row r="73" spans="1:9" ht="16.5" customHeight="1">
      <c r="A73" s="336"/>
      <c r="B73" s="34"/>
      <c r="C73" s="341" t="s">
        <v>56</v>
      </c>
      <c r="D73" s="342"/>
      <c r="E73" s="92">
        <v>29</v>
      </c>
      <c r="F73" s="40">
        <v>0</v>
      </c>
      <c r="G73" s="40">
        <v>25634</v>
      </c>
      <c r="H73" s="117">
        <v>24729</v>
      </c>
      <c r="I73" s="117">
        <v>28183</v>
      </c>
    </row>
    <row r="74" spans="1:9" ht="16.5" customHeight="1">
      <c r="A74" s="336"/>
      <c r="B74" s="34"/>
      <c r="C74" s="348" t="s">
        <v>57</v>
      </c>
      <c r="D74" s="349"/>
      <c r="E74" s="92">
        <v>0</v>
      </c>
      <c r="F74" s="40">
        <v>0</v>
      </c>
      <c r="G74" s="40">
        <v>0</v>
      </c>
      <c r="H74" s="117">
        <v>0</v>
      </c>
      <c r="I74" s="117">
        <v>0</v>
      </c>
    </row>
    <row r="75" spans="1:9" ht="16.5" customHeight="1">
      <c r="A75" s="336"/>
      <c r="B75" s="338" t="s">
        <v>58</v>
      </c>
      <c r="C75" s="339"/>
      <c r="D75" s="340"/>
      <c r="E75" s="55">
        <f>E76</f>
        <v>0</v>
      </c>
      <c r="F75" s="55">
        <f>F76</f>
        <v>0</v>
      </c>
      <c r="G75" s="56">
        <f>G76</f>
        <v>0</v>
      </c>
      <c r="H75" s="56">
        <f>H76</f>
        <v>0</v>
      </c>
      <c r="I75" s="125">
        <f>I76</f>
        <v>0</v>
      </c>
    </row>
    <row r="76" spans="1:9" ht="16.5" customHeight="1">
      <c r="A76" s="336"/>
      <c r="B76" s="35"/>
      <c r="C76" s="343" t="s">
        <v>59</v>
      </c>
      <c r="D76" s="344"/>
      <c r="E76" s="92">
        <v>0</v>
      </c>
      <c r="F76" s="92">
        <v>0</v>
      </c>
      <c r="G76" s="40">
        <v>0</v>
      </c>
      <c r="H76" s="40">
        <v>0</v>
      </c>
      <c r="I76" s="117">
        <v>0</v>
      </c>
    </row>
    <row r="77" spans="1:9" ht="16.5" customHeight="1">
      <c r="A77" s="336"/>
      <c r="B77" s="338" t="s">
        <v>60</v>
      </c>
      <c r="C77" s="339"/>
      <c r="D77" s="340"/>
      <c r="E77" s="55">
        <f>SUM(E78:E81)</f>
        <v>0</v>
      </c>
      <c r="F77" s="55">
        <f>SUM(F78:F81)</f>
        <v>0</v>
      </c>
      <c r="G77" s="56">
        <f>SUM(G78:G81)</f>
        <v>0</v>
      </c>
      <c r="H77" s="56">
        <f>SUM(H78:H81)</f>
        <v>0</v>
      </c>
      <c r="I77" s="125">
        <f>SUM(I78:I81)</f>
        <v>0</v>
      </c>
    </row>
    <row r="78" spans="1:9" ht="16.5" customHeight="1">
      <c r="A78" s="336"/>
      <c r="B78" s="34"/>
      <c r="C78" s="341" t="s">
        <v>51</v>
      </c>
      <c r="D78" s="342"/>
      <c r="E78" s="92">
        <v>0</v>
      </c>
      <c r="F78" s="92">
        <v>0</v>
      </c>
      <c r="G78" s="40">
        <v>0</v>
      </c>
      <c r="H78" s="40">
        <v>0</v>
      </c>
      <c r="I78" s="117">
        <v>0</v>
      </c>
    </row>
    <row r="79" spans="1:9" ht="16.5" customHeight="1">
      <c r="A79" s="336"/>
      <c r="B79" s="34"/>
      <c r="C79" s="341" t="s">
        <v>53</v>
      </c>
      <c r="D79" s="342"/>
      <c r="E79" s="92">
        <v>0</v>
      </c>
      <c r="F79" s="92">
        <v>0</v>
      </c>
      <c r="G79" s="40">
        <v>0</v>
      </c>
      <c r="H79" s="40">
        <v>0</v>
      </c>
      <c r="I79" s="117">
        <v>0</v>
      </c>
    </row>
    <row r="80" spans="1:9" ht="16.5" customHeight="1">
      <c r="A80" s="336"/>
      <c r="B80" s="34"/>
      <c r="C80" s="341" t="s">
        <v>61</v>
      </c>
      <c r="D80" s="342"/>
      <c r="E80" s="92">
        <v>0</v>
      </c>
      <c r="F80" s="92">
        <v>0</v>
      </c>
      <c r="G80" s="40">
        <v>0</v>
      </c>
      <c r="H80" s="40">
        <v>0</v>
      </c>
      <c r="I80" s="117">
        <v>0</v>
      </c>
    </row>
    <row r="81" spans="1:9" ht="16.5" customHeight="1" thickBot="1">
      <c r="A81" s="336"/>
      <c r="B81" s="34"/>
      <c r="C81" s="354" t="s">
        <v>62</v>
      </c>
      <c r="D81" s="355"/>
      <c r="E81" s="39">
        <v>0</v>
      </c>
      <c r="F81" s="39">
        <v>0</v>
      </c>
      <c r="G81" s="41">
        <v>0</v>
      </c>
      <c r="H81" s="41">
        <v>0</v>
      </c>
      <c r="I81" s="154">
        <v>0</v>
      </c>
    </row>
    <row r="82" spans="1:9" ht="16.5" customHeight="1" thickBot="1">
      <c r="A82" s="337"/>
      <c r="B82" s="345" t="s">
        <v>128</v>
      </c>
      <c r="C82" s="346"/>
      <c r="D82" s="347"/>
      <c r="E82" s="75">
        <f>SUM(E67,E75,E77)</f>
        <v>2493</v>
      </c>
      <c r="F82" s="142">
        <f>SUM(F67,F75,F77)</f>
        <v>2145300</v>
      </c>
      <c r="G82" s="78">
        <f>SUM(G67,G75,G77)</f>
        <v>210434</v>
      </c>
      <c r="H82" s="78">
        <f>SUM(H67,H75,H77)</f>
        <v>209529</v>
      </c>
      <c r="I82" s="129">
        <f>SUM(I67,I75,I77)</f>
        <v>66243</v>
      </c>
    </row>
    <row r="83" spans="1:9" ht="16.5" customHeight="1">
      <c r="A83" s="379" t="s">
        <v>7</v>
      </c>
      <c r="B83" s="358" t="s">
        <v>115</v>
      </c>
      <c r="C83" s="359"/>
      <c r="D83" s="360"/>
      <c r="E83" s="90">
        <f>SUM(E84:E94)-E86</f>
        <v>67204</v>
      </c>
      <c r="F83" s="143">
        <f>SUM(F84:F94)-F86</f>
        <v>71345999</v>
      </c>
      <c r="G83" s="57">
        <f>SUM(G84:G94)-G86</f>
        <v>68943225</v>
      </c>
      <c r="H83" s="57">
        <f>SUM(H84:H94)-H86</f>
        <v>68413902</v>
      </c>
      <c r="I83" s="143">
        <f>SUM(I84:I94)-I86</f>
        <v>69338081</v>
      </c>
    </row>
    <row r="84" spans="1:9" ht="16.5" customHeight="1">
      <c r="A84" s="380"/>
      <c r="B84" s="34"/>
      <c r="C84" s="350" t="s">
        <v>63</v>
      </c>
      <c r="D84" s="351"/>
      <c r="E84" s="92">
        <v>8353</v>
      </c>
      <c r="F84" s="40">
        <v>8449029</v>
      </c>
      <c r="G84" s="40">
        <v>8140736</v>
      </c>
      <c r="H84" s="117">
        <v>8045760</v>
      </c>
      <c r="I84" s="117">
        <v>7926691</v>
      </c>
    </row>
    <row r="85" spans="1:9" ht="16.5" customHeight="1">
      <c r="A85" s="380"/>
      <c r="B85" s="34"/>
      <c r="C85" s="350" t="s">
        <v>64</v>
      </c>
      <c r="D85" s="351"/>
      <c r="E85" s="92">
        <v>44606</v>
      </c>
      <c r="F85" s="40">
        <v>45871517</v>
      </c>
      <c r="G85" s="40">
        <v>43730416</v>
      </c>
      <c r="H85" s="117">
        <v>43521049</v>
      </c>
      <c r="I85" s="117">
        <v>44639725</v>
      </c>
    </row>
    <row r="86" spans="1:9" ht="16.5" customHeight="1">
      <c r="A86" s="380"/>
      <c r="B86" s="34"/>
      <c r="C86" s="356" t="s">
        <v>65</v>
      </c>
      <c r="D86" s="357"/>
      <c r="E86" s="92">
        <v>44342</v>
      </c>
      <c r="F86" s="40">
        <v>45791000</v>
      </c>
      <c r="G86" s="40">
        <v>43730000</v>
      </c>
      <c r="H86" s="117">
        <v>43521049</v>
      </c>
      <c r="I86" s="117">
        <v>43840000</v>
      </c>
    </row>
    <row r="87" spans="1:9" ht="16.5" customHeight="1">
      <c r="A87" s="380"/>
      <c r="B87" s="34"/>
      <c r="C87" s="350" t="s">
        <v>66</v>
      </c>
      <c r="D87" s="351"/>
      <c r="E87" s="92">
        <v>0</v>
      </c>
      <c r="F87" s="40">
        <v>0</v>
      </c>
      <c r="G87" s="40">
        <v>0</v>
      </c>
      <c r="H87" s="117">
        <v>0</v>
      </c>
      <c r="I87" s="117">
        <v>0</v>
      </c>
    </row>
    <row r="88" spans="1:9" ht="16.5" customHeight="1">
      <c r="A88" s="380"/>
      <c r="B88" s="34"/>
      <c r="C88" s="352" t="s">
        <v>67</v>
      </c>
      <c r="D88" s="353"/>
      <c r="E88" s="92">
        <v>0</v>
      </c>
      <c r="F88" s="40">
        <v>0</v>
      </c>
      <c r="G88" s="40">
        <v>0</v>
      </c>
      <c r="H88" s="117">
        <v>0</v>
      </c>
      <c r="I88" s="117">
        <v>0</v>
      </c>
    </row>
    <row r="89" spans="1:9" ht="16.5" customHeight="1">
      <c r="A89" s="380"/>
      <c r="B89" s="34"/>
      <c r="C89" s="350" t="s">
        <v>68</v>
      </c>
      <c r="D89" s="351"/>
      <c r="E89" s="92">
        <v>0</v>
      </c>
      <c r="F89" s="40">
        <v>0</v>
      </c>
      <c r="G89" s="40">
        <v>0</v>
      </c>
      <c r="H89" s="117">
        <v>0</v>
      </c>
      <c r="I89" s="117">
        <v>0</v>
      </c>
    </row>
    <row r="90" spans="1:9" ht="16.5" customHeight="1">
      <c r="A90" s="380"/>
      <c r="B90" s="34"/>
      <c r="C90" s="352" t="s">
        <v>69</v>
      </c>
      <c r="D90" s="353"/>
      <c r="E90" s="92">
        <v>0</v>
      </c>
      <c r="F90" s="40">
        <v>0</v>
      </c>
      <c r="G90" s="40">
        <v>0</v>
      </c>
      <c r="H90" s="117">
        <v>0</v>
      </c>
      <c r="I90" s="117">
        <v>0</v>
      </c>
    </row>
    <row r="91" spans="1:9" ht="16.5" customHeight="1">
      <c r="A91" s="380"/>
      <c r="B91" s="34"/>
      <c r="C91" s="352" t="s">
        <v>70</v>
      </c>
      <c r="D91" s="353"/>
      <c r="E91" s="92">
        <v>0</v>
      </c>
      <c r="F91" s="40">
        <v>0</v>
      </c>
      <c r="G91" s="40">
        <v>0</v>
      </c>
      <c r="H91" s="117">
        <v>0</v>
      </c>
      <c r="I91" s="117">
        <v>0</v>
      </c>
    </row>
    <row r="92" spans="1:9" ht="16.5" customHeight="1">
      <c r="A92" s="380"/>
      <c r="B92" s="34"/>
      <c r="C92" s="352" t="s">
        <v>71</v>
      </c>
      <c r="D92" s="353"/>
      <c r="E92" s="92">
        <v>15689</v>
      </c>
      <c r="F92" s="40">
        <v>15957852</v>
      </c>
      <c r="G92" s="40">
        <v>15957852</v>
      </c>
      <c r="H92" s="117">
        <v>15916383</v>
      </c>
      <c r="I92" s="117">
        <v>15709233</v>
      </c>
    </row>
    <row r="93" spans="1:9" ht="16.5" customHeight="1">
      <c r="A93" s="380"/>
      <c r="B93" s="34"/>
      <c r="C93" s="356" t="s">
        <v>72</v>
      </c>
      <c r="D93" s="357"/>
      <c r="E93" s="92">
        <v>-1444</v>
      </c>
      <c r="F93" s="40">
        <v>1067601</v>
      </c>
      <c r="G93" s="40">
        <v>1114221</v>
      </c>
      <c r="H93" s="117">
        <v>930710</v>
      </c>
      <c r="I93" s="117">
        <v>1062432</v>
      </c>
    </row>
    <row r="94" spans="1:9" ht="16.5" customHeight="1">
      <c r="A94" s="380"/>
      <c r="B94" s="34"/>
      <c r="C94" s="350" t="s">
        <v>73</v>
      </c>
      <c r="D94" s="351"/>
      <c r="E94" s="92">
        <v>0</v>
      </c>
      <c r="F94" s="40">
        <v>0</v>
      </c>
      <c r="G94" s="40">
        <v>0</v>
      </c>
      <c r="H94" s="117">
        <v>0</v>
      </c>
      <c r="I94" s="117">
        <v>0</v>
      </c>
    </row>
    <row r="95" spans="1:9" ht="16.5" customHeight="1">
      <c r="A95" s="380"/>
      <c r="B95" s="361" t="s">
        <v>114</v>
      </c>
      <c r="C95" s="362"/>
      <c r="D95" s="363"/>
      <c r="E95" s="55">
        <f>E96</f>
        <v>902</v>
      </c>
      <c r="F95" s="56">
        <f>F96</f>
        <v>766886</v>
      </c>
      <c r="G95" s="56">
        <f>G96</f>
        <v>436437</v>
      </c>
      <c r="H95" s="56">
        <f>H96</f>
        <v>4103</v>
      </c>
      <c r="I95" s="125">
        <f>I96</f>
        <v>3848</v>
      </c>
    </row>
    <row r="96" spans="1:9" ht="16.5" customHeight="1">
      <c r="A96" s="380"/>
      <c r="B96" s="35"/>
      <c r="C96" s="350" t="s">
        <v>74</v>
      </c>
      <c r="D96" s="351"/>
      <c r="E96" s="92">
        <v>902</v>
      </c>
      <c r="F96" s="40">
        <v>766886</v>
      </c>
      <c r="G96" s="40">
        <v>436437</v>
      </c>
      <c r="H96" s="117">
        <v>4103</v>
      </c>
      <c r="I96" s="117">
        <v>3848</v>
      </c>
    </row>
    <row r="97" spans="1:9" ht="16.5" customHeight="1">
      <c r="A97" s="380"/>
      <c r="B97" s="361" t="s">
        <v>75</v>
      </c>
      <c r="C97" s="362"/>
      <c r="D97" s="363"/>
      <c r="E97" s="55">
        <f>SUM(E98:E99)</f>
        <v>0</v>
      </c>
      <c r="F97" s="55">
        <f>SUM(F98:F99)</f>
        <v>0</v>
      </c>
      <c r="G97" s="56">
        <f>SUM(G98:G99)</f>
        <v>0</v>
      </c>
      <c r="H97" s="56">
        <f>SUM(H98:H99)</f>
        <v>0</v>
      </c>
      <c r="I97" s="125">
        <f>SUM(I98:I99)</f>
        <v>0</v>
      </c>
    </row>
    <row r="98" spans="1:9" ht="16.5" customHeight="1">
      <c r="A98" s="380"/>
      <c r="B98" s="34"/>
      <c r="C98" s="364" t="s">
        <v>76</v>
      </c>
      <c r="D98" s="365"/>
      <c r="E98" s="92">
        <v>0</v>
      </c>
      <c r="F98" s="92">
        <v>0</v>
      </c>
      <c r="G98" s="40">
        <v>0</v>
      </c>
      <c r="H98" s="40">
        <v>0</v>
      </c>
      <c r="I98" s="117">
        <v>0</v>
      </c>
    </row>
    <row r="99" spans="1:9" ht="16.5" customHeight="1" thickBot="1">
      <c r="A99" s="380"/>
      <c r="B99" s="34"/>
      <c r="C99" s="366" t="s">
        <v>77</v>
      </c>
      <c r="D99" s="367"/>
      <c r="E99" s="39">
        <v>0</v>
      </c>
      <c r="F99" s="39">
        <v>0</v>
      </c>
      <c r="G99" s="41">
        <v>0</v>
      </c>
      <c r="H99" s="41">
        <v>0</v>
      </c>
      <c r="I99" s="118">
        <v>0</v>
      </c>
    </row>
    <row r="100" spans="1:9" ht="16.5" customHeight="1" thickBot="1">
      <c r="A100" s="381"/>
      <c r="B100" s="79" t="s">
        <v>129</v>
      </c>
      <c r="C100" s="80"/>
      <c r="D100" s="81"/>
      <c r="E100" s="76">
        <f>SUM(E83,E95,E97)</f>
        <v>68106</v>
      </c>
      <c r="F100" s="141">
        <f>SUM(F83,F95,F97)</f>
        <v>72112885</v>
      </c>
      <c r="G100" s="82">
        <f>SUM(G83,G95,G97)</f>
        <v>69379662</v>
      </c>
      <c r="H100" s="82">
        <f>SUM(H83,H95,H97)</f>
        <v>68418005</v>
      </c>
      <c r="I100" s="155">
        <f>SUM(I83,I95,I97)</f>
        <v>69341929</v>
      </c>
    </row>
    <row r="101" spans="1:9" ht="16.5" customHeight="1" thickBot="1">
      <c r="A101" s="368" t="s">
        <v>125</v>
      </c>
      <c r="B101" s="369"/>
      <c r="C101" s="369"/>
      <c r="D101" s="369"/>
      <c r="E101" s="75">
        <f>E82-E100</f>
        <v>-65613</v>
      </c>
      <c r="F101" s="127">
        <f>F82-F100</f>
        <v>-69967585</v>
      </c>
      <c r="G101" s="77">
        <f>G82-G100</f>
        <v>-69169228</v>
      </c>
      <c r="H101" s="77">
        <f>H82-H100</f>
        <v>-68208476</v>
      </c>
      <c r="I101" s="129">
        <f>I82-I100</f>
        <v>-69275686</v>
      </c>
    </row>
    <row r="102" spans="1:9" ht="16.5" customHeight="1" thickBot="1">
      <c r="A102" s="370" t="s">
        <v>130</v>
      </c>
      <c r="B102" s="371"/>
      <c r="C102" s="371"/>
      <c r="D102" s="372"/>
      <c r="E102" s="89">
        <v>53886</v>
      </c>
      <c r="F102" s="120">
        <v>54185954</v>
      </c>
      <c r="G102" s="83">
        <v>53416795</v>
      </c>
      <c r="H102" s="120">
        <v>52710031</v>
      </c>
      <c r="I102" s="120">
        <v>53873541</v>
      </c>
    </row>
    <row r="103" spans="1:9" ht="16.5" customHeight="1" thickBot="1">
      <c r="A103" s="368" t="s">
        <v>126</v>
      </c>
      <c r="B103" s="369"/>
      <c r="C103" s="369"/>
      <c r="D103" s="369"/>
      <c r="E103" s="75">
        <f>SUM(E101:E102)</f>
        <v>-11727</v>
      </c>
      <c r="F103" s="127">
        <f>SUM(F101:F102)</f>
        <v>-15781631</v>
      </c>
      <c r="G103" s="77">
        <f>SUM(G101:G102)</f>
        <v>-15752433</v>
      </c>
      <c r="H103" s="77">
        <f>SUM(H101:H102)</f>
        <v>-15498445</v>
      </c>
      <c r="I103" s="129">
        <f>SUM(I101:I102)</f>
        <v>-15402145</v>
      </c>
    </row>
    <row r="104" spans="5:9" ht="18" customHeight="1">
      <c r="E104" s="18"/>
      <c r="F104" s="18"/>
      <c r="G104" s="18"/>
      <c r="H104" s="19"/>
      <c r="I104" s="121"/>
    </row>
    <row r="105" spans="1:9" ht="16.5" customHeight="1">
      <c r="A105" s="20"/>
      <c r="B105" s="21"/>
      <c r="C105" s="21"/>
      <c r="D105" s="22"/>
      <c r="E105" s="27" t="s">
        <v>138</v>
      </c>
      <c r="F105" s="27" t="s">
        <v>139</v>
      </c>
      <c r="G105" s="28" t="s">
        <v>140</v>
      </c>
      <c r="H105" s="28" t="s">
        <v>141</v>
      </c>
      <c r="I105" s="28" t="s">
        <v>200</v>
      </c>
    </row>
    <row r="106" spans="1:9" ht="40.5" customHeight="1">
      <c r="A106" s="376" t="s">
        <v>122</v>
      </c>
      <c r="B106" s="377"/>
      <c r="C106" s="377"/>
      <c r="D106" s="378"/>
      <c r="E106" s="109">
        <f>(E83+E95)*1000/'基本情報'!$O$22</f>
        <v>1981.20781940889</v>
      </c>
      <c r="F106" s="109">
        <f>(F83+F95)/'基本情報'!$T$22</f>
        <v>2268.699584722834</v>
      </c>
      <c r="G106" s="109">
        <f>(G83+G95)/'基本情報'!$Y$22</f>
        <v>3376.632209081618</v>
      </c>
      <c r="H106" s="109">
        <f>(H83+H95)/'基本情報'!$AD$22</f>
        <v>2917.6121535181237</v>
      </c>
      <c r="I106" s="156">
        <f>(I83+I95)/'基本情報'!$AI$22</f>
        <v>2543.2579864294885</v>
      </c>
    </row>
    <row r="107" spans="1:9" s="63" customFormat="1" ht="18" customHeight="1">
      <c r="A107" s="62"/>
      <c r="B107" s="62"/>
      <c r="C107" s="62"/>
      <c r="D107" s="62"/>
      <c r="E107" s="98"/>
      <c r="F107" s="98"/>
      <c r="G107" s="105"/>
      <c r="H107" s="105"/>
      <c r="I107" s="123"/>
    </row>
    <row r="108" spans="1:9" s="114" customFormat="1" ht="18">
      <c r="A108" s="111"/>
      <c r="B108" s="112"/>
      <c r="C108" s="112"/>
      <c r="D108" s="113"/>
      <c r="E108" s="27" t="s">
        <v>138</v>
      </c>
      <c r="F108" s="27" t="s">
        <v>139</v>
      </c>
      <c r="G108" s="28" t="s">
        <v>140</v>
      </c>
      <c r="H108" s="28" t="s">
        <v>141</v>
      </c>
      <c r="I108" s="28" t="s">
        <v>200</v>
      </c>
    </row>
    <row r="109" spans="1:9" ht="40.5" customHeight="1">
      <c r="A109" s="376" t="s">
        <v>123</v>
      </c>
      <c r="B109" s="377"/>
      <c r="C109" s="377"/>
      <c r="D109" s="378"/>
      <c r="E109" s="109">
        <f>E102*1000/'基本情報'!$O$22</f>
        <v>1567.547125901792</v>
      </c>
      <c r="F109" s="109">
        <f>F102/'基本情報'!$T$22</f>
        <v>1704.711319448814</v>
      </c>
      <c r="G109" s="109">
        <f>G102/'基本情報'!$Y$22</f>
        <v>2599.7369445661166</v>
      </c>
      <c r="H109" s="109">
        <f>H102/'基本情報'!$AD$22</f>
        <v>2247.762515991471</v>
      </c>
      <c r="I109" s="156">
        <f>I102/'基本情報'!$AI$22</f>
        <v>1975.9230148542088</v>
      </c>
    </row>
    <row r="110" spans="1:4" ht="18">
      <c r="A110" s="6"/>
      <c r="B110" s="6"/>
      <c r="C110" s="6"/>
      <c r="D110" s="6"/>
    </row>
    <row r="111" spans="1:9" ht="18">
      <c r="A111" s="279" t="s">
        <v>16</v>
      </c>
      <c r="B111" s="280"/>
      <c r="C111" s="280"/>
      <c r="D111" s="280"/>
      <c r="E111" s="280"/>
      <c r="F111" s="280"/>
      <c r="G111" s="280"/>
      <c r="H111" s="280"/>
      <c r="I111" s="281"/>
    </row>
    <row r="112" spans="1:9" ht="68.25" customHeight="1">
      <c r="A112" s="284" t="s">
        <v>137</v>
      </c>
      <c r="B112" s="282"/>
      <c r="C112" s="282"/>
      <c r="D112" s="282"/>
      <c r="E112" s="282"/>
      <c r="F112" s="282"/>
      <c r="G112" s="282"/>
      <c r="H112" s="282"/>
      <c r="I112" s="283"/>
    </row>
    <row r="114" spans="1:9" ht="18">
      <c r="A114" s="3" t="s">
        <v>121</v>
      </c>
      <c r="I114" s="116" t="s">
        <v>194</v>
      </c>
    </row>
    <row r="115" spans="1:9" ht="19.5" customHeight="1">
      <c r="A115" s="373" t="s">
        <v>0</v>
      </c>
      <c r="B115" s="374"/>
      <c r="C115" s="374"/>
      <c r="D115" s="375"/>
      <c r="E115" s="27" t="s">
        <v>138</v>
      </c>
      <c r="F115" s="27" t="s">
        <v>139</v>
      </c>
      <c r="G115" s="28" t="s">
        <v>140</v>
      </c>
      <c r="H115" s="28" t="s">
        <v>141</v>
      </c>
      <c r="I115" s="122" t="s">
        <v>200</v>
      </c>
    </row>
    <row r="116" spans="1:9" ht="19.5" customHeight="1">
      <c r="A116" s="288" t="s">
        <v>78</v>
      </c>
      <c r="B116" s="291" t="s">
        <v>79</v>
      </c>
      <c r="C116" s="263" t="s">
        <v>80</v>
      </c>
      <c r="D116" s="264"/>
      <c r="E116" s="92">
        <v>0</v>
      </c>
      <c r="F116" s="92">
        <v>0</v>
      </c>
      <c r="G116" s="92">
        <v>1927</v>
      </c>
      <c r="H116" s="40">
        <v>1713430</v>
      </c>
      <c r="I116" s="117">
        <v>2492770</v>
      </c>
    </row>
    <row r="117" spans="1:9" ht="19.5" customHeight="1">
      <c r="A117" s="289"/>
      <c r="B117" s="291"/>
      <c r="C117" s="263" t="s">
        <v>81</v>
      </c>
      <c r="D117" s="264"/>
      <c r="E117" s="92">
        <v>108</v>
      </c>
      <c r="F117" s="92">
        <v>0</v>
      </c>
      <c r="G117" s="92">
        <v>0</v>
      </c>
      <c r="H117" s="40">
        <v>0</v>
      </c>
      <c r="I117" s="117">
        <v>0</v>
      </c>
    </row>
    <row r="118" spans="1:9" ht="19.5" customHeight="1">
      <c r="A118" s="289"/>
      <c r="B118" s="291"/>
      <c r="C118" s="263" t="s">
        <v>82</v>
      </c>
      <c r="D118" s="264"/>
      <c r="E118" s="92">
        <v>44342</v>
      </c>
      <c r="F118" s="92">
        <v>45791</v>
      </c>
      <c r="G118" s="92">
        <v>43730</v>
      </c>
      <c r="H118" s="40">
        <v>43521049</v>
      </c>
      <c r="I118" s="117">
        <v>43840000</v>
      </c>
    </row>
    <row r="119" spans="1:9" ht="19.5" customHeight="1">
      <c r="A119" s="289"/>
      <c r="B119" s="291"/>
      <c r="C119" s="263" t="s">
        <v>83</v>
      </c>
      <c r="D119" s="264"/>
      <c r="E119" s="92">
        <v>0</v>
      </c>
      <c r="F119" s="92">
        <v>0</v>
      </c>
      <c r="G119" s="92">
        <v>0</v>
      </c>
      <c r="H119" s="40">
        <v>0</v>
      </c>
      <c r="I119" s="117">
        <v>0</v>
      </c>
    </row>
    <row r="120" spans="1:9" ht="19.5" customHeight="1">
      <c r="A120" s="289"/>
      <c r="B120" s="291"/>
      <c r="C120" s="263" t="s">
        <v>84</v>
      </c>
      <c r="D120" s="264"/>
      <c r="E120" s="92">
        <v>0</v>
      </c>
      <c r="F120" s="92">
        <v>0</v>
      </c>
      <c r="G120" s="92">
        <v>110</v>
      </c>
      <c r="H120" s="40">
        <v>319081</v>
      </c>
      <c r="I120" s="117">
        <v>20</v>
      </c>
    </row>
    <row r="121" spans="1:9" ht="19.5" customHeight="1">
      <c r="A121" s="289"/>
      <c r="B121" s="291"/>
      <c r="C121" s="263" t="s">
        <v>10</v>
      </c>
      <c r="D121" s="264"/>
      <c r="E121" s="94">
        <f>SUM(E116:E120)</f>
        <v>44450</v>
      </c>
      <c r="F121" s="55">
        <f>SUM(F116:F120)</f>
        <v>45791</v>
      </c>
      <c r="G121" s="55">
        <f>SUM(G116:G120)</f>
        <v>45767</v>
      </c>
      <c r="H121" s="55">
        <f>SUM(H116:H120)</f>
        <v>45553560</v>
      </c>
      <c r="I121" s="125">
        <f>SUM(I116:I120)</f>
        <v>46332790</v>
      </c>
    </row>
    <row r="122" spans="1:9" ht="19.5" customHeight="1">
      <c r="A122" s="289"/>
      <c r="B122" s="291" t="s">
        <v>98</v>
      </c>
      <c r="C122" s="263" t="s">
        <v>83</v>
      </c>
      <c r="D122" s="264"/>
      <c r="E122" s="93">
        <v>0</v>
      </c>
      <c r="F122" s="92">
        <v>0</v>
      </c>
      <c r="G122" s="92">
        <v>0</v>
      </c>
      <c r="H122" s="92">
        <v>0</v>
      </c>
      <c r="I122" s="117">
        <v>0</v>
      </c>
    </row>
    <row r="123" spans="1:9" ht="19.5" customHeight="1">
      <c r="A123" s="289"/>
      <c r="B123" s="291"/>
      <c r="C123" s="263" t="s">
        <v>84</v>
      </c>
      <c r="D123" s="264"/>
      <c r="E123" s="93">
        <v>0</v>
      </c>
      <c r="F123" s="92">
        <v>0</v>
      </c>
      <c r="G123" s="92">
        <v>0</v>
      </c>
      <c r="H123" s="92">
        <v>0</v>
      </c>
      <c r="I123" s="117">
        <v>780617</v>
      </c>
    </row>
    <row r="124" spans="1:9" ht="27.75" customHeight="1" thickBot="1">
      <c r="A124" s="289"/>
      <c r="B124" s="292"/>
      <c r="C124" s="382" t="s">
        <v>10</v>
      </c>
      <c r="D124" s="383"/>
      <c r="E124" s="95">
        <f>SUM(E122:E123)</f>
        <v>0</v>
      </c>
      <c r="F124" s="58">
        <f>SUM(F122:F123)</f>
        <v>0</v>
      </c>
      <c r="G124" s="58">
        <f>SUM(G122:G123)</f>
        <v>0</v>
      </c>
      <c r="H124" s="58">
        <f>SUM(H122:H123)</f>
        <v>0</v>
      </c>
      <c r="I124" s="126">
        <f>SUM(I122:I123)</f>
        <v>780617</v>
      </c>
    </row>
    <row r="125" spans="1:9" ht="19.5" customHeight="1" thickBot="1">
      <c r="A125" s="290"/>
      <c r="B125" s="384" t="s">
        <v>6</v>
      </c>
      <c r="C125" s="385"/>
      <c r="D125" s="385"/>
      <c r="E125" s="96">
        <f>E121+E124</f>
        <v>44450</v>
      </c>
      <c r="F125" s="75">
        <f>F121+F124</f>
        <v>45791</v>
      </c>
      <c r="G125" s="75">
        <f>G121+G124</f>
        <v>45767</v>
      </c>
      <c r="H125" s="77">
        <f>H121+H124</f>
        <v>45553560</v>
      </c>
      <c r="I125" s="127">
        <f>I121+I124</f>
        <v>47113407</v>
      </c>
    </row>
    <row r="126" spans="1:9" ht="19.5" customHeight="1">
      <c r="A126" s="288" t="s">
        <v>85</v>
      </c>
      <c r="B126" s="392" t="s">
        <v>79</v>
      </c>
      <c r="C126" s="386" t="s">
        <v>86</v>
      </c>
      <c r="D126" s="36" t="s">
        <v>87</v>
      </c>
      <c r="E126" s="42">
        <v>3976</v>
      </c>
      <c r="F126" s="42">
        <v>4605</v>
      </c>
      <c r="G126" s="42">
        <v>9759</v>
      </c>
      <c r="H126" s="115">
        <v>7625915</v>
      </c>
      <c r="I126" s="128">
        <v>9338164</v>
      </c>
    </row>
    <row r="127" spans="1:9" ht="19.5" customHeight="1">
      <c r="A127" s="289"/>
      <c r="B127" s="392"/>
      <c r="C127" s="386"/>
      <c r="D127" s="37" t="s">
        <v>88</v>
      </c>
      <c r="E127" s="92">
        <v>24885</v>
      </c>
      <c r="F127" s="92">
        <v>25739</v>
      </c>
      <c r="G127" s="92">
        <v>24609</v>
      </c>
      <c r="H127" s="40">
        <v>25651377</v>
      </c>
      <c r="I127" s="117">
        <v>24890081</v>
      </c>
    </row>
    <row r="128" spans="1:9" ht="19.5" customHeight="1">
      <c r="A128" s="289"/>
      <c r="B128" s="392"/>
      <c r="C128" s="386"/>
      <c r="D128" s="37" t="s">
        <v>13</v>
      </c>
      <c r="E128" s="92">
        <v>0</v>
      </c>
      <c r="F128" s="92">
        <v>0</v>
      </c>
      <c r="G128" s="92">
        <v>0</v>
      </c>
      <c r="H128" s="40">
        <v>0</v>
      </c>
      <c r="I128" s="117">
        <v>0</v>
      </c>
    </row>
    <row r="129" spans="1:9" ht="19.5" customHeight="1">
      <c r="A129" s="289"/>
      <c r="B129" s="392"/>
      <c r="C129" s="387"/>
      <c r="D129" s="37" t="s">
        <v>131</v>
      </c>
      <c r="E129" s="94">
        <f>SUM(E126:E128)</f>
        <v>28861</v>
      </c>
      <c r="F129" s="55">
        <f>SUM(F126:F128)</f>
        <v>30344</v>
      </c>
      <c r="G129" s="55">
        <f>SUM(G126:G128)</f>
        <v>34368</v>
      </c>
      <c r="H129" s="56">
        <f>SUM(H126:H128)</f>
        <v>33277292</v>
      </c>
      <c r="I129" s="125">
        <f>SUM(I126:I128)</f>
        <v>34228245</v>
      </c>
    </row>
    <row r="130" spans="1:9" ht="19.5" customHeight="1">
      <c r="A130" s="289"/>
      <c r="B130" s="392"/>
      <c r="C130" s="388" t="s">
        <v>132</v>
      </c>
      <c r="D130" s="389"/>
      <c r="E130" s="92">
        <v>8673</v>
      </c>
      <c r="F130" s="92">
        <v>8744</v>
      </c>
      <c r="G130" s="92">
        <v>4269</v>
      </c>
      <c r="H130" s="40">
        <v>6115181</v>
      </c>
      <c r="I130" s="117">
        <v>6913511</v>
      </c>
    </row>
    <row r="131" spans="1:9" ht="19.5" customHeight="1">
      <c r="A131" s="289"/>
      <c r="B131" s="392"/>
      <c r="C131" s="388" t="s">
        <v>133</v>
      </c>
      <c r="D131" s="389"/>
      <c r="E131" s="92">
        <v>6916</v>
      </c>
      <c r="F131" s="92">
        <v>6703</v>
      </c>
      <c r="G131" s="92">
        <v>7131</v>
      </c>
      <c r="H131" s="40">
        <v>6177067</v>
      </c>
      <c r="I131" s="117">
        <v>5981607</v>
      </c>
    </row>
    <row r="132" spans="1:9" ht="19.5" customHeight="1">
      <c r="A132" s="289"/>
      <c r="B132" s="393"/>
      <c r="C132" s="315" t="s">
        <v>127</v>
      </c>
      <c r="D132" s="317"/>
      <c r="E132" s="94">
        <f>SUM(E129:E131)</f>
        <v>44450</v>
      </c>
      <c r="F132" s="55">
        <f>SUM(F129:F131)</f>
        <v>45791</v>
      </c>
      <c r="G132" s="134">
        <f>SUM(G129:G131)-1</f>
        <v>45767</v>
      </c>
      <c r="H132" s="56">
        <f>SUM(H129:H131)-1</f>
        <v>45569539</v>
      </c>
      <c r="I132" s="125">
        <f>SUM(I129:I131)</f>
        <v>47123363</v>
      </c>
    </row>
    <row r="133" spans="1:9" ht="57.75" customHeight="1" thickBot="1">
      <c r="A133" s="289"/>
      <c r="B133" s="38" t="s">
        <v>11</v>
      </c>
      <c r="C133" s="390" t="s">
        <v>89</v>
      </c>
      <c r="D133" s="391"/>
      <c r="E133" s="97">
        <v>0</v>
      </c>
      <c r="F133" s="39">
        <v>0</v>
      </c>
      <c r="G133" s="39">
        <v>0</v>
      </c>
      <c r="H133" s="41">
        <v>0</v>
      </c>
      <c r="I133" s="118">
        <v>0</v>
      </c>
    </row>
    <row r="134" spans="1:9" ht="19.5" customHeight="1" thickBot="1">
      <c r="A134" s="290"/>
      <c r="B134" s="394" t="s">
        <v>6</v>
      </c>
      <c r="C134" s="395"/>
      <c r="D134" s="395"/>
      <c r="E134" s="96">
        <f>SUM(E132:E133)</f>
        <v>44450</v>
      </c>
      <c r="F134" s="75">
        <f>SUM(F132:F133)</f>
        <v>45791</v>
      </c>
      <c r="G134" s="75">
        <f>SUM(G132:G133)</f>
        <v>45767</v>
      </c>
      <c r="H134" s="77">
        <f>SUM(H132:H133)</f>
        <v>45569539</v>
      </c>
      <c r="I134" s="129">
        <f>SUM(I132:I133)</f>
        <v>47123363</v>
      </c>
    </row>
    <row r="135" spans="1:4" ht="18">
      <c r="A135" s="6"/>
      <c r="B135" s="6"/>
      <c r="C135" s="6"/>
      <c r="D135" s="6"/>
    </row>
    <row r="136" spans="1:9" ht="18.75" customHeight="1">
      <c r="A136" s="285" t="s">
        <v>16</v>
      </c>
      <c r="B136" s="286"/>
      <c r="C136" s="286"/>
      <c r="D136" s="286"/>
      <c r="E136" s="286"/>
      <c r="F136" s="286"/>
      <c r="G136" s="286"/>
      <c r="H136" s="286"/>
      <c r="I136" s="287"/>
    </row>
    <row r="137" spans="1:9" ht="105.75" customHeight="1">
      <c r="A137" s="276" t="s">
        <v>137</v>
      </c>
      <c r="B137" s="277"/>
      <c r="C137" s="277"/>
      <c r="D137" s="277"/>
      <c r="E137" s="277"/>
      <c r="F137" s="277"/>
      <c r="G137" s="277"/>
      <c r="H137" s="277"/>
      <c r="I137" s="278"/>
    </row>
  </sheetData>
  <sheetProtection/>
  <mergeCells count="121"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C123:D123"/>
    <mergeCell ref="C124:D124"/>
    <mergeCell ref="B125:D125"/>
    <mergeCell ref="C117:D117"/>
    <mergeCell ref="C118:D118"/>
    <mergeCell ref="C119:D119"/>
    <mergeCell ref="C120:D120"/>
    <mergeCell ref="C121:D121"/>
    <mergeCell ref="C98:D98"/>
    <mergeCell ref="C99:D99"/>
    <mergeCell ref="A101:D101"/>
    <mergeCell ref="A102:D102"/>
    <mergeCell ref="A103:D103"/>
    <mergeCell ref="A115:D115"/>
    <mergeCell ref="A106:D106"/>
    <mergeCell ref="A109:D109"/>
    <mergeCell ref="A83:A100"/>
    <mergeCell ref="C88:D88"/>
    <mergeCell ref="C93:D93"/>
    <mergeCell ref="C94:D94"/>
    <mergeCell ref="B83:D83"/>
    <mergeCell ref="B95:D95"/>
    <mergeCell ref="C96:D96"/>
    <mergeCell ref="B97:D97"/>
    <mergeCell ref="C84:D84"/>
    <mergeCell ref="C85:D85"/>
    <mergeCell ref="C86:D86"/>
    <mergeCell ref="C87:D87"/>
    <mergeCell ref="C89:D89"/>
    <mergeCell ref="C90:D90"/>
    <mergeCell ref="C91:D91"/>
    <mergeCell ref="C92:D92"/>
    <mergeCell ref="C79:D79"/>
    <mergeCell ref="C80:D80"/>
    <mergeCell ref="C81:D81"/>
    <mergeCell ref="C76:D76"/>
    <mergeCell ref="B82:D82"/>
    <mergeCell ref="C71:D71"/>
    <mergeCell ref="C72:D72"/>
    <mergeCell ref="C73:D73"/>
    <mergeCell ref="C74:D74"/>
    <mergeCell ref="B75:D75"/>
    <mergeCell ref="C78:D78"/>
    <mergeCell ref="A45:A56"/>
    <mergeCell ref="C122:D122"/>
    <mergeCell ref="A58:D58"/>
    <mergeCell ref="A66:D66"/>
    <mergeCell ref="A67:A82"/>
    <mergeCell ref="B67:D67"/>
    <mergeCell ref="C68:D68"/>
    <mergeCell ref="C69:D69"/>
    <mergeCell ref="C70:D70"/>
    <mergeCell ref="B77:D77"/>
    <mergeCell ref="C51:D51"/>
    <mergeCell ref="C52:D52"/>
    <mergeCell ref="C53:D53"/>
    <mergeCell ref="B54:D54"/>
    <mergeCell ref="B55:D55"/>
    <mergeCell ref="B56:D56"/>
    <mergeCell ref="B45:D45"/>
    <mergeCell ref="C46:D46"/>
    <mergeCell ref="C47:D47"/>
    <mergeCell ref="C48:D48"/>
    <mergeCell ref="C49:D49"/>
    <mergeCell ref="B50:D50"/>
    <mergeCell ref="C39:D39"/>
    <mergeCell ref="C40:D40"/>
    <mergeCell ref="C41:D41"/>
    <mergeCell ref="C42:D42"/>
    <mergeCell ref="C43:D43"/>
    <mergeCell ref="B44:D44"/>
    <mergeCell ref="C32:D32"/>
    <mergeCell ref="C34:D34"/>
    <mergeCell ref="C35:D35"/>
    <mergeCell ref="C36:D36"/>
    <mergeCell ref="C37:D37"/>
    <mergeCell ref="C38:D38"/>
    <mergeCell ref="A4:D4"/>
    <mergeCell ref="B5:D5"/>
    <mergeCell ref="B6:D6"/>
    <mergeCell ref="B7:D7"/>
    <mergeCell ref="B8:D8"/>
    <mergeCell ref="B9:D9"/>
    <mergeCell ref="A16:D16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3:D3"/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</mergeCells>
  <hyperlinks>
    <hyperlink ref="A25:D25" r:id="rId1" display="府の決算（財務諸表等）はこちら"/>
  </hyperlinks>
  <printOptions/>
  <pageMargins left="0.6299212598425197" right="0.6299212598425197" top="0.7480314960629921" bottom="0.5511811023622047" header="0.31496062992125984" footer="0.31496062992125984"/>
  <pageSetup fitToHeight="0" fitToWidth="1" horizontalDpi="600" verticalDpi="600" orientation="portrait" paperSize="9" scale="69" r:id="rId2"/>
  <headerFooter>
    <oddHeader>&amp;R稲スポーツセンター</oddHeader>
  </headerFooter>
  <rowBreaks count="2" manualBreakCount="2">
    <brk id="63" max="255" man="1"/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110</v>
      </c>
      <c r="B1" s="9"/>
      <c r="C1" s="9"/>
      <c r="D1" s="9"/>
      <c r="E1" s="9"/>
      <c r="F1" s="9"/>
      <c r="G1" s="9"/>
      <c r="H1" s="9"/>
    </row>
    <row r="2" spans="1:8" ht="18">
      <c r="A2" s="44" t="s">
        <v>104</v>
      </c>
      <c r="B2" s="45"/>
      <c r="C2" s="45"/>
      <c r="D2" s="29" t="s">
        <v>105</v>
      </c>
      <c r="E2" s="29" t="s">
        <v>106</v>
      </c>
      <c r="F2" s="29" t="s">
        <v>107</v>
      </c>
      <c r="G2" s="33" t="s">
        <v>108</v>
      </c>
      <c r="H2" s="147" t="s">
        <v>201</v>
      </c>
    </row>
    <row r="3" spans="1:8" ht="19.5">
      <c r="A3" s="46" t="s">
        <v>90</v>
      </c>
      <c r="B3" s="47"/>
      <c r="C3" s="47"/>
      <c r="D3" s="52">
        <f>SUM(D4:D5)</f>
        <v>10</v>
      </c>
      <c r="E3" s="52">
        <f>SUM(E4:E5)</f>
        <v>9</v>
      </c>
      <c r="F3" s="52">
        <f>SUM(F4:F5)</f>
        <v>10</v>
      </c>
      <c r="G3" s="53">
        <f>SUM(G4:G5)</f>
        <v>10</v>
      </c>
      <c r="H3" s="53">
        <f>SUM(H4:H5)</f>
        <v>9</v>
      </c>
    </row>
    <row r="4" spans="1:8" ht="18">
      <c r="A4" s="48" t="s">
        <v>26</v>
      </c>
      <c r="B4" s="49" t="s">
        <v>91</v>
      </c>
      <c r="C4" s="50"/>
      <c r="D4" s="91">
        <v>2</v>
      </c>
      <c r="E4" s="13">
        <v>2</v>
      </c>
      <c r="F4" s="14">
        <v>2</v>
      </c>
      <c r="G4" s="15">
        <v>4</v>
      </c>
      <c r="H4" s="148">
        <v>5</v>
      </c>
    </row>
    <row r="5" spans="1:8" ht="18">
      <c r="A5" s="51"/>
      <c r="B5" s="49" t="s">
        <v>92</v>
      </c>
      <c r="C5" s="50"/>
      <c r="D5" s="91">
        <v>8</v>
      </c>
      <c r="E5" s="14">
        <v>7</v>
      </c>
      <c r="F5" s="14">
        <v>8</v>
      </c>
      <c r="G5" s="15">
        <v>6</v>
      </c>
      <c r="H5" s="148">
        <v>4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111</v>
      </c>
      <c r="B8" s="9"/>
      <c r="C8" s="9"/>
      <c r="D8" s="9"/>
      <c r="E8" s="9"/>
      <c r="F8" s="9"/>
      <c r="G8" s="9"/>
      <c r="H8" s="9"/>
    </row>
    <row r="9" spans="1:8" ht="118.5" customHeight="1">
      <c r="A9" s="276" t="s">
        <v>192</v>
      </c>
      <c r="B9" s="277"/>
      <c r="C9" s="277"/>
      <c r="D9" s="277"/>
      <c r="E9" s="277"/>
      <c r="F9" s="277"/>
      <c r="G9" s="277"/>
      <c r="H9" s="278"/>
    </row>
    <row r="10" spans="1:8" ht="18">
      <c r="A10" s="9"/>
      <c r="B10" s="9"/>
      <c r="C10" s="9"/>
      <c r="D10" s="10"/>
      <c r="E10" s="10"/>
      <c r="F10" s="10"/>
      <c r="G10" s="10"/>
      <c r="H10" s="10"/>
    </row>
    <row r="11" spans="1:8" ht="18">
      <c r="A11" s="9"/>
      <c r="B11" s="9"/>
      <c r="C11" s="9"/>
      <c r="D11" s="10"/>
      <c r="E11" s="10"/>
      <c r="F11" s="10"/>
      <c r="G11" s="10"/>
      <c r="H11" s="10"/>
    </row>
    <row r="12" spans="1:8" ht="18">
      <c r="A12" s="5" t="s">
        <v>112</v>
      </c>
      <c r="B12" s="9"/>
      <c r="C12" s="9"/>
      <c r="D12" s="10"/>
      <c r="E12" s="10"/>
      <c r="F12" s="10"/>
      <c r="G12" s="10"/>
      <c r="H12" s="10"/>
    </row>
    <row r="13" spans="1:8" ht="39" customHeight="1">
      <c r="A13" s="54" t="s">
        <v>93</v>
      </c>
      <c r="B13" s="137" t="s">
        <v>203</v>
      </c>
      <c r="C13" s="138" t="s">
        <v>94</v>
      </c>
      <c r="D13" s="396" t="s">
        <v>204</v>
      </c>
      <c r="E13" s="397"/>
      <c r="F13" s="398"/>
      <c r="G13" s="139" t="s">
        <v>95</v>
      </c>
      <c r="H13" s="140" t="s">
        <v>205</v>
      </c>
    </row>
    <row r="14" spans="1:8" ht="19.5" customHeight="1">
      <c r="A14" s="54" t="s">
        <v>96</v>
      </c>
      <c r="B14" s="399" t="s">
        <v>206</v>
      </c>
      <c r="C14" s="400"/>
      <c r="D14" s="400"/>
      <c r="E14" s="400"/>
      <c r="F14" s="400"/>
      <c r="G14" s="400"/>
      <c r="H14" s="401"/>
    </row>
    <row r="15" spans="1:8" ht="112.5" customHeight="1">
      <c r="A15" s="54" t="s">
        <v>97</v>
      </c>
      <c r="B15" s="402" t="s">
        <v>207</v>
      </c>
      <c r="C15" s="403"/>
      <c r="D15" s="403"/>
      <c r="E15" s="403"/>
      <c r="F15" s="403"/>
      <c r="G15" s="403"/>
      <c r="H15" s="404"/>
    </row>
  </sheetData>
  <sheetProtection/>
  <mergeCells count="4">
    <mergeCell ref="D13:F13"/>
    <mergeCell ref="B14:H14"/>
    <mergeCell ref="B15:H15"/>
    <mergeCell ref="A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headerFooter>
    <oddHeader>&amp;R稲スポーツセンター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2023-11-24T00:58:27Z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