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1"/>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'基本情報'!$A$1:$AR$44</definedName>
    <definedName name="_xlnm.Print_Area" localSheetId="1">'収支情報'!$A$1:$I$138</definedName>
  </definedNames>
  <calcPr fullCalcOnLoad="1"/>
</workbook>
</file>

<file path=xl/sharedStrings.xml><?xml version="1.0" encoding="utf-8"?>
<sst xmlns="http://schemas.openxmlformats.org/spreadsheetml/2006/main" count="360" uniqueCount="247">
  <si>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</si>
  <si>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</si>
  <si>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</si>
  <si>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</si>
  <si>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</si>
  <si>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</si>
  <si>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</si>
  <si>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</si>
  <si>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</si>
  <si>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</si>
  <si>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</si>
  <si>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</si>
  <si>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</si>
  <si>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</si>
  <si>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</si>
  <si>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</si>
  <si>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</si>
  <si>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</si>
  <si>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</si>
  <si>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</si>
  <si>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</si>
  <si>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</si>
  <si>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</si>
  <si>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</si>
  <si>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</si>
  <si>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</si>
  <si>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</si>
  <si>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</si>
  <si>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</si>
  <si>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</si>
  <si>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</si>
  <si>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</si>
  <si>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</si>
  <si>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</si>
  <si>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</si>
  <si>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</si>
  <si>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</si>
  <si>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</si>
  <si>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</si>
  <si>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</si>
  <si>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</si>
  <si>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</si>
  <si>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</si>
  <si>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</si>
  <si>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</si>
  <si>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</si>
  <si>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</si>
  <si>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</si>
  <si>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</si>
  <si>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</si>
  <si>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</si>
  <si>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</si>
  <si>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</si>
  <si>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</si>
  <si>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</si>
  <si>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</si>
  <si>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</si>
  <si>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</si>
  <si>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</si>
  <si>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</si>
  <si>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</si>
  <si>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</si>
  <si>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</si>
  <si>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</si>
  <si>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</si>
  <si>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</si>
  <si>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</si>
  <si>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</si>
  <si>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</si>
  <si>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</si>
  <si>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</si>
  <si>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</si>
  <si>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</si>
  <si>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</si>
  <si>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</si>
  <si>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</si>
  <si>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</si>
  <si>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</si>
  <si>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</si>
  <si>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</si>
  <si>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</si>
  <si>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</si>
  <si>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</si>
  <si>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</si>
  <si>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</si>
  <si>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</si>
  <si>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</si>
  <si>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</si>
  <si>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</si>
  <si>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</si>
  <si>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</si>
  <si>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施設名（愛称）</t>
  </si>
  <si>
    <t>根拠条例・規則名</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</si>
  <si>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</si>
  <si>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</si>
  <si>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</si>
  <si>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</si>
  <si>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</si>
  <si>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</si>
  <si>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</si>
  <si>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</si>
  <si>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</si>
  <si>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</si>
  <si>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</si>
  <si>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</si>
  <si>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</si>
  <si>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</si>
  <si>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</si>
  <si>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</si>
  <si>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</si>
  <si>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</si>
  <si>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</si>
  <si>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</si>
  <si>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</si>
  <si>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</si>
  <si>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</si>
  <si>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</si>
  <si>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</si>
  <si>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</si>
  <si>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</si>
  <si>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令和元年度</t>
  </si>
  <si>
    <t>その他法人</t>
  </si>
  <si>
    <t>令和元年度</t>
  </si>
  <si>
    <t>資
産
の
部</t>
  </si>
  <si>
    <t>負
債
及
び
純
資
産
の
部</t>
  </si>
  <si>
    <t>■大阪府の予算</t>
  </si>
  <si>
    <t>行政コスト計算書</t>
  </si>
  <si>
    <t>施設職員数（4月1日時点）</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</si>
  <si>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</si>
  <si>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</si>
  <si>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</si>
  <si>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</si>
  <si>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</si>
  <si>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</si>
  <si>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</si>
  <si>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</si>
  <si>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</si>
  <si>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</si>
  <si>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</si>
  <si>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</si>
  <si>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</si>
  <si>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</si>
  <si>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</si>
  <si>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</si>
  <si>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</si>
  <si>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</si>
  <si>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</si>
  <si>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</si>
  <si>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</si>
  <si>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</si>
  <si>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</si>
  <si>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</si>
  <si>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</si>
  <si>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</si>
  <si>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</si>
  <si>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</si>
  <si>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</si>
  <si>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</si>
  <si>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</si>
  <si>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</si>
  <si>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</si>
  <si>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</si>
  <si>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（千円）</t>
  </si>
  <si>
    <t>導入済み：平成24年4月1日より</t>
  </si>
  <si>
    <t>現代美術センター展示室の一平米あたりの単価を基準に、類似施設の近傍価格を参考に設定</t>
  </si>
  <si>
    <t>目的による利用者の区分：あり（営利を目的としない場合はその他の場合より低料金に設定）</t>
  </si>
  <si>
    <t>稼働率：　利用実績単位÷利用可能単位</t>
  </si>
  <si>
    <t>435件</t>
  </si>
  <si>
    <t>816件</t>
  </si>
  <si>
    <t>804件</t>
  </si>
  <si>
    <t>文化芸術に関する活動を行った延団体等の数</t>
  </si>
  <si>
    <t>61回実施</t>
  </si>
  <si>
    <t>164回実施</t>
  </si>
  <si>
    <t>150回実施</t>
  </si>
  <si>
    <t>セミナー、ワークショップ等</t>
  </si>
  <si>
    <t>％</t>
  </si>
  <si>
    <t>％</t>
  </si>
  <si>
    <t>多目的ルーム12</t>
  </si>
  <si>
    <t>多目的ルーム11</t>
  </si>
  <si>
    <t>多目的ルーム10</t>
  </si>
  <si>
    <t>多目的ルーム9</t>
  </si>
  <si>
    <t>多目的ルーム8</t>
  </si>
  <si>
    <t>多目的ルーム7</t>
  </si>
  <si>
    <t>多目的ルーム6</t>
  </si>
  <si>
    <t>28,2</t>
  </si>
  <si>
    <t>多目的ルーム5</t>
  </si>
  <si>
    <t>多目的ルーム4</t>
  </si>
  <si>
    <t>多目的ルーム3</t>
  </si>
  <si>
    <t>多目的ルーム2</t>
  </si>
  <si>
    <t>多目的ルーム1</t>
  </si>
  <si>
    <t>施設運営に関する指標
（稼働率、利用率等）</t>
  </si>
  <si>
    <t>人</t>
  </si>
  <si>
    <t>利用者数①</t>
  </si>
  <si>
    <t>利用者数（過去5年間）</t>
  </si>
  <si>
    <t>開館日：火曜日～日曜日
開館時間：　午前10時～午後9時
＊月曜日、年末年始（12月29日～1月3日）は休館
根拠条例：大阪府立江之子島文化芸術創造センター条例施行規則</t>
  </si>
  <si>
    <t>管理運営形態</t>
  </si>
  <si>
    <t>億円</t>
  </si>
  <si>
    <t>不明</t>
  </si>
  <si>
    <t>地下１階：　多目的ルーム２室（115.8㎡）　　1階：多目的ルーム１室（158.2㎡）　2階：多目的ルーム6室（282.7㎡）　3階：保管庫　4階：多目的ルーム3室（361.6㎡） 等</t>
  </si>
  <si>
    <t>2,943㎡（大阪府）</t>
  </si>
  <si>
    <t>地上４階、地下１階（鉄筋コンクリート造）　（増築部　鉄骨造　地上4階）</t>
  </si>
  <si>
    <t>1,866㎡（大阪府）</t>
  </si>
  <si>
    <t>〒550-0006　大阪市西区江之子島2-1-34　TEL　06-6441-8050</t>
  </si>
  <si>
    <t>開設年月日（経過年数）
[改築・大規模改修等の実施年度］</t>
  </si>
  <si>
    <t>文化芸術の創造及び振興を図り、もって大阪の都市の魅力の向上に資することを目的とする。</t>
  </si>
  <si>
    <t>条例等に規定された設置目的</t>
  </si>
  <si>
    <t>大阪府立江之子島文化芸術創造センター条例施行規則</t>
  </si>
  <si>
    <t>大阪府立江之子島文化芸術創造センター条例</t>
  </si>
  <si>
    <t>府民文化部 文化・スポーツ室
文化課 文化創造グループ</t>
  </si>
  <si>
    <t>江之子島文化芸術創造センター(enoco)</t>
  </si>
  <si>
    <t>その他法人</t>
  </si>
  <si>
    <t>特になし</t>
  </si>
  <si>
    <t>平成元年度</t>
  </si>
  <si>
    <t>令和2年度</t>
  </si>
  <si>
    <t>令和3年度</t>
  </si>
  <si>
    <t>委託料　D</t>
  </si>
  <si>
    <t>アーティスト、デザイナー、府民、行政等の多様な個人や組織へのアンケ―ト</t>
  </si>
  <si>
    <t>利用者からは、センターの活動・イベント内容について概ね高評価を受けた。
調査結果を踏まえた対応については、府ホームページで掲載。</t>
  </si>
  <si>
    <t>府の決算（財務諸表等）はこちら</t>
  </si>
  <si>
    <t>貸館事業、企画展示、ワークショップ、フォーラム等</t>
  </si>
  <si>
    <t>平成30年度</t>
  </si>
  <si>
    <t>令和2年度</t>
  </si>
  <si>
    <t>令和3年度</t>
  </si>
  <si>
    <t>平成30年度</t>
  </si>
  <si>
    <r>
      <t>小計　</t>
    </r>
    <r>
      <rPr>
        <b/>
        <sz val="11"/>
        <rFont val="HG丸ｺﾞｼｯｸM-PRO"/>
        <family val="3"/>
      </rPr>
      <t>（Ａ＋Ｂ＋Ｃ＋D）</t>
    </r>
  </si>
  <si>
    <t>担当部・課
 ・グループ</t>
  </si>
  <si>
    <r>
      <rPr>
        <sz val="6"/>
        <color indexed="8"/>
        <rFont val="游ゴシック"/>
        <family val="3"/>
      </rPr>
      <t>※</t>
    </r>
    <r>
      <rPr>
        <sz val="7"/>
        <color indexed="8"/>
        <rFont val="游ゴシック"/>
        <family val="3"/>
      </rPr>
      <t>建物建設年：
昭和13年</t>
    </r>
  </si>
  <si>
    <t>94回実施</t>
  </si>
  <si>
    <t>519件</t>
  </si>
  <si>
    <t>（国）国立国際美術館（貸展示室はなし）
（府）府立労働センター（貸展示室）
（市町村）大阪市立美術館（貸展示室）、大阪市立芸術創造館（貸音響ルーム）、大阪中之島美術館（貸展示室はなし）
（民間）CASO（貸展示室）等</t>
  </si>
  <si>
    <t>　　　　　　　　　　　　営利を目的としない場合　 その他の場合
多目的ルーム1（1週間）　　　  255,000円　　　　　  382,500円
多目的ルーム2（1週間）　　　    51,000円　                   76,200円
多目的ルーム3（1週間）               15,900円　                   24,000円
多目的ルーム4（1週間）             142,800円　                 213,900円
多目的ルーム5（平日、終日)        13,000円　                   19,650円
多目的ルーム6（平日、終日）        7,850円　                   11,800円
多目的ルーム7・1区画（1か月）  34,000円　　　　　　34,000円
多目的ルーム8（平日、終日）      10,750円　                   16,100円
多目的ルーム9（平日、終日）        5,450円　                     8,300円
多目的ルーム9（1か月）　　　　65,000円　　　　  　  65,000円
多目的ルーム10（平日、終日)        4,100円　                     5,800円
多目的ルーム10（1か月)               64,000円　　　　　    64,000円
多目的ルーム11（平日、終日）      4,350円　                    6,100円
多目的ルーム12（平日、終日）      4,700円　                    6,400円</t>
  </si>
  <si>
    <t>（利用料金の詳細はこちら）</t>
  </si>
  <si>
    <t>１．施設の概要（令和5年4月1日時点）</t>
  </si>
  <si>
    <r>
      <t xml:space="preserve">平成24年4月1日　（R5.4.1現在経過年数11年）
</t>
    </r>
    <r>
      <rPr>
        <sz val="11"/>
        <color indexed="8"/>
        <rFont val="游ゴシック"/>
        <family val="3"/>
      </rPr>
      <t>[</t>
    </r>
    <r>
      <rPr>
        <sz val="11"/>
        <rFont val="游ゴシック"/>
        <family val="3"/>
      </rPr>
      <t>大規模改修：平成23年度実施</t>
    </r>
    <r>
      <rPr>
        <sz val="11"/>
        <color indexed="8"/>
        <rFont val="游ゴシック"/>
        <family val="3"/>
      </rPr>
      <t>]</t>
    </r>
  </si>
  <si>
    <t>【R5】 指定管理者：enoco文化創造プロジェクト（指定期間：R4.4.1～R9.3.31）</t>
  </si>
  <si>
    <t>（【R4】同上）</t>
  </si>
  <si>
    <t>令和4年度</t>
  </si>
  <si>
    <t>２．料金体系（令和5年4月1日時点）</t>
  </si>
  <si>
    <t>令和5年度</t>
  </si>
  <si>
    <t>令和4年度</t>
  </si>
  <si>
    <t>令和4年度</t>
  </si>
  <si>
    <t>令和5年度</t>
  </si>
  <si>
    <t>令和４年４月～令和５年３月</t>
  </si>
  <si>
    <t>664件</t>
  </si>
  <si>
    <t>596人</t>
  </si>
  <si>
    <t>54回実施</t>
  </si>
  <si>
    <t>令和2年度~令和4年度</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</si>
</sst>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0.0,;&quot;▲ &quot;#,##0.0,"/>
    <numFmt numFmtId="202" formatCode="#,##0.00,;&quot;▲ &quot;#,##0.00,"/>
    <numFmt numFmtId="203" formatCode="#,##0.000,;&quot;▲ &quot;#,##0.000,"/>
    <numFmt numFmtId="204" formatCode="#,##0.0000,;&quot;▲ &quot;#,##0.0000,"/>
    <numFmt numFmtId="205" formatCode="#,##0.00000,;&quot;▲ &quot;#,##0.00000,"/>
    <numFmt numFmtId="206" formatCode="#,##0,_ &quot;円&quot;"/>
  </numFmts>
  <fonts count="94">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1"/>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11"/>
      <name val="游ゴシック"/>
      <family val="3"/>
    </font>
    <font>
      <sz val="6"/>
      <color indexed="8"/>
      <name val="游ゴシック"/>
      <family val="3"/>
    </font>
    <font>
      <sz val="7"/>
      <color indexed="8"/>
      <name val="游ゴシック"/>
      <family val="3"/>
    </font>
    <font>
      <b/>
      <sz val="11"/>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9"/>
      <color indexed="8"/>
      <name val="ＭＳ Ｐゴシック"/>
      <family val="3"/>
    </font>
    <font>
      <sz val="11"/>
      <color indexed="8"/>
      <name val="ＭＳ Ｐゴシック"/>
      <family val="3"/>
    </font>
    <font>
      <b/>
      <sz val="11"/>
      <color indexed="10"/>
      <name val="ＭＳ Ｐゴシック"/>
      <family val="3"/>
    </font>
    <font>
      <sz val="12"/>
      <color indexed="8"/>
      <name val="游ゴシック"/>
      <family val="3"/>
    </font>
    <font>
      <sz val="12"/>
      <name val="游ゴシック"/>
      <family val="3"/>
    </font>
    <font>
      <sz val="8"/>
      <color indexed="8"/>
      <name val="游ゴシック"/>
      <family val="3"/>
    </font>
    <font>
      <b/>
      <sz val="11"/>
      <name val="游ゴシック"/>
      <family val="3"/>
    </font>
    <font>
      <sz val="9"/>
      <name val="游ゴシック"/>
      <family val="3"/>
    </font>
    <font>
      <b/>
      <sz val="10"/>
      <color indexed="8"/>
      <name val="游ゴシック"/>
      <family val="3"/>
    </font>
    <font>
      <b/>
      <sz val="24"/>
      <color indexed="8"/>
      <name val="ＭＳ Ｐゴシック"/>
      <family val="3"/>
    </font>
    <font>
      <sz val="24"/>
      <color indexed="8"/>
      <name val="ＭＳ Ｐゴシック"/>
      <family val="3"/>
    </font>
    <font>
      <sz val="12"/>
      <color indexed="8"/>
      <name val="ＭＳ Ｐゴシック"/>
      <family val="3"/>
    </font>
    <font>
      <u val="single"/>
      <sz val="11"/>
      <color indexed="12"/>
      <name val="游ゴシック"/>
      <family val="3"/>
    </font>
    <font>
      <u val="single"/>
      <sz val="9"/>
      <color indexed="12"/>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color theme="1"/>
      <name val="ＭＳ Ｐゴシック"/>
      <family val="3"/>
    </font>
    <font>
      <b/>
      <sz val="11"/>
      <color rgb="FFFF0000"/>
      <name val="ＭＳ Ｐゴシック"/>
      <family val="3"/>
    </font>
    <font>
      <sz val="12"/>
      <color theme="1"/>
      <name val="Calibri"/>
      <family val="3"/>
    </font>
    <font>
      <sz val="12"/>
      <name val="Calibri"/>
      <family val="3"/>
    </font>
    <font>
      <sz val="11"/>
      <name val="Calibri"/>
      <family val="3"/>
    </font>
    <font>
      <sz val="8"/>
      <color theme="1"/>
      <name val="Calibri"/>
      <family val="3"/>
    </font>
    <font>
      <b/>
      <sz val="11"/>
      <name val="Calibri"/>
      <family val="3"/>
    </font>
    <font>
      <sz val="9"/>
      <name val="Calibri"/>
      <family val="3"/>
    </font>
    <font>
      <sz val="6"/>
      <color theme="1"/>
      <name val="Calibri"/>
      <family val="3"/>
    </font>
    <font>
      <sz val="7"/>
      <color theme="1"/>
      <name val="Calibri"/>
      <family val="3"/>
    </font>
    <font>
      <b/>
      <sz val="24"/>
      <color theme="1"/>
      <name val="ＭＳ Ｐゴシック"/>
      <family val="3"/>
    </font>
    <font>
      <sz val="24"/>
      <color theme="1"/>
      <name val="ＭＳ Ｐゴシック"/>
      <family val="3"/>
    </font>
    <font>
      <sz val="12"/>
      <color theme="1"/>
      <name val="ＭＳ Ｐゴシック"/>
      <family val="3"/>
    </font>
    <font>
      <u val="single"/>
      <sz val="11"/>
      <color indexed="12"/>
      <name val="Calibri"/>
      <family val="3"/>
    </font>
    <font>
      <u val="single"/>
      <sz val="9"/>
      <color indexed="12"/>
      <name val="Calibri"/>
      <family val="3"/>
    </font>
    <font>
      <b/>
      <sz val="10"/>
      <color theme="1"/>
      <name val="Calibri"/>
      <family val="3"/>
    </font>
    <font>
      <b/>
      <i/>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medium"/>
      <top style="medium"/>
      <bottom style="medium"/>
    </border>
    <border>
      <left style="thin"/>
      <right style="medium"/>
      <top style="medium"/>
      <bottom>
        <color indexed="63"/>
      </bottom>
    </border>
    <border>
      <left/>
      <right/>
      <top/>
      <bottom style="thin"/>
    </border>
    <border>
      <left style="thin"/>
      <right>
        <color indexed="63"/>
      </right>
      <top style="thin"/>
      <bottom style="medium"/>
    </border>
    <border>
      <left style="thin"/>
      <right>
        <color indexed="63"/>
      </right>
      <top style="medium"/>
      <bottom style="thin"/>
    </border>
    <border>
      <left style="thin"/>
      <right>
        <color indexed="63"/>
      </right>
      <top style="medium"/>
      <bottom style="mediu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right style="thin"/>
      <top/>
      <bottom/>
    </border>
    <border>
      <left/>
      <right style="thin"/>
      <top style="thin"/>
      <bottom/>
    </border>
    <border>
      <left/>
      <right style="thin"/>
      <top/>
      <bottom style="thin"/>
    </border>
    <border>
      <left style="medium"/>
      <right style="thin"/>
      <top style="medium"/>
      <bottom>
        <color indexed="63"/>
      </bottom>
    </border>
    <border>
      <left style="medium"/>
      <right style="thin"/>
      <top style="medium"/>
      <bottom style="medium"/>
    </border>
    <border>
      <left style="medium"/>
      <right/>
      <top style="medium"/>
      <bottom style="medium"/>
    </border>
    <border>
      <left/>
      <right/>
      <top style="medium"/>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449">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7"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70" fillId="0" borderId="0" xfId="0" applyFont="1" applyAlignment="1">
      <alignment/>
    </xf>
    <xf numFmtId="181" fontId="0" fillId="0" borderId="10"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64" fillId="33" borderId="10" xfId="49" applyNumberFormat="1" applyFont="1" applyFill="1" applyBorder="1" applyAlignment="1">
      <alignment horizontal="center" vertical="center"/>
    </xf>
    <xf numFmtId="196" fontId="64" fillId="33" borderId="10" xfId="49" applyNumberFormat="1" applyFont="1" applyFill="1" applyBorder="1" applyAlignment="1">
      <alignment horizontal="center" vertical="center"/>
    </xf>
    <xf numFmtId="0" fontId="64" fillId="33" borderId="11" xfId="0" applyFont="1" applyFill="1" applyBorder="1" applyAlignment="1">
      <alignment horizontal="center" vertical="center" shrinkToFit="1"/>
    </xf>
    <xf numFmtId="0" fontId="64" fillId="33" borderId="14" xfId="0" applyFont="1" applyFill="1" applyBorder="1" applyAlignment="1">
      <alignment shrinkToFit="1"/>
    </xf>
    <xf numFmtId="0" fontId="64" fillId="33" borderId="15" xfId="0" applyFont="1" applyFill="1" applyBorder="1" applyAlignment="1">
      <alignment shrinkToFit="1"/>
    </xf>
    <xf numFmtId="0" fontId="64" fillId="33" borderId="0" xfId="0" applyFont="1" applyFill="1" applyAlignment="1">
      <alignment shrinkToFit="1"/>
    </xf>
    <xf numFmtId="0" fontId="64" fillId="33" borderId="0" xfId="0" applyFont="1" applyFill="1" applyAlignment="1">
      <alignment/>
    </xf>
    <xf numFmtId="0" fontId="64" fillId="33" borderId="14" xfId="0" applyFont="1" applyFill="1" applyBorder="1" applyAlignment="1">
      <alignment/>
    </xf>
    <xf numFmtId="0" fontId="64" fillId="33" borderId="12" xfId="0" applyFont="1" applyFill="1" applyBorder="1" applyAlignment="1">
      <alignment/>
    </xf>
    <xf numFmtId="0" fontId="64" fillId="33" borderId="11" xfId="0" applyFont="1" applyFill="1" applyBorder="1" applyAlignment="1">
      <alignment/>
    </xf>
    <xf numFmtId="0" fontId="64" fillId="33" borderId="13" xfId="0" applyFont="1" applyFill="1" applyBorder="1" applyAlignment="1">
      <alignment/>
    </xf>
    <xf numFmtId="194" fontId="64" fillId="33" borderId="10" xfId="49" applyNumberFormat="1" applyFont="1" applyFill="1" applyBorder="1" applyAlignment="1">
      <alignment horizontal="center"/>
    </xf>
    <xf numFmtId="196" fontId="64" fillId="33" borderId="10" xfId="49" applyNumberFormat="1" applyFont="1" applyFill="1" applyBorder="1" applyAlignment="1">
      <alignment horizontal="center"/>
    </xf>
    <xf numFmtId="176" fontId="64" fillId="34" borderId="16" xfId="51" applyNumberFormat="1" applyFont="1" applyFill="1" applyBorder="1" applyAlignment="1">
      <alignment vertical="center"/>
    </xf>
    <xf numFmtId="176" fontId="64" fillId="34" borderId="10" xfId="51" applyNumberFormat="1" applyFont="1" applyFill="1" applyBorder="1" applyAlignment="1">
      <alignment vertical="center"/>
    </xf>
    <xf numFmtId="176" fontId="64" fillId="34" borderId="17" xfId="51" applyNumberFormat="1" applyFont="1" applyFill="1" applyBorder="1" applyAlignment="1">
      <alignment vertical="center" textRotation="255" wrapText="1"/>
    </xf>
    <xf numFmtId="194" fontId="0" fillId="0" borderId="10"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4" fontId="0" fillId="0" borderId="16" xfId="49" applyNumberFormat="1" applyFont="1" applyBorder="1" applyAlignment="1">
      <alignment vertical="center"/>
    </xf>
    <xf numFmtId="0" fontId="71" fillId="0" borderId="0" xfId="0" applyFont="1" applyAlignment="1">
      <alignment/>
    </xf>
    <xf numFmtId="0" fontId="64" fillId="34" borderId="11" xfId="0" applyFont="1" applyFill="1" applyBorder="1" applyAlignment="1">
      <alignment vertical="center"/>
    </xf>
    <xf numFmtId="0" fontId="64" fillId="34" borderId="12" xfId="0" applyFont="1" applyFill="1" applyBorder="1" applyAlignment="1">
      <alignment vertical="center"/>
    </xf>
    <xf numFmtId="0" fontId="64" fillId="33" borderId="19" xfId="0" applyFont="1" applyFill="1" applyBorder="1" applyAlignment="1">
      <alignment vertical="center" shrinkToFit="1"/>
    </xf>
    <xf numFmtId="0" fontId="64" fillId="33" borderId="17" xfId="0" applyFont="1" applyFill="1" applyBorder="1" applyAlignment="1">
      <alignment vertical="center" shrinkToFit="1"/>
    </xf>
    <xf numFmtId="0" fontId="64" fillId="33" borderId="20" xfId="0" applyFont="1" applyFill="1" applyBorder="1" applyAlignment="1">
      <alignment vertical="center" shrinkToFit="1"/>
    </xf>
    <xf numFmtId="0" fontId="64" fillId="33" borderId="11" xfId="0" applyFont="1" applyFill="1" applyBorder="1" applyAlignment="1">
      <alignment vertical="center" shrinkToFit="1"/>
    </xf>
    <xf numFmtId="0" fontId="64" fillId="33" borderId="12" xfId="0" applyFont="1" applyFill="1" applyBorder="1" applyAlignment="1">
      <alignment vertical="center" shrinkToFit="1"/>
    </xf>
    <xf numFmtId="0" fontId="64" fillId="33" borderId="16" xfId="0" applyFont="1" applyFill="1" applyBorder="1" applyAlignment="1">
      <alignment vertical="center" shrinkToFit="1"/>
    </xf>
    <xf numFmtId="181" fontId="72" fillId="35" borderId="11" xfId="0" applyNumberFormat="1" applyFont="1" applyFill="1" applyBorder="1" applyAlignment="1">
      <alignment vertical="center"/>
    </xf>
    <xf numFmtId="181" fontId="72" fillId="35" borderId="10" xfId="0" applyNumberFormat="1" applyFont="1" applyFill="1" applyBorder="1" applyAlignment="1">
      <alignment vertical="center"/>
    </xf>
    <xf numFmtId="0" fontId="64" fillId="33" borderId="11" xfId="0" applyFont="1" applyFill="1" applyBorder="1" applyAlignment="1">
      <alignment vertical="center"/>
    </xf>
    <xf numFmtId="194" fontId="64" fillId="8" borderId="10" xfId="49" applyNumberFormat="1" applyFont="1" applyFill="1" applyBorder="1" applyAlignment="1">
      <alignment vertical="center"/>
    </xf>
    <xf numFmtId="194" fontId="64" fillId="8" borderId="16" xfId="49" applyNumberFormat="1" applyFont="1" applyFill="1" applyBorder="1" applyAlignment="1">
      <alignment vertical="center"/>
    </xf>
    <xf numFmtId="196" fontId="64" fillId="8" borderId="10" xfId="49" applyNumberFormat="1" applyFont="1" applyFill="1" applyBorder="1" applyAlignment="1">
      <alignment vertical="center"/>
    </xf>
    <xf numFmtId="196" fontId="64" fillId="8" borderId="16" xfId="49" applyNumberFormat="1" applyFont="1" applyFill="1" applyBorder="1" applyAlignment="1">
      <alignment vertical="center"/>
    </xf>
    <xf numFmtId="194" fontId="64" fillId="8" borderId="18" xfId="49" applyNumberFormat="1" applyFont="1" applyFill="1" applyBorder="1" applyAlignment="1">
      <alignment vertical="center"/>
    </xf>
    <xf numFmtId="176" fontId="64" fillId="34" borderId="10" xfId="0" applyNumberFormat="1" applyFont="1" applyFill="1" applyBorder="1" applyAlignment="1">
      <alignment horizontal="left" vertical="center" shrinkToFit="1"/>
    </xf>
    <xf numFmtId="176" fontId="64" fillId="34" borderId="18" xfId="0" applyNumberFormat="1" applyFont="1" applyFill="1" applyBorder="1" applyAlignment="1">
      <alignment horizontal="left" vertical="center" shrinkToFit="1"/>
    </xf>
    <xf numFmtId="194" fontId="0" fillId="0" borderId="0" xfId="49" applyNumberFormat="1" applyFont="1" applyAlignment="1">
      <alignment horizontal="right" vertical="center"/>
    </xf>
    <xf numFmtId="9" fontId="64" fillId="0" borderId="0" xfId="42" applyFont="1" applyAlignment="1">
      <alignment/>
    </xf>
    <xf numFmtId="9" fontId="0" fillId="0" borderId="0" xfId="42" applyFont="1" applyAlignment="1">
      <alignment/>
    </xf>
    <xf numFmtId="196" fontId="73" fillId="0" borderId="0" xfId="49" applyNumberFormat="1" applyFont="1" applyFill="1" applyBorder="1" applyAlignment="1">
      <alignment/>
    </xf>
    <xf numFmtId="176" fontId="64" fillId="34" borderId="16" xfId="0" applyNumberFormat="1" applyFont="1" applyFill="1" applyBorder="1" applyAlignment="1">
      <alignment horizontal="left" vertical="center" shrinkToFit="1"/>
    </xf>
    <xf numFmtId="0" fontId="74" fillId="0" borderId="0" xfId="0" applyFont="1" applyAlignment="1">
      <alignment vertical="center"/>
    </xf>
    <xf numFmtId="194" fontId="74" fillId="0" borderId="0" xfId="49" applyNumberFormat="1" applyFont="1" applyAlignment="1">
      <alignment horizontal="left" vertical="center"/>
    </xf>
    <xf numFmtId="194" fontId="74" fillId="0" borderId="0" xfId="49" applyNumberFormat="1" applyFont="1" applyAlignment="1">
      <alignment horizontal="right" vertical="center"/>
    </xf>
    <xf numFmtId="196" fontId="74" fillId="0" borderId="0" xfId="49" applyNumberFormat="1" applyFont="1" applyAlignment="1">
      <alignment horizontal="left" vertical="center"/>
    </xf>
    <xf numFmtId="196" fontId="74" fillId="0" borderId="0" xfId="49" applyNumberFormat="1" applyFont="1" applyAlignment="1">
      <alignment vertical="center"/>
    </xf>
    <xf numFmtId="0" fontId="74" fillId="0" borderId="0" xfId="0" applyFont="1" applyAlignment="1">
      <alignment horizontal="left" vertical="center"/>
    </xf>
    <xf numFmtId="0" fontId="75" fillId="0" borderId="0" xfId="0" applyFont="1" applyAlignment="1">
      <alignment vertical="center"/>
    </xf>
    <xf numFmtId="0" fontId="70" fillId="0" borderId="0" xfId="0" applyFont="1" applyAlignment="1">
      <alignment/>
    </xf>
    <xf numFmtId="194" fontId="64" fillId="8" borderId="21" xfId="49" applyNumberFormat="1" applyFont="1" applyFill="1" applyBorder="1" applyAlignment="1">
      <alignment vertical="center"/>
    </xf>
    <xf numFmtId="194" fontId="64" fillId="8" borderId="22" xfId="49" applyNumberFormat="1" applyFont="1" applyFill="1" applyBorder="1" applyAlignment="1">
      <alignment vertical="center"/>
    </xf>
    <xf numFmtId="196" fontId="64" fillId="8" borderId="21" xfId="49" applyNumberFormat="1" applyFont="1" applyFill="1" applyBorder="1" applyAlignment="1">
      <alignment vertical="center"/>
    </xf>
    <xf numFmtId="194" fontId="64" fillId="8" borderId="23" xfId="49" applyNumberFormat="1" applyFont="1" applyFill="1" applyBorder="1" applyAlignment="1">
      <alignment vertical="center"/>
    </xf>
    <xf numFmtId="196" fontId="64" fillId="8" borderId="23" xfId="49" applyNumberFormat="1" applyFont="1" applyFill="1" applyBorder="1" applyAlignment="1">
      <alignment vertical="center"/>
    </xf>
    <xf numFmtId="176" fontId="64" fillId="33" borderId="24" xfId="0" applyNumberFormat="1" applyFont="1" applyFill="1" applyBorder="1" applyAlignment="1">
      <alignment vertical="center"/>
    </xf>
    <xf numFmtId="0" fontId="64" fillId="33" borderId="25" xfId="0" applyFont="1" applyFill="1" applyBorder="1" applyAlignment="1">
      <alignment/>
    </xf>
    <xf numFmtId="0" fontId="64" fillId="33" borderId="26" xfId="0" applyFont="1" applyFill="1" applyBorder="1" applyAlignment="1">
      <alignment/>
    </xf>
    <xf numFmtId="196" fontId="64" fillId="8" borderId="22" xfId="49" applyNumberFormat="1" applyFont="1" applyFill="1" applyBorder="1" applyAlignment="1">
      <alignment vertical="center"/>
    </xf>
    <xf numFmtId="194" fontId="64" fillId="8" borderId="27" xfId="49" applyNumberFormat="1" applyFont="1" applyFill="1" applyBorder="1" applyAlignment="1">
      <alignment vertical="center"/>
    </xf>
    <xf numFmtId="194" fontId="64" fillId="8" borderId="28" xfId="49" applyNumberFormat="1" applyFont="1" applyFill="1" applyBorder="1" applyAlignment="1">
      <alignment vertical="center"/>
    </xf>
    <xf numFmtId="194" fontId="0" fillId="0" borderId="0" xfId="49" applyNumberFormat="1" applyFont="1" applyBorder="1" applyAlignment="1">
      <alignment vertical="center"/>
    </xf>
    <xf numFmtId="196" fontId="0" fillId="0" borderId="29" xfId="49" applyNumberFormat="1" applyFont="1" applyBorder="1" applyAlignment="1">
      <alignment/>
    </xf>
    <xf numFmtId="0" fontId="76" fillId="0" borderId="0" xfId="0" applyFont="1" applyAlignment="1">
      <alignment vertical="center"/>
    </xf>
    <xf numFmtId="0" fontId="77" fillId="0" borderId="0" xfId="62" applyFont="1" applyAlignment="1">
      <alignment vertical="center" wrapText="1"/>
      <protection/>
    </xf>
    <xf numFmtId="0" fontId="77" fillId="0" borderId="0" xfId="62" applyFont="1" applyAlignment="1">
      <alignment vertical="center"/>
      <protection/>
    </xf>
    <xf numFmtId="0" fontId="78" fillId="0" borderId="0" xfId="62" applyFont="1" applyAlignment="1">
      <alignment vertical="center" wrapText="1"/>
      <protection/>
    </xf>
    <xf numFmtId="0" fontId="77" fillId="0" borderId="0" xfId="62" applyFont="1" applyAlignment="1">
      <alignment vertical="top"/>
      <protection/>
    </xf>
    <xf numFmtId="0" fontId="78" fillId="0" borderId="0" xfId="62" applyFont="1" applyAlignment="1">
      <alignment vertical="center"/>
      <protection/>
    </xf>
    <xf numFmtId="181" fontId="77" fillId="0" borderId="10" xfId="62" applyNumberFormat="1" applyFont="1" applyBorder="1" applyAlignment="1">
      <alignment vertical="center"/>
      <protection/>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wrapText="1"/>
    </xf>
    <xf numFmtId="181" fontId="74" fillId="0" borderId="0" xfId="49" applyNumberFormat="1" applyFont="1" applyAlignment="1">
      <alignment horizontal="left" vertical="center"/>
    </xf>
    <xf numFmtId="197" fontId="64" fillId="8" borderId="10" xfId="49" applyNumberFormat="1" applyFont="1" applyFill="1" applyBorder="1" applyAlignment="1">
      <alignment horizontal="right" vertical="center"/>
    </xf>
    <xf numFmtId="0" fontId="0" fillId="0" borderId="13" xfId="62" applyFont="1" applyFill="1" applyBorder="1" applyAlignment="1">
      <alignment vertical="center" wrapText="1"/>
      <protection/>
    </xf>
    <xf numFmtId="196" fontId="73" fillId="0" borderId="0" xfId="49" applyNumberFormat="1" applyFont="1" applyBorder="1" applyAlignment="1">
      <alignment horizontal="center"/>
    </xf>
    <xf numFmtId="176" fontId="79" fillId="0" borderId="10" xfId="62" applyNumberFormat="1" applyFont="1" applyFill="1" applyBorder="1" applyAlignment="1">
      <alignment vertical="center"/>
      <protection/>
    </xf>
    <xf numFmtId="176" fontId="79" fillId="0" borderId="11" xfId="62" applyNumberFormat="1" applyFont="1" applyFill="1" applyBorder="1" applyAlignment="1">
      <alignment vertical="center"/>
      <protection/>
    </xf>
    <xf numFmtId="176" fontId="80" fillId="0" borderId="11" xfId="62" applyNumberFormat="1" applyFont="1" applyFill="1" applyBorder="1" applyAlignment="1">
      <alignment vertical="center"/>
      <protection/>
    </xf>
    <xf numFmtId="176" fontId="79" fillId="0" borderId="30" xfId="62" applyNumberFormat="1" applyFont="1" applyFill="1" applyBorder="1" applyAlignment="1">
      <alignment vertical="center"/>
      <protection/>
    </xf>
    <xf numFmtId="176" fontId="80" fillId="0" borderId="30" xfId="62" applyNumberFormat="1" applyFont="1" applyFill="1" applyBorder="1" applyAlignment="1">
      <alignment vertical="center"/>
      <protection/>
    </xf>
    <xf numFmtId="176" fontId="79" fillId="0" borderId="31" xfId="62" applyNumberFormat="1" applyFont="1" applyFill="1" applyBorder="1" applyAlignment="1">
      <alignment vertical="center"/>
      <protection/>
    </xf>
    <xf numFmtId="176" fontId="80" fillId="0" borderId="31" xfId="62" applyNumberFormat="1" applyFont="1" applyFill="1" applyBorder="1" applyAlignment="1">
      <alignment vertical="center"/>
      <protection/>
    </xf>
    <xf numFmtId="176" fontId="80" fillId="0" borderId="10" xfId="62" applyNumberFormat="1" applyFont="1" applyFill="1" applyBorder="1" applyAlignment="1">
      <alignment vertical="center"/>
      <protection/>
    </xf>
    <xf numFmtId="194" fontId="0" fillId="0" borderId="11" xfId="51" applyNumberFormat="1" applyFont="1" applyBorder="1" applyAlignment="1">
      <alignment vertical="center"/>
    </xf>
    <xf numFmtId="196" fontId="0" fillId="0" borderId="11" xfId="51" applyNumberFormat="1" applyFont="1" applyBorder="1" applyAlignment="1">
      <alignment vertical="center"/>
    </xf>
    <xf numFmtId="194" fontId="0" fillId="36" borderId="11" xfId="51" applyNumberFormat="1" applyFont="1" applyFill="1" applyBorder="1" applyAlignment="1">
      <alignment vertical="center"/>
    </xf>
    <xf numFmtId="196" fontId="0" fillId="36" borderId="11" xfId="51" applyNumberFormat="1" applyFont="1" applyFill="1" applyBorder="1" applyAlignment="1">
      <alignment vertical="center"/>
    </xf>
    <xf numFmtId="194" fontId="0" fillId="0" borderId="30" xfId="51" applyNumberFormat="1" applyFont="1" applyBorder="1" applyAlignment="1">
      <alignment vertical="center"/>
    </xf>
    <xf numFmtId="196" fontId="0" fillId="0" borderId="30" xfId="51" applyNumberFormat="1" applyFont="1" applyBorder="1" applyAlignment="1">
      <alignment vertical="center"/>
    </xf>
    <xf numFmtId="194" fontId="79" fillId="36" borderId="32" xfId="62" applyNumberFormat="1" applyFont="1" applyFill="1" applyBorder="1" applyAlignment="1">
      <alignment vertical="center"/>
      <protection/>
    </xf>
    <xf numFmtId="196" fontId="80" fillId="0" borderId="32" xfId="62" applyNumberFormat="1" applyFont="1" applyFill="1" applyBorder="1" applyAlignment="1">
      <alignment vertical="center"/>
      <protection/>
    </xf>
    <xf numFmtId="194" fontId="0" fillId="0" borderId="11" xfId="62" applyNumberFormat="1" applyFont="1" applyFill="1" applyBorder="1" applyAlignment="1">
      <alignment vertical="center"/>
      <protection/>
    </xf>
    <xf numFmtId="196" fontId="0" fillId="0" borderId="11" xfId="62" applyNumberFormat="1" applyFont="1" applyFill="1" applyBorder="1" applyAlignment="1">
      <alignment vertical="center"/>
      <protection/>
    </xf>
    <xf numFmtId="194" fontId="0" fillId="0" borderId="30" xfId="62" applyNumberFormat="1" applyFont="1" applyFill="1" applyBorder="1" applyAlignment="1">
      <alignment vertical="center"/>
      <protection/>
    </xf>
    <xf numFmtId="196" fontId="0" fillId="0" borderId="30" xfId="62" applyNumberFormat="1" applyFont="1" applyFill="1" applyBorder="1" applyAlignment="1">
      <alignment vertical="center"/>
      <protection/>
    </xf>
    <xf numFmtId="194" fontId="81" fillId="0" borderId="11" xfId="62" applyNumberFormat="1" applyFont="1" applyFill="1" applyBorder="1" applyAlignment="1">
      <alignment vertical="center"/>
      <protection/>
    </xf>
    <xf numFmtId="196" fontId="81" fillId="0" borderId="11" xfId="62" applyNumberFormat="1" applyFont="1" applyFill="1" applyBorder="1" applyAlignment="1">
      <alignment vertical="center"/>
      <protection/>
    </xf>
    <xf numFmtId="194" fontId="0" fillId="36" borderId="11" xfId="62" applyNumberFormat="1" applyFont="1" applyFill="1" applyBorder="1" applyAlignment="1">
      <alignment vertical="center"/>
      <protection/>
    </xf>
    <xf numFmtId="196" fontId="0" fillId="36" borderId="11" xfId="62" applyNumberFormat="1" applyFont="1" applyFill="1" applyBorder="1" applyAlignment="1">
      <alignment vertical="center"/>
      <protection/>
    </xf>
    <xf numFmtId="194" fontId="79" fillId="0" borderId="10" xfId="51" applyNumberFormat="1" applyFont="1" applyFill="1" applyBorder="1" applyAlignment="1">
      <alignment vertical="center"/>
    </xf>
    <xf numFmtId="194" fontId="79" fillId="0" borderId="33" xfId="51" applyNumberFormat="1" applyFont="1" applyFill="1" applyBorder="1" applyAlignment="1">
      <alignment vertical="center"/>
    </xf>
    <xf numFmtId="194" fontId="79" fillId="0" borderId="10" xfId="51" applyNumberFormat="1" applyFont="1" applyFill="1" applyBorder="1" applyAlignment="1">
      <alignment vertical="center" wrapText="1"/>
    </xf>
    <xf numFmtId="194" fontId="79" fillId="0" borderId="34" xfId="51" applyNumberFormat="1" applyFont="1" applyFill="1" applyBorder="1" applyAlignment="1">
      <alignment vertical="center"/>
    </xf>
    <xf numFmtId="197" fontId="64" fillId="8" borderId="10" xfId="49" applyNumberFormat="1" applyFont="1" applyFill="1" applyBorder="1" applyAlignment="1">
      <alignment vertical="center"/>
    </xf>
    <xf numFmtId="0" fontId="64" fillId="33" borderId="10" xfId="0" applyFont="1" applyFill="1" applyBorder="1" applyAlignment="1">
      <alignment horizontal="center" vertical="center" shrinkToFit="1"/>
    </xf>
    <xf numFmtId="196" fontId="0" fillId="0" borderId="0" xfId="49" applyNumberFormat="1" applyFont="1" applyAlignment="1">
      <alignment horizontal="right"/>
    </xf>
    <xf numFmtId="196" fontId="0" fillId="0" borderId="10" xfId="49" applyNumberFormat="1" applyFont="1" applyBorder="1" applyAlignment="1">
      <alignment vertical="center"/>
    </xf>
    <xf numFmtId="196" fontId="64" fillId="8" borderId="18" xfId="49" applyNumberFormat="1" applyFont="1" applyFill="1" applyBorder="1" applyAlignment="1">
      <alignment vertical="center"/>
    </xf>
    <xf numFmtId="196" fontId="64" fillId="8" borderId="27" xfId="49" applyNumberFormat="1" applyFont="1" applyFill="1" applyBorder="1" applyAlignment="1">
      <alignment vertical="center"/>
    </xf>
    <xf numFmtId="196" fontId="0" fillId="0" borderId="16" xfId="49" applyNumberFormat="1" applyFont="1" applyBorder="1" applyAlignment="1">
      <alignment vertical="center"/>
    </xf>
    <xf numFmtId="196" fontId="0" fillId="0" borderId="18" xfId="49" applyNumberFormat="1" applyFont="1" applyBorder="1" applyAlignment="1">
      <alignment vertical="center"/>
    </xf>
    <xf numFmtId="196" fontId="82" fillId="0" borderId="0" xfId="49" applyNumberFormat="1" applyFont="1" applyAlignment="1">
      <alignment horizontal="right"/>
    </xf>
    <xf numFmtId="196" fontId="83" fillId="8" borderId="10" xfId="49" applyNumberFormat="1" applyFont="1" applyFill="1" applyBorder="1" applyAlignment="1">
      <alignment vertical="center"/>
    </xf>
    <xf numFmtId="196" fontId="81" fillId="0" borderId="10" xfId="49" applyNumberFormat="1" applyFont="1" applyBorder="1" applyAlignment="1">
      <alignment vertical="center"/>
    </xf>
    <xf numFmtId="196" fontId="81" fillId="0" borderId="18" xfId="49" applyNumberFormat="1" applyFont="1" applyBorder="1" applyAlignment="1">
      <alignment vertical="center"/>
    </xf>
    <xf numFmtId="196" fontId="83" fillId="8" borderId="16" xfId="49" applyNumberFormat="1" applyFont="1" applyFill="1" applyBorder="1" applyAlignment="1">
      <alignment vertical="center"/>
    </xf>
    <xf numFmtId="196" fontId="81" fillId="0" borderId="0" xfId="49" applyNumberFormat="1" applyFont="1" applyBorder="1" applyAlignment="1">
      <alignment vertical="center"/>
    </xf>
    <xf numFmtId="197" fontId="83" fillId="8" borderId="10" xfId="49" applyNumberFormat="1" applyFont="1" applyFill="1" applyBorder="1" applyAlignment="1">
      <alignment vertical="center"/>
    </xf>
    <xf numFmtId="196" fontId="81" fillId="0" borderId="0" xfId="49" applyNumberFormat="1" applyFont="1" applyBorder="1" applyAlignment="1">
      <alignment/>
    </xf>
    <xf numFmtId="196" fontId="83" fillId="33" borderId="10" xfId="49" applyNumberFormat="1" applyFont="1" applyFill="1" applyBorder="1" applyAlignment="1">
      <alignment horizontal="center" vertical="center"/>
    </xf>
    <xf numFmtId="197" fontId="83" fillId="8" borderId="10" xfId="49" applyNumberFormat="1" applyFont="1" applyFill="1" applyBorder="1" applyAlignment="1">
      <alignment horizontal="right" vertical="center"/>
    </xf>
    <xf numFmtId="9" fontId="81" fillId="0" borderId="0" xfId="42" applyFont="1" applyBorder="1" applyAlignment="1">
      <alignment/>
    </xf>
    <xf numFmtId="196" fontId="83" fillId="33" borderId="10" xfId="49" applyNumberFormat="1" applyFont="1" applyFill="1" applyBorder="1" applyAlignment="1">
      <alignment horizontal="center"/>
    </xf>
    <xf numFmtId="196" fontId="81" fillId="0" borderId="10" xfId="49" applyNumberFormat="1" applyFont="1" applyFill="1" applyBorder="1" applyAlignment="1">
      <alignment vertical="center"/>
    </xf>
    <xf numFmtId="196" fontId="0" fillId="0" borderId="10" xfId="49" applyNumberFormat="1" applyFont="1" applyFill="1" applyBorder="1" applyAlignment="1">
      <alignment vertical="center"/>
    </xf>
    <xf numFmtId="194" fontId="0" fillId="36" borderId="18" xfId="49" applyNumberFormat="1" applyFont="1" applyFill="1" applyBorder="1" applyAlignment="1">
      <alignment vertical="center"/>
    </xf>
    <xf numFmtId="0" fontId="0" fillId="0" borderId="13" xfId="62" applyFont="1" applyBorder="1" applyAlignment="1">
      <alignment vertical="center" wrapText="1"/>
      <protection/>
    </xf>
    <xf numFmtId="194" fontId="64" fillId="8" borderId="32" xfId="49" applyNumberFormat="1" applyFont="1" applyFill="1" applyBorder="1" applyAlignment="1">
      <alignment vertical="center"/>
    </xf>
    <xf numFmtId="194" fontId="64" fillId="8" borderId="35" xfId="49" applyNumberFormat="1" applyFont="1" applyFill="1" applyBorder="1" applyAlignment="1">
      <alignment vertical="center"/>
    </xf>
    <xf numFmtId="196" fontId="83" fillId="8" borderId="32" xfId="49" applyNumberFormat="1" applyFont="1" applyFill="1" applyBorder="1" applyAlignment="1">
      <alignment vertical="center"/>
    </xf>
    <xf numFmtId="196" fontId="83" fillId="8" borderId="35" xfId="49" applyNumberFormat="1" applyFont="1" applyFill="1" applyBorder="1" applyAlignment="1">
      <alignment vertical="center"/>
    </xf>
    <xf numFmtId="196" fontId="81" fillId="0" borderId="14" xfId="49" applyNumberFormat="1" applyFont="1" applyBorder="1" applyAlignment="1">
      <alignment vertical="center"/>
    </xf>
    <xf numFmtId="196" fontId="64" fillId="8" borderId="32" xfId="49" applyNumberFormat="1" applyFont="1" applyFill="1" applyBorder="1" applyAlignment="1">
      <alignment vertical="center"/>
    </xf>
    <xf numFmtId="0" fontId="77" fillId="0" borderId="0" xfId="62" applyFont="1" applyBorder="1" applyAlignment="1">
      <alignment vertical="center" wrapText="1"/>
      <protection/>
    </xf>
    <xf numFmtId="0" fontId="77" fillId="0" borderId="36" xfId="62" applyFont="1" applyBorder="1" applyAlignment="1">
      <alignment vertical="center" wrapText="1"/>
      <protection/>
    </xf>
    <xf numFmtId="0" fontId="77" fillId="0" borderId="0" xfId="62" applyFont="1" applyBorder="1" applyAlignment="1">
      <alignment vertical="center"/>
      <protection/>
    </xf>
    <xf numFmtId="196" fontId="0" fillId="36" borderId="10" xfId="49" applyNumberFormat="1" applyFont="1" applyFill="1" applyBorder="1" applyAlignment="1">
      <alignment vertical="center"/>
    </xf>
    <xf numFmtId="196" fontId="0" fillId="36" borderId="18" xfId="49" applyNumberFormat="1" applyFont="1" applyFill="1" applyBorder="1" applyAlignment="1">
      <alignment vertical="center"/>
    </xf>
    <xf numFmtId="196" fontId="83" fillId="8" borderId="27" xfId="49" applyNumberFormat="1" applyFont="1" applyFill="1" applyBorder="1" applyAlignment="1">
      <alignment vertical="center"/>
    </xf>
    <xf numFmtId="196" fontId="0" fillId="0" borderId="0" xfId="49" applyNumberFormat="1" applyFont="1" applyBorder="1" applyAlignment="1">
      <alignment vertical="center"/>
    </xf>
    <xf numFmtId="196" fontId="74" fillId="0" borderId="0" xfId="49" applyNumberFormat="1" applyFont="1" applyBorder="1" applyAlignment="1">
      <alignment vertical="center"/>
    </xf>
    <xf numFmtId="196" fontId="0" fillId="0" borderId="0" xfId="49" applyNumberFormat="1" applyFont="1" applyBorder="1" applyAlignment="1">
      <alignment/>
    </xf>
    <xf numFmtId="196" fontId="82" fillId="0" borderId="0" xfId="49" applyNumberFormat="1" applyFont="1" applyBorder="1" applyAlignment="1">
      <alignment horizontal="right"/>
    </xf>
    <xf numFmtId="206" fontId="64" fillId="8" borderId="10" xfId="49" applyNumberFormat="1" applyFont="1" applyFill="1" applyBorder="1" applyAlignment="1">
      <alignment vertical="center"/>
    </xf>
    <xf numFmtId="196" fontId="64" fillId="8" borderId="28" xfId="49" applyNumberFormat="1" applyFont="1" applyFill="1" applyBorder="1" applyAlignment="1">
      <alignment vertical="center"/>
    </xf>
    <xf numFmtId="196" fontId="0" fillId="0" borderId="20" xfId="49" applyNumberFormat="1" applyFont="1" applyBorder="1" applyAlignment="1">
      <alignment vertical="center"/>
    </xf>
    <xf numFmtId="0" fontId="6" fillId="0" borderId="12" xfId="43" applyBorder="1" applyAlignment="1" applyProtection="1">
      <alignment horizontal="left" vertical="center"/>
      <protection/>
    </xf>
    <xf numFmtId="0" fontId="6" fillId="0" borderId="13" xfId="43" applyBorder="1" applyAlignment="1" applyProtection="1">
      <alignment horizontal="left" vertical="center"/>
      <protection/>
    </xf>
    <xf numFmtId="0" fontId="0" fillId="0" borderId="11" xfId="43" applyFont="1" applyBorder="1" applyAlignment="1" applyProtection="1">
      <alignment horizontal="left" vertical="center"/>
      <protection/>
    </xf>
    <xf numFmtId="0" fontId="0" fillId="0" borderId="12" xfId="43" applyFont="1" applyBorder="1" applyAlignment="1" applyProtection="1">
      <alignment horizontal="left" vertical="center"/>
      <protection/>
    </xf>
    <xf numFmtId="182" fontId="74" fillId="0" borderId="10" xfId="62" applyNumberFormat="1" applyFont="1" applyFill="1" applyBorder="1" applyAlignment="1">
      <alignment horizontal="right" vertical="center" wrapText="1"/>
      <protection/>
    </xf>
    <xf numFmtId="182" fontId="74" fillId="0" borderId="11" xfId="62" applyNumberFormat="1" applyFont="1" applyFill="1" applyBorder="1" applyAlignment="1">
      <alignment horizontal="right" vertical="center" wrapText="1"/>
      <protection/>
    </xf>
    <xf numFmtId="0" fontId="84" fillId="0" borderId="10" xfId="62" applyFont="1" applyFill="1" applyBorder="1" applyAlignment="1">
      <alignment horizontal="right" vertical="center" wrapText="1"/>
      <protection/>
    </xf>
    <xf numFmtId="0" fontId="74" fillId="0" borderId="10" xfId="62" applyFont="1" applyFill="1" applyBorder="1" applyAlignment="1">
      <alignment horizontal="right" vertical="center" wrapText="1"/>
      <protection/>
    </xf>
    <xf numFmtId="0" fontId="74" fillId="0" borderId="10" xfId="62" applyFont="1" applyBorder="1" applyAlignment="1">
      <alignment horizontal="right" vertical="center" wrapText="1"/>
      <protection/>
    </xf>
    <xf numFmtId="0" fontId="0" fillId="37" borderId="11" xfId="62" applyFont="1" applyFill="1" applyBorder="1" applyAlignment="1">
      <alignment horizontal="center" vertical="center"/>
      <protection/>
    </xf>
    <xf numFmtId="0" fontId="0" fillId="37" borderId="12" xfId="62" applyFont="1" applyFill="1" applyBorder="1" applyAlignment="1">
      <alignment horizontal="center" vertical="center"/>
      <protection/>
    </xf>
    <xf numFmtId="0" fontId="0" fillId="37" borderId="13" xfId="62" applyFont="1" applyFill="1" applyBorder="1" applyAlignment="1">
      <alignment horizontal="center" vertical="center"/>
      <protection/>
    </xf>
    <xf numFmtId="3" fontId="0" fillId="0" borderId="10" xfId="62" applyNumberFormat="1" applyFont="1" applyFill="1" applyBorder="1" applyAlignment="1">
      <alignment horizontal="right" vertical="center" wrapText="1"/>
      <protection/>
    </xf>
    <xf numFmtId="3" fontId="0" fillId="0" borderId="11" xfId="62" applyNumberFormat="1" applyFont="1" applyFill="1" applyBorder="1" applyAlignment="1">
      <alignment horizontal="right" vertical="center" wrapText="1"/>
      <protection/>
    </xf>
    <xf numFmtId="0" fontId="0" fillId="37" borderId="14" xfId="62" applyFont="1" applyFill="1" applyBorder="1" applyAlignment="1">
      <alignment horizontal="center" vertical="center"/>
      <protection/>
    </xf>
    <xf numFmtId="0" fontId="0" fillId="37" borderId="0" xfId="62" applyFont="1" applyFill="1" applyBorder="1" applyAlignment="1">
      <alignment horizontal="center" vertical="center"/>
      <protection/>
    </xf>
    <xf numFmtId="0" fontId="0" fillId="37" borderId="36" xfId="62" applyFont="1" applyFill="1" applyBorder="1" applyAlignment="1">
      <alignment horizontal="center" vertical="center"/>
      <protection/>
    </xf>
    <xf numFmtId="0" fontId="77" fillId="0" borderId="0" xfId="62" applyFont="1" applyAlignment="1">
      <alignment horizontal="left" vertical="center" wrapText="1"/>
      <protection/>
    </xf>
    <xf numFmtId="0" fontId="78" fillId="0" borderId="0" xfId="62" applyFont="1" applyAlignment="1">
      <alignment horizontal="left" vertical="top" wrapText="1"/>
      <protection/>
    </xf>
    <xf numFmtId="182" fontId="74" fillId="0" borderId="10" xfId="62" applyNumberFormat="1" applyFont="1" applyBorder="1" applyAlignment="1">
      <alignment horizontal="right" vertical="center" wrapText="1"/>
      <protection/>
    </xf>
    <xf numFmtId="182" fontId="74" fillId="0" borderId="11" xfId="62" applyNumberFormat="1" applyFont="1" applyBorder="1" applyAlignment="1">
      <alignment horizontal="right" vertical="center" wrapText="1"/>
      <protection/>
    </xf>
    <xf numFmtId="3" fontId="0" fillId="0" borderId="10" xfId="62" applyNumberFormat="1" applyFont="1" applyBorder="1" applyAlignment="1">
      <alignment vertical="center" wrapText="1"/>
      <protection/>
    </xf>
    <xf numFmtId="3" fontId="0" fillId="0" borderId="11" xfId="62" applyNumberFormat="1" applyFont="1" applyBorder="1" applyAlignment="1">
      <alignment vertical="center" wrapText="1"/>
      <protection/>
    </xf>
    <xf numFmtId="0" fontId="74" fillId="0" borderId="11" xfId="62" applyFont="1" applyBorder="1" applyAlignment="1">
      <alignment horizontal="right" vertical="center" wrapText="1"/>
      <protection/>
    </xf>
    <xf numFmtId="0" fontId="74" fillId="0" borderId="12" xfId="62" applyFont="1" applyBorder="1" applyAlignment="1">
      <alignment horizontal="right" vertical="center" wrapText="1"/>
      <protection/>
    </xf>
    <xf numFmtId="0" fontId="74" fillId="0" borderId="13" xfId="62" applyFont="1" applyBorder="1" applyAlignment="1">
      <alignment horizontal="right" vertical="center" wrapText="1"/>
      <protection/>
    </xf>
    <xf numFmtId="182" fontId="74" fillId="0" borderId="12" xfId="62" applyNumberFormat="1" applyFont="1" applyBorder="1" applyAlignment="1">
      <alignment horizontal="right" vertical="center" wrapText="1"/>
      <protection/>
    </xf>
    <xf numFmtId="3" fontId="0" fillId="0" borderId="12" xfId="62" applyNumberFormat="1" applyFont="1" applyBorder="1" applyAlignment="1">
      <alignment vertical="center" wrapText="1"/>
      <protection/>
    </xf>
    <xf numFmtId="0" fontId="84" fillId="0" borderId="10" xfId="62" applyFont="1" applyBorder="1" applyAlignment="1">
      <alignment horizontal="right" vertical="center" wrapText="1"/>
      <protection/>
    </xf>
    <xf numFmtId="0" fontId="64" fillId="33" borderId="19" xfId="62" applyFont="1" applyFill="1" applyBorder="1" applyAlignment="1">
      <alignment horizontal="left" vertical="center" wrapText="1"/>
      <protection/>
    </xf>
    <xf numFmtId="0" fontId="64" fillId="33" borderId="17" xfId="62" applyFont="1" applyFill="1" applyBorder="1" applyAlignment="1">
      <alignment horizontal="left" vertical="center" wrapText="1"/>
      <protection/>
    </xf>
    <xf numFmtId="0" fontId="64" fillId="33" borderId="37" xfId="62" applyFont="1" applyFill="1" applyBorder="1" applyAlignment="1">
      <alignment horizontal="left" vertical="center" wrapText="1"/>
      <protection/>
    </xf>
    <xf numFmtId="0" fontId="64" fillId="33" borderId="15" xfId="62" applyFont="1" applyFill="1" applyBorder="1" applyAlignment="1">
      <alignment horizontal="left" vertical="center" wrapText="1"/>
      <protection/>
    </xf>
    <xf numFmtId="0" fontId="64" fillId="33" borderId="29" xfId="62" applyFont="1" applyFill="1" applyBorder="1" applyAlignment="1">
      <alignment horizontal="left" vertical="center" wrapText="1"/>
      <protection/>
    </xf>
    <xf numFmtId="0" fontId="64" fillId="33" borderId="38" xfId="62" applyFont="1" applyFill="1" applyBorder="1" applyAlignment="1">
      <alignment horizontal="left" vertical="center" wrapText="1"/>
      <protection/>
    </xf>
    <xf numFmtId="176" fontId="82" fillId="0" borderId="10" xfId="62" applyNumberFormat="1" applyFont="1" applyBorder="1" applyAlignment="1">
      <alignment horizontal="center" vertical="center" wrapText="1"/>
      <protection/>
    </xf>
    <xf numFmtId="176" fontId="82" fillId="0" borderId="11" xfId="62" applyNumberFormat="1" applyFont="1" applyBorder="1" applyAlignment="1">
      <alignment horizontal="center" vertical="center" wrapText="1"/>
      <protection/>
    </xf>
    <xf numFmtId="176" fontId="74" fillId="0" borderId="11" xfId="62" applyNumberFormat="1" applyFont="1" applyBorder="1" applyAlignment="1">
      <alignment horizontal="center" vertical="center"/>
      <protection/>
    </xf>
    <xf numFmtId="0" fontId="74" fillId="0" borderId="12" xfId="62" applyFont="1" applyBorder="1" applyAlignment="1">
      <alignment horizontal="center" vertical="center"/>
      <protection/>
    </xf>
    <xf numFmtId="0" fontId="74" fillId="0" borderId="13" xfId="62" applyFont="1" applyBorder="1" applyAlignment="1">
      <alignment horizontal="center" vertical="center"/>
      <protection/>
    </xf>
    <xf numFmtId="176" fontId="85" fillId="0" borderId="10" xfId="62" applyNumberFormat="1" applyFont="1" applyBorder="1" applyAlignment="1">
      <alignment horizontal="center" vertical="center" wrapText="1"/>
      <protection/>
    </xf>
    <xf numFmtId="176" fontId="85" fillId="0" borderId="11" xfId="62" applyNumberFormat="1" applyFont="1" applyBorder="1" applyAlignment="1">
      <alignment horizontal="center" vertical="center" wrapText="1"/>
      <protection/>
    </xf>
    <xf numFmtId="179" fontId="0" fillId="0" borderId="11" xfId="62" applyNumberFormat="1" applyFont="1" applyBorder="1" applyAlignment="1">
      <alignment horizontal="center" vertical="center"/>
      <protection/>
    </xf>
    <xf numFmtId="179" fontId="0" fillId="0" borderId="12" xfId="62" applyNumberFormat="1" applyFont="1" applyBorder="1" applyAlignment="1">
      <alignment horizontal="center" vertical="center"/>
      <protection/>
    </xf>
    <xf numFmtId="0" fontId="64" fillId="34" borderId="10" xfId="62" applyFont="1" applyFill="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17" xfId="62" applyFont="1" applyBorder="1" applyAlignment="1">
      <alignment horizontal="left" vertical="center" wrapText="1"/>
      <protection/>
    </xf>
    <xf numFmtId="0" fontId="0" fillId="0" borderId="17" xfId="62" applyFont="1" applyBorder="1" applyAlignment="1">
      <alignment vertical="center" wrapText="1"/>
      <protection/>
    </xf>
    <xf numFmtId="0" fontId="0" fillId="0" borderId="37" xfId="62" applyFont="1" applyBorder="1" applyAlignment="1">
      <alignment vertical="center" wrapText="1"/>
      <protection/>
    </xf>
    <xf numFmtId="0" fontId="64" fillId="33" borderId="14" xfId="62" applyFont="1" applyFill="1" applyBorder="1" applyAlignment="1">
      <alignment horizontal="left" vertical="center" wrapText="1"/>
      <protection/>
    </xf>
    <xf numFmtId="0" fontId="64" fillId="33" borderId="0" xfId="62" applyFont="1" applyFill="1" applyAlignment="1">
      <alignment horizontal="left" vertical="center" wrapText="1"/>
      <protection/>
    </xf>
    <xf numFmtId="176" fontId="74" fillId="0" borderId="15" xfId="62" applyNumberFormat="1" applyFont="1" applyBorder="1" applyAlignment="1">
      <alignment horizontal="left" vertical="center"/>
      <protection/>
    </xf>
    <xf numFmtId="0" fontId="0" fillId="0" borderId="29" xfId="62" applyFont="1" applyBorder="1">
      <alignment/>
      <protection/>
    </xf>
    <xf numFmtId="0" fontId="0" fillId="0" borderId="38" xfId="62" applyFont="1" applyBorder="1">
      <alignment/>
      <protection/>
    </xf>
    <xf numFmtId="3" fontId="0" fillId="0" borderId="10" xfId="62" applyNumberFormat="1" applyFont="1" applyBorder="1" applyAlignment="1">
      <alignment horizontal="right" vertical="center" wrapText="1"/>
      <protection/>
    </xf>
    <xf numFmtId="3" fontId="0" fillId="0" borderId="11" xfId="62" applyNumberFormat="1" applyFont="1" applyBorder="1" applyAlignment="1">
      <alignment horizontal="right" vertical="center" wrapText="1"/>
      <protection/>
    </xf>
    <xf numFmtId="0" fontId="81" fillId="0" borderId="15" xfId="62" applyFont="1" applyBorder="1" applyAlignment="1">
      <alignment horizontal="left" vertical="center" wrapText="1"/>
      <protection/>
    </xf>
    <xf numFmtId="0" fontId="81" fillId="0" borderId="29" xfId="62" applyFont="1" applyBorder="1" applyAlignment="1">
      <alignment horizontal="left" vertical="center" wrapText="1"/>
      <protection/>
    </xf>
    <xf numFmtId="0" fontId="81" fillId="0" borderId="38" xfId="62" applyFont="1" applyBorder="1" applyAlignment="1">
      <alignment horizontal="left" vertical="center" wrapText="1"/>
      <protection/>
    </xf>
    <xf numFmtId="0" fontId="0" fillId="0" borderId="10" xfId="62" applyFont="1" applyBorder="1" applyAlignment="1">
      <alignment horizontal="center" vertical="center"/>
      <protection/>
    </xf>
    <xf numFmtId="0" fontId="64" fillId="34" borderId="19" xfId="62" applyFont="1" applyFill="1" applyBorder="1" applyAlignment="1">
      <alignment horizontal="left" vertical="center" wrapText="1"/>
      <protection/>
    </xf>
    <xf numFmtId="0" fontId="64" fillId="34" borderId="17" xfId="62" applyFont="1" applyFill="1" applyBorder="1" applyAlignment="1">
      <alignment horizontal="left" vertical="center" wrapText="1"/>
      <protection/>
    </xf>
    <xf numFmtId="0" fontId="64" fillId="34" borderId="37" xfId="62" applyFont="1" applyFill="1" applyBorder="1" applyAlignment="1">
      <alignment horizontal="left" vertical="center" wrapText="1"/>
      <protection/>
    </xf>
    <xf numFmtId="0" fontId="81" fillId="0" borderId="11" xfId="62" applyFont="1" applyBorder="1" applyAlignment="1">
      <alignment horizontal="left" vertical="center" wrapText="1"/>
      <protection/>
    </xf>
    <xf numFmtId="0" fontId="81" fillId="0" borderId="12" xfId="62" applyFont="1" applyBorder="1" applyAlignment="1">
      <alignment horizontal="left" vertical="center" wrapText="1"/>
      <protection/>
    </xf>
    <xf numFmtId="0" fontId="81" fillId="0" borderId="12" xfId="62" applyFont="1" applyBorder="1" applyAlignment="1">
      <alignment vertical="center" wrapText="1"/>
      <protection/>
    </xf>
    <xf numFmtId="0" fontId="81" fillId="0" borderId="13" xfId="62" applyFont="1" applyBorder="1" applyAlignment="1">
      <alignment vertical="center" wrapText="1"/>
      <protection/>
    </xf>
    <xf numFmtId="176" fontId="0" fillId="0" borderId="12" xfId="62" applyNumberFormat="1" applyFont="1" applyBorder="1" applyAlignment="1">
      <alignment horizontal="center" vertical="center"/>
      <protection/>
    </xf>
    <xf numFmtId="0" fontId="0" fillId="0" borderId="13" xfId="62" applyFont="1" applyBorder="1" applyAlignment="1">
      <alignment horizontal="center" vertical="center"/>
      <protection/>
    </xf>
    <xf numFmtId="0" fontId="64" fillId="34" borderId="14" xfId="62" applyFont="1" applyFill="1" applyBorder="1" applyAlignment="1">
      <alignment horizontal="left" vertical="center" wrapText="1"/>
      <protection/>
    </xf>
    <xf numFmtId="0" fontId="64" fillId="34" borderId="0" xfId="62" applyFont="1" applyFill="1" applyAlignment="1">
      <alignment horizontal="left" vertical="center" wrapText="1"/>
      <protection/>
    </xf>
    <xf numFmtId="0" fontId="64" fillId="34" borderId="36" xfId="62" applyFont="1" applyFill="1" applyBorder="1" applyAlignment="1">
      <alignment horizontal="left" vertical="center" wrapText="1"/>
      <protection/>
    </xf>
    <xf numFmtId="0" fontId="64" fillId="0" borderId="15" xfId="62" applyFont="1" applyBorder="1" applyAlignment="1">
      <alignment horizontal="left" vertical="center" wrapText="1"/>
      <protection/>
    </xf>
    <xf numFmtId="0" fontId="64" fillId="0" borderId="29" xfId="62" applyFont="1" applyBorder="1" applyAlignment="1">
      <alignment horizontal="left" vertical="center" wrapText="1"/>
      <protection/>
    </xf>
    <xf numFmtId="0" fontId="64" fillId="0" borderId="38" xfId="62" applyFont="1" applyBorder="1" applyAlignment="1">
      <alignment horizontal="left" vertical="center" wrapText="1"/>
      <protection/>
    </xf>
    <xf numFmtId="0" fontId="0" fillId="0" borderId="19" xfId="62" applyFont="1" applyBorder="1" applyAlignment="1">
      <alignment horizontal="center" vertical="center"/>
      <protection/>
    </xf>
    <xf numFmtId="0" fontId="0" fillId="0" borderId="17" xfId="62" applyFont="1" applyBorder="1" applyAlignment="1">
      <alignment horizontal="center" vertical="center"/>
      <protection/>
    </xf>
    <xf numFmtId="0" fontId="0" fillId="0" borderId="37"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38" xfId="62" applyFont="1" applyBorder="1" applyAlignment="1">
      <alignment horizontal="center" vertical="center"/>
      <protection/>
    </xf>
    <xf numFmtId="0" fontId="0" fillId="0" borderId="10" xfId="62" applyFont="1" applyBorder="1" applyAlignment="1">
      <alignment vertical="center"/>
      <protection/>
    </xf>
    <xf numFmtId="0" fontId="14" fillId="0" borderId="19" xfId="62" applyFont="1" applyBorder="1" applyAlignment="1">
      <alignment vertical="center" wrapText="1"/>
      <protection/>
    </xf>
    <xf numFmtId="0" fontId="86" fillId="0" borderId="17" xfId="62" applyFont="1" applyBorder="1" applyAlignment="1">
      <alignment vertical="center" wrapText="1"/>
      <protection/>
    </xf>
    <xf numFmtId="0" fontId="86" fillId="0" borderId="37" xfId="62" applyFont="1" applyBorder="1" applyAlignment="1">
      <alignment vertical="center" wrapText="1"/>
      <protection/>
    </xf>
    <xf numFmtId="0" fontId="86" fillId="0" borderId="14" xfId="62" applyFont="1" applyBorder="1" applyAlignment="1">
      <alignment vertical="center" wrapText="1"/>
      <protection/>
    </xf>
    <xf numFmtId="0" fontId="86" fillId="0" borderId="0" xfId="62" applyFont="1" applyAlignment="1">
      <alignment vertical="center" wrapText="1"/>
      <protection/>
    </xf>
    <xf numFmtId="0" fontId="86" fillId="0" borderId="36" xfId="62" applyFont="1" applyBorder="1" applyAlignment="1">
      <alignment vertical="center" wrapText="1"/>
      <protection/>
    </xf>
    <xf numFmtId="0" fontId="86" fillId="0" borderId="15" xfId="62" applyFont="1" applyBorder="1" applyAlignment="1">
      <alignment vertical="center" wrapText="1"/>
      <protection/>
    </xf>
    <xf numFmtId="0" fontId="86" fillId="0" borderId="29" xfId="62" applyFont="1" applyBorder="1" applyAlignment="1">
      <alignment vertical="center" wrapText="1"/>
      <protection/>
    </xf>
    <xf numFmtId="0" fontId="86" fillId="0" borderId="38" xfId="62" applyFont="1" applyBorder="1" applyAlignment="1">
      <alignment vertical="center" wrapText="1"/>
      <protection/>
    </xf>
    <xf numFmtId="178" fontId="0" fillId="0" borderId="11" xfId="62" applyNumberFormat="1" applyFont="1" applyBorder="1" applyAlignment="1">
      <alignment horizontal="center" vertical="center"/>
      <protection/>
    </xf>
    <xf numFmtId="178" fontId="0" fillId="0" borderId="12" xfId="62" applyNumberFormat="1" applyFont="1" applyBorder="1" applyAlignment="1">
      <alignment horizontal="center" vertical="center"/>
      <protection/>
    </xf>
    <xf numFmtId="4" fontId="0" fillId="0" borderId="11" xfId="62" applyNumberFormat="1" applyFont="1" applyBorder="1" applyAlignment="1">
      <alignment horizontal="left" vertical="center" wrapText="1"/>
      <protection/>
    </xf>
    <xf numFmtId="0" fontId="0" fillId="0" borderId="12" xfId="62" applyFont="1" applyBorder="1" applyAlignment="1">
      <alignment horizontal="left" vertical="center" wrapText="1"/>
      <protection/>
    </xf>
    <xf numFmtId="0" fontId="0" fillId="0" borderId="12" xfId="62" applyFont="1" applyBorder="1" applyAlignment="1">
      <alignment vertical="center" wrapText="1"/>
      <protection/>
    </xf>
    <xf numFmtId="0" fontId="0" fillId="0" borderId="13" xfId="62" applyFont="1" applyBorder="1" applyAlignment="1">
      <alignment vertical="center" wrapText="1"/>
      <protection/>
    </xf>
    <xf numFmtId="0" fontId="87" fillId="0" borderId="0" xfId="62" applyFont="1" applyAlignment="1">
      <alignment horizontal="center" vertical="center" wrapText="1"/>
      <protection/>
    </xf>
    <xf numFmtId="0" fontId="88" fillId="0" borderId="0" xfId="62" applyFont="1" applyAlignment="1">
      <alignment vertical="center" wrapText="1"/>
      <protection/>
    </xf>
    <xf numFmtId="0" fontId="89" fillId="0" borderId="29" xfId="62" applyFont="1" applyBorder="1" applyAlignment="1">
      <alignment horizontal="right" vertical="center" wrapText="1"/>
      <protection/>
    </xf>
    <xf numFmtId="0" fontId="64" fillId="34" borderId="10" xfId="62" applyFont="1" applyFill="1" applyBorder="1" applyAlignment="1">
      <alignment horizontal="left" vertical="center"/>
      <protection/>
    </xf>
    <xf numFmtId="0" fontId="90" fillId="0" borderId="11" xfId="43" applyFont="1" applyFill="1" applyBorder="1" applyAlignment="1" applyProtection="1">
      <alignment horizontal="left" vertical="center" wrapText="1"/>
      <protection/>
    </xf>
    <xf numFmtId="0" fontId="90" fillId="0" borderId="12" xfId="43" applyFont="1" applyFill="1" applyBorder="1" applyAlignment="1" applyProtection="1">
      <alignment horizontal="left" vertical="center" wrapText="1"/>
      <protection/>
    </xf>
    <xf numFmtId="0" fontId="90" fillId="0" borderId="13" xfId="43" applyFont="1" applyFill="1" applyBorder="1" applyAlignment="1" applyProtection="1">
      <alignment horizontal="left" vertical="center" wrapText="1"/>
      <protection/>
    </xf>
    <xf numFmtId="0" fontId="91" fillId="0" borderId="0" xfId="43" applyFont="1" applyAlignment="1" applyProtection="1">
      <alignment vertical="center"/>
      <protection/>
    </xf>
    <xf numFmtId="0" fontId="91" fillId="0" borderId="12" xfId="43" applyFont="1" applyBorder="1" applyAlignment="1" applyProtection="1">
      <alignment vertical="center"/>
      <protection/>
    </xf>
    <xf numFmtId="0" fontId="91" fillId="0" borderId="13" xfId="43" applyFont="1" applyBorder="1" applyAlignment="1" applyProtection="1">
      <alignment vertical="center"/>
      <protection/>
    </xf>
    <xf numFmtId="0" fontId="64" fillId="34" borderId="10" xfId="62" applyFont="1" applyFill="1" applyBorder="1" applyAlignment="1">
      <alignment vertical="center" wrapText="1"/>
      <protection/>
    </xf>
    <xf numFmtId="0" fontId="0" fillId="0" borderId="11" xfId="62" applyFont="1" applyBorder="1" applyAlignment="1">
      <alignment vertical="center" wrapText="1"/>
      <protection/>
    </xf>
    <xf numFmtId="0" fontId="92" fillId="34" borderId="10" xfId="62" applyFont="1" applyFill="1" applyBorder="1" applyAlignment="1">
      <alignment horizontal="left" vertical="center" wrapText="1"/>
      <protection/>
    </xf>
    <xf numFmtId="49" fontId="81" fillId="0" borderId="11" xfId="62" applyNumberFormat="1" applyFont="1" applyBorder="1" applyAlignment="1">
      <alignment horizontal="left" vertical="center" wrapText="1"/>
      <protection/>
    </xf>
    <xf numFmtId="49" fontId="81" fillId="0" borderId="12" xfId="62" applyNumberFormat="1" applyFont="1" applyBorder="1" applyAlignment="1">
      <alignment horizontal="left" vertical="center" wrapText="1"/>
      <protection/>
    </xf>
    <xf numFmtId="0" fontId="0" fillId="0" borderId="11" xfId="62" applyFont="1" applyBorder="1" applyAlignment="1">
      <alignment horizontal="left" vertical="center" wrapText="1"/>
      <protection/>
    </xf>
    <xf numFmtId="0" fontId="77" fillId="0" borderId="17" xfId="62" applyFont="1" applyBorder="1" applyAlignment="1">
      <alignment vertical="center" wrapText="1"/>
      <protection/>
    </xf>
    <xf numFmtId="0" fontId="70" fillId="0" borderId="29" xfId="62" applyFont="1" applyBorder="1" applyAlignment="1">
      <alignment horizontal="left" vertical="center"/>
      <protection/>
    </xf>
    <xf numFmtId="0" fontId="77" fillId="0" borderId="29" xfId="62" applyFont="1" applyBorder="1" applyAlignment="1">
      <alignment vertical="center"/>
      <protection/>
    </xf>
    <xf numFmtId="0" fontId="81" fillId="0" borderId="14" xfId="62" applyFont="1" applyBorder="1" applyAlignment="1">
      <alignment horizontal="left" vertical="center" wrapText="1"/>
      <protection/>
    </xf>
    <xf numFmtId="0" fontId="81" fillId="0" borderId="0" xfId="62" applyFont="1" applyAlignment="1">
      <alignment horizontal="left" vertical="center" wrapText="1"/>
      <protection/>
    </xf>
    <xf numFmtId="0" fontId="81" fillId="0" borderId="36" xfId="62" applyFont="1" applyBorder="1" applyAlignment="1">
      <alignment horizontal="left" vertical="center" wrapText="1"/>
      <protection/>
    </xf>
    <xf numFmtId="0" fontId="84" fillId="0" borderId="11" xfId="62" applyFont="1" applyBorder="1" applyAlignment="1">
      <alignment vertical="top" wrapText="1"/>
      <protection/>
    </xf>
    <xf numFmtId="0" fontId="84" fillId="0" borderId="12" xfId="62" applyFont="1" applyBorder="1" applyAlignment="1">
      <alignment vertical="top" wrapText="1"/>
      <protection/>
    </xf>
    <xf numFmtId="0" fontId="84" fillId="0" borderId="13" xfId="62" applyFont="1" applyBorder="1" applyAlignment="1">
      <alignment vertical="top" wrapText="1"/>
      <protection/>
    </xf>
    <xf numFmtId="0" fontId="82" fillId="0" borderId="10" xfId="62" applyFont="1" applyBorder="1" applyAlignment="1">
      <alignment horizontal="center" vertical="center"/>
      <protection/>
    </xf>
    <xf numFmtId="0" fontId="82" fillId="0" borderId="11" xfId="62" applyFont="1" applyBorder="1" applyAlignment="1">
      <alignment horizontal="center" vertical="center"/>
      <protection/>
    </xf>
    <xf numFmtId="0" fontId="70" fillId="0" borderId="29" xfId="62" applyFont="1" applyBorder="1" applyAlignment="1">
      <alignment horizontal="left"/>
      <protection/>
    </xf>
    <xf numFmtId="0" fontId="77" fillId="0" borderId="29" xfId="62" applyFont="1" applyBorder="1" applyAlignment="1">
      <alignment/>
      <protection/>
    </xf>
    <xf numFmtId="0" fontId="64" fillId="0" borderId="0" xfId="0" applyFont="1" applyBorder="1" applyAlignment="1">
      <alignment horizontal="left"/>
    </xf>
    <xf numFmtId="0" fontId="71" fillId="0" borderId="29" xfId="0" applyFont="1" applyBorder="1" applyAlignment="1">
      <alignment horizontal="left"/>
    </xf>
    <xf numFmtId="0" fontId="64" fillId="0" borderId="29" xfId="0" applyFont="1" applyBorder="1" applyAlignment="1">
      <alignment horizontal="left"/>
    </xf>
    <xf numFmtId="176" fontId="64" fillId="34" borderId="11" xfId="0" applyNumberFormat="1" applyFont="1" applyFill="1" applyBorder="1" applyAlignment="1">
      <alignment vertical="center"/>
    </xf>
    <xf numFmtId="176" fontId="64" fillId="34" borderId="13" xfId="0" applyNumberFormat="1" applyFont="1" applyFill="1" applyBorder="1" applyAlignment="1">
      <alignment vertical="center"/>
    </xf>
    <xf numFmtId="176" fontId="64" fillId="34" borderId="16" xfId="0" applyNumberFormat="1" applyFont="1" applyFill="1" applyBorder="1" applyAlignment="1">
      <alignment horizontal="left" vertical="center" shrinkToFit="1"/>
    </xf>
    <xf numFmtId="176" fontId="64" fillId="34" borderId="10" xfId="0" applyNumberFormat="1" applyFont="1" applyFill="1" applyBorder="1" applyAlignment="1">
      <alignment horizontal="left" vertical="center" shrinkToFit="1"/>
    </xf>
    <xf numFmtId="176" fontId="64" fillId="34" borderId="19" xfId="0" applyNumberFormat="1" applyFont="1" applyFill="1" applyBorder="1" applyAlignment="1">
      <alignment horizontal="center" vertical="center" textRotation="255" shrinkToFit="1"/>
    </xf>
    <xf numFmtId="176" fontId="64" fillId="34" borderId="14" xfId="0" applyNumberFormat="1" applyFont="1" applyFill="1" applyBorder="1" applyAlignment="1">
      <alignment horizontal="center" vertical="center" textRotation="255" shrinkToFit="1"/>
    </xf>
    <xf numFmtId="176" fontId="64" fillId="34" borderId="15" xfId="0" applyNumberFormat="1" applyFont="1" applyFill="1" applyBorder="1" applyAlignment="1">
      <alignment horizontal="center" vertical="center" textRotation="255" shrinkToFit="1"/>
    </xf>
    <xf numFmtId="176" fontId="64" fillId="34" borderId="18" xfId="0" applyNumberFormat="1" applyFont="1" applyFill="1" applyBorder="1" applyAlignment="1">
      <alignment horizontal="center" vertical="center" textRotation="255" shrinkToFit="1"/>
    </xf>
    <xf numFmtId="176" fontId="64" fillId="34" borderId="20" xfId="0" applyNumberFormat="1" applyFont="1" applyFill="1" applyBorder="1" applyAlignment="1">
      <alignment horizontal="center" vertical="center" textRotation="255" shrinkToFit="1"/>
    </xf>
    <xf numFmtId="176" fontId="64" fillId="34" borderId="10" xfId="0" applyNumberFormat="1" applyFont="1" applyFill="1" applyBorder="1" applyAlignment="1">
      <alignment horizontal="left" vertical="center" wrapText="1" shrinkToFit="1"/>
    </xf>
    <xf numFmtId="176" fontId="64" fillId="34" borderId="18" xfId="0" applyNumberFormat="1" applyFont="1" applyFill="1" applyBorder="1" applyAlignment="1">
      <alignment horizontal="left" vertical="center" shrinkToFit="1"/>
    </xf>
    <xf numFmtId="0" fontId="64" fillId="33" borderId="19" xfId="0" applyFont="1" applyFill="1" applyBorder="1" applyAlignment="1">
      <alignment horizontal="left" vertical="center" shrinkToFit="1"/>
    </xf>
    <xf numFmtId="0" fontId="64" fillId="33" borderId="17" xfId="0" applyFont="1" applyFill="1" applyBorder="1" applyAlignment="1">
      <alignment horizontal="left" vertical="center" shrinkToFit="1"/>
    </xf>
    <xf numFmtId="0" fontId="64" fillId="33" borderId="37" xfId="0" applyFont="1" applyFill="1" applyBorder="1" applyAlignment="1">
      <alignment horizontal="left" vertical="center" shrinkToFit="1"/>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64" fillId="33" borderId="11" xfId="0" applyFont="1" applyFill="1" applyBorder="1" applyAlignment="1">
      <alignment horizontal="left"/>
    </xf>
    <xf numFmtId="0" fontId="64" fillId="33" borderId="12" xfId="0" applyFont="1" applyFill="1" applyBorder="1" applyAlignment="1">
      <alignment horizontal="left"/>
    </xf>
    <xf numFmtId="0" fontId="64" fillId="33" borderId="13" xfId="0" applyFont="1" applyFill="1" applyBorder="1" applyAlignment="1">
      <alignment horizontal="left"/>
    </xf>
    <xf numFmtId="0" fontId="64" fillId="33" borderId="11" xfId="0" applyFont="1" applyFill="1" applyBorder="1" applyAlignment="1">
      <alignment horizontal="left" wrapText="1"/>
    </xf>
    <xf numFmtId="0" fontId="64" fillId="33" borderId="12" xfId="0" applyFont="1" applyFill="1" applyBorder="1" applyAlignment="1">
      <alignment horizontal="left" wrapText="1"/>
    </xf>
    <xf numFmtId="0" fontId="64" fillId="33" borderId="13" xfId="0" applyFont="1" applyFill="1" applyBorder="1" applyAlignment="1">
      <alignment horizontal="left" wrapText="1"/>
    </xf>
    <xf numFmtId="176" fontId="64" fillId="34" borderId="18" xfId="51" applyNumberFormat="1" applyFont="1" applyFill="1" applyBorder="1" applyAlignment="1">
      <alignment horizontal="center" vertical="center" textRotation="255"/>
    </xf>
    <xf numFmtId="176" fontId="64" fillId="34" borderId="20" xfId="51" applyNumberFormat="1" applyFont="1" applyFill="1" applyBorder="1" applyAlignment="1">
      <alignment horizontal="center" vertical="center" textRotation="255"/>
    </xf>
    <xf numFmtId="176" fontId="64" fillId="34" borderId="15" xfId="51" applyNumberFormat="1" applyFont="1" applyFill="1" applyBorder="1" applyAlignment="1">
      <alignment horizontal="center" vertical="center" textRotation="255"/>
    </xf>
    <xf numFmtId="176" fontId="64" fillId="34" borderId="10" xfId="0" applyNumberFormat="1" applyFont="1" applyFill="1" applyBorder="1" applyAlignment="1">
      <alignment horizontal="center" vertical="center" textRotation="255" wrapText="1"/>
    </xf>
    <xf numFmtId="176" fontId="64" fillId="34" borderId="18" xfId="0" applyNumberFormat="1" applyFont="1" applyFill="1" applyBorder="1" applyAlignment="1">
      <alignment horizontal="center" vertical="center" textRotation="255" wrapText="1"/>
    </xf>
    <xf numFmtId="176" fontId="64" fillId="33" borderId="39" xfId="0" applyNumberFormat="1" applyFont="1" applyFill="1" applyBorder="1" applyAlignment="1">
      <alignment horizontal="left" vertical="center" shrinkToFit="1"/>
    </xf>
    <xf numFmtId="176" fontId="64" fillId="33" borderId="22" xfId="0" applyNumberFormat="1" applyFont="1" applyFill="1" applyBorder="1" applyAlignment="1">
      <alignment horizontal="left" vertical="center" shrinkToFit="1"/>
    </xf>
    <xf numFmtId="176" fontId="64" fillId="34" borderId="40" xfId="0" applyNumberFormat="1" applyFont="1" applyFill="1" applyBorder="1" applyAlignment="1">
      <alignment horizontal="left" vertical="center" shrinkToFit="1"/>
    </xf>
    <xf numFmtId="176" fontId="64" fillId="34" borderId="21" xfId="0" applyNumberFormat="1" applyFont="1" applyFill="1" applyBorder="1" applyAlignment="1">
      <alignment horizontal="left" vertical="center" shrinkToFit="1"/>
    </xf>
    <xf numFmtId="176" fontId="64" fillId="34" borderId="11" xfId="0" applyNumberFormat="1" applyFont="1" applyFill="1" applyBorder="1" applyAlignment="1">
      <alignment horizontal="left" vertical="center"/>
    </xf>
    <xf numFmtId="176" fontId="64" fillId="34" borderId="12" xfId="0" applyNumberFormat="1" applyFont="1" applyFill="1" applyBorder="1" applyAlignment="1">
      <alignment horizontal="left" vertical="center"/>
    </xf>
    <xf numFmtId="176" fontId="64" fillId="34" borderId="13" xfId="0" applyNumberFormat="1" applyFont="1" applyFill="1" applyBorder="1" applyAlignment="1">
      <alignment horizontal="left" vertical="center"/>
    </xf>
    <xf numFmtId="0" fontId="64" fillId="33" borderId="11" xfId="0" applyFont="1" applyFill="1" applyBorder="1" applyAlignment="1">
      <alignment horizontal="left" vertical="center"/>
    </xf>
    <xf numFmtId="0" fontId="64" fillId="33" borderId="12" xfId="0" applyFont="1" applyFill="1" applyBorder="1" applyAlignment="1">
      <alignment horizontal="left" vertical="center"/>
    </xf>
    <xf numFmtId="0" fontId="64" fillId="33" borderId="13" xfId="0" applyFont="1" applyFill="1" applyBorder="1" applyAlignment="1">
      <alignment horizontal="left" vertical="center"/>
    </xf>
    <xf numFmtId="0" fontId="64" fillId="33" borderId="11" xfId="0" applyFont="1" applyFill="1" applyBorder="1" applyAlignment="1">
      <alignment horizontal="left" vertical="center" shrinkToFit="1"/>
    </xf>
    <xf numFmtId="0" fontId="64" fillId="33" borderId="12" xfId="0" applyFont="1" applyFill="1" applyBorder="1" applyAlignment="1">
      <alignment horizontal="left" vertical="center" shrinkToFit="1"/>
    </xf>
    <xf numFmtId="0" fontId="64" fillId="33" borderId="13" xfId="0" applyFont="1" applyFill="1" applyBorder="1" applyAlignment="1">
      <alignment horizontal="left" vertical="center" shrinkToFit="1"/>
    </xf>
    <xf numFmtId="176" fontId="64" fillId="34" borderId="11" xfId="0" applyNumberFormat="1" applyFont="1" applyFill="1" applyBorder="1" applyAlignment="1">
      <alignment vertical="center" shrinkToFit="1"/>
    </xf>
    <xf numFmtId="176" fontId="64" fillId="34" borderId="12" xfId="0" applyNumberFormat="1" applyFont="1" applyFill="1" applyBorder="1" applyAlignment="1">
      <alignment vertical="center" shrinkToFit="1"/>
    </xf>
    <xf numFmtId="176" fontId="64" fillId="34" borderId="13" xfId="0" applyNumberFormat="1" applyFont="1" applyFill="1" applyBorder="1" applyAlignment="1">
      <alignment vertical="center" shrinkToFit="1"/>
    </xf>
    <xf numFmtId="176" fontId="64" fillId="34" borderId="19" xfId="0" applyNumberFormat="1" applyFont="1" applyFill="1" applyBorder="1" applyAlignment="1">
      <alignment vertical="center" shrinkToFit="1"/>
    </xf>
    <xf numFmtId="176" fontId="64" fillId="34" borderId="17" xfId="0" applyNumberFormat="1" applyFont="1" applyFill="1" applyBorder="1" applyAlignment="1">
      <alignment vertical="center" shrinkToFit="1"/>
    </xf>
    <xf numFmtId="176" fontId="64" fillId="34" borderId="37" xfId="0" applyNumberFormat="1" applyFont="1" applyFill="1" applyBorder="1" applyAlignment="1">
      <alignment vertical="center" shrinkToFit="1"/>
    </xf>
    <xf numFmtId="176" fontId="64" fillId="33" borderId="40" xfId="0" applyNumberFormat="1" applyFont="1" applyFill="1" applyBorder="1" applyAlignment="1">
      <alignment vertical="center" shrinkToFit="1"/>
    </xf>
    <xf numFmtId="176" fontId="64" fillId="33" borderId="21" xfId="0" applyNumberFormat="1" applyFont="1" applyFill="1" applyBorder="1" applyAlignment="1">
      <alignment vertical="center" shrinkToFit="1"/>
    </xf>
    <xf numFmtId="0" fontId="64" fillId="33" borderId="18"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93" fillId="33" borderId="11" xfId="0" applyFont="1" applyFill="1" applyBorder="1" applyAlignment="1">
      <alignment vertical="center" shrinkToFit="1"/>
    </xf>
    <xf numFmtId="0" fontId="93" fillId="33" borderId="13" xfId="0" applyFont="1" applyFill="1" applyBorder="1" applyAlignment="1">
      <alignment vertical="center" shrinkToFit="1"/>
    </xf>
    <xf numFmtId="0" fontId="93" fillId="33" borderId="19" xfId="0" applyFont="1" applyFill="1" applyBorder="1" applyAlignment="1">
      <alignment vertical="center" shrinkToFit="1"/>
    </xf>
    <xf numFmtId="0" fontId="93" fillId="33" borderId="37" xfId="0" applyFont="1" applyFill="1" applyBorder="1" applyAlignment="1">
      <alignment vertical="center" shrinkToFit="1"/>
    </xf>
    <xf numFmtId="0" fontId="64" fillId="33" borderId="40" xfId="0" applyFont="1" applyFill="1" applyBorder="1" applyAlignment="1">
      <alignment horizontal="center" vertical="center" shrinkToFit="1"/>
    </xf>
    <xf numFmtId="0" fontId="64" fillId="33" borderId="21" xfId="0" applyFont="1" applyFill="1" applyBorder="1" applyAlignment="1">
      <alignment horizontal="center" vertical="center" shrinkToFit="1"/>
    </xf>
    <xf numFmtId="0" fontId="64" fillId="33" borderId="14" xfId="0" applyFont="1" applyFill="1" applyBorder="1" applyAlignment="1">
      <alignment horizontal="left" vertical="center" shrinkToFit="1"/>
    </xf>
    <xf numFmtId="0" fontId="64" fillId="33" borderId="0" xfId="0" applyFont="1" applyFill="1" applyBorder="1" applyAlignment="1">
      <alignment horizontal="left" vertical="center" shrinkToFit="1"/>
    </xf>
    <xf numFmtId="0" fontId="64" fillId="33" borderId="36" xfId="0" applyFont="1" applyFill="1" applyBorder="1" applyAlignment="1">
      <alignment horizontal="left" vertical="center" shrinkToFit="1"/>
    </xf>
    <xf numFmtId="0" fontId="64" fillId="33" borderId="40" xfId="0" applyFont="1" applyFill="1" applyBorder="1" applyAlignment="1">
      <alignment vertical="center" shrinkToFit="1"/>
    </xf>
    <xf numFmtId="0" fontId="64" fillId="33" borderId="21" xfId="0" applyFont="1" applyFill="1" applyBorder="1" applyAlignment="1">
      <alignment vertical="center" shrinkToFit="1"/>
    </xf>
    <xf numFmtId="0" fontId="64" fillId="33" borderId="14" xfId="0" applyFont="1" applyFill="1" applyBorder="1" applyAlignment="1">
      <alignment horizontal="center" vertical="center" wrapText="1"/>
    </xf>
    <xf numFmtId="0" fontId="64" fillId="34" borderId="11" xfId="0" applyFont="1" applyFill="1" applyBorder="1" applyAlignment="1">
      <alignment horizontal="left" vertical="center"/>
    </xf>
    <xf numFmtId="0" fontId="64" fillId="34" borderId="12" xfId="0" applyFont="1" applyFill="1" applyBorder="1" applyAlignment="1">
      <alignment horizontal="left" vertical="center"/>
    </xf>
    <xf numFmtId="0" fontId="64" fillId="34" borderId="13" xfId="0" applyFont="1" applyFill="1" applyBorder="1" applyAlignment="1">
      <alignment horizontal="left" vertical="center"/>
    </xf>
    <xf numFmtId="176" fontId="64" fillId="34" borderId="20" xfId="0" applyNumberFormat="1" applyFont="1" applyFill="1" applyBorder="1" applyAlignment="1">
      <alignment horizontal="center" vertical="center" textRotation="255" wrapText="1"/>
    </xf>
    <xf numFmtId="176" fontId="64" fillId="34" borderId="15" xfId="0" applyNumberFormat="1" applyFont="1" applyFill="1" applyBorder="1" applyAlignment="1">
      <alignment horizontal="center" vertical="center" textRotation="255" wrapText="1"/>
    </xf>
    <xf numFmtId="176" fontId="64" fillId="33" borderId="19" xfId="0" applyNumberFormat="1" applyFont="1" applyFill="1" applyBorder="1" applyAlignment="1">
      <alignment horizontal="left" vertical="center"/>
    </xf>
    <xf numFmtId="176" fontId="64" fillId="33" borderId="17" xfId="0" applyNumberFormat="1" applyFont="1" applyFill="1" applyBorder="1" applyAlignment="1">
      <alignment horizontal="left" vertical="center"/>
    </xf>
    <xf numFmtId="176" fontId="64" fillId="33" borderId="37" xfId="0" applyNumberFormat="1" applyFont="1" applyFill="1" applyBorder="1" applyAlignment="1">
      <alignment horizontal="left" vertical="center"/>
    </xf>
    <xf numFmtId="176" fontId="93" fillId="33" borderId="11" xfId="0" applyNumberFormat="1" applyFont="1" applyFill="1" applyBorder="1" applyAlignment="1">
      <alignment vertical="center"/>
    </xf>
    <xf numFmtId="176" fontId="93" fillId="33" borderId="13" xfId="0" applyNumberFormat="1" applyFont="1" applyFill="1" applyBorder="1" applyAlignment="1">
      <alignment vertical="center"/>
    </xf>
    <xf numFmtId="176" fontId="93" fillId="33" borderId="11" xfId="0" applyNumberFormat="1" applyFont="1" applyFill="1" applyBorder="1" applyAlignment="1">
      <alignment vertical="center" shrinkToFit="1"/>
    </xf>
    <xf numFmtId="176" fontId="93" fillId="33" borderId="13" xfId="0" applyNumberFormat="1" applyFont="1" applyFill="1" applyBorder="1" applyAlignment="1">
      <alignment vertical="center" shrinkToFit="1"/>
    </xf>
    <xf numFmtId="176" fontId="93" fillId="33" borderId="19" xfId="0" applyNumberFormat="1" applyFont="1" applyFill="1" applyBorder="1" applyAlignment="1">
      <alignment vertical="center"/>
    </xf>
    <xf numFmtId="176" fontId="93" fillId="33" borderId="37" xfId="0" applyNumberFormat="1" applyFont="1" applyFill="1" applyBorder="1" applyAlignment="1">
      <alignment vertical="center"/>
    </xf>
    <xf numFmtId="176" fontId="93" fillId="33" borderId="11" xfId="0" applyNumberFormat="1" applyFont="1" applyFill="1" applyBorder="1" applyAlignment="1">
      <alignment horizontal="left" vertical="top"/>
    </xf>
    <xf numFmtId="176" fontId="93" fillId="33" borderId="13" xfId="0" applyNumberFormat="1" applyFont="1" applyFill="1" applyBorder="1" applyAlignment="1">
      <alignment horizontal="left" vertical="top"/>
    </xf>
    <xf numFmtId="176" fontId="64" fillId="33" borderId="41" xfId="0" applyNumberFormat="1" applyFont="1" applyFill="1" applyBorder="1" applyAlignment="1">
      <alignment horizontal="left" vertical="center"/>
    </xf>
    <xf numFmtId="176" fontId="64" fillId="33" borderId="42" xfId="0" applyNumberFormat="1" applyFont="1" applyFill="1" applyBorder="1" applyAlignment="1">
      <alignment horizontal="left" vertical="center"/>
    </xf>
    <xf numFmtId="176" fontId="64" fillId="33" borderId="23" xfId="0" applyNumberFormat="1" applyFont="1" applyFill="1" applyBorder="1" applyAlignment="1">
      <alignment horizontal="left" vertical="center"/>
    </xf>
    <xf numFmtId="176" fontId="64" fillId="34" borderId="18" xfId="0" applyNumberFormat="1" applyFont="1" applyFill="1" applyBorder="1" applyAlignment="1">
      <alignment horizontal="center" vertical="center" textRotation="255"/>
    </xf>
    <xf numFmtId="176" fontId="64" fillId="34" borderId="20" xfId="0" applyNumberFormat="1" applyFont="1" applyFill="1" applyBorder="1" applyAlignment="1">
      <alignment horizontal="center" vertical="center" textRotation="255"/>
    </xf>
    <xf numFmtId="176" fontId="64" fillId="34" borderId="14" xfId="0" applyNumberFormat="1" applyFont="1" applyFill="1" applyBorder="1" applyAlignment="1">
      <alignment horizontal="center" vertical="center" textRotation="255"/>
    </xf>
    <xf numFmtId="176" fontId="93" fillId="33" borderId="11" xfId="0" applyNumberFormat="1" applyFont="1" applyFill="1" applyBorder="1" applyAlignment="1">
      <alignment horizontal="left" vertical="center" wrapText="1"/>
    </xf>
    <xf numFmtId="176" fontId="93" fillId="33" borderId="13" xfId="0" applyNumberFormat="1" applyFont="1" applyFill="1" applyBorder="1" applyAlignment="1">
      <alignment horizontal="left" vertical="center" wrapText="1"/>
    </xf>
    <xf numFmtId="176" fontId="93" fillId="33" borderId="11" xfId="0" applyNumberFormat="1" applyFont="1" applyFill="1" applyBorder="1" applyAlignment="1">
      <alignment horizontal="left" vertical="center" shrinkToFit="1"/>
    </xf>
    <xf numFmtId="176" fontId="93" fillId="33" borderId="13" xfId="0" applyNumberFormat="1" applyFont="1" applyFill="1" applyBorder="1" applyAlignment="1">
      <alignment horizontal="left" vertical="center" shrinkToFit="1"/>
    </xf>
    <xf numFmtId="176" fontId="93" fillId="33" borderId="11" xfId="0" applyNumberFormat="1" applyFont="1" applyFill="1" applyBorder="1" applyAlignment="1">
      <alignment horizontal="left" vertical="center"/>
    </xf>
    <xf numFmtId="176" fontId="93" fillId="33" borderId="13" xfId="0" applyNumberFormat="1" applyFont="1" applyFill="1" applyBorder="1" applyAlignment="1">
      <alignment horizontal="left" vertical="center"/>
    </xf>
    <xf numFmtId="176" fontId="64" fillId="33" borderId="14" xfId="0" applyNumberFormat="1" applyFont="1" applyFill="1" applyBorder="1" applyAlignment="1">
      <alignment horizontal="left" vertical="center" wrapText="1"/>
    </xf>
    <xf numFmtId="176" fontId="64" fillId="33" borderId="0" xfId="0" applyNumberFormat="1" applyFont="1" applyFill="1" applyBorder="1" applyAlignment="1">
      <alignment horizontal="left" vertical="center" wrapText="1"/>
    </xf>
    <xf numFmtId="176" fontId="64" fillId="33" borderId="36" xfId="0" applyNumberFormat="1" applyFont="1" applyFill="1" applyBorder="1" applyAlignment="1">
      <alignment horizontal="left" vertical="center" wrapText="1"/>
    </xf>
    <xf numFmtId="176" fontId="64" fillId="33" borderId="19" xfId="0" applyNumberFormat="1" applyFont="1" applyFill="1" applyBorder="1" applyAlignment="1">
      <alignment horizontal="left" vertical="center" wrapText="1"/>
    </xf>
    <xf numFmtId="176" fontId="64" fillId="33" borderId="17" xfId="0" applyNumberFormat="1" applyFont="1" applyFill="1" applyBorder="1" applyAlignment="1">
      <alignment horizontal="left" vertical="center" wrapText="1"/>
    </xf>
    <xf numFmtId="176" fontId="64" fillId="33" borderId="37" xfId="0" applyNumberFormat="1" applyFont="1" applyFill="1" applyBorder="1" applyAlignment="1">
      <alignment horizontal="left" vertical="center" wrapText="1"/>
    </xf>
    <xf numFmtId="176" fontId="93" fillId="33" borderId="11" xfId="0" applyNumberFormat="1" applyFont="1" applyFill="1" applyBorder="1" applyAlignment="1">
      <alignment vertical="center" wrapText="1"/>
    </xf>
    <xf numFmtId="176" fontId="93" fillId="33" borderId="13" xfId="0" applyNumberFormat="1" applyFont="1" applyFill="1" applyBorder="1" applyAlignment="1">
      <alignment vertical="center" wrapText="1"/>
    </xf>
    <xf numFmtId="176" fontId="93" fillId="33" borderId="14" xfId="0" applyNumberFormat="1" applyFont="1" applyFill="1" applyBorder="1" applyAlignment="1">
      <alignment vertical="center" wrapText="1"/>
    </xf>
    <xf numFmtId="176" fontId="93" fillId="33" borderId="36" xfId="0" applyNumberFormat="1" applyFont="1" applyFill="1" applyBorder="1" applyAlignment="1">
      <alignment vertical="center" wrapText="1"/>
    </xf>
    <xf numFmtId="176" fontId="64" fillId="33" borderId="40" xfId="0" applyNumberFormat="1" applyFont="1" applyFill="1" applyBorder="1" applyAlignment="1">
      <alignment horizontal="left" vertical="center" shrinkToFit="1"/>
    </xf>
    <xf numFmtId="176" fontId="64" fillId="33" borderId="21" xfId="0" applyNumberFormat="1" applyFont="1" applyFill="1" applyBorder="1" applyAlignment="1">
      <alignment horizontal="left" vertical="center" shrinkToFit="1"/>
    </xf>
    <xf numFmtId="176" fontId="64" fillId="33" borderId="14" xfId="0" applyNumberFormat="1" applyFont="1" applyFill="1" applyBorder="1" applyAlignment="1">
      <alignment horizontal="left" vertical="center" shrinkToFit="1"/>
    </xf>
    <xf numFmtId="176" fontId="64" fillId="33" borderId="0" xfId="0" applyNumberFormat="1" applyFont="1" applyFill="1" applyBorder="1" applyAlignment="1">
      <alignment horizontal="left" vertical="center" shrinkToFit="1"/>
    </xf>
    <xf numFmtId="176" fontId="64" fillId="33" borderId="36" xfId="0" applyNumberFormat="1" applyFont="1" applyFill="1" applyBorder="1" applyAlignment="1">
      <alignment horizontal="left" vertical="center" shrinkToFit="1"/>
    </xf>
    <xf numFmtId="0" fontId="72" fillId="33" borderId="11" xfId="0" applyFont="1" applyFill="1" applyBorder="1" applyAlignment="1">
      <alignment horizontal="center" vertical="center" wrapText="1" shrinkToFit="1"/>
    </xf>
    <xf numFmtId="0" fontId="72" fillId="33" borderId="12" xfId="0" applyFont="1" applyFill="1" applyBorder="1" applyAlignment="1">
      <alignment horizontal="center" vertical="center" wrapText="1" shrinkToFit="1"/>
    </xf>
    <xf numFmtId="0" fontId="72" fillId="33" borderId="13" xfId="0" applyFont="1" applyFill="1" applyBorder="1" applyAlignment="1">
      <alignment horizontal="center" vertical="center" wrapText="1" shrinkToFit="1"/>
    </xf>
    <xf numFmtId="176" fontId="83" fillId="34" borderId="11" xfId="51" applyNumberFormat="1" applyFont="1" applyFill="1" applyBorder="1" applyAlignment="1">
      <alignment horizontal="left" vertical="center"/>
    </xf>
    <xf numFmtId="176" fontId="83" fillId="34" borderId="13" xfId="51" applyNumberFormat="1" applyFont="1" applyFill="1" applyBorder="1" applyAlignment="1">
      <alignment horizontal="left" vertical="center"/>
    </xf>
    <xf numFmtId="0" fontId="64" fillId="34" borderId="11" xfId="0" applyFont="1" applyFill="1" applyBorder="1" applyAlignment="1">
      <alignment horizontal="center" vertical="center"/>
    </xf>
    <xf numFmtId="0" fontId="64" fillId="34" borderId="12" xfId="0" applyFont="1" applyFill="1" applyBorder="1" applyAlignment="1">
      <alignment horizontal="center" vertical="center"/>
    </xf>
    <xf numFmtId="0" fontId="64" fillId="34" borderId="13" xfId="0" applyFont="1" applyFill="1" applyBorder="1" applyAlignment="1">
      <alignment horizontal="center" vertical="center"/>
    </xf>
    <xf numFmtId="176" fontId="64" fillId="34" borderId="19" xfId="0" applyNumberFormat="1" applyFont="1" applyFill="1" applyBorder="1" applyAlignment="1">
      <alignment vertical="center"/>
    </xf>
    <xf numFmtId="176" fontId="64" fillId="34" borderId="37" xfId="0" applyNumberFormat="1" applyFont="1" applyFill="1" applyBorder="1" applyAlignment="1">
      <alignment vertical="center"/>
    </xf>
    <xf numFmtId="176" fontId="64" fillId="34" borderId="40" xfId="0" applyNumberFormat="1" applyFont="1" applyFill="1" applyBorder="1" applyAlignment="1">
      <alignment horizontal="left" vertical="center"/>
    </xf>
    <xf numFmtId="176" fontId="64" fillId="34" borderId="21" xfId="0" applyNumberFormat="1" applyFont="1" applyFill="1" applyBorder="1" applyAlignment="1">
      <alignment horizontal="left" vertical="center"/>
    </xf>
    <xf numFmtId="196" fontId="6" fillId="2" borderId="11" xfId="43" applyNumberFormat="1" applyFill="1" applyBorder="1" applyAlignment="1" applyProtection="1">
      <alignment horizontal="left" vertical="center"/>
      <protection/>
    </xf>
    <xf numFmtId="196" fontId="6" fillId="2" borderId="12" xfId="43" applyNumberFormat="1" applyFill="1" applyBorder="1" applyAlignment="1" applyProtection="1">
      <alignment horizontal="left" vertical="center"/>
      <protection/>
    </xf>
    <xf numFmtId="196" fontId="6" fillId="2" borderId="13" xfId="43" applyNumberFormat="1" applyFill="1" applyBorder="1" applyAlignment="1" applyProtection="1">
      <alignment horizontal="left" vertical="center"/>
      <protection/>
    </xf>
    <xf numFmtId="176" fontId="92" fillId="34" borderId="20" xfId="51" applyNumberFormat="1" applyFont="1" applyFill="1" applyBorder="1" applyAlignment="1">
      <alignment horizontal="center" vertical="center" textRotation="255" shrinkToFit="1"/>
    </xf>
    <xf numFmtId="176" fontId="92" fillId="34" borderId="16" xfId="51" applyNumberFormat="1" applyFont="1" applyFill="1" applyBorder="1" applyAlignment="1">
      <alignment horizontal="center" vertical="center" textRotation="255" shrinkToFit="1"/>
    </xf>
    <xf numFmtId="176" fontId="64" fillId="34" borderId="11" xfId="51" applyNumberFormat="1" applyFont="1" applyFill="1" applyBorder="1" applyAlignment="1">
      <alignment vertical="center"/>
    </xf>
    <xf numFmtId="176" fontId="64" fillId="34" borderId="13" xfId="51" applyNumberFormat="1" applyFont="1" applyFill="1" applyBorder="1" applyAlignment="1">
      <alignment vertical="center"/>
    </xf>
    <xf numFmtId="176" fontId="83" fillId="34" borderId="11" xfId="0" applyNumberFormat="1" applyFont="1" applyFill="1" applyBorder="1" applyAlignment="1">
      <alignment vertical="center" shrinkToFit="1"/>
    </xf>
    <xf numFmtId="176" fontId="83" fillId="34" borderId="13" xfId="0" applyNumberFormat="1" applyFont="1" applyFill="1" applyBorder="1" applyAlignment="1">
      <alignment vertical="center" shrinkToFit="1"/>
    </xf>
    <xf numFmtId="176" fontId="64" fillId="34" borderId="19" xfId="51" applyNumberFormat="1" applyFont="1" applyFill="1" applyBorder="1" applyAlignment="1">
      <alignment vertical="center"/>
    </xf>
    <xf numFmtId="176" fontId="64" fillId="34" borderId="37" xfId="51" applyNumberFormat="1" applyFont="1" applyFill="1" applyBorder="1" applyAlignment="1">
      <alignment vertical="center"/>
    </xf>
    <xf numFmtId="176" fontId="64" fillId="34" borderId="20" xfId="51" applyNumberFormat="1" applyFont="1" applyFill="1" applyBorder="1" applyAlignment="1">
      <alignment horizontal="center" vertical="center" textRotation="255" wrapText="1"/>
    </xf>
    <xf numFmtId="176" fontId="64" fillId="34" borderId="16" xfId="51" applyNumberFormat="1" applyFont="1" applyFill="1" applyBorder="1" applyAlignment="1">
      <alignment horizontal="center" vertical="center" textRotation="255" wrapText="1"/>
    </xf>
    <xf numFmtId="176" fontId="64" fillId="33" borderId="40" xfId="51" applyNumberFormat="1" applyFont="1" applyFill="1" applyBorder="1" applyAlignment="1">
      <alignment horizontal="left" vertical="center" wrapText="1"/>
    </xf>
    <xf numFmtId="176" fontId="64" fillId="33" borderId="21" xfId="51"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12</xdr:col>
      <xdr:colOff>95250</xdr:colOff>
      <xdr:row>1</xdr:row>
      <xdr:rowOff>9525</xdr:rowOff>
    </xdr:to>
    <xdr:sp>
      <xdr:nvSpPr>
        <xdr:cNvPr id="1" name="テキスト ボックス 1"/>
        <xdr:cNvSpPr txBox="1">
          <a:spLocks noChangeArrowheads="1"/>
        </xdr:cNvSpPr>
      </xdr:nvSpPr>
      <xdr:spPr>
        <a:xfrm>
          <a:off x="28575" y="38100"/>
          <a:ext cx="2333625"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1561.html" TargetMode="External" /><Relationship Id="rId2" Type="http://schemas.openxmlformats.org/officeDocument/2006/relationships/hyperlink" Target="http://www.pref.osaka.lg.jp/houbun/reiki/reiki_honbun/k201RG00001567.html" TargetMode="External" /><Relationship Id="rId3" Type="http://schemas.openxmlformats.org/officeDocument/2006/relationships/hyperlink" Target="http://www.enokojima-art.jp/" TargetMode="External" /><Relationship Id="rId4" Type="http://schemas.openxmlformats.org/officeDocument/2006/relationships/hyperlink" Target="http://www.pref.osaka.lg.jp/bunka/" TargetMode="External" /><Relationship Id="rId5" Type="http://schemas.openxmlformats.org/officeDocument/2006/relationships/hyperlink" Target="https://www.pref.osaka.lg.jp/houbun/reiki/reiki_honbun/k201RG00002166.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06542/R02_z07-10syougaisyajiritucenter.xlsx?web=1" TargetMode="External" /><Relationship Id="rId2" Type="http://schemas.openxmlformats.org/officeDocument/2006/relationships/hyperlink" Target="https://www.pref.osaka.lg.jp/attach/17834/00458257/R04_z05-21enokojima.xlsx"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N44"/>
  <sheetViews>
    <sheetView view="pageBreakPreview" zoomScaleSheetLayoutView="100" zoomScalePageLayoutView="0" workbookViewId="0" topLeftCell="A42">
      <selection activeCell="K37" sqref="K37:N37"/>
    </sheetView>
  </sheetViews>
  <sheetFormatPr defaultColWidth="2.421875" defaultRowHeight="15"/>
  <cols>
    <col min="1" max="1" width="3.140625" style="91" customWidth="1"/>
    <col min="2" max="4" width="2.421875" style="91" customWidth="1"/>
    <col min="5" max="5" width="3.140625" style="91" customWidth="1"/>
    <col min="6" max="8" width="2.421875" style="91" customWidth="1"/>
    <col min="9" max="9" width="5.140625" style="91" customWidth="1"/>
    <col min="10" max="10" width="2.421875" style="91" customWidth="1"/>
    <col min="11" max="11" width="3.140625" style="91" customWidth="1"/>
    <col min="12" max="13" width="2.421875" style="91" customWidth="1"/>
    <col min="14" max="14" width="2.7109375" style="91" customWidth="1"/>
    <col min="15" max="43" width="2.421875" style="91" customWidth="1"/>
    <col min="44" max="44" width="2.57421875" style="91" customWidth="1"/>
    <col min="45" max="16384" width="2.421875" style="91" customWidth="1"/>
  </cols>
  <sheetData>
    <row r="1" spans="1:44" ht="39.75" customHeight="1">
      <c r="A1" s="271" t="s">
        <v>90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row>
    <row r="2" spans="1:44" ht="6" customHeight="1">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row>
    <row r="3" spans="1:45" ht="46.5" customHeight="1">
      <c r="A3" s="274" t="s">
        <v>91</v>
      </c>
      <c r="B3" s="274"/>
      <c r="C3" s="274"/>
      <c r="D3" s="274"/>
      <c r="E3" s="274"/>
      <c r="F3" s="275" t="s">
        <v>209</v>
      </c>
      <c r="G3" s="276"/>
      <c r="H3" s="276"/>
      <c r="I3" s="276"/>
      <c r="J3" s="276"/>
      <c r="K3" s="276"/>
      <c r="L3" s="276"/>
      <c r="M3" s="276"/>
      <c r="N3" s="276"/>
      <c r="O3" s="276"/>
      <c r="P3" s="276"/>
      <c r="Q3" s="276"/>
      <c r="R3" s="276"/>
      <c r="S3" s="218" t="s">
        <v>225</v>
      </c>
      <c r="T3" s="218"/>
      <c r="U3" s="218"/>
      <c r="V3" s="218"/>
      <c r="W3" s="218"/>
      <c r="X3" s="275" t="s">
        <v>208</v>
      </c>
      <c r="Y3" s="276"/>
      <c r="Z3" s="276"/>
      <c r="AA3" s="276"/>
      <c r="AB3" s="276"/>
      <c r="AC3" s="276"/>
      <c r="AD3" s="276"/>
      <c r="AE3" s="276"/>
      <c r="AF3" s="276"/>
      <c r="AG3" s="276"/>
      <c r="AH3" s="276"/>
      <c r="AI3" s="276"/>
      <c r="AJ3" s="276"/>
      <c r="AK3" s="276"/>
      <c r="AL3" s="276"/>
      <c r="AM3" s="276"/>
      <c r="AN3" s="276"/>
      <c r="AO3" s="276"/>
      <c r="AP3" s="276"/>
      <c r="AQ3" s="276"/>
      <c r="AR3" s="277"/>
      <c r="AS3" s="95"/>
    </row>
    <row r="4" spans="1:44" ht="6" customHeight="1">
      <c r="A4" s="287"/>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row>
    <row r="5" spans="1:44" ht="15.75">
      <c r="A5" s="288" t="s">
        <v>232</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5" ht="39.75" customHeight="1">
      <c r="A6" s="281" t="s">
        <v>92</v>
      </c>
      <c r="B6" s="281"/>
      <c r="C6" s="281"/>
      <c r="D6" s="281"/>
      <c r="E6" s="281"/>
      <c r="F6" s="281"/>
      <c r="G6" s="281"/>
      <c r="H6" s="281"/>
      <c r="I6" s="281"/>
      <c r="J6" s="281"/>
      <c r="K6" s="278" t="s">
        <v>207</v>
      </c>
      <c r="L6" s="278"/>
      <c r="M6" s="278"/>
      <c r="N6" s="278"/>
      <c r="O6" s="278"/>
      <c r="P6" s="278"/>
      <c r="Q6" s="278"/>
      <c r="R6" s="278"/>
      <c r="S6" s="278"/>
      <c r="T6" s="278"/>
      <c r="U6" s="278"/>
      <c r="V6" s="278"/>
      <c r="W6" s="278"/>
      <c r="X6" s="279" t="s">
        <v>206</v>
      </c>
      <c r="Y6" s="279"/>
      <c r="Z6" s="279"/>
      <c r="AA6" s="279"/>
      <c r="AB6" s="279"/>
      <c r="AC6" s="279"/>
      <c r="AD6" s="279"/>
      <c r="AE6" s="279"/>
      <c r="AF6" s="279"/>
      <c r="AG6" s="279"/>
      <c r="AH6" s="279"/>
      <c r="AI6" s="279"/>
      <c r="AJ6" s="279"/>
      <c r="AK6" s="279"/>
      <c r="AL6" s="279"/>
      <c r="AM6" s="279"/>
      <c r="AN6" s="279"/>
      <c r="AO6" s="279"/>
      <c r="AP6" s="279"/>
      <c r="AQ6" s="279"/>
      <c r="AR6" s="280"/>
      <c r="AS6" s="95"/>
    </row>
    <row r="7" spans="1:44" ht="39.75" customHeight="1">
      <c r="A7" s="281" t="s">
        <v>205</v>
      </c>
      <c r="B7" s="281"/>
      <c r="C7" s="281"/>
      <c r="D7" s="281"/>
      <c r="E7" s="281"/>
      <c r="F7" s="281"/>
      <c r="G7" s="281"/>
      <c r="H7" s="281"/>
      <c r="I7" s="281"/>
      <c r="J7" s="281"/>
      <c r="K7" s="282" t="s">
        <v>204</v>
      </c>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70"/>
    </row>
    <row r="8" spans="1:44" ht="39.75" customHeight="1">
      <c r="A8" s="283" t="s">
        <v>203</v>
      </c>
      <c r="B8" s="283"/>
      <c r="C8" s="283"/>
      <c r="D8" s="283"/>
      <c r="E8" s="283"/>
      <c r="F8" s="283"/>
      <c r="G8" s="283"/>
      <c r="H8" s="283"/>
      <c r="I8" s="283"/>
      <c r="J8" s="283"/>
      <c r="K8" s="284" t="s">
        <v>233</v>
      </c>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39"/>
      <c r="AP8" s="239"/>
      <c r="AQ8" s="239"/>
      <c r="AR8" s="240"/>
    </row>
    <row r="9" spans="1:44" ht="39.75" customHeight="1">
      <c r="A9" s="218" t="s">
        <v>93</v>
      </c>
      <c r="B9" s="218"/>
      <c r="C9" s="218"/>
      <c r="D9" s="218"/>
      <c r="E9" s="218"/>
      <c r="F9" s="218"/>
      <c r="G9" s="218"/>
      <c r="H9" s="218"/>
      <c r="I9" s="218"/>
      <c r="J9" s="218"/>
      <c r="K9" s="286" t="s">
        <v>202</v>
      </c>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9"/>
      <c r="AP9" s="269"/>
      <c r="AQ9" s="269"/>
      <c r="AR9" s="270"/>
    </row>
    <row r="10" spans="1:46" ht="39.75" customHeight="1">
      <c r="A10" s="218" t="s">
        <v>94</v>
      </c>
      <c r="B10" s="218"/>
      <c r="C10" s="218"/>
      <c r="D10" s="218"/>
      <c r="E10" s="218"/>
      <c r="F10" s="218"/>
      <c r="G10" s="218"/>
      <c r="H10" s="218"/>
      <c r="I10" s="218"/>
      <c r="J10" s="218"/>
      <c r="K10" s="267" t="s">
        <v>201</v>
      </c>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9"/>
      <c r="AP10" s="269"/>
      <c r="AQ10" s="269"/>
      <c r="AR10" s="270"/>
      <c r="AT10" s="92"/>
    </row>
    <row r="11" spans="1:46" ht="39.75" customHeight="1">
      <c r="A11" s="218" t="s">
        <v>95</v>
      </c>
      <c r="B11" s="218"/>
      <c r="C11" s="218"/>
      <c r="D11" s="218"/>
      <c r="E11" s="218"/>
      <c r="F11" s="218"/>
      <c r="G11" s="218"/>
      <c r="H11" s="218"/>
      <c r="I11" s="218"/>
      <c r="J11" s="218"/>
      <c r="K11" s="286" t="s">
        <v>200</v>
      </c>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9"/>
      <c r="AP11" s="269"/>
      <c r="AQ11" s="269"/>
      <c r="AR11" s="270"/>
      <c r="AT11" s="94"/>
    </row>
    <row r="12" spans="1:44" ht="39.75" customHeight="1">
      <c r="A12" s="218" t="s">
        <v>96</v>
      </c>
      <c r="B12" s="218"/>
      <c r="C12" s="218"/>
      <c r="D12" s="218"/>
      <c r="E12" s="218"/>
      <c r="F12" s="218"/>
      <c r="G12" s="218"/>
      <c r="H12" s="218"/>
      <c r="I12" s="218"/>
      <c r="J12" s="218"/>
      <c r="K12" s="267" t="s">
        <v>199</v>
      </c>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9"/>
      <c r="AP12" s="269"/>
      <c r="AQ12" s="269"/>
      <c r="AR12" s="270"/>
    </row>
    <row r="13" spans="1:65" ht="39.75" customHeight="1">
      <c r="A13" s="218" t="s">
        <v>97</v>
      </c>
      <c r="B13" s="218"/>
      <c r="C13" s="218"/>
      <c r="D13" s="218"/>
      <c r="E13" s="218"/>
      <c r="F13" s="218"/>
      <c r="G13" s="218"/>
      <c r="H13" s="218"/>
      <c r="I13" s="218"/>
      <c r="J13" s="218"/>
      <c r="K13" s="286" t="s">
        <v>198</v>
      </c>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9"/>
      <c r="AP13" s="269"/>
      <c r="AQ13" s="269"/>
      <c r="AR13" s="270"/>
      <c r="AT13" s="191"/>
      <c r="AU13" s="191"/>
      <c r="AV13" s="191"/>
      <c r="AW13" s="191"/>
      <c r="AX13" s="191"/>
      <c r="AY13" s="191"/>
      <c r="AZ13" s="191"/>
      <c r="BA13" s="191"/>
      <c r="BB13" s="191"/>
      <c r="BC13" s="191"/>
      <c r="BD13" s="191"/>
      <c r="BE13" s="191"/>
      <c r="BF13" s="191"/>
      <c r="BG13" s="191"/>
      <c r="BH13" s="191"/>
      <c r="BI13" s="191"/>
      <c r="BJ13" s="191"/>
      <c r="BK13" s="191"/>
      <c r="BL13" s="191"/>
      <c r="BM13" s="191"/>
    </row>
    <row r="14" spans="1:44" ht="15" customHeight="1">
      <c r="A14" s="234" t="s">
        <v>98</v>
      </c>
      <c r="B14" s="235"/>
      <c r="C14" s="235"/>
      <c r="D14" s="235"/>
      <c r="E14" s="235"/>
      <c r="F14" s="235"/>
      <c r="G14" s="235"/>
      <c r="H14" s="235"/>
      <c r="I14" s="235"/>
      <c r="J14" s="236"/>
      <c r="K14" s="249" t="s">
        <v>99</v>
      </c>
      <c r="L14" s="250"/>
      <c r="M14" s="250"/>
      <c r="N14" s="250"/>
      <c r="O14" s="250"/>
      <c r="P14" s="250"/>
      <c r="Q14" s="251"/>
      <c r="R14" s="233" t="s">
        <v>100</v>
      </c>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6" t="s">
        <v>226</v>
      </c>
      <c r="AQ14" s="257"/>
      <c r="AR14" s="258"/>
    </row>
    <row r="15" spans="1:44" ht="15" customHeight="1">
      <c r="A15" s="243"/>
      <c r="B15" s="244"/>
      <c r="C15" s="244"/>
      <c r="D15" s="244"/>
      <c r="E15" s="244"/>
      <c r="F15" s="244"/>
      <c r="G15" s="244"/>
      <c r="H15" s="244"/>
      <c r="I15" s="244"/>
      <c r="J15" s="245"/>
      <c r="K15" s="252"/>
      <c r="L15" s="253"/>
      <c r="M15" s="253"/>
      <c r="N15" s="253"/>
      <c r="O15" s="253"/>
      <c r="P15" s="253"/>
      <c r="Q15" s="254"/>
      <c r="R15" s="233" t="s">
        <v>101</v>
      </c>
      <c r="S15" s="233"/>
      <c r="T15" s="233"/>
      <c r="U15" s="233"/>
      <c r="V15" s="233"/>
      <c r="W15" s="233"/>
      <c r="X15" s="233" t="s">
        <v>102</v>
      </c>
      <c r="Y15" s="233"/>
      <c r="Z15" s="233"/>
      <c r="AA15" s="233"/>
      <c r="AB15" s="233"/>
      <c r="AC15" s="233"/>
      <c r="AD15" s="233" t="s">
        <v>13</v>
      </c>
      <c r="AE15" s="233"/>
      <c r="AF15" s="233"/>
      <c r="AG15" s="233"/>
      <c r="AH15" s="233"/>
      <c r="AI15" s="233"/>
      <c r="AJ15" s="233" t="s">
        <v>103</v>
      </c>
      <c r="AK15" s="233"/>
      <c r="AL15" s="233"/>
      <c r="AM15" s="233"/>
      <c r="AN15" s="233"/>
      <c r="AO15" s="233"/>
      <c r="AP15" s="259"/>
      <c r="AQ15" s="260"/>
      <c r="AR15" s="261"/>
    </row>
    <row r="16" spans="1:44" ht="15" customHeight="1">
      <c r="A16" s="246"/>
      <c r="B16" s="247"/>
      <c r="C16" s="247"/>
      <c r="D16" s="247"/>
      <c r="E16" s="247"/>
      <c r="F16" s="247"/>
      <c r="G16" s="247"/>
      <c r="H16" s="247"/>
      <c r="I16" s="247"/>
      <c r="J16" s="248"/>
      <c r="K16" s="265" t="s">
        <v>197</v>
      </c>
      <c r="L16" s="266"/>
      <c r="M16" s="266"/>
      <c r="N16" s="266"/>
      <c r="O16" s="266"/>
      <c r="P16" s="241" t="s">
        <v>196</v>
      </c>
      <c r="Q16" s="242"/>
      <c r="R16" s="216" t="s">
        <v>197</v>
      </c>
      <c r="S16" s="217"/>
      <c r="T16" s="217"/>
      <c r="U16" s="217"/>
      <c r="V16" s="241" t="s">
        <v>196</v>
      </c>
      <c r="W16" s="242"/>
      <c r="X16" s="216" t="s">
        <v>197</v>
      </c>
      <c r="Y16" s="217"/>
      <c r="Z16" s="217"/>
      <c r="AA16" s="217"/>
      <c r="AB16" s="241" t="s">
        <v>196</v>
      </c>
      <c r="AC16" s="242"/>
      <c r="AD16" s="216" t="s">
        <v>197</v>
      </c>
      <c r="AE16" s="217"/>
      <c r="AF16" s="217"/>
      <c r="AG16" s="217"/>
      <c r="AH16" s="241" t="s">
        <v>196</v>
      </c>
      <c r="AI16" s="242"/>
      <c r="AJ16" s="216" t="s">
        <v>197</v>
      </c>
      <c r="AK16" s="217"/>
      <c r="AL16" s="217"/>
      <c r="AM16" s="217"/>
      <c r="AN16" s="241" t="s">
        <v>196</v>
      </c>
      <c r="AO16" s="242"/>
      <c r="AP16" s="262"/>
      <c r="AQ16" s="263"/>
      <c r="AR16" s="264"/>
    </row>
    <row r="17" spans="1:44" ht="18">
      <c r="A17" s="243" t="s">
        <v>195</v>
      </c>
      <c r="B17" s="244"/>
      <c r="C17" s="244"/>
      <c r="D17" s="244"/>
      <c r="E17" s="244"/>
      <c r="F17" s="244"/>
      <c r="G17" s="244"/>
      <c r="H17" s="244"/>
      <c r="I17" s="244"/>
      <c r="J17" s="245"/>
      <c r="K17" s="290" t="s">
        <v>234</v>
      </c>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2"/>
    </row>
    <row r="18" spans="1:44" ht="35.25" customHeight="1">
      <c r="A18" s="246"/>
      <c r="B18" s="247"/>
      <c r="C18" s="247"/>
      <c r="D18" s="247"/>
      <c r="E18" s="247"/>
      <c r="F18" s="247"/>
      <c r="G18" s="247"/>
      <c r="H18" s="247"/>
      <c r="I18" s="247"/>
      <c r="J18" s="248"/>
      <c r="K18" s="230" t="s">
        <v>235</v>
      </c>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2"/>
    </row>
    <row r="19" spans="1:44" ht="33.75" customHeight="1">
      <c r="A19" s="234" t="s">
        <v>104</v>
      </c>
      <c r="B19" s="235"/>
      <c r="C19" s="235"/>
      <c r="D19" s="235"/>
      <c r="E19" s="235"/>
      <c r="F19" s="235"/>
      <c r="G19" s="235"/>
      <c r="H19" s="235"/>
      <c r="I19" s="235"/>
      <c r="J19" s="236"/>
      <c r="K19" s="237" t="s">
        <v>219</v>
      </c>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9"/>
      <c r="AP19" s="239"/>
      <c r="AQ19" s="239"/>
      <c r="AR19" s="240"/>
    </row>
    <row r="20" spans="1:44" ht="81" customHeight="1">
      <c r="A20" s="218" t="s">
        <v>105</v>
      </c>
      <c r="B20" s="218"/>
      <c r="C20" s="218"/>
      <c r="D20" s="218"/>
      <c r="E20" s="218"/>
      <c r="F20" s="218"/>
      <c r="G20" s="218"/>
      <c r="H20" s="218"/>
      <c r="I20" s="218"/>
      <c r="J20" s="218"/>
      <c r="K20" s="219" t="s">
        <v>194</v>
      </c>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1"/>
      <c r="AP20" s="221"/>
      <c r="AQ20" s="221"/>
      <c r="AR20" s="222"/>
    </row>
    <row r="21" spans="1:44" ht="18">
      <c r="A21" s="203" t="s">
        <v>193</v>
      </c>
      <c r="B21" s="204"/>
      <c r="C21" s="204"/>
      <c r="D21" s="204"/>
      <c r="E21" s="204"/>
      <c r="F21" s="204"/>
      <c r="G21" s="204"/>
      <c r="H21" s="204"/>
      <c r="I21" s="204"/>
      <c r="J21" s="205"/>
      <c r="K21" s="183" t="s">
        <v>106</v>
      </c>
      <c r="L21" s="184"/>
      <c r="M21" s="184"/>
      <c r="N21" s="185"/>
      <c r="O21" s="183" t="s">
        <v>220</v>
      </c>
      <c r="P21" s="184"/>
      <c r="Q21" s="184"/>
      <c r="R21" s="184"/>
      <c r="S21" s="185"/>
      <c r="T21" s="183" t="s">
        <v>120</v>
      </c>
      <c r="U21" s="184"/>
      <c r="V21" s="184"/>
      <c r="W21" s="184"/>
      <c r="X21" s="185"/>
      <c r="Y21" s="183" t="s">
        <v>221</v>
      </c>
      <c r="Z21" s="184"/>
      <c r="AA21" s="184"/>
      <c r="AB21" s="184"/>
      <c r="AC21" s="185"/>
      <c r="AD21" s="183" t="s">
        <v>222</v>
      </c>
      <c r="AE21" s="184"/>
      <c r="AF21" s="184"/>
      <c r="AG21" s="184"/>
      <c r="AH21" s="185"/>
      <c r="AI21" s="183" t="s">
        <v>236</v>
      </c>
      <c r="AJ21" s="184"/>
      <c r="AK21" s="184"/>
      <c r="AL21" s="184"/>
      <c r="AM21" s="185"/>
      <c r="AN21" s="161"/>
      <c r="AO21" s="161"/>
      <c r="AP21" s="161"/>
      <c r="AQ21" s="161"/>
      <c r="AR21" s="162"/>
    </row>
    <row r="22" spans="1:44" ht="19.5" customHeight="1">
      <c r="A22" s="206"/>
      <c r="B22" s="207"/>
      <c r="C22" s="207"/>
      <c r="D22" s="207"/>
      <c r="E22" s="207"/>
      <c r="F22" s="207"/>
      <c r="G22" s="207"/>
      <c r="H22" s="207"/>
      <c r="I22" s="207"/>
      <c r="J22" s="208"/>
      <c r="K22" s="211" t="s">
        <v>192</v>
      </c>
      <c r="L22" s="212"/>
      <c r="M22" s="212"/>
      <c r="N22" s="213"/>
      <c r="O22" s="196">
        <v>100082</v>
      </c>
      <c r="P22" s="201"/>
      <c r="Q22" s="201"/>
      <c r="R22" s="201"/>
      <c r="S22" s="154" t="s">
        <v>191</v>
      </c>
      <c r="T22" s="195">
        <v>131829</v>
      </c>
      <c r="U22" s="195"/>
      <c r="V22" s="195"/>
      <c r="W22" s="196"/>
      <c r="X22" s="154" t="s">
        <v>191</v>
      </c>
      <c r="Y22" s="228">
        <v>59534</v>
      </c>
      <c r="Z22" s="228"/>
      <c r="AA22" s="228"/>
      <c r="AB22" s="229"/>
      <c r="AC22" s="154" t="s">
        <v>191</v>
      </c>
      <c r="AD22" s="186">
        <v>77418</v>
      </c>
      <c r="AE22" s="186"/>
      <c r="AF22" s="186"/>
      <c r="AG22" s="187"/>
      <c r="AH22" s="101" t="s">
        <v>191</v>
      </c>
      <c r="AI22" s="186">
        <v>85780</v>
      </c>
      <c r="AJ22" s="186"/>
      <c r="AK22" s="186"/>
      <c r="AL22" s="187"/>
      <c r="AM22" s="101" t="s">
        <v>191</v>
      </c>
      <c r="AN22" s="161"/>
      <c r="AO22" s="161"/>
      <c r="AP22" s="161"/>
      <c r="AQ22" s="161"/>
      <c r="AR22" s="162"/>
    </row>
    <row r="23" spans="1:44" ht="18">
      <c r="A23" s="203" t="s">
        <v>190</v>
      </c>
      <c r="B23" s="204"/>
      <c r="C23" s="204"/>
      <c r="D23" s="204"/>
      <c r="E23" s="204"/>
      <c r="F23" s="204"/>
      <c r="G23" s="204"/>
      <c r="H23" s="204"/>
      <c r="I23" s="204"/>
      <c r="J23" s="205"/>
      <c r="K23" s="188" t="s">
        <v>106</v>
      </c>
      <c r="L23" s="189"/>
      <c r="M23" s="189"/>
      <c r="N23" s="190"/>
      <c r="O23" s="188" t="str">
        <f>O21</f>
        <v>平成30年度</v>
      </c>
      <c r="P23" s="189"/>
      <c r="Q23" s="189"/>
      <c r="R23" s="189"/>
      <c r="S23" s="190"/>
      <c r="T23" s="188" t="str">
        <f>T21</f>
        <v>令和元年度</v>
      </c>
      <c r="U23" s="189"/>
      <c r="V23" s="189"/>
      <c r="W23" s="189"/>
      <c r="X23" s="190"/>
      <c r="Y23" s="188" t="str">
        <f>Y21</f>
        <v>令和2年度</v>
      </c>
      <c r="Z23" s="189"/>
      <c r="AA23" s="189"/>
      <c r="AB23" s="189"/>
      <c r="AC23" s="190"/>
      <c r="AD23" s="188" t="str">
        <f>AD21</f>
        <v>令和3年度</v>
      </c>
      <c r="AE23" s="189"/>
      <c r="AF23" s="189"/>
      <c r="AG23" s="189"/>
      <c r="AH23" s="190"/>
      <c r="AI23" s="188" t="str">
        <f>AI21</f>
        <v>令和4年度</v>
      </c>
      <c r="AJ23" s="189"/>
      <c r="AK23" s="189"/>
      <c r="AL23" s="189"/>
      <c r="AM23" s="190"/>
      <c r="AN23" s="161"/>
      <c r="AO23" s="161"/>
      <c r="AP23" s="161"/>
      <c r="AQ23" s="161"/>
      <c r="AR23" s="162"/>
    </row>
    <row r="24" spans="1:44" ht="18">
      <c r="A24" s="223"/>
      <c r="B24" s="224"/>
      <c r="C24" s="224"/>
      <c r="D24" s="224"/>
      <c r="E24" s="224"/>
      <c r="F24" s="224"/>
      <c r="G24" s="224"/>
      <c r="H24" s="224"/>
      <c r="I24" s="224"/>
      <c r="J24" s="224"/>
      <c r="K24" s="209" t="s">
        <v>189</v>
      </c>
      <c r="L24" s="209"/>
      <c r="M24" s="209"/>
      <c r="N24" s="210"/>
      <c r="O24" s="194">
        <v>40</v>
      </c>
      <c r="P24" s="200"/>
      <c r="Q24" s="200"/>
      <c r="R24" s="200"/>
      <c r="S24" s="154" t="s">
        <v>176</v>
      </c>
      <c r="T24" s="193">
        <v>51.8</v>
      </c>
      <c r="U24" s="193"/>
      <c r="V24" s="193"/>
      <c r="W24" s="194"/>
      <c r="X24" s="154" t="s">
        <v>175</v>
      </c>
      <c r="Y24" s="193">
        <v>30.2</v>
      </c>
      <c r="Z24" s="193"/>
      <c r="AA24" s="193"/>
      <c r="AB24" s="194"/>
      <c r="AC24" s="154" t="s">
        <v>175</v>
      </c>
      <c r="AD24" s="178">
        <v>57.7</v>
      </c>
      <c r="AE24" s="178"/>
      <c r="AF24" s="178"/>
      <c r="AG24" s="179"/>
      <c r="AH24" s="101" t="s">
        <v>175</v>
      </c>
      <c r="AI24" s="178">
        <v>85</v>
      </c>
      <c r="AJ24" s="178"/>
      <c r="AK24" s="178"/>
      <c r="AL24" s="179"/>
      <c r="AM24" s="101" t="s">
        <v>175</v>
      </c>
      <c r="AN24" s="161"/>
      <c r="AO24" s="161"/>
      <c r="AP24" s="161"/>
      <c r="AQ24" s="161"/>
      <c r="AR24" s="162"/>
    </row>
    <row r="25" spans="1:44" ht="18">
      <c r="A25" s="223"/>
      <c r="B25" s="224"/>
      <c r="C25" s="224"/>
      <c r="D25" s="224"/>
      <c r="E25" s="224"/>
      <c r="F25" s="224"/>
      <c r="G25" s="224"/>
      <c r="H25" s="224"/>
      <c r="I25" s="224"/>
      <c r="J25" s="224"/>
      <c r="K25" s="209" t="s">
        <v>188</v>
      </c>
      <c r="L25" s="209"/>
      <c r="M25" s="209"/>
      <c r="N25" s="210"/>
      <c r="O25" s="194">
        <v>35</v>
      </c>
      <c r="P25" s="200"/>
      <c r="Q25" s="200"/>
      <c r="R25" s="200"/>
      <c r="S25" s="154" t="s">
        <v>176</v>
      </c>
      <c r="T25" s="193">
        <v>48.3</v>
      </c>
      <c r="U25" s="193"/>
      <c r="V25" s="193"/>
      <c r="W25" s="194"/>
      <c r="X25" s="154" t="s">
        <v>175</v>
      </c>
      <c r="Y25" s="193">
        <v>36.7</v>
      </c>
      <c r="Z25" s="193"/>
      <c r="AA25" s="193"/>
      <c r="AB25" s="194"/>
      <c r="AC25" s="154" t="s">
        <v>175</v>
      </c>
      <c r="AD25" s="178">
        <v>55.4</v>
      </c>
      <c r="AE25" s="178"/>
      <c r="AF25" s="178"/>
      <c r="AG25" s="179"/>
      <c r="AH25" s="101" t="s">
        <v>175</v>
      </c>
      <c r="AI25" s="178">
        <v>84</v>
      </c>
      <c r="AJ25" s="178"/>
      <c r="AK25" s="178"/>
      <c r="AL25" s="179"/>
      <c r="AM25" s="101" t="s">
        <v>175</v>
      </c>
      <c r="AN25" s="161"/>
      <c r="AO25" s="161"/>
      <c r="AP25" s="161"/>
      <c r="AQ25" s="161"/>
      <c r="AR25" s="162"/>
    </row>
    <row r="26" spans="1:44" ht="18">
      <c r="A26" s="223"/>
      <c r="B26" s="224"/>
      <c r="C26" s="224"/>
      <c r="D26" s="224"/>
      <c r="E26" s="224"/>
      <c r="F26" s="224"/>
      <c r="G26" s="224"/>
      <c r="H26" s="224"/>
      <c r="I26" s="224"/>
      <c r="J26" s="224"/>
      <c r="K26" s="209" t="s">
        <v>187</v>
      </c>
      <c r="L26" s="209"/>
      <c r="M26" s="209"/>
      <c r="N26" s="210"/>
      <c r="O26" s="194">
        <v>35</v>
      </c>
      <c r="P26" s="200"/>
      <c r="Q26" s="200"/>
      <c r="R26" s="200"/>
      <c r="S26" s="154" t="s">
        <v>176</v>
      </c>
      <c r="T26" s="193">
        <v>46.4</v>
      </c>
      <c r="U26" s="193"/>
      <c r="V26" s="193"/>
      <c r="W26" s="194"/>
      <c r="X26" s="154" t="s">
        <v>175</v>
      </c>
      <c r="Y26" s="193">
        <v>24.4</v>
      </c>
      <c r="Z26" s="193"/>
      <c r="AA26" s="193"/>
      <c r="AB26" s="194"/>
      <c r="AC26" s="154" t="s">
        <v>175</v>
      </c>
      <c r="AD26" s="178">
        <v>51.2</v>
      </c>
      <c r="AE26" s="178"/>
      <c r="AF26" s="178"/>
      <c r="AG26" s="179"/>
      <c r="AH26" s="101" t="s">
        <v>175</v>
      </c>
      <c r="AI26" s="178">
        <v>64</v>
      </c>
      <c r="AJ26" s="178"/>
      <c r="AK26" s="178"/>
      <c r="AL26" s="179"/>
      <c r="AM26" s="101" t="s">
        <v>175</v>
      </c>
      <c r="AN26" s="161"/>
      <c r="AO26" s="161"/>
      <c r="AP26" s="161"/>
      <c r="AQ26" s="161"/>
      <c r="AR26" s="162"/>
    </row>
    <row r="27" spans="1:44" ht="18">
      <c r="A27" s="223"/>
      <c r="B27" s="224"/>
      <c r="C27" s="224"/>
      <c r="D27" s="224"/>
      <c r="E27" s="224"/>
      <c r="F27" s="224"/>
      <c r="G27" s="224"/>
      <c r="H27" s="224"/>
      <c r="I27" s="224"/>
      <c r="J27" s="224"/>
      <c r="K27" s="209" t="s">
        <v>186</v>
      </c>
      <c r="L27" s="209"/>
      <c r="M27" s="209"/>
      <c r="N27" s="210"/>
      <c r="O27" s="194">
        <v>58</v>
      </c>
      <c r="P27" s="200"/>
      <c r="Q27" s="200"/>
      <c r="R27" s="200"/>
      <c r="S27" s="154" t="s">
        <v>176</v>
      </c>
      <c r="T27" s="193">
        <v>54.3</v>
      </c>
      <c r="U27" s="193"/>
      <c r="V27" s="193"/>
      <c r="W27" s="194"/>
      <c r="X27" s="154" t="s">
        <v>175</v>
      </c>
      <c r="Y27" s="193">
        <v>51.1</v>
      </c>
      <c r="Z27" s="193"/>
      <c r="AA27" s="193"/>
      <c r="AB27" s="194"/>
      <c r="AC27" s="154" t="s">
        <v>175</v>
      </c>
      <c r="AD27" s="178">
        <v>74.4</v>
      </c>
      <c r="AE27" s="178"/>
      <c r="AF27" s="178"/>
      <c r="AG27" s="179"/>
      <c r="AH27" s="101" t="s">
        <v>175</v>
      </c>
      <c r="AI27" s="178">
        <v>75</v>
      </c>
      <c r="AJ27" s="178"/>
      <c r="AK27" s="178"/>
      <c r="AL27" s="179"/>
      <c r="AM27" s="101" t="s">
        <v>175</v>
      </c>
      <c r="AN27" s="161"/>
      <c r="AO27" s="161"/>
      <c r="AP27" s="161"/>
      <c r="AQ27" s="161"/>
      <c r="AR27" s="162"/>
    </row>
    <row r="28" spans="1:44" ht="18">
      <c r="A28" s="223"/>
      <c r="B28" s="224"/>
      <c r="C28" s="224"/>
      <c r="D28" s="224"/>
      <c r="E28" s="224"/>
      <c r="F28" s="224"/>
      <c r="G28" s="224"/>
      <c r="H28" s="224"/>
      <c r="I28" s="224"/>
      <c r="J28" s="224"/>
      <c r="K28" s="209" t="s">
        <v>185</v>
      </c>
      <c r="L28" s="209"/>
      <c r="M28" s="209"/>
      <c r="N28" s="210"/>
      <c r="O28" s="194">
        <v>30.1</v>
      </c>
      <c r="P28" s="200"/>
      <c r="Q28" s="200"/>
      <c r="R28" s="200"/>
      <c r="S28" s="154" t="s">
        <v>176</v>
      </c>
      <c r="T28" s="193" t="s">
        <v>184</v>
      </c>
      <c r="U28" s="193"/>
      <c r="V28" s="193"/>
      <c r="W28" s="194"/>
      <c r="X28" s="154" t="s">
        <v>175</v>
      </c>
      <c r="Y28" s="193">
        <v>16.7</v>
      </c>
      <c r="Z28" s="193"/>
      <c r="AA28" s="193"/>
      <c r="AB28" s="194"/>
      <c r="AC28" s="154" t="s">
        <v>175</v>
      </c>
      <c r="AD28" s="178">
        <v>16.6</v>
      </c>
      <c r="AE28" s="178"/>
      <c r="AF28" s="178"/>
      <c r="AG28" s="179"/>
      <c r="AH28" s="101" t="s">
        <v>175</v>
      </c>
      <c r="AI28" s="178">
        <v>23.7</v>
      </c>
      <c r="AJ28" s="178"/>
      <c r="AK28" s="178"/>
      <c r="AL28" s="179"/>
      <c r="AM28" s="101" t="s">
        <v>175</v>
      </c>
      <c r="AN28" s="161"/>
      <c r="AO28" s="161"/>
      <c r="AP28" s="161"/>
      <c r="AQ28" s="161"/>
      <c r="AR28" s="162"/>
    </row>
    <row r="29" spans="1:44" ht="18">
      <c r="A29" s="223"/>
      <c r="B29" s="224"/>
      <c r="C29" s="224"/>
      <c r="D29" s="224"/>
      <c r="E29" s="224"/>
      <c r="F29" s="224"/>
      <c r="G29" s="224"/>
      <c r="H29" s="224"/>
      <c r="I29" s="224"/>
      <c r="J29" s="224"/>
      <c r="K29" s="209" t="s">
        <v>183</v>
      </c>
      <c r="L29" s="209"/>
      <c r="M29" s="209"/>
      <c r="N29" s="210"/>
      <c r="O29" s="194">
        <v>14.2</v>
      </c>
      <c r="P29" s="200"/>
      <c r="Q29" s="200"/>
      <c r="R29" s="200"/>
      <c r="S29" s="154" t="s">
        <v>176</v>
      </c>
      <c r="T29" s="193">
        <v>18.5</v>
      </c>
      <c r="U29" s="193"/>
      <c r="V29" s="193"/>
      <c r="W29" s="194"/>
      <c r="X29" s="154" t="s">
        <v>175</v>
      </c>
      <c r="Y29" s="193">
        <v>17</v>
      </c>
      <c r="Z29" s="193"/>
      <c r="AA29" s="193"/>
      <c r="AB29" s="194"/>
      <c r="AC29" s="154" t="s">
        <v>175</v>
      </c>
      <c r="AD29" s="178">
        <v>4.9</v>
      </c>
      <c r="AE29" s="178"/>
      <c r="AF29" s="178"/>
      <c r="AG29" s="179"/>
      <c r="AH29" s="101" t="s">
        <v>175</v>
      </c>
      <c r="AI29" s="178">
        <v>25.7</v>
      </c>
      <c r="AJ29" s="178"/>
      <c r="AK29" s="178"/>
      <c r="AL29" s="179"/>
      <c r="AM29" s="101" t="s">
        <v>175</v>
      </c>
      <c r="AN29" s="161"/>
      <c r="AO29" s="161"/>
      <c r="AP29" s="163"/>
      <c r="AQ29" s="161"/>
      <c r="AR29" s="162"/>
    </row>
    <row r="30" spans="1:44" ht="18">
      <c r="A30" s="223"/>
      <c r="B30" s="224"/>
      <c r="C30" s="224"/>
      <c r="D30" s="224"/>
      <c r="E30" s="224"/>
      <c r="F30" s="224"/>
      <c r="G30" s="224"/>
      <c r="H30" s="224"/>
      <c r="I30" s="224"/>
      <c r="J30" s="224"/>
      <c r="K30" s="209" t="s">
        <v>182</v>
      </c>
      <c r="L30" s="209"/>
      <c r="M30" s="209"/>
      <c r="N30" s="210"/>
      <c r="O30" s="194">
        <v>50.1</v>
      </c>
      <c r="P30" s="200"/>
      <c r="Q30" s="200"/>
      <c r="R30" s="200"/>
      <c r="S30" s="154" t="s">
        <v>176</v>
      </c>
      <c r="T30" s="193">
        <v>58.3</v>
      </c>
      <c r="U30" s="193"/>
      <c r="V30" s="193"/>
      <c r="W30" s="194"/>
      <c r="X30" s="154" t="s">
        <v>175</v>
      </c>
      <c r="Y30" s="193">
        <v>90.7</v>
      </c>
      <c r="Z30" s="193"/>
      <c r="AA30" s="193"/>
      <c r="AB30" s="194"/>
      <c r="AC30" s="154" t="s">
        <v>175</v>
      </c>
      <c r="AD30" s="178">
        <v>100</v>
      </c>
      <c r="AE30" s="178"/>
      <c r="AF30" s="178"/>
      <c r="AG30" s="179"/>
      <c r="AH30" s="101" t="s">
        <v>175</v>
      </c>
      <c r="AI30" s="178">
        <v>100</v>
      </c>
      <c r="AJ30" s="178"/>
      <c r="AK30" s="178"/>
      <c r="AL30" s="179"/>
      <c r="AM30" s="101" t="s">
        <v>175</v>
      </c>
      <c r="AN30" s="161"/>
      <c r="AO30" s="161"/>
      <c r="AP30" s="161"/>
      <c r="AQ30" s="161"/>
      <c r="AR30" s="162"/>
    </row>
    <row r="31" spans="1:44" ht="18">
      <c r="A31" s="223"/>
      <c r="B31" s="224"/>
      <c r="C31" s="224"/>
      <c r="D31" s="224"/>
      <c r="E31" s="224"/>
      <c r="F31" s="224"/>
      <c r="G31" s="224"/>
      <c r="H31" s="224"/>
      <c r="I31" s="224"/>
      <c r="J31" s="224"/>
      <c r="K31" s="209" t="s">
        <v>181</v>
      </c>
      <c r="L31" s="209"/>
      <c r="M31" s="209"/>
      <c r="N31" s="210"/>
      <c r="O31" s="194">
        <v>35.3</v>
      </c>
      <c r="P31" s="200"/>
      <c r="Q31" s="200"/>
      <c r="R31" s="200"/>
      <c r="S31" s="154" t="s">
        <v>176</v>
      </c>
      <c r="T31" s="193">
        <v>34.5</v>
      </c>
      <c r="U31" s="193"/>
      <c r="V31" s="193"/>
      <c r="W31" s="194"/>
      <c r="X31" s="154" t="s">
        <v>175</v>
      </c>
      <c r="Y31" s="193">
        <v>21.8</v>
      </c>
      <c r="Z31" s="193"/>
      <c r="AA31" s="193"/>
      <c r="AB31" s="194"/>
      <c r="AC31" s="154" t="s">
        <v>175</v>
      </c>
      <c r="AD31" s="178">
        <v>22.5</v>
      </c>
      <c r="AE31" s="178"/>
      <c r="AF31" s="178"/>
      <c r="AG31" s="179"/>
      <c r="AH31" s="101" t="s">
        <v>175</v>
      </c>
      <c r="AI31" s="178">
        <v>31.8</v>
      </c>
      <c r="AJ31" s="178"/>
      <c r="AK31" s="178"/>
      <c r="AL31" s="179"/>
      <c r="AM31" s="101" t="s">
        <v>175</v>
      </c>
      <c r="AN31" s="161"/>
      <c r="AO31" s="161"/>
      <c r="AP31" s="161"/>
      <c r="AQ31" s="161"/>
      <c r="AR31" s="162"/>
    </row>
    <row r="32" spans="1:44" ht="18">
      <c r="A32" s="223"/>
      <c r="B32" s="224"/>
      <c r="C32" s="224"/>
      <c r="D32" s="224"/>
      <c r="E32" s="224"/>
      <c r="F32" s="224"/>
      <c r="G32" s="224"/>
      <c r="H32" s="224"/>
      <c r="I32" s="224"/>
      <c r="J32" s="224"/>
      <c r="K32" s="209" t="s">
        <v>180</v>
      </c>
      <c r="L32" s="209"/>
      <c r="M32" s="209"/>
      <c r="N32" s="210"/>
      <c r="O32" s="194">
        <v>75</v>
      </c>
      <c r="P32" s="200"/>
      <c r="Q32" s="200"/>
      <c r="R32" s="200"/>
      <c r="S32" s="154" t="s">
        <v>176</v>
      </c>
      <c r="T32" s="193">
        <v>100</v>
      </c>
      <c r="U32" s="193"/>
      <c r="V32" s="193"/>
      <c r="W32" s="194"/>
      <c r="X32" s="154" t="s">
        <v>175</v>
      </c>
      <c r="Y32" s="193">
        <v>100</v>
      </c>
      <c r="Z32" s="193"/>
      <c r="AA32" s="193"/>
      <c r="AB32" s="194"/>
      <c r="AC32" s="154" t="s">
        <v>175</v>
      </c>
      <c r="AD32" s="178">
        <v>100</v>
      </c>
      <c r="AE32" s="178"/>
      <c r="AF32" s="178"/>
      <c r="AG32" s="179"/>
      <c r="AH32" s="101" t="s">
        <v>175</v>
      </c>
      <c r="AI32" s="178">
        <v>100</v>
      </c>
      <c r="AJ32" s="178"/>
      <c r="AK32" s="178"/>
      <c r="AL32" s="179"/>
      <c r="AM32" s="101" t="s">
        <v>175</v>
      </c>
      <c r="AN32" s="161"/>
      <c r="AO32" s="161"/>
      <c r="AP32" s="161"/>
      <c r="AQ32" s="161"/>
      <c r="AR32" s="162"/>
    </row>
    <row r="33" spans="1:44" ht="18">
      <c r="A33" s="223"/>
      <c r="B33" s="224"/>
      <c r="C33" s="224"/>
      <c r="D33" s="224"/>
      <c r="E33" s="224"/>
      <c r="F33" s="224"/>
      <c r="G33" s="224"/>
      <c r="H33" s="224"/>
      <c r="I33" s="224"/>
      <c r="J33" s="224"/>
      <c r="K33" s="209" t="s">
        <v>179</v>
      </c>
      <c r="L33" s="209"/>
      <c r="M33" s="209"/>
      <c r="N33" s="210"/>
      <c r="O33" s="194">
        <v>28.6</v>
      </c>
      <c r="P33" s="200"/>
      <c r="Q33" s="200"/>
      <c r="R33" s="200"/>
      <c r="S33" s="154" t="s">
        <v>176</v>
      </c>
      <c r="T33" s="193">
        <v>40.6</v>
      </c>
      <c r="U33" s="193"/>
      <c r="V33" s="193"/>
      <c r="W33" s="194"/>
      <c r="X33" s="154" t="s">
        <v>175</v>
      </c>
      <c r="Y33" s="193">
        <v>33.1</v>
      </c>
      <c r="Z33" s="193"/>
      <c r="AA33" s="193"/>
      <c r="AB33" s="194"/>
      <c r="AC33" s="154" t="s">
        <v>175</v>
      </c>
      <c r="AD33" s="178">
        <v>42</v>
      </c>
      <c r="AE33" s="178"/>
      <c r="AF33" s="178"/>
      <c r="AG33" s="179"/>
      <c r="AH33" s="101" t="s">
        <v>175</v>
      </c>
      <c r="AI33" s="178">
        <v>53.4</v>
      </c>
      <c r="AJ33" s="178"/>
      <c r="AK33" s="178"/>
      <c r="AL33" s="179"/>
      <c r="AM33" s="101" t="s">
        <v>175</v>
      </c>
      <c r="AN33" s="161"/>
      <c r="AO33" s="161"/>
      <c r="AP33" s="161"/>
      <c r="AQ33" s="161"/>
      <c r="AR33" s="162"/>
    </row>
    <row r="34" spans="1:44" ht="18">
      <c r="A34" s="223"/>
      <c r="B34" s="224"/>
      <c r="C34" s="224"/>
      <c r="D34" s="224"/>
      <c r="E34" s="224"/>
      <c r="F34" s="224"/>
      <c r="G34" s="224"/>
      <c r="H34" s="224"/>
      <c r="I34" s="224"/>
      <c r="J34" s="224"/>
      <c r="K34" s="209" t="s">
        <v>178</v>
      </c>
      <c r="L34" s="209"/>
      <c r="M34" s="209"/>
      <c r="N34" s="210"/>
      <c r="O34" s="194">
        <v>43.4</v>
      </c>
      <c r="P34" s="200"/>
      <c r="Q34" s="200"/>
      <c r="R34" s="200"/>
      <c r="S34" s="154" t="s">
        <v>176</v>
      </c>
      <c r="T34" s="193">
        <v>28.5</v>
      </c>
      <c r="U34" s="193"/>
      <c r="V34" s="193"/>
      <c r="W34" s="194"/>
      <c r="X34" s="154" t="s">
        <v>175</v>
      </c>
      <c r="Y34" s="193">
        <v>24.6</v>
      </c>
      <c r="Z34" s="193"/>
      <c r="AA34" s="193"/>
      <c r="AB34" s="194"/>
      <c r="AC34" s="154" t="s">
        <v>175</v>
      </c>
      <c r="AD34" s="178">
        <v>21.2</v>
      </c>
      <c r="AE34" s="178"/>
      <c r="AF34" s="178"/>
      <c r="AG34" s="179"/>
      <c r="AH34" s="101" t="s">
        <v>175</v>
      </c>
      <c r="AI34" s="178">
        <v>38.1</v>
      </c>
      <c r="AJ34" s="178"/>
      <c r="AK34" s="178"/>
      <c r="AL34" s="179"/>
      <c r="AM34" s="101" t="s">
        <v>175</v>
      </c>
      <c r="AN34" s="161"/>
      <c r="AO34" s="161"/>
      <c r="AP34" s="161"/>
      <c r="AQ34" s="161"/>
      <c r="AR34" s="162"/>
    </row>
    <row r="35" spans="1:44" ht="18">
      <c r="A35" s="223"/>
      <c r="B35" s="224"/>
      <c r="C35" s="224"/>
      <c r="D35" s="224"/>
      <c r="E35" s="224"/>
      <c r="F35" s="224"/>
      <c r="G35" s="224"/>
      <c r="H35" s="224"/>
      <c r="I35" s="224"/>
      <c r="J35" s="224"/>
      <c r="K35" s="209" t="s">
        <v>177</v>
      </c>
      <c r="L35" s="209"/>
      <c r="M35" s="209"/>
      <c r="N35" s="210"/>
      <c r="O35" s="194">
        <v>30</v>
      </c>
      <c r="P35" s="200"/>
      <c r="Q35" s="200"/>
      <c r="R35" s="200"/>
      <c r="S35" s="154" t="s">
        <v>176</v>
      </c>
      <c r="T35" s="193">
        <v>31.7</v>
      </c>
      <c r="U35" s="193"/>
      <c r="V35" s="193"/>
      <c r="W35" s="194"/>
      <c r="X35" s="154" t="s">
        <v>175</v>
      </c>
      <c r="Y35" s="193">
        <v>42.2</v>
      </c>
      <c r="Z35" s="193"/>
      <c r="AA35" s="193"/>
      <c r="AB35" s="194"/>
      <c r="AC35" s="154" t="s">
        <v>175</v>
      </c>
      <c r="AD35" s="178">
        <v>20.6</v>
      </c>
      <c r="AE35" s="178"/>
      <c r="AF35" s="178"/>
      <c r="AG35" s="179"/>
      <c r="AH35" s="101" t="s">
        <v>175</v>
      </c>
      <c r="AI35" s="178">
        <v>23.4</v>
      </c>
      <c r="AJ35" s="178"/>
      <c r="AK35" s="178"/>
      <c r="AL35" s="179"/>
      <c r="AM35" s="101" t="s">
        <v>175</v>
      </c>
      <c r="AN35" s="161"/>
      <c r="AO35" s="161"/>
      <c r="AP35" s="161"/>
      <c r="AQ35" s="161"/>
      <c r="AR35" s="162"/>
    </row>
    <row r="36" spans="1:44" ht="24" customHeight="1">
      <c r="A36" s="223"/>
      <c r="B36" s="224"/>
      <c r="C36" s="224"/>
      <c r="D36" s="224"/>
      <c r="E36" s="224"/>
      <c r="F36" s="224"/>
      <c r="G36" s="224"/>
      <c r="H36" s="224"/>
      <c r="I36" s="224"/>
      <c r="J36" s="224"/>
      <c r="K36" s="209" t="s">
        <v>174</v>
      </c>
      <c r="L36" s="296"/>
      <c r="M36" s="296"/>
      <c r="N36" s="297"/>
      <c r="O36" s="197" t="s">
        <v>173</v>
      </c>
      <c r="P36" s="198"/>
      <c r="Q36" s="198"/>
      <c r="R36" s="198"/>
      <c r="S36" s="199"/>
      <c r="T36" s="197" t="s">
        <v>172</v>
      </c>
      <c r="U36" s="198"/>
      <c r="V36" s="198"/>
      <c r="W36" s="198"/>
      <c r="X36" s="199"/>
      <c r="Y36" s="202" t="s">
        <v>171</v>
      </c>
      <c r="Z36" s="202"/>
      <c r="AA36" s="202"/>
      <c r="AB36" s="202"/>
      <c r="AC36" s="202"/>
      <c r="AD36" s="180" t="s">
        <v>227</v>
      </c>
      <c r="AE36" s="180"/>
      <c r="AF36" s="180"/>
      <c r="AG36" s="180"/>
      <c r="AH36" s="180"/>
      <c r="AI36" s="180" t="s">
        <v>245</v>
      </c>
      <c r="AJ36" s="180"/>
      <c r="AK36" s="180"/>
      <c r="AL36" s="180"/>
      <c r="AM36" s="180"/>
      <c r="AN36" s="161"/>
      <c r="AO36" s="161"/>
      <c r="AP36" s="161"/>
      <c r="AQ36" s="161"/>
      <c r="AR36" s="162"/>
    </row>
    <row r="37" spans="1:44" ht="27.75" customHeight="1">
      <c r="A37" s="223"/>
      <c r="B37" s="224"/>
      <c r="C37" s="224"/>
      <c r="D37" s="224"/>
      <c r="E37" s="224"/>
      <c r="F37" s="224"/>
      <c r="G37" s="224"/>
      <c r="H37" s="224"/>
      <c r="I37" s="224"/>
      <c r="J37" s="224"/>
      <c r="K37" s="214" t="s">
        <v>170</v>
      </c>
      <c r="L37" s="214"/>
      <c r="M37" s="214"/>
      <c r="N37" s="215"/>
      <c r="O37" s="182" t="s">
        <v>169</v>
      </c>
      <c r="P37" s="182"/>
      <c r="Q37" s="182"/>
      <c r="R37" s="182"/>
      <c r="S37" s="182"/>
      <c r="T37" s="182" t="s">
        <v>168</v>
      </c>
      <c r="U37" s="182"/>
      <c r="V37" s="182"/>
      <c r="W37" s="182"/>
      <c r="X37" s="182"/>
      <c r="Y37" s="182" t="s">
        <v>167</v>
      </c>
      <c r="Z37" s="182"/>
      <c r="AA37" s="182"/>
      <c r="AB37" s="182"/>
      <c r="AC37" s="182"/>
      <c r="AD37" s="181" t="s">
        <v>228</v>
      </c>
      <c r="AE37" s="181"/>
      <c r="AF37" s="181"/>
      <c r="AG37" s="181"/>
      <c r="AH37" s="181"/>
      <c r="AI37" s="181" t="s">
        <v>243</v>
      </c>
      <c r="AJ37" s="181"/>
      <c r="AK37" s="181"/>
      <c r="AL37" s="181"/>
      <c r="AM37" s="181"/>
      <c r="AN37" s="161"/>
      <c r="AO37" s="161"/>
      <c r="AP37" s="161"/>
      <c r="AQ37" s="161"/>
      <c r="AR37" s="162"/>
    </row>
    <row r="38" spans="1:44" ht="19.5" customHeight="1">
      <c r="A38" s="206"/>
      <c r="B38" s="207"/>
      <c r="C38" s="207"/>
      <c r="D38" s="207"/>
      <c r="E38" s="207"/>
      <c r="F38" s="207"/>
      <c r="G38" s="207"/>
      <c r="H38" s="207"/>
      <c r="I38" s="207"/>
      <c r="J38" s="208"/>
      <c r="K38" s="225" t="s">
        <v>166</v>
      </c>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7"/>
    </row>
    <row r="39" spans="1:44" ht="5.25" customHeight="1">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row>
    <row r="40" spans="1:44" ht="52.5" customHeight="1">
      <c r="A40" s="298" t="s">
        <v>237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row>
    <row r="41" spans="1:44" ht="30.75" customHeight="1">
      <c r="A41" s="218" t="s">
        <v>107</v>
      </c>
      <c r="B41" s="218"/>
      <c r="C41" s="218"/>
      <c r="D41" s="218"/>
      <c r="E41" s="218"/>
      <c r="F41" s="218"/>
      <c r="G41" s="218"/>
      <c r="H41" s="218"/>
      <c r="I41" s="218"/>
      <c r="J41" s="218"/>
      <c r="K41" s="286" t="s">
        <v>165</v>
      </c>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9"/>
      <c r="AP41" s="269"/>
      <c r="AQ41" s="269"/>
      <c r="AR41" s="270"/>
    </row>
    <row r="42" spans="1:62" ht="37.5" customHeight="1">
      <c r="A42" s="234" t="s">
        <v>108</v>
      </c>
      <c r="B42" s="235"/>
      <c r="C42" s="235"/>
      <c r="D42" s="235"/>
      <c r="E42" s="235"/>
      <c r="F42" s="235"/>
      <c r="G42" s="235"/>
      <c r="H42" s="235"/>
      <c r="I42" s="235"/>
      <c r="J42" s="236"/>
      <c r="K42" s="286" t="s">
        <v>164</v>
      </c>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9"/>
      <c r="AP42" s="269"/>
      <c r="AQ42" s="269"/>
      <c r="AR42" s="270"/>
      <c r="AT42" s="93"/>
      <c r="AU42" s="93"/>
      <c r="AV42" s="93"/>
      <c r="AW42" s="93"/>
      <c r="AX42" s="93"/>
      <c r="AY42" s="93"/>
      <c r="AZ42" s="93"/>
      <c r="BA42" s="93"/>
      <c r="BB42" s="93"/>
      <c r="BC42" s="93"/>
      <c r="BD42" s="93"/>
      <c r="BE42" s="93"/>
      <c r="BF42" s="93"/>
      <c r="BG42" s="93"/>
      <c r="BH42" s="93"/>
      <c r="BI42" s="93"/>
      <c r="BJ42" s="93"/>
    </row>
    <row r="43" spans="1:66" ht="242.25" customHeight="1">
      <c r="A43" s="281" t="s">
        <v>109</v>
      </c>
      <c r="B43" s="281"/>
      <c r="C43" s="281"/>
      <c r="D43" s="281"/>
      <c r="E43" s="281"/>
      <c r="F43" s="281"/>
      <c r="G43" s="281"/>
      <c r="H43" s="281"/>
      <c r="I43" s="281"/>
      <c r="J43" s="281"/>
      <c r="K43" s="293" t="s">
        <v>230</v>
      </c>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5"/>
      <c r="AS43" s="93"/>
      <c r="AT43" s="93"/>
      <c r="AU43" s="93"/>
      <c r="AV43" s="93"/>
      <c r="AW43" s="93"/>
      <c r="AX43" s="93"/>
      <c r="AY43" s="93"/>
      <c r="AZ43" s="93"/>
      <c r="BA43" s="93"/>
      <c r="BB43" s="93"/>
      <c r="BC43" s="93"/>
      <c r="BD43" s="93"/>
      <c r="BE43" s="93"/>
      <c r="BF43" s="93"/>
      <c r="BG43" s="93"/>
      <c r="BH43" s="93"/>
      <c r="BI43" s="93"/>
      <c r="BJ43" s="93"/>
      <c r="BK43" s="92"/>
      <c r="BL43" s="92"/>
      <c r="BM43" s="92"/>
      <c r="BN43" s="92"/>
    </row>
    <row r="44" spans="1:66" ht="36" customHeight="1">
      <c r="A44" s="281" t="s">
        <v>110</v>
      </c>
      <c r="B44" s="281"/>
      <c r="C44" s="281"/>
      <c r="D44" s="281"/>
      <c r="E44" s="281"/>
      <c r="F44" s="281"/>
      <c r="G44" s="281"/>
      <c r="H44" s="281"/>
      <c r="I44" s="281"/>
      <c r="J44" s="281"/>
      <c r="K44" s="176" t="s">
        <v>163</v>
      </c>
      <c r="L44" s="177"/>
      <c r="M44" s="177"/>
      <c r="N44" s="177"/>
      <c r="O44" s="177"/>
      <c r="P44" s="177"/>
      <c r="Q44" s="177"/>
      <c r="R44" s="177"/>
      <c r="S44" s="177"/>
      <c r="T44" s="177"/>
      <c r="U44" s="177"/>
      <c r="V44" s="177"/>
      <c r="W44" s="177"/>
      <c r="X44" s="177"/>
      <c r="Y44" s="174" t="s">
        <v>231</v>
      </c>
      <c r="Z44" s="174"/>
      <c r="AA44" s="174"/>
      <c r="AB44" s="174"/>
      <c r="AC44" s="174"/>
      <c r="AD44" s="174"/>
      <c r="AE44" s="174"/>
      <c r="AF44" s="174"/>
      <c r="AG44" s="174"/>
      <c r="AH44" s="174"/>
      <c r="AI44" s="174"/>
      <c r="AJ44" s="174"/>
      <c r="AK44" s="174"/>
      <c r="AL44" s="174"/>
      <c r="AM44" s="174"/>
      <c r="AN44" s="174"/>
      <c r="AO44" s="174"/>
      <c r="AP44" s="174"/>
      <c r="AQ44" s="174"/>
      <c r="AR44" s="175"/>
      <c r="AS44" s="192"/>
      <c r="AT44" s="192"/>
      <c r="AU44" s="192"/>
      <c r="AV44" s="192"/>
      <c r="AW44" s="192"/>
      <c r="AX44" s="192"/>
      <c r="AY44" s="192"/>
      <c r="AZ44" s="192"/>
      <c r="BA44" s="192"/>
      <c r="BB44" s="192"/>
      <c r="BC44" s="192"/>
      <c r="BD44" s="192"/>
      <c r="BE44" s="192"/>
      <c r="BF44" s="192"/>
      <c r="BG44" s="192"/>
      <c r="BH44" s="192"/>
      <c r="BI44" s="192"/>
      <c r="BJ44" s="192"/>
      <c r="BK44" s="192"/>
      <c r="BL44" s="92"/>
      <c r="BM44" s="92"/>
      <c r="BN44" s="92"/>
    </row>
  </sheetData>
  <sheetProtection/>
  <mergeCells count="168">
    <mergeCell ref="AI33:AL33"/>
    <mergeCell ref="AI34:AL34"/>
    <mergeCell ref="AI35:AL35"/>
    <mergeCell ref="AI36:AM36"/>
    <mergeCell ref="AI37:AM37"/>
    <mergeCell ref="AI27:AL27"/>
    <mergeCell ref="AI28:AL28"/>
    <mergeCell ref="AI29:AL29"/>
    <mergeCell ref="AI30:AL30"/>
    <mergeCell ref="AI31:AL31"/>
    <mergeCell ref="AI32:AL32"/>
    <mergeCell ref="AI21:AM21"/>
    <mergeCell ref="AI22:AL22"/>
    <mergeCell ref="AI23:AM23"/>
    <mergeCell ref="AI24:AL24"/>
    <mergeCell ref="AI25:AL25"/>
    <mergeCell ref="AI26:AL26"/>
    <mergeCell ref="A44:J44"/>
    <mergeCell ref="A42:J42"/>
    <mergeCell ref="K42:AR42"/>
    <mergeCell ref="K43:AR43"/>
    <mergeCell ref="K36:N36"/>
    <mergeCell ref="A41:J41"/>
    <mergeCell ref="K41:AR41"/>
    <mergeCell ref="A43:J43"/>
    <mergeCell ref="A39:AR39"/>
    <mergeCell ref="A40:AR40"/>
    <mergeCell ref="A11:J11"/>
    <mergeCell ref="K11:AR11"/>
    <mergeCell ref="A13:J13"/>
    <mergeCell ref="K13:AR13"/>
    <mergeCell ref="A17:J18"/>
    <mergeCell ref="A4:AR4"/>
    <mergeCell ref="A5:AR5"/>
    <mergeCell ref="A6:J6"/>
    <mergeCell ref="K17:AR17"/>
    <mergeCell ref="K9:AR9"/>
    <mergeCell ref="A10:J10"/>
    <mergeCell ref="A7:J7"/>
    <mergeCell ref="K7:AR7"/>
    <mergeCell ref="A8:J8"/>
    <mergeCell ref="K8:AR8"/>
    <mergeCell ref="A9:J9"/>
    <mergeCell ref="K10:AR10"/>
    <mergeCell ref="A12:J12"/>
    <mergeCell ref="K12:AR12"/>
    <mergeCell ref="A1:AR1"/>
    <mergeCell ref="A2:AR2"/>
    <mergeCell ref="A3:E3"/>
    <mergeCell ref="F3:R3"/>
    <mergeCell ref="S3:W3"/>
    <mergeCell ref="X3:AR3"/>
    <mergeCell ref="K6:W6"/>
    <mergeCell ref="X6:AR6"/>
    <mergeCell ref="A14:J16"/>
    <mergeCell ref="K14:Q15"/>
    <mergeCell ref="R14:AO14"/>
    <mergeCell ref="AP14:AR16"/>
    <mergeCell ref="R15:W15"/>
    <mergeCell ref="X15:AC15"/>
    <mergeCell ref="AN16:AO16"/>
    <mergeCell ref="AB16:AC16"/>
    <mergeCell ref="K16:O16"/>
    <mergeCell ref="P16:Q16"/>
    <mergeCell ref="K18:AR18"/>
    <mergeCell ref="AD15:AI15"/>
    <mergeCell ref="AJ15:AO15"/>
    <mergeCell ref="A19:J19"/>
    <mergeCell ref="K19:AR19"/>
    <mergeCell ref="V16:W16"/>
    <mergeCell ref="X16:AA16"/>
    <mergeCell ref="AD16:AG16"/>
    <mergeCell ref="AH16:AI16"/>
    <mergeCell ref="AJ16:AM16"/>
    <mergeCell ref="K37:N37"/>
    <mergeCell ref="R16:U16"/>
    <mergeCell ref="A20:J20"/>
    <mergeCell ref="K20:AR20"/>
    <mergeCell ref="O27:R27"/>
    <mergeCell ref="A23:J38"/>
    <mergeCell ref="K25:N25"/>
    <mergeCell ref="K38:AR38"/>
    <mergeCell ref="Y21:AC21"/>
    <mergeCell ref="Y22:AB22"/>
    <mergeCell ref="O26:R26"/>
    <mergeCell ref="K33:N33"/>
    <mergeCell ref="K26:N26"/>
    <mergeCell ref="K27:N27"/>
    <mergeCell ref="K30:N30"/>
    <mergeCell ref="K35:N35"/>
    <mergeCell ref="K32:N32"/>
    <mergeCell ref="A21:J22"/>
    <mergeCell ref="K34:N34"/>
    <mergeCell ref="K28:N28"/>
    <mergeCell ref="K29:N29"/>
    <mergeCell ref="K31:N31"/>
    <mergeCell ref="K21:N21"/>
    <mergeCell ref="K22:N22"/>
    <mergeCell ref="K23:N23"/>
    <mergeCell ref="K24:N24"/>
    <mergeCell ref="T37:X37"/>
    <mergeCell ref="Y35:AB35"/>
    <mergeCell ref="Y36:AC36"/>
    <mergeCell ref="O28:R28"/>
    <mergeCell ref="O29:R29"/>
    <mergeCell ref="O30:R30"/>
    <mergeCell ref="O31:R31"/>
    <mergeCell ref="O32:R32"/>
    <mergeCell ref="Y30:AB30"/>
    <mergeCell ref="O37:S37"/>
    <mergeCell ref="O36:S36"/>
    <mergeCell ref="O35:R35"/>
    <mergeCell ref="O21:S21"/>
    <mergeCell ref="O22:R22"/>
    <mergeCell ref="O23:S23"/>
    <mergeCell ref="T36:X36"/>
    <mergeCell ref="O33:R33"/>
    <mergeCell ref="O34:R34"/>
    <mergeCell ref="O24:R24"/>
    <mergeCell ref="O25:R25"/>
    <mergeCell ref="T27:W27"/>
    <mergeCell ref="T28:W28"/>
    <mergeCell ref="T29:W29"/>
    <mergeCell ref="T30:W30"/>
    <mergeCell ref="T31:W31"/>
    <mergeCell ref="T21:X21"/>
    <mergeCell ref="T22:W22"/>
    <mergeCell ref="T23:X23"/>
    <mergeCell ref="T24:W24"/>
    <mergeCell ref="T25:W25"/>
    <mergeCell ref="T26:W26"/>
    <mergeCell ref="T32:W32"/>
    <mergeCell ref="T33:W33"/>
    <mergeCell ref="T34:W34"/>
    <mergeCell ref="T35:W35"/>
    <mergeCell ref="AD28:AG28"/>
    <mergeCell ref="Y34:AB34"/>
    <mergeCell ref="Y31:AB31"/>
    <mergeCell ref="Y32:AB32"/>
    <mergeCell ref="Y33:AB33"/>
    <mergeCell ref="AT13:BM13"/>
    <mergeCell ref="AS44:BK44"/>
    <mergeCell ref="Y23:AC23"/>
    <mergeCell ref="Y24:AB24"/>
    <mergeCell ref="Y25:AB25"/>
    <mergeCell ref="Y26:AB26"/>
    <mergeCell ref="Y27:AB27"/>
    <mergeCell ref="Y28:AB28"/>
    <mergeCell ref="Y29:AB29"/>
    <mergeCell ref="AD34:AG34"/>
    <mergeCell ref="Y37:AC37"/>
    <mergeCell ref="AD21:AH21"/>
    <mergeCell ref="AD22:AG22"/>
    <mergeCell ref="AD23:AH23"/>
    <mergeCell ref="AD24:AG24"/>
    <mergeCell ref="AD25:AG25"/>
    <mergeCell ref="AD26:AG26"/>
    <mergeCell ref="AD27:AG27"/>
    <mergeCell ref="Y44:AR44"/>
    <mergeCell ref="K44:X44"/>
    <mergeCell ref="AD35:AG35"/>
    <mergeCell ref="AD36:AH36"/>
    <mergeCell ref="AD37:AH37"/>
    <mergeCell ref="AD29:AG29"/>
    <mergeCell ref="AD30:AG30"/>
    <mergeCell ref="AD31:AG31"/>
    <mergeCell ref="AD32:AG32"/>
    <mergeCell ref="AD33:AG33"/>
  </mergeCells>
  <hyperlinks>
    <hyperlink ref="K6:W6" r:id="rId1" display="大阪府立江之子島文化芸術創造センター条例"/>
    <hyperlink ref="X6:AR6" r:id="rId2" display="大阪府立江之子島文化芸術創造センター条例施行規則"/>
    <hyperlink ref="F3:R3" r:id="rId3" display="江之子島文化芸術創造センター(enoco)"/>
    <hyperlink ref="X3:AR3" r:id="rId4" display="http://www.pref.osaka.lg.jp/bunka/"/>
    <hyperlink ref="Y44:AR44" r:id="rId5" display="（利用料金の詳細はこちら）"/>
  </hyperlinks>
  <printOptions horizontalCentered="1"/>
  <pageMargins left="0.1968503937007874" right="0.1968503937007874" top="0.3937007874015748" bottom="0" header="0.5118110236220472" footer="0.1968503937007874"/>
  <pageSetup cellComments="asDisplayed" fitToHeight="0" horizontalDpi="600" verticalDpi="600" orientation="portrait" paperSize="9" scale="79" r:id="rId7"/>
  <headerFooter>
    <oddHeader>&amp;R江之子島文化芸術創造センター（enoco）</oddHeader>
  </headerFooter>
  <rowBreaks count="1" manualBreakCount="1">
    <brk id="39" max="43" man="1"/>
  </rowBreaks>
  <drawing r:id="rId6"/>
</worksheet>
</file>

<file path=xl/worksheets/sheet2.xml><?xml version="1.0" encoding="utf-8"?>
<worksheet xmlns="http://schemas.openxmlformats.org/spreadsheetml/2006/main" xmlns:r="http://schemas.openxmlformats.org/officeDocument/2006/relationships">
  <sheetPr>
    <pageSetUpPr fitToPage="1"/>
  </sheetPr>
  <dimension ref="A1:I138"/>
  <sheetViews>
    <sheetView tabSelected="1" view="pageBreakPreview" zoomScaleSheetLayoutView="100" workbookViewId="0" topLeftCell="A89">
      <selection activeCell="D24" sqref="D24"/>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6" width="17.140625" style="14" customWidth="1"/>
    <col min="7" max="7" width="17.140625" style="15" customWidth="1"/>
    <col min="8" max="8" width="17.140625" style="17" customWidth="1"/>
    <col min="9" max="9" width="17.140625" style="15" customWidth="1"/>
  </cols>
  <sheetData>
    <row r="1" ht="18.75">
      <c r="A1" s="12" t="s">
        <v>135</v>
      </c>
    </row>
    <row r="2" spans="1:9" ht="11.25" customHeight="1">
      <c r="A2" s="90" t="s">
        <v>159</v>
      </c>
      <c r="B2" s="76"/>
      <c r="C2" s="76"/>
      <c r="D2" s="76"/>
      <c r="E2" s="76"/>
      <c r="F2" s="76"/>
      <c r="G2" s="76"/>
      <c r="I2" s="17"/>
    </row>
    <row r="3" spans="1:9" ht="18" customHeight="1">
      <c r="A3" s="301" t="s">
        <v>125</v>
      </c>
      <c r="B3" s="301"/>
      <c r="C3" s="301"/>
      <c r="D3" s="301"/>
      <c r="E3" s="16"/>
      <c r="F3" s="16"/>
      <c r="G3" s="17"/>
      <c r="H3" s="139"/>
      <c r="I3" s="139" t="s">
        <v>162</v>
      </c>
    </row>
    <row r="4" spans="1:9" ht="16.5" customHeight="1">
      <c r="A4" s="341" t="s">
        <v>0</v>
      </c>
      <c r="B4" s="342"/>
      <c r="C4" s="342"/>
      <c r="D4" s="343"/>
      <c r="E4" s="25" t="s">
        <v>143</v>
      </c>
      <c r="F4" s="25" t="s">
        <v>144</v>
      </c>
      <c r="G4" s="26" t="s">
        <v>145</v>
      </c>
      <c r="H4" s="26" t="s">
        <v>146</v>
      </c>
      <c r="I4" s="26" t="s">
        <v>238</v>
      </c>
    </row>
    <row r="5" spans="1:9" ht="16.5" customHeight="1">
      <c r="A5" s="307" t="s">
        <v>1</v>
      </c>
      <c r="B5" s="344" t="s">
        <v>2</v>
      </c>
      <c r="C5" s="345"/>
      <c r="D5" s="346"/>
      <c r="E5" s="104">
        <v>0</v>
      </c>
      <c r="F5" s="104">
        <v>0</v>
      </c>
      <c r="G5" s="105">
        <v>0</v>
      </c>
      <c r="H5" s="41">
        <v>0</v>
      </c>
      <c r="I5" s="41">
        <v>0</v>
      </c>
    </row>
    <row r="6" spans="1:9" ht="16.5" customHeight="1">
      <c r="A6" s="308"/>
      <c r="B6" s="344" t="s">
        <v>3</v>
      </c>
      <c r="C6" s="345"/>
      <c r="D6" s="346"/>
      <c r="E6" s="104">
        <v>0</v>
      </c>
      <c r="F6" s="104">
        <v>0</v>
      </c>
      <c r="G6" s="105">
        <v>0</v>
      </c>
      <c r="H6" s="41">
        <v>0</v>
      </c>
      <c r="I6" s="41">
        <v>0</v>
      </c>
    </row>
    <row r="7" spans="1:9" ht="16.5" customHeight="1">
      <c r="A7" s="308"/>
      <c r="B7" s="344" t="s">
        <v>4</v>
      </c>
      <c r="C7" s="345"/>
      <c r="D7" s="346"/>
      <c r="E7" s="104">
        <v>0</v>
      </c>
      <c r="F7" s="104">
        <v>0</v>
      </c>
      <c r="G7" s="105">
        <v>0</v>
      </c>
      <c r="H7" s="41">
        <v>0</v>
      </c>
      <c r="I7" s="41">
        <v>0</v>
      </c>
    </row>
    <row r="8" spans="1:9" ht="16.5" customHeight="1" thickBot="1">
      <c r="A8" s="308"/>
      <c r="B8" s="347" t="s">
        <v>5</v>
      </c>
      <c r="C8" s="348"/>
      <c r="D8" s="349"/>
      <c r="E8" s="106">
        <v>0</v>
      </c>
      <c r="F8" s="106">
        <v>0</v>
      </c>
      <c r="G8" s="107">
        <v>0</v>
      </c>
      <c r="H8" s="42">
        <v>0</v>
      </c>
      <c r="I8" s="42">
        <v>0</v>
      </c>
    </row>
    <row r="9" spans="1:9" ht="16.5" customHeight="1" thickBot="1">
      <c r="A9" s="309"/>
      <c r="B9" s="350" t="s">
        <v>6</v>
      </c>
      <c r="C9" s="351"/>
      <c r="D9" s="351"/>
      <c r="E9" s="77">
        <f>SUM(E5:E8)</f>
        <v>0</v>
      </c>
      <c r="F9" s="77">
        <f>SUM(F5:F8)</f>
        <v>0</v>
      </c>
      <c r="G9" s="77">
        <f>SUM(G5:G8)</f>
        <v>0</v>
      </c>
      <c r="H9" s="155">
        <f>SUM(H5:H8)</f>
        <v>0</v>
      </c>
      <c r="I9" s="86">
        <f>SUM(I5:I8)</f>
        <v>0</v>
      </c>
    </row>
    <row r="10" spans="1:9" ht="16.5" customHeight="1">
      <c r="A10" s="310" t="s">
        <v>7</v>
      </c>
      <c r="B10" s="305" t="s">
        <v>79</v>
      </c>
      <c r="C10" s="305"/>
      <c r="D10" s="68" t="s">
        <v>8</v>
      </c>
      <c r="E10" s="108">
        <v>62343</v>
      </c>
      <c r="F10" s="109">
        <v>66883</v>
      </c>
      <c r="G10" s="108">
        <v>63370</v>
      </c>
      <c r="H10" s="44">
        <v>63661</v>
      </c>
      <c r="I10" s="44">
        <v>62000</v>
      </c>
    </row>
    <row r="11" spans="1:9" ht="16.5" customHeight="1">
      <c r="A11" s="311"/>
      <c r="B11" s="306"/>
      <c r="C11" s="306"/>
      <c r="D11" s="62" t="s">
        <v>9</v>
      </c>
      <c r="E11" s="104">
        <v>0</v>
      </c>
      <c r="F11" s="104">
        <v>0</v>
      </c>
      <c r="G11" s="104">
        <v>0</v>
      </c>
      <c r="H11" s="41">
        <v>0</v>
      </c>
      <c r="I11" s="41">
        <v>34250</v>
      </c>
    </row>
    <row r="12" spans="1:9" ht="16.5" customHeight="1">
      <c r="A12" s="311"/>
      <c r="B12" s="306"/>
      <c r="C12" s="306"/>
      <c r="D12" s="62" t="s">
        <v>10</v>
      </c>
      <c r="E12" s="57">
        <f>SUM(E10:E11)</f>
        <v>62343</v>
      </c>
      <c r="F12" s="57">
        <f>SUM(F10:F11)</f>
        <v>66883</v>
      </c>
      <c r="G12" s="57">
        <f>SUM(G10:G11)</f>
        <v>63370</v>
      </c>
      <c r="H12" s="57">
        <f>SUM(H10:H11)</f>
        <v>63661</v>
      </c>
      <c r="I12" s="57">
        <f>SUM(I10:I11)</f>
        <v>96250</v>
      </c>
    </row>
    <row r="13" spans="1:9" ht="16.5" customHeight="1">
      <c r="A13" s="311"/>
      <c r="B13" s="312" t="s">
        <v>210</v>
      </c>
      <c r="C13" s="312"/>
      <c r="D13" s="62" t="s">
        <v>9</v>
      </c>
      <c r="E13" s="104">
        <v>0</v>
      </c>
      <c r="F13" s="104">
        <v>0</v>
      </c>
      <c r="G13" s="104">
        <v>0</v>
      </c>
      <c r="H13" s="41">
        <v>0</v>
      </c>
      <c r="I13" s="41">
        <v>0</v>
      </c>
    </row>
    <row r="14" spans="1:9" ht="16.5" customHeight="1" thickBot="1">
      <c r="A14" s="311"/>
      <c r="B14" s="313" t="s">
        <v>12</v>
      </c>
      <c r="C14" s="313"/>
      <c r="D14" s="63" t="s">
        <v>13</v>
      </c>
      <c r="E14" s="107">
        <v>116</v>
      </c>
      <c r="F14" s="106">
        <v>116</v>
      </c>
      <c r="G14" s="106">
        <v>109</v>
      </c>
      <c r="H14" s="153">
        <v>0</v>
      </c>
      <c r="I14" s="42">
        <v>0</v>
      </c>
    </row>
    <row r="15" spans="1:9" ht="16.5" customHeight="1" thickBot="1">
      <c r="A15" s="308"/>
      <c r="B15" s="331" t="s">
        <v>6</v>
      </c>
      <c r="C15" s="332"/>
      <c r="D15" s="332"/>
      <c r="E15" s="78">
        <f>E12+E13+E14</f>
        <v>62459</v>
      </c>
      <c r="F15" s="78">
        <f>F12+F13+F14</f>
        <v>66999</v>
      </c>
      <c r="G15" s="78">
        <f>G12+G13+G14</f>
        <v>63479</v>
      </c>
      <c r="H15" s="156">
        <f>H12+H13+H14</f>
        <v>63661</v>
      </c>
      <c r="I15" s="87">
        <f>I12+I13+I14</f>
        <v>96250</v>
      </c>
    </row>
    <row r="16" spans="1:9" ht="16.5" customHeight="1" thickBot="1">
      <c r="A16" s="333" t="s">
        <v>14</v>
      </c>
      <c r="B16" s="334"/>
      <c r="C16" s="334"/>
      <c r="D16" s="334"/>
      <c r="E16" s="77">
        <f>E15-E9</f>
        <v>62459</v>
      </c>
      <c r="F16" s="77">
        <f>F15-F9</f>
        <v>66999</v>
      </c>
      <c r="G16" s="77">
        <f>G15-G9</f>
        <v>63479</v>
      </c>
      <c r="H16" s="155">
        <f>H15-H9</f>
        <v>63661</v>
      </c>
      <c r="I16" s="86">
        <f>I15-I9</f>
        <v>96250</v>
      </c>
    </row>
    <row r="17" spans="1:9" ht="8.25" customHeight="1">
      <c r="A17" s="6"/>
      <c r="B17" s="6"/>
      <c r="C17" s="6"/>
      <c r="D17" s="6"/>
      <c r="E17" s="43"/>
      <c r="F17" s="43"/>
      <c r="G17" s="43"/>
      <c r="H17" s="88"/>
      <c r="I17" s="88"/>
    </row>
    <row r="18" spans="1:9" ht="16.5" customHeight="1">
      <c r="A18" s="335" t="s">
        <v>15</v>
      </c>
      <c r="B18" s="336"/>
      <c r="C18" s="336"/>
      <c r="D18" s="337"/>
      <c r="E18" s="110">
        <v>2819</v>
      </c>
      <c r="F18" s="110">
        <v>1677</v>
      </c>
      <c r="G18" s="103">
        <v>0</v>
      </c>
      <c r="H18" s="41">
        <v>2035</v>
      </c>
      <c r="I18" s="41">
        <v>0</v>
      </c>
    </row>
    <row r="19" spans="1:9" ht="8.25" customHeight="1">
      <c r="A19" s="6"/>
      <c r="B19" s="6"/>
      <c r="C19" s="6"/>
      <c r="D19" s="6"/>
      <c r="H19" s="89"/>
      <c r="I19" s="89"/>
    </row>
    <row r="20" spans="1:9" ht="18" customHeight="1">
      <c r="A20" s="320" t="s">
        <v>16</v>
      </c>
      <c r="B20" s="321"/>
      <c r="C20" s="321"/>
      <c r="D20" s="321"/>
      <c r="E20" s="321"/>
      <c r="F20" s="321"/>
      <c r="G20" s="321"/>
      <c r="H20" s="321"/>
      <c r="I20" s="322"/>
    </row>
    <row r="21" spans="1:9" ht="51" customHeight="1">
      <c r="A21" s="317" t="s">
        <v>211</v>
      </c>
      <c r="B21" s="318"/>
      <c r="C21" s="318"/>
      <c r="D21" s="318"/>
      <c r="E21" s="318"/>
      <c r="F21" s="318"/>
      <c r="G21" s="318"/>
      <c r="H21" s="318"/>
      <c r="I21" s="319"/>
    </row>
    <row r="22" ht="6" customHeight="1"/>
    <row r="23" ht="18">
      <c r="A23" s="1" t="s">
        <v>17</v>
      </c>
    </row>
    <row r="24" spans="1:9" ht="18" customHeight="1">
      <c r="A24" s="300" t="s">
        <v>18</v>
      </c>
      <c r="B24" s="300"/>
      <c r="C24" s="300"/>
      <c r="E24" s="16"/>
      <c r="F24" s="16"/>
      <c r="G24" s="67"/>
      <c r="H24" s="133"/>
      <c r="I24" s="133"/>
    </row>
    <row r="25" spans="1:9" ht="18" customHeight="1">
      <c r="A25" s="422" t="s">
        <v>218</v>
      </c>
      <c r="B25" s="423"/>
      <c r="C25" s="423"/>
      <c r="D25" s="424"/>
      <c r="E25" s="16"/>
      <c r="F25" s="16"/>
      <c r="G25" s="102"/>
      <c r="H25" s="139"/>
      <c r="I25" s="139" t="s">
        <v>162</v>
      </c>
    </row>
    <row r="26" spans="1:9" ht="16.5" customHeight="1">
      <c r="A26" s="338" t="s">
        <v>0</v>
      </c>
      <c r="B26" s="339"/>
      <c r="C26" s="339"/>
      <c r="D26" s="340"/>
      <c r="E26" s="25" t="s">
        <v>223</v>
      </c>
      <c r="F26" s="25" t="s">
        <v>212</v>
      </c>
      <c r="G26" s="26" t="s">
        <v>213</v>
      </c>
      <c r="H26" s="26" t="s">
        <v>214</v>
      </c>
      <c r="I26" s="26" t="s">
        <v>239</v>
      </c>
    </row>
    <row r="27" spans="1:9" ht="16.5" customHeight="1">
      <c r="A27" s="352" t="s">
        <v>123</v>
      </c>
      <c r="B27" s="314" t="s">
        <v>19</v>
      </c>
      <c r="C27" s="315"/>
      <c r="D27" s="316"/>
      <c r="E27" s="57">
        <f>SUM(E28:E32)</f>
        <v>0</v>
      </c>
      <c r="F27" s="59">
        <f>SUM(F28:F32)</f>
        <v>0</v>
      </c>
      <c r="G27" s="59">
        <f>SUM(G28:G32)</f>
        <v>0</v>
      </c>
      <c r="H27" s="140">
        <f>SUM(H28:H32)</f>
        <v>0</v>
      </c>
      <c r="I27" s="59">
        <f>SUM(I28:I32)</f>
        <v>0</v>
      </c>
    </row>
    <row r="28" spans="1:9" ht="16.5" customHeight="1">
      <c r="A28" s="353"/>
      <c r="B28" s="28"/>
      <c r="C28" s="355" t="s">
        <v>20</v>
      </c>
      <c r="D28" s="356"/>
      <c r="E28" s="111">
        <v>0</v>
      </c>
      <c r="F28" s="112">
        <v>0</v>
      </c>
      <c r="G28" s="112">
        <v>0</v>
      </c>
      <c r="H28" s="141">
        <v>0</v>
      </c>
      <c r="I28" s="141">
        <v>0</v>
      </c>
    </row>
    <row r="29" spans="1:9" ht="16.5" customHeight="1">
      <c r="A29" s="353"/>
      <c r="B29" s="28"/>
      <c r="C29" s="355" t="s">
        <v>21</v>
      </c>
      <c r="D29" s="356"/>
      <c r="E29" s="111">
        <v>0</v>
      </c>
      <c r="F29" s="112">
        <v>0</v>
      </c>
      <c r="G29" s="112">
        <v>0</v>
      </c>
      <c r="H29" s="141">
        <v>0</v>
      </c>
      <c r="I29" s="141">
        <v>0</v>
      </c>
    </row>
    <row r="30" spans="1:9" ht="16.5" customHeight="1">
      <c r="A30" s="353"/>
      <c r="B30" s="28"/>
      <c r="C30" s="355" t="s">
        <v>22</v>
      </c>
      <c r="D30" s="356"/>
      <c r="E30" s="111">
        <v>0</v>
      </c>
      <c r="F30" s="112">
        <v>0</v>
      </c>
      <c r="G30" s="112">
        <v>0</v>
      </c>
      <c r="H30" s="141">
        <v>0</v>
      </c>
      <c r="I30" s="141">
        <v>0</v>
      </c>
    </row>
    <row r="31" spans="1:9" ht="16.5" customHeight="1">
      <c r="A31" s="353"/>
      <c r="B31" s="28"/>
      <c r="C31" s="355" t="s">
        <v>23</v>
      </c>
      <c r="D31" s="356"/>
      <c r="E31" s="111">
        <v>0</v>
      </c>
      <c r="F31" s="112">
        <v>0</v>
      </c>
      <c r="G31" s="112">
        <v>0</v>
      </c>
      <c r="H31" s="141">
        <v>0</v>
      </c>
      <c r="I31" s="141">
        <v>0</v>
      </c>
    </row>
    <row r="32" spans="1:9" ht="16.5" customHeight="1">
      <c r="A32" s="353"/>
      <c r="B32" s="29"/>
      <c r="C32" s="355" t="s">
        <v>24</v>
      </c>
      <c r="D32" s="356"/>
      <c r="E32" s="111">
        <v>0</v>
      </c>
      <c r="F32" s="112">
        <v>0</v>
      </c>
      <c r="G32" s="112">
        <v>0</v>
      </c>
      <c r="H32" s="141">
        <v>0</v>
      </c>
      <c r="I32" s="141">
        <v>0</v>
      </c>
    </row>
    <row r="33" spans="1:9" ht="16.5" customHeight="1">
      <c r="A33" s="353"/>
      <c r="B33" s="314" t="s">
        <v>25</v>
      </c>
      <c r="C33" s="315"/>
      <c r="D33" s="316"/>
      <c r="E33" s="57">
        <f>SUM(E34:E43)</f>
        <v>11925417</v>
      </c>
      <c r="F33" s="59">
        <f>SUM(F34:F43)</f>
        <v>11886020334</v>
      </c>
      <c r="G33" s="59">
        <f>SUM(G34:G43)</f>
        <v>11860512450</v>
      </c>
      <c r="H33" s="140">
        <f>SUM(H34:H43)</f>
        <v>11835004566</v>
      </c>
      <c r="I33" s="59">
        <f>SUM(I34:I43)</f>
        <v>11809496682</v>
      </c>
    </row>
    <row r="34" spans="1:9" ht="16.5" customHeight="1">
      <c r="A34" s="353"/>
      <c r="B34" s="30"/>
      <c r="C34" s="355" t="s">
        <v>27</v>
      </c>
      <c r="D34" s="356"/>
      <c r="E34" s="113">
        <v>9117134</v>
      </c>
      <c r="F34" s="114">
        <v>9117133898</v>
      </c>
      <c r="G34" s="114">
        <v>9117133898</v>
      </c>
      <c r="H34" s="141">
        <v>9117133898</v>
      </c>
      <c r="I34" s="134">
        <v>9117133898</v>
      </c>
    </row>
    <row r="35" spans="1:9" ht="16.5" customHeight="1">
      <c r="A35" s="353"/>
      <c r="B35" s="30"/>
      <c r="C35" s="355" t="s">
        <v>28</v>
      </c>
      <c r="D35" s="356"/>
      <c r="E35" s="113">
        <v>524632</v>
      </c>
      <c r="F35" s="114">
        <v>485235936</v>
      </c>
      <c r="G35" s="114">
        <v>459728052</v>
      </c>
      <c r="H35" s="141">
        <v>434220168</v>
      </c>
      <c r="I35" s="134">
        <v>408712284</v>
      </c>
    </row>
    <row r="36" spans="1:9" ht="16.5" customHeight="1">
      <c r="A36" s="353"/>
      <c r="B36" s="30"/>
      <c r="C36" s="355" t="s">
        <v>29</v>
      </c>
      <c r="D36" s="356"/>
      <c r="E36" s="113">
        <v>0</v>
      </c>
      <c r="F36" s="114">
        <v>0</v>
      </c>
      <c r="G36" s="114">
        <v>0</v>
      </c>
      <c r="H36" s="141">
        <v>0</v>
      </c>
      <c r="I36" s="134">
        <v>0</v>
      </c>
    </row>
    <row r="37" spans="1:9" ht="16.5" customHeight="1">
      <c r="A37" s="353"/>
      <c r="B37" s="30"/>
      <c r="C37" s="355" t="s">
        <v>30</v>
      </c>
      <c r="D37" s="356"/>
      <c r="E37" s="111">
        <v>0</v>
      </c>
      <c r="F37" s="112">
        <v>0</v>
      </c>
      <c r="G37" s="112">
        <v>0</v>
      </c>
      <c r="H37" s="141">
        <v>0</v>
      </c>
      <c r="I37" s="134">
        <v>0</v>
      </c>
    </row>
    <row r="38" spans="1:9" ht="16.5" customHeight="1">
      <c r="A38" s="353"/>
      <c r="B38" s="30"/>
      <c r="C38" s="355" t="s">
        <v>31</v>
      </c>
      <c r="D38" s="356"/>
      <c r="E38" s="113">
        <v>2283651</v>
      </c>
      <c r="F38" s="114">
        <v>2283650500</v>
      </c>
      <c r="G38" s="114">
        <v>2283650500</v>
      </c>
      <c r="H38" s="141">
        <v>2283650500</v>
      </c>
      <c r="I38" s="134">
        <v>2283650500</v>
      </c>
    </row>
    <row r="39" spans="1:9" ht="16.5" customHeight="1">
      <c r="A39" s="353"/>
      <c r="B39" s="30"/>
      <c r="C39" s="355" t="s">
        <v>32</v>
      </c>
      <c r="D39" s="356"/>
      <c r="E39" s="111">
        <v>0</v>
      </c>
      <c r="F39" s="112">
        <v>0</v>
      </c>
      <c r="G39" s="112">
        <v>0</v>
      </c>
      <c r="H39" s="141">
        <v>0</v>
      </c>
      <c r="I39" s="134">
        <v>0</v>
      </c>
    </row>
    <row r="40" spans="1:9" ht="16.5" customHeight="1">
      <c r="A40" s="353"/>
      <c r="B40" s="30"/>
      <c r="C40" s="355" t="s">
        <v>33</v>
      </c>
      <c r="D40" s="356"/>
      <c r="E40" s="111">
        <v>0</v>
      </c>
      <c r="F40" s="112">
        <v>0</v>
      </c>
      <c r="G40" s="112">
        <v>0</v>
      </c>
      <c r="H40" s="141">
        <v>0</v>
      </c>
      <c r="I40" s="134">
        <v>0</v>
      </c>
    </row>
    <row r="41" spans="1:9" ht="16.5" customHeight="1">
      <c r="A41" s="353"/>
      <c r="B41" s="30"/>
      <c r="C41" s="355" t="s">
        <v>34</v>
      </c>
      <c r="D41" s="356"/>
      <c r="E41" s="111">
        <v>0</v>
      </c>
      <c r="F41" s="112">
        <v>0</v>
      </c>
      <c r="G41" s="112">
        <v>0</v>
      </c>
      <c r="H41" s="141">
        <v>0</v>
      </c>
      <c r="I41" s="134">
        <v>0</v>
      </c>
    </row>
    <row r="42" spans="1:9" ht="16.5" customHeight="1">
      <c r="A42" s="353"/>
      <c r="B42" s="30"/>
      <c r="C42" s="355" t="s">
        <v>35</v>
      </c>
      <c r="D42" s="356"/>
      <c r="E42" s="111">
        <v>0</v>
      </c>
      <c r="F42" s="112">
        <v>0</v>
      </c>
      <c r="G42" s="112">
        <v>0</v>
      </c>
      <c r="H42" s="141">
        <v>0</v>
      </c>
      <c r="I42" s="134">
        <v>0</v>
      </c>
    </row>
    <row r="43" spans="1:9" ht="16.5" customHeight="1" thickBot="1">
      <c r="A43" s="353"/>
      <c r="B43" s="30"/>
      <c r="C43" s="357" t="s">
        <v>36</v>
      </c>
      <c r="D43" s="358"/>
      <c r="E43" s="115">
        <v>0</v>
      </c>
      <c r="F43" s="116">
        <v>0</v>
      </c>
      <c r="G43" s="116">
        <v>0</v>
      </c>
      <c r="H43" s="142">
        <v>0</v>
      </c>
      <c r="I43" s="138">
        <v>0</v>
      </c>
    </row>
    <row r="44" spans="1:9" ht="16.5" customHeight="1" thickBot="1">
      <c r="A44" s="354"/>
      <c r="B44" s="359" t="s">
        <v>37</v>
      </c>
      <c r="C44" s="360"/>
      <c r="D44" s="360"/>
      <c r="E44" s="77">
        <f>E27+E33</f>
        <v>11925417</v>
      </c>
      <c r="F44" s="79">
        <f>F27+F33</f>
        <v>11886020334</v>
      </c>
      <c r="G44" s="79">
        <f>G27+G33</f>
        <v>11860512450</v>
      </c>
      <c r="H44" s="157">
        <f>H27+H33</f>
        <v>11835004566</v>
      </c>
      <c r="I44" s="136">
        <f>I27+I33</f>
        <v>11809496682</v>
      </c>
    </row>
    <row r="45" spans="1:9" ht="16.5" customHeight="1">
      <c r="A45" s="352" t="s">
        <v>124</v>
      </c>
      <c r="B45" s="361" t="s">
        <v>38</v>
      </c>
      <c r="C45" s="362"/>
      <c r="D45" s="363"/>
      <c r="E45" s="58">
        <f>SUM(E46:E49)</f>
        <v>2106</v>
      </c>
      <c r="F45" s="60">
        <f>SUM(F46:F49)</f>
        <v>1699944</v>
      </c>
      <c r="G45" s="60">
        <f>SUM(G46:G49)</f>
        <v>1660680</v>
      </c>
      <c r="H45" s="143">
        <f>SUM(H46:H49)</f>
        <v>1602542</v>
      </c>
      <c r="I45" s="60">
        <f>SUM(I46:I49)</f>
        <v>1620796</v>
      </c>
    </row>
    <row r="46" spans="1:9" ht="16.5" customHeight="1">
      <c r="A46" s="353"/>
      <c r="B46" s="30"/>
      <c r="C46" s="355" t="s">
        <v>39</v>
      </c>
      <c r="D46" s="356"/>
      <c r="E46" s="113">
        <v>0</v>
      </c>
      <c r="F46" s="114">
        <v>0</v>
      </c>
      <c r="G46" s="114">
        <v>0</v>
      </c>
      <c r="H46" s="141">
        <v>0</v>
      </c>
      <c r="I46" s="134">
        <v>0</v>
      </c>
    </row>
    <row r="47" spans="1:9" ht="16.5" customHeight="1">
      <c r="A47" s="353"/>
      <c r="B47" s="30"/>
      <c r="C47" s="355" t="s">
        <v>40</v>
      </c>
      <c r="D47" s="356"/>
      <c r="E47" s="113">
        <v>2106</v>
      </c>
      <c r="F47" s="114">
        <v>1699944</v>
      </c>
      <c r="G47" s="114">
        <v>1660680</v>
      </c>
      <c r="H47" s="141">
        <v>1602542</v>
      </c>
      <c r="I47" s="134">
        <v>1620796</v>
      </c>
    </row>
    <row r="48" spans="1:9" ht="16.5" customHeight="1">
      <c r="A48" s="353"/>
      <c r="B48" s="30"/>
      <c r="C48" s="355" t="s">
        <v>41</v>
      </c>
      <c r="D48" s="356"/>
      <c r="E48" s="113">
        <v>0</v>
      </c>
      <c r="F48" s="114">
        <v>0</v>
      </c>
      <c r="G48" s="114">
        <v>0</v>
      </c>
      <c r="H48" s="141">
        <v>0</v>
      </c>
      <c r="I48" s="134">
        <v>0</v>
      </c>
    </row>
    <row r="49" spans="1:9" ht="16.5" customHeight="1">
      <c r="A49" s="353"/>
      <c r="B49" s="30"/>
      <c r="C49" s="355" t="s">
        <v>42</v>
      </c>
      <c r="D49" s="356"/>
      <c r="E49" s="111">
        <v>0</v>
      </c>
      <c r="F49" s="112">
        <v>0</v>
      </c>
      <c r="G49" s="112">
        <v>0</v>
      </c>
      <c r="H49" s="141">
        <v>0</v>
      </c>
      <c r="I49" s="134">
        <v>0</v>
      </c>
    </row>
    <row r="50" spans="1:9" ht="16.5" customHeight="1">
      <c r="A50" s="353"/>
      <c r="B50" s="314" t="s">
        <v>43</v>
      </c>
      <c r="C50" s="315"/>
      <c r="D50" s="316"/>
      <c r="E50" s="57">
        <f>SUM(E51:E53)</f>
        <v>25188</v>
      </c>
      <c r="F50" s="59">
        <f>SUM(F51:F53)</f>
        <v>17885186</v>
      </c>
      <c r="G50" s="59">
        <f>SUM(G51:G53)</f>
        <v>17340798</v>
      </c>
      <c r="H50" s="140">
        <f>SUM(H51:H53)</f>
        <v>16259500</v>
      </c>
      <c r="I50" s="59">
        <f>SUM(I51:I53)</f>
        <v>15394454</v>
      </c>
    </row>
    <row r="51" spans="1:9" ht="16.5" customHeight="1">
      <c r="A51" s="353"/>
      <c r="B51" s="30"/>
      <c r="C51" s="355" t="s">
        <v>39</v>
      </c>
      <c r="D51" s="356"/>
      <c r="E51" s="113">
        <v>0</v>
      </c>
      <c r="F51" s="114">
        <v>0</v>
      </c>
      <c r="G51" s="114">
        <v>0</v>
      </c>
      <c r="H51" s="141">
        <v>0</v>
      </c>
      <c r="I51" s="134">
        <v>0</v>
      </c>
    </row>
    <row r="52" spans="1:9" ht="16.5" customHeight="1">
      <c r="A52" s="353"/>
      <c r="B52" s="30"/>
      <c r="C52" s="355" t="s">
        <v>44</v>
      </c>
      <c r="D52" s="356"/>
      <c r="E52" s="113">
        <v>25188</v>
      </c>
      <c r="F52" s="114">
        <v>17885186</v>
      </c>
      <c r="G52" s="114">
        <v>17340798</v>
      </c>
      <c r="H52" s="141">
        <v>16259500</v>
      </c>
      <c r="I52" s="134">
        <v>15394454</v>
      </c>
    </row>
    <row r="53" spans="1:9" ht="16.5" customHeight="1" thickBot="1">
      <c r="A53" s="353"/>
      <c r="B53" s="30"/>
      <c r="C53" s="357" t="s">
        <v>41</v>
      </c>
      <c r="D53" s="358"/>
      <c r="E53" s="115">
        <v>0</v>
      </c>
      <c r="F53" s="116">
        <v>0</v>
      </c>
      <c r="G53" s="116">
        <v>0</v>
      </c>
      <c r="H53" s="142">
        <v>0</v>
      </c>
      <c r="I53" s="138">
        <v>0</v>
      </c>
    </row>
    <row r="54" spans="1:9" ht="16.5" customHeight="1" thickBot="1">
      <c r="A54" s="366"/>
      <c r="B54" s="359" t="s">
        <v>139</v>
      </c>
      <c r="C54" s="360"/>
      <c r="D54" s="360"/>
      <c r="E54" s="77">
        <f>E45+E50</f>
        <v>27294</v>
      </c>
      <c r="F54" s="79">
        <f>F45+F50</f>
        <v>19585130</v>
      </c>
      <c r="G54" s="79">
        <f>G45+G50</f>
        <v>19001478</v>
      </c>
      <c r="H54" s="157">
        <f>H45+H50</f>
        <v>17862042</v>
      </c>
      <c r="I54" s="136">
        <f>I45+I50</f>
        <v>17015250</v>
      </c>
    </row>
    <row r="55" spans="1:9" ht="16.5" customHeight="1" thickBot="1">
      <c r="A55" s="366"/>
      <c r="B55" s="364" t="s">
        <v>45</v>
      </c>
      <c r="C55" s="365"/>
      <c r="D55" s="365"/>
      <c r="E55" s="77">
        <f>E44-E54</f>
        <v>11898123</v>
      </c>
      <c r="F55" s="79">
        <f>F44-F54</f>
        <v>11866435204</v>
      </c>
      <c r="G55" s="79">
        <f>G44-G54</f>
        <v>11841510972</v>
      </c>
      <c r="H55" s="157">
        <f>H44-H54</f>
        <v>11817142524</v>
      </c>
      <c r="I55" s="136">
        <f>I44-I54</f>
        <v>11792481432</v>
      </c>
    </row>
    <row r="56" spans="1:9" ht="16.5" customHeight="1" thickBot="1">
      <c r="A56" s="354"/>
      <c r="B56" s="364" t="s">
        <v>46</v>
      </c>
      <c r="C56" s="365"/>
      <c r="D56" s="365"/>
      <c r="E56" s="77">
        <f>SUM(E54:E55)</f>
        <v>11925417</v>
      </c>
      <c r="F56" s="79">
        <f>SUM(F54:F55)</f>
        <v>11886020334</v>
      </c>
      <c r="G56" s="79">
        <f>SUM(G54:G55)</f>
        <v>11860512450</v>
      </c>
      <c r="H56" s="157">
        <f>SUM(H54:H55)</f>
        <v>11835004566</v>
      </c>
      <c r="I56" s="136">
        <f>SUM(I54:I55)</f>
        <v>11809496682</v>
      </c>
    </row>
    <row r="57" spans="1:9" ht="8.25" customHeight="1">
      <c r="A57" s="11"/>
      <c r="B57" s="6"/>
      <c r="C57" s="6"/>
      <c r="D57" s="6"/>
      <c r="E57" s="43"/>
      <c r="F57" s="43"/>
      <c r="G57" s="21"/>
      <c r="H57" s="144"/>
      <c r="I57" s="21"/>
    </row>
    <row r="58" spans="1:9" ht="16.5" customHeight="1">
      <c r="A58" s="341" t="s">
        <v>142</v>
      </c>
      <c r="B58" s="342"/>
      <c r="C58" s="342"/>
      <c r="D58" s="343"/>
      <c r="E58" s="131">
        <f>E54*1000/D61</f>
        <v>3.087742035183335</v>
      </c>
      <c r="F58" s="131">
        <f>F54/D61</f>
        <v>2.2156455325540483</v>
      </c>
      <c r="G58" s="131">
        <f>G54/D63</f>
        <v>2.150051512358723</v>
      </c>
      <c r="H58" s="145">
        <f>H54/D63</f>
        <v>2.0211222735365655</v>
      </c>
      <c r="I58" s="171">
        <f>I54*1000/D63</f>
        <v>1925.3062312132645</v>
      </c>
    </row>
    <row r="59" spans="1:9" s="22" customFormat="1" ht="12" customHeight="1">
      <c r="A59" s="75" t="s">
        <v>47</v>
      </c>
      <c r="B59" s="4"/>
      <c r="C59" s="4"/>
      <c r="D59" s="4"/>
      <c r="E59" s="64"/>
      <c r="F59" s="23"/>
      <c r="G59" s="24"/>
      <c r="H59" s="21"/>
      <c r="I59" s="167"/>
    </row>
    <row r="60" spans="1:9" s="22" customFormat="1" ht="13.5" customHeight="1">
      <c r="A60" s="69" t="s">
        <v>150</v>
      </c>
      <c r="B60" s="69"/>
      <c r="C60" s="69"/>
      <c r="D60" s="69"/>
      <c r="E60" s="71"/>
      <c r="F60" s="70"/>
      <c r="G60" s="72"/>
      <c r="H60" s="73"/>
      <c r="I60" s="168"/>
    </row>
    <row r="61" spans="1:9" s="22" customFormat="1" ht="13.5" customHeight="1">
      <c r="A61" s="74" t="s">
        <v>160</v>
      </c>
      <c r="B61" s="69"/>
      <c r="C61" s="69"/>
      <c r="D61" s="99">
        <v>8839469</v>
      </c>
      <c r="E61" s="71"/>
      <c r="F61" s="70"/>
      <c r="G61" s="72"/>
      <c r="H61" s="73"/>
      <c r="I61" s="168"/>
    </row>
    <row r="62" spans="1:9" s="22" customFormat="1" ht="13.5" customHeight="1">
      <c r="A62" s="69" t="s">
        <v>246</v>
      </c>
      <c r="B62" s="69"/>
      <c r="C62" s="69"/>
      <c r="D62" s="69"/>
      <c r="E62" s="71"/>
      <c r="F62" s="70"/>
      <c r="G62" s="72"/>
      <c r="H62" s="73"/>
      <c r="I62" s="168"/>
    </row>
    <row r="63" spans="1:9" s="22" customFormat="1" ht="13.5" customHeight="1">
      <c r="A63" s="74" t="s">
        <v>161</v>
      </c>
      <c r="B63" s="69"/>
      <c r="C63" s="69"/>
      <c r="D63" s="99">
        <v>8837685</v>
      </c>
      <c r="E63" s="71"/>
      <c r="F63" s="70"/>
      <c r="G63" s="72"/>
      <c r="H63" s="73"/>
      <c r="I63" s="168"/>
    </row>
    <row r="64" spans="1:9" ht="18">
      <c r="A64" s="45" t="s">
        <v>48</v>
      </c>
      <c r="B64" s="6"/>
      <c r="C64" s="6"/>
      <c r="D64" s="6"/>
      <c r="E64" s="16"/>
      <c r="F64" s="16"/>
      <c r="G64" s="17"/>
      <c r="I64" s="169"/>
    </row>
    <row r="65" spans="1:9" ht="18" customHeight="1">
      <c r="A65" s="302" t="s">
        <v>126</v>
      </c>
      <c r="B65" s="302"/>
      <c r="C65" s="302"/>
      <c r="D65" s="302"/>
      <c r="E65" s="16"/>
      <c r="F65" s="16"/>
      <c r="G65" s="17"/>
      <c r="H65" s="139"/>
      <c r="I65" s="170" t="s">
        <v>162</v>
      </c>
    </row>
    <row r="66" spans="1:9" ht="16.5" customHeight="1">
      <c r="A66" s="367" t="s">
        <v>0</v>
      </c>
      <c r="B66" s="368"/>
      <c r="C66" s="368"/>
      <c r="D66" s="369"/>
      <c r="E66" s="25" t="s">
        <v>223</v>
      </c>
      <c r="F66" s="25" t="s">
        <v>212</v>
      </c>
      <c r="G66" s="26" t="s">
        <v>213</v>
      </c>
      <c r="H66" s="26" t="s">
        <v>214</v>
      </c>
      <c r="I66" s="26" t="s">
        <v>239</v>
      </c>
    </row>
    <row r="67" spans="1:9" ht="16.5" customHeight="1">
      <c r="A67" s="330" t="s">
        <v>49</v>
      </c>
      <c r="B67" s="372" t="s">
        <v>50</v>
      </c>
      <c r="C67" s="373"/>
      <c r="D67" s="374"/>
      <c r="E67" s="57">
        <f>SUM(E68:E73)</f>
        <v>0</v>
      </c>
      <c r="F67" s="59">
        <f>SUM(F68:F73)</f>
        <v>0</v>
      </c>
      <c r="G67" s="59">
        <f>SUM(G68:G73)</f>
        <v>0</v>
      </c>
      <c r="H67" s="140">
        <f>SUM(H68:H73)</f>
        <v>470</v>
      </c>
      <c r="I67" s="140">
        <f>SUM(I68:I73)</f>
        <v>470</v>
      </c>
    </row>
    <row r="68" spans="1:9" ht="16.5" customHeight="1">
      <c r="A68" s="370"/>
      <c r="B68" s="31"/>
      <c r="C68" s="375" t="s">
        <v>51</v>
      </c>
      <c r="D68" s="376"/>
      <c r="E68" s="119">
        <v>0</v>
      </c>
      <c r="F68" s="120">
        <v>0</v>
      </c>
      <c r="G68" s="120">
        <v>0</v>
      </c>
      <c r="H68" s="141">
        <v>0</v>
      </c>
      <c r="I68" s="141">
        <v>0</v>
      </c>
    </row>
    <row r="69" spans="1:9" ht="16.5" customHeight="1">
      <c r="A69" s="370"/>
      <c r="B69" s="31"/>
      <c r="C69" s="375" t="s">
        <v>52</v>
      </c>
      <c r="D69" s="376"/>
      <c r="E69" s="119">
        <v>0</v>
      </c>
      <c r="F69" s="120">
        <v>0</v>
      </c>
      <c r="G69" s="120">
        <v>0</v>
      </c>
      <c r="H69" s="141">
        <v>0</v>
      </c>
      <c r="I69" s="141">
        <v>0</v>
      </c>
    </row>
    <row r="70" spans="1:9" ht="16.5" customHeight="1">
      <c r="A70" s="370"/>
      <c r="B70" s="31"/>
      <c r="C70" s="375" t="s">
        <v>53</v>
      </c>
      <c r="D70" s="376"/>
      <c r="E70" s="119">
        <v>0</v>
      </c>
      <c r="F70" s="120">
        <v>0</v>
      </c>
      <c r="G70" s="120">
        <v>0</v>
      </c>
      <c r="H70" s="141">
        <v>0</v>
      </c>
      <c r="I70" s="141">
        <v>0</v>
      </c>
    </row>
    <row r="71" spans="1:9" ht="16.5" customHeight="1">
      <c r="A71" s="370"/>
      <c r="B71" s="31"/>
      <c r="C71" s="375" t="s">
        <v>54</v>
      </c>
      <c r="D71" s="376"/>
      <c r="E71" s="119">
        <v>0</v>
      </c>
      <c r="F71" s="120">
        <v>0</v>
      </c>
      <c r="G71" s="120">
        <v>0</v>
      </c>
      <c r="H71" s="141">
        <v>0</v>
      </c>
      <c r="I71" s="141">
        <v>0</v>
      </c>
    </row>
    <row r="72" spans="1:9" ht="16.5" customHeight="1">
      <c r="A72" s="370"/>
      <c r="B72" s="31"/>
      <c r="C72" s="375" t="s">
        <v>55</v>
      </c>
      <c r="D72" s="376"/>
      <c r="E72" s="119">
        <v>0</v>
      </c>
      <c r="F72" s="120">
        <v>0</v>
      </c>
      <c r="G72" s="120">
        <v>0</v>
      </c>
      <c r="H72" s="141">
        <v>0</v>
      </c>
      <c r="I72" s="141">
        <v>0</v>
      </c>
    </row>
    <row r="73" spans="1:9" ht="16.5" customHeight="1">
      <c r="A73" s="370"/>
      <c r="B73" s="31"/>
      <c r="C73" s="375" t="s">
        <v>56</v>
      </c>
      <c r="D73" s="376"/>
      <c r="E73" s="119">
        <v>0</v>
      </c>
      <c r="F73" s="120">
        <v>0</v>
      </c>
      <c r="G73" s="120">
        <v>0</v>
      </c>
      <c r="H73" s="141">
        <v>470</v>
      </c>
      <c r="I73" s="141">
        <v>470</v>
      </c>
    </row>
    <row r="74" spans="1:9" ht="16.5" customHeight="1">
      <c r="A74" s="370"/>
      <c r="B74" s="31"/>
      <c r="C74" s="377" t="s">
        <v>57</v>
      </c>
      <c r="D74" s="378"/>
      <c r="E74" s="119">
        <v>0</v>
      </c>
      <c r="F74" s="120">
        <v>0</v>
      </c>
      <c r="G74" s="120">
        <v>0</v>
      </c>
      <c r="H74" s="141">
        <v>0</v>
      </c>
      <c r="I74" s="141">
        <v>0</v>
      </c>
    </row>
    <row r="75" spans="1:9" ht="16.5" customHeight="1">
      <c r="A75" s="370"/>
      <c r="B75" s="372" t="s">
        <v>58</v>
      </c>
      <c r="C75" s="373"/>
      <c r="D75" s="374"/>
      <c r="E75" s="57">
        <f>E76</f>
        <v>0</v>
      </c>
      <c r="F75" s="59">
        <f>F76</f>
        <v>0</v>
      </c>
      <c r="G75" s="59">
        <f>G76</f>
        <v>0</v>
      </c>
      <c r="H75" s="140">
        <f>H76</f>
        <v>0</v>
      </c>
      <c r="I75" s="140">
        <f>I76</f>
        <v>0</v>
      </c>
    </row>
    <row r="76" spans="1:9" ht="16.5" customHeight="1">
      <c r="A76" s="370"/>
      <c r="B76" s="32"/>
      <c r="C76" s="381" t="s">
        <v>59</v>
      </c>
      <c r="D76" s="382"/>
      <c r="E76" s="119">
        <v>0</v>
      </c>
      <c r="F76" s="120">
        <v>0</v>
      </c>
      <c r="G76" s="120">
        <v>0</v>
      </c>
      <c r="H76" s="141">
        <v>0</v>
      </c>
      <c r="I76" s="141">
        <v>0</v>
      </c>
    </row>
    <row r="77" spans="1:9" ht="16.5" customHeight="1">
      <c r="A77" s="370"/>
      <c r="B77" s="372" t="s">
        <v>60</v>
      </c>
      <c r="C77" s="373"/>
      <c r="D77" s="374"/>
      <c r="E77" s="57">
        <f>SUM(E78:E81)</f>
        <v>0</v>
      </c>
      <c r="F77" s="59">
        <f>SUM(F78:F81)</f>
        <v>0</v>
      </c>
      <c r="G77" s="59">
        <f>SUM(G78:G81)</f>
        <v>0</v>
      </c>
      <c r="H77" s="140">
        <f>SUM(H78:H81)</f>
        <v>0</v>
      </c>
      <c r="I77" s="140">
        <f>SUM(I78:I81)</f>
        <v>0</v>
      </c>
    </row>
    <row r="78" spans="1:9" ht="16.5" customHeight="1">
      <c r="A78" s="370"/>
      <c r="B78" s="31"/>
      <c r="C78" s="375" t="s">
        <v>51</v>
      </c>
      <c r="D78" s="376"/>
      <c r="E78" s="119">
        <v>0</v>
      </c>
      <c r="F78" s="120">
        <v>0</v>
      </c>
      <c r="G78" s="120">
        <v>0</v>
      </c>
      <c r="H78" s="141">
        <v>0</v>
      </c>
      <c r="I78" s="141">
        <v>0</v>
      </c>
    </row>
    <row r="79" spans="1:9" ht="16.5" customHeight="1">
      <c r="A79" s="370"/>
      <c r="B79" s="31"/>
      <c r="C79" s="375" t="s">
        <v>53</v>
      </c>
      <c r="D79" s="376"/>
      <c r="E79" s="119">
        <v>0</v>
      </c>
      <c r="F79" s="120">
        <v>0</v>
      </c>
      <c r="G79" s="120">
        <v>0</v>
      </c>
      <c r="H79" s="141">
        <v>0</v>
      </c>
      <c r="I79" s="141">
        <v>0</v>
      </c>
    </row>
    <row r="80" spans="1:9" ht="16.5" customHeight="1">
      <c r="A80" s="370"/>
      <c r="B80" s="31"/>
      <c r="C80" s="375" t="s">
        <v>61</v>
      </c>
      <c r="D80" s="376"/>
      <c r="E80" s="119">
        <v>0</v>
      </c>
      <c r="F80" s="120">
        <v>0</v>
      </c>
      <c r="G80" s="120">
        <v>0</v>
      </c>
      <c r="H80" s="141">
        <v>0</v>
      </c>
      <c r="I80" s="141">
        <v>0</v>
      </c>
    </row>
    <row r="81" spans="1:9" ht="16.5" customHeight="1" thickBot="1">
      <c r="A81" s="370"/>
      <c r="B81" s="31"/>
      <c r="C81" s="379" t="s">
        <v>62</v>
      </c>
      <c r="D81" s="380"/>
      <c r="E81" s="121">
        <v>0</v>
      </c>
      <c r="F81" s="122">
        <v>0</v>
      </c>
      <c r="G81" s="122">
        <v>0</v>
      </c>
      <c r="H81" s="142">
        <v>0</v>
      </c>
      <c r="I81" s="142">
        <v>0</v>
      </c>
    </row>
    <row r="82" spans="1:9" ht="16.5" customHeight="1" thickBot="1">
      <c r="A82" s="371"/>
      <c r="B82" s="383" t="s">
        <v>153</v>
      </c>
      <c r="C82" s="384"/>
      <c r="D82" s="385"/>
      <c r="E82" s="80">
        <f>SUM(E67,E75,E77)</f>
        <v>0</v>
      </c>
      <c r="F82" s="81">
        <f>SUM(F67,F75,F77)</f>
        <v>0</v>
      </c>
      <c r="G82" s="81">
        <f>SUM(G67,G75,G77)</f>
        <v>0</v>
      </c>
      <c r="H82" s="157">
        <f>SUM(H67,H75,H77)</f>
        <v>470</v>
      </c>
      <c r="I82" s="166">
        <f>SUM(I67,I75,I77)</f>
        <v>470</v>
      </c>
    </row>
    <row r="83" spans="1:9" ht="16.5" customHeight="1">
      <c r="A83" s="386" t="s">
        <v>7</v>
      </c>
      <c r="B83" s="395" t="s">
        <v>141</v>
      </c>
      <c r="C83" s="396"/>
      <c r="D83" s="397"/>
      <c r="E83" s="58">
        <f>SUM(E84:E94)-E86</f>
        <v>144377</v>
      </c>
      <c r="F83" s="60">
        <f>SUM(F84:F94)-F86</f>
        <v>118341695</v>
      </c>
      <c r="G83" s="60">
        <f>SUM(G84:G94)-G86</f>
        <v>114713783</v>
      </c>
      <c r="H83" s="143">
        <f>SUM(H84:H94)-H86</f>
        <v>110332770</v>
      </c>
      <c r="I83" s="60">
        <f>SUM(I84:I94)-I86</f>
        <v>111686868</v>
      </c>
    </row>
    <row r="84" spans="1:9" ht="16.5" customHeight="1">
      <c r="A84" s="387"/>
      <c r="B84" s="31"/>
      <c r="C84" s="389" t="s">
        <v>63</v>
      </c>
      <c r="D84" s="390"/>
      <c r="E84" s="123">
        <v>24427</v>
      </c>
      <c r="F84" s="124">
        <v>18054527</v>
      </c>
      <c r="G84" s="124">
        <v>18672405</v>
      </c>
      <c r="H84" s="141">
        <v>18734849</v>
      </c>
      <c r="I84" s="134">
        <v>19074254</v>
      </c>
    </row>
    <row r="85" spans="1:9" ht="16.5" customHeight="1">
      <c r="A85" s="387"/>
      <c r="B85" s="31"/>
      <c r="C85" s="389" t="s">
        <v>64</v>
      </c>
      <c r="D85" s="390"/>
      <c r="E85" s="123">
        <v>72345</v>
      </c>
      <c r="F85" s="124">
        <v>64684476</v>
      </c>
      <c r="G85" s="124">
        <v>67135133</v>
      </c>
      <c r="H85" s="141">
        <v>63515498</v>
      </c>
      <c r="I85" s="134">
        <v>64207659</v>
      </c>
    </row>
    <row r="86" spans="1:9" ht="16.5" customHeight="1">
      <c r="A86" s="387"/>
      <c r="B86" s="31"/>
      <c r="C86" s="391" t="s">
        <v>65</v>
      </c>
      <c r="D86" s="392"/>
      <c r="E86" s="123">
        <v>61771</v>
      </c>
      <c r="F86" s="124">
        <v>62342953</v>
      </c>
      <c r="G86" s="124">
        <v>66877945</v>
      </c>
      <c r="H86" s="151">
        <v>63369306</v>
      </c>
      <c r="I86" s="134">
        <v>63636000</v>
      </c>
    </row>
    <row r="87" spans="1:9" ht="16.5" customHeight="1">
      <c r="A87" s="387"/>
      <c r="B87" s="31"/>
      <c r="C87" s="389" t="s">
        <v>66</v>
      </c>
      <c r="D87" s="390"/>
      <c r="E87" s="123">
        <v>0</v>
      </c>
      <c r="F87" s="124">
        <v>0</v>
      </c>
      <c r="G87" s="124">
        <v>330000</v>
      </c>
      <c r="H87" s="141">
        <v>0</v>
      </c>
      <c r="I87" s="134">
        <v>0</v>
      </c>
    </row>
    <row r="88" spans="1:9" ht="16.5" customHeight="1">
      <c r="A88" s="387"/>
      <c r="B88" s="31"/>
      <c r="C88" s="393" t="s">
        <v>67</v>
      </c>
      <c r="D88" s="394"/>
      <c r="E88" s="123">
        <v>0</v>
      </c>
      <c r="F88" s="124">
        <v>0</v>
      </c>
      <c r="G88" s="124">
        <v>0</v>
      </c>
      <c r="H88" s="141">
        <v>0</v>
      </c>
      <c r="I88" s="134">
        <v>0</v>
      </c>
    </row>
    <row r="89" spans="1:9" ht="16.5" customHeight="1">
      <c r="A89" s="387"/>
      <c r="B89" s="31"/>
      <c r="C89" s="389" t="s">
        <v>68</v>
      </c>
      <c r="D89" s="390"/>
      <c r="E89" s="123">
        <v>390</v>
      </c>
      <c r="F89" s="124">
        <v>412540</v>
      </c>
      <c r="G89" s="124">
        <v>399080</v>
      </c>
      <c r="H89" s="141">
        <v>400020</v>
      </c>
      <c r="I89" s="134">
        <v>362620</v>
      </c>
    </row>
    <row r="90" spans="1:9" ht="16.5" customHeight="1">
      <c r="A90" s="387"/>
      <c r="B90" s="31"/>
      <c r="C90" s="393" t="s">
        <v>69</v>
      </c>
      <c r="D90" s="394"/>
      <c r="E90" s="123">
        <v>0</v>
      </c>
      <c r="F90" s="124">
        <v>0</v>
      </c>
      <c r="G90" s="124">
        <v>0</v>
      </c>
      <c r="H90" s="141">
        <v>0</v>
      </c>
      <c r="I90" s="134">
        <v>0</v>
      </c>
    </row>
    <row r="91" spans="1:9" ht="16.5" customHeight="1">
      <c r="A91" s="387"/>
      <c r="B91" s="31"/>
      <c r="C91" s="393" t="s">
        <v>70</v>
      </c>
      <c r="D91" s="394"/>
      <c r="E91" s="123">
        <v>0</v>
      </c>
      <c r="F91" s="124">
        <v>0</v>
      </c>
      <c r="G91" s="124">
        <v>0</v>
      </c>
      <c r="H91" s="141">
        <v>0</v>
      </c>
      <c r="I91" s="134">
        <v>0</v>
      </c>
    </row>
    <row r="92" spans="1:9" ht="16.5" customHeight="1">
      <c r="A92" s="387"/>
      <c r="B92" s="31"/>
      <c r="C92" s="393" t="s">
        <v>71</v>
      </c>
      <c r="D92" s="394"/>
      <c r="E92" s="123">
        <v>39397</v>
      </c>
      <c r="F92" s="124">
        <v>39396457</v>
      </c>
      <c r="G92" s="124">
        <v>25507884</v>
      </c>
      <c r="H92" s="141">
        <v>25507884</v>
      </c>
      <c r="I92" s="134">
        <v>25507884</v>
      </c>
    </row>
    <row r="93" spans="1:9" ht="16.5" customHeight="1">
      <c r="A93" s="387"/>
      <c r="B93" s="31"/>
      <c r="C93" s="391" t="s">
        <v>72</v>
      </c>
      <c r="D93" s="392"/>
      <c r="E93" s="123">
        <v>7818</v>
      </c>
      <c r="F93" s="124">
        <v>-4206305</v>
      </c>
      <c r="G93" s="124">
        <v>2669281</v>
      </c>
      <c r="H93" s="141">
        <v>2174519</v>
      </c>
      <c r="I93" s="134">
        <f>1620796+913655</f>
        <v>2534451</v>
      </c>
    </row>
    <row r="94" spans="1:9" ht="16.5" customHeight="1">
      <c r="A94" s="387"/>
      <c r="B94" s="31"/>
      <c r="C94" s="389" t="s">
        <v>73</v>
      </c>
      <c r="D94" s="390"/>
      <c r="E94" s="119">
        <v>0</v>
      </c>
      <c r="F94" s="120">
        <v>0</v>
      </c>
      <c r="G94" s="120">
        <v>0</v>
      </c>
      <c r="H94" s="141">
        <v>0</v>
      </c>
      <c r="I94" s="134">
        <v>0</v>
      </c>
    </row>
    <row r="95" spans="1:9" ht="16.5" customHeight="1">
      <c r="A95" s="387"/>
      <c r="B95" s="398" t="s">
        <v>140</v>
      </c>
      <c r="C95" s="399"/>
      <c r="D95" s="400"/>
      <c r="E95" s="57">
        <f>E96</f>
        <v>0</v>
      </c>
      <c r="F95" s="59">
        <f>F96</f>
        <v>0</v>
      </c>
      <c r="G95" s="59">
        <f>G96</f>
        <v>0</v>
      </c>
      <c r="H95" s="140">
        <f>H96</f>
        <v>0</v>
      </c>
      <c r="I95" s="59">
        <f>I96</f>
        <v>0</v>
      </c>
    </row>
    <row r="96" spans="1:9" ht="16.5" customHeight="1">
      <c r="A96" s="387"/>
      <c r="B96" s="32"/>
      <c r="C96" s="389" t="s">
        <v>74</v>
      </c>
      <c r="D96" s="390"/>
      <c r="E96" s="119">
        <v>0</v>
      </c>
      <c r="F96" s="120">
        <v>0</v>
      </c>
      <c r="G96" s="120">
        <v>0</v>
      </c>
      <c r="H96" s="141">
        <v>0</v>
      </c>
      <c r="I96" s="134">
        <v>0</v>
      </c>
    </row>
    <row r="97" spans="1:9" ht="16.5" customHeight="1">
      <c r="A97" s="387"/>
      <c r="B97" s="398" t="s">
        <v>75</v>
      </c>
      <c r="C97" s="399"/>
      <c r="D97" s="400"/>
      <c r="E97" s="57">
        <f>SUM(E98:E99)</f>
        <v>2667</v>
      </c>
      <c r="F97" s="59">
        <f>SUM(F98:F99)</f>
        <v>0</v>
      </c>
      <c r="G97" s="59">
        <f>SUM(G98:G99)</f>
        <v>0</v>
      </c>
      <c r="H97" s="140">
        <f>SUM(H98:H99)</f>
        <v>0</v>
      </c>
      <c r="I97" s="59">
        <f>SUM(I98:I99)</f>
        <v>0</v>
      </c>
    </row>
    <row r="98" spans="1:9" ht="16.5" customHeight="1">
      <c r="A98" s="387"/>
      <c r="B98" s="31"/>
      <c r="C98" s="401" t="s">
        <v>76</v>
      </c>
      <c r="D98" s="402"/>
      <c r="E98" s="125">
        <v>2667</v>
      </c>
      <c r="F98" s="126">
        <v>0</v>
      </c>
      <c r="G98" s="126">
        <v>0</v>
      </c>
      <c r="H98" s="141">
        <v>0</v>
      </c>
      <c r="I98" s="134">
        <v>0</v>
      </c>
    </row>
    <row r="99" spans="1:9" ht="16.5" customHeight="1" thickBot="1">
      <c r="A99" s="387"/>
      <c r="B99" s="31"/>
      <c r="C99" s="403" t="s">
        <v>77</v>
      </c>
      <c r="D99" s="404"/>
      <c r="E99" s="121">
        <v>0</v>
      </c>
      <c r="F99" s="122">
        <v>0</v>
      </c>
      <c r="G99" s="122">
        <v>0</v>
      </c>
      <c r="H99" s="142">
        <v>0</v>
      </c>
      <c r="I99" s="138">
        <v>0</v>
      </c>
    </row>
    <row r="100" spans="1:9" ht="16.5" customHeight="1" thickBot="1">
      <c r="A100" s="388"/>
      <c r="B100" s="82" t="s">
        <v>154</v>
      </c>
      <c r="C100" s="83"/>
      <c r="D100" s="84"/>
      <c r="E100" s="78">
        <f>SUM(E83,E95,E97)</f>
        <v>147044</v>
      </c>
      <c r="F100" s="85">
        <f>SUM(F83,F95,F97)</f>
        <v>118341695</v>
      </c>
      <c r="G100" s="85">
        <f>SUM(G83,G95,G97)</f>
        <v>114713783</v>
      </c>
      <c r="H100" s="158">
        <f>SUM(H83,H95,H97)</f>
        <v>110332770</v>
      </c>
      <c r="I100" s="172">
        <f>SUM(I83,I95,I97)</f>
        <v>111686868</v>
      </c>
    </row>
    <row r="101" spans="1:9" ht="16.5" customHeight="1" thickBot="1">
      <c r="A101" s="405" t="s">
        <v>151</v>
      </c>
      <c r="B101" s="406"/>
      <c r="C101" s="406"/>
      <c r="D101" s="406"/>
      <c r="E101" s="77">
        <f>E82-E100</f>
        <v>-147044</v>
      </c>
      <c r="F101" s="79">
        <f>F82-F100</f>
        <v>-118341695</v>
      </c>
      <c r="G101" s="79">
        <f>G82-G100</f>
        <v>-114713783</v>
      </c>
      <c r="H101" s="157">
        <f>H82-H100</f>
        <v>-110332300</v>
      </c>
      <c r="I101" s="136">
        <f>I82-I100</f>
        <v>-111686398</v>
      </c>
    </row>
    <row r="102" spans="1:9" ht="16.5" customHeight="1" thickBot="1">
      <c r="A102" s="407" t="s">
        <v>155</v>
      </c>
      <c r="B102" s="408"/>
      <c r="C102" s="408"/>
      <c r="D102" s="409"/>
      <c r="E102" s="117">
        <v>100789</v>
      </c>
      <c r="F102" s="118">
        <v>86654398</v>
      </c>
      <c r="G102" s="118">
        <v>89789551</v>
      </c>
      <c r="H102" s="159">
        <v>85963852</v>
      </c>
      <c r="I102" s="173">
        <v>87025776</v>
      </c>
    </row>
    <row r="103" spans="1:9" ht="16.5" customHeight="1" thickBot="1">
      <c r="A103" s="405" t="s">
        <v>152</v>
      </c>
      <c r="B103" s="406"/>
      <c r="C103" s="406"/>
      <c r="D103" s="406"/>
      <c r="E103" s="77">
        <f>SUM(E101:E102)</f>
        <v>-46255</v>
      </c>
      <c r="F103" s="79">
        <f>SUM(F101:F102)</f>
        <v>-31687297</v>
      </c>
      <c r="G103" s="79">
        <f>SUM(G101:G102)</f>
        <v>-24924232</v>
      </c>
      <c r="H103" s="157">
        <f>SUM(H101:H102)</f>
        <v>-24368448</v>
      </c>
      <c r="I103" s="136">
        <f>SUM(I101:I102)</f>
        <v>-24660622</v>
      </c>
    </row>
    <row r="104" spans="5:9" ht="18" customHeight="1">
      <c r="E104" s="16"/>
      <c r="F104" s="16"/>
      <c r="G104" s="17"/>
      <c r="H104" s="146"/>
      <c r="I104" s="146"/>
    </row>
    <row r="105" spans="1:9" ht="16.5" customHeight="1">
      <c r="A105" s="18"/>
      <c r="B105" s="19"/>
      <c r="C105" s="19"/>
      <c r="D105" s="20"/>
      <c r="E105" s="25" t="s">
        <v>133</v>
      </c>
      <c r="F105" s="25" t="s">
        <v>122</v>
      </c>
      <c r="G105" s="26" t="s">
        <v>132</v>
      </c>
      <c r="H105" s="147" t="s">
        <v>134</v>
      </c>
      <c r="I105" s="147" t="s">
        <v>240</v>
      </c>
    </row>
    <row r="106" spans="1:9" ht="40.5" customHeight="1">
      <c r="A106" s="410" t="s">
        <v>148</v>
      </c>
      <c r="B106" s="411"/>
      <c r="C106" s="411"/>
      <c r="D106" s="412"/>
      <c r="E106" s="100">
        <f>(E83+E95)*1000/'基本情報'!$O$22</f>
        <v>1442.5870785955517</v>
      </c>
      <c r="F106" s="100">
        <f>(F83+F95)/'基本情報'!$T$22</f>
        <v>897.6909101942668</v>
      </c>
      <c r="G106" s="100">
        <f>(G83+G95)/'基本情報'!$Y$22</f>
        <v>1926.8616756811234</v>
      </c>
      <c r="H106" s="148">
        <f>(H83+H95)/'基本情報'!$AD$22</f>
        <v>1425.1565527396729</v>
      </c>
      <c r="I106" s="148">
        <f>(I83+I95)/'基本情報'!$AI$22</f>
        <v>1302.0152483096292</v>
      </c>
    </row>
    <row r="107" spans="1:9" s="66" customFormat="1" ht="18" customHeight="1">
      <c r="A107" s="65"/>
      <c r="B107" s="65"/>
      <c r="C107" s="65"/>
      <c r="D107" s="65"/>
      <c r="H107" s="149"/>
      <c r="I107" s="149"/>
    </row>
    <row r="108" spans="1:9" ht="16.5" customHeight="1">
      <c r="A108" s="34"/>
      <c r="B108" s="33"/>
      <c r="C108" s="33"/>
      <c r="D108" s="35"/>
      <c r="E108" s="36" t="s">
        <v>133</v>
      </c>
      <c r="F108" s="36" t="s">
        <v>122</v>
      </c>
      <c r="G108" s="37" t="s">
        <v>132</v>
      </c>
      <c r="H108" s="150" t="s">
        <v>134</v>
      </c>
      <c r="I108" s="150" t="s">
        <v>240</v>
      </c>
    </row>
    <row r="109" spans="1:9" ht="40.5" customHeight="1">
      <c r="A109" s="410" t="s">
        <v>149</v>
      </c>
      <c r="B109" s="411"/>
      <c r="C109" s="411"/>
      <c r="D109" s="412"/>
      <c r="E109" s="100">
        <f>E102*1000/'基本情報'!$O$22</f>
        <v>1007.064207349973</v>
      </c>
      <c r="F109" s="100">
        <f>F102/'基本情報'!$T$22</f>
        <v>657.3242458032754</v>
      </c>
      <c r="G109" s="100">
        <f>G102/'基本情報'!$Y$22</f>
        <v>1508.2062518896764</v>
      </c>
      <c r="H109" s="148">
        <f>H102/'基本情報'!$AD$22</f>
        <v>1110.3858534191015</v>
      </c>
      <c r="I109" s="148">
        <f>I102/'基本情報'!$AI$22</f>
        <v>1014.5229190953602</v>
      </c>
    </row>
    <row r="110" spans="1:4" ht="18">
      <c r="A110" s="6"/>
      <c r="B110" s="6"/>
      <c r="C110" s="6"/>
      <c r="D110" s="6"/>
    </row>
    <row r="111" spans="1:9" ht="18">
      <c r="A111" s="320" t="s">
        <v>16</v>
      </c>
      <c r="B111" s="321"/>
      <c r="C111" s="321"/>
      <c r="D111" s="321"/>
      <c r="E111" s="321"/>
      <c r="F111" s="321"/>
      <c r="G111" s="321"/>
      <c r="H111" s="321"/>
      <c r="I111" s="322"/>
    </row>
    <row r="112" spans="1:9" ht="68.25" customHeight="1">
      <c r="A112" s="317" t="s">
        <v>211</v>
      </c>
      <c r="B112" s="318"/>
      <c r="C112" s="318"/>
      <c r="D112" s="318"/>
      <c r="E112" s="318"/>
      <c r="F112" s="318"/>
      <c r="G112" s="318"/>
      <c r="H112" s="318"/>
      <c r="I112" s="319"/>
    </row>
    <row r="114" spans="1:9" ht="18">
      <c r="A114" s="3" t="s">
        <v>147</v>
      </c>
      <c r="H114" s="139"/>
      <c r="I114" s="139" t="s">
        <v>162</v>
      </c>
    </row>
    <row r="115" spans="1:9" ht="19.5" customHeight="1">
      <c r="A115" s="415" t="s">
        <v>0</v>
      </c>
      <c r="B115" s="416"/>
      <c r="C115" s="416"/>
      <c r="D115" s="417"/>
      <c r="E115" s="25" t="s">
        <v>133</v>
      </c>
      <c r="F115" s="25" t="s">
        <v>122</v>
      </c>
      <c r="G115" s="26" t="s">
        <v>132</v>
      </c>
      <c r="H115" s="26" t="s">
        <v>134</v>
      </c>
      <c r="I115" s="26" t="s">
        <v>240</v>
      </c>
    </row>
    <row r="116" spans="1:9" ht="19.5" customHeight="1">
      <c r="A116" s="326" t="s">
        <v>78</v>
      </c>
      <c r="B116" s="329" t="s">
        <v>79</v>
      </c>
      <c r="C116" s="303" t="s">
        <v>80</v>
      </c>
      <c r="D116" s="304"/>
      <c r="E116" s="127">
        <v>14727</v>
      </c>
      <c r="F116" s="127">
        <v>17104</v>
      </c>
      <c r="G116" s="127">
        <v>11207</v>
      </c>
      <c r="H116" s="134">
        <v>14746920</v>
      </c>
      <c r="I116" s="134">
        <v>24539850</v>
      </c>
    </row>
    <row r="117" spans="1:9" ht="19.5" customHeight="1">
      <c r="A117" s="327"/>
      <c r="B117" s="329"/>
      <c r="C117" s="303" t="s">
        <v>81</v>
      </c>
      <c r="D117" s="304"/>
      <c r="E117" s="127">
        <v>5276</v>
      </c>
      <c r="F117" s="127">
        <v>15700</v>
      </c>
      <c r="G117" s="127">
        <v>14617</v>
      </c>
      <c r="H117" s="134">
        <v>14075037</v>
      </c>
      <c r="I117" s="134">
        <v>3004500</v>
      </c>
    </row>
    <row r="118" spans="1:9" ht="19.5" customHeight="1">
      <c r="A118" s="327"/>
      <c r="B118" s="329"/>
      <c r="C118" s="303" t="s">
        <v>82</v>
      </c>
      <c r="D118" s="304"/>
      <c r="E118" s="127">
        <v>61771</v>
      </c>
      <c r="F118" s="127">
        <v>62343</v>
      </c>
      <c r="G118" s="127">
        <v>66878</v>
      </c>
      <c r="H118" s="152">
        <v>63369306</v>
      </c>
      <c r="I118" s="152">
        <v>63636000</v>
      </c>
    </row>
    <row r="119" spans="1:9" ht="19.5" customHeight="1">
      <c r="A119" s="327"/>
      <c r="B119" s="329"/>
      <c r="C119" s="303" t="s">
        <v>83</v>
      </c>
      <c r="D119" s="304"/>
      <c r="E119" s="127">
        <v>10088</v>
      </c>
      <c r="F119" s="127">
        <v>0</v>
      </c>
      <c r="G119" s="127">
        <v>0</v>
      </c>
      <c r="H119" s="134">
        <v>774573</v>
      </c>
      <c r="I119" s="134">
        <v>0</v>
      </c>
    </row>
    <row r="120" spans="1:9" ht="19.5" customHeight="1">
      <c r="A120" s="327"/>
      <c r="B120" s="329"/>
      <c r="C120" s="303" t="s">
        <v>84</v>
      </c>
      <c r="D120" s="304"/>
      <c r="E120" s="127">
        <v>242</v>
      </c>
      <c r="F120" s="127">
        <v>291</v>
      </c>
      <c r="G120" s="127">
        <v>205</v>
      </c>
      <c r="H120" s="134">
        <v>154864</v>
      </c>
      <c r="I120" s="134">
        <v>39012</v>
      </c>
    </row>
    <row r="121" spans="1:9" ht="19.5" customHeight="1">
      <c r="A121" s="327"/>
      <c r="B121" s="329"/>
      <c r="C121" s="303" t="s">
        <v>10</v>
      </c>
      <c r="D121" s="304"/>
      <c r="E121" s="57">
        <f>SUM(E116:E120)</f>
        <v>92104</v>
      </c>
      <c r="F121" s="57">
        <f>SUM(F116:F120)</f>
        <v>95438</v>
      </c>
      <c r="G121" s="57">
        <f>SUM(G116:G120)</f>
        <v>92907</v>
      </c>
      <c r="H121" s="59">
        <f>SUM(H116:H120)</f>
        <v>93120700</v>
      </c>
      <c r="I121" s="59">
        <f>SUM(I116:I120)</f>
        <v>91219362</v>
      </c>
    </row>
    <row r="122" spans="1:9" ht="19.5" customHeight="1">
      <c r="A122" s="327"/>
      <c r="B122" s="329" t="s">
        <v>121</v>
      </c>
      <c r="C122" s="303" t="s">
        <v>83</v>
      </c>
      <c r="D122" s="304"/>
      <c r="E122" s="127">
        <v>0</v>
      </c>
      <c r="F122" s="127">
        <v>0</v>
      </c>
      <c r="G122" s="127">
        <v>0</v>
      </c>
      <c r="H122" s="134">
        <v>0</v>
      </c>
      <c r="I122" s="164">
        <v>0</v>
      </c>
    </row>
    <row r="123" spans="1:9" ht="19.5" customHeight="1">
      <c r="A123" s="327"/>
      <c r="B123" s="329"/>
      <c r="C123" s="303" t="s">
        <v>84</v>
      </c>
      <c r="D123" s="304"/>
      <c r="E123" s="127">
        <v>0</v>
      </c>
      <c r="F123" s="127">
        <v>0</v>
      </c>
      <c r="G123" s="127">
        <v>0</v>
      </c>
      <c r="H123" s="134">
        <v>0</v>
      </c>
      <c r="I123" s="164">
        <v>0</v>
      </c>
    </row>
    <row r="124" spans="1:9" ht="26.25" customHeight="1" thickBot="1">
      <c r="A124" s="327"/>
      <c r="B124" s="330"/>
      <c r="C124" s="418" t="s">
        <v>10</v>
      </c>
      <c r="D124" s="419"/>
      <c r="E124" s="61">
        <f>SUM(E122:E123)</f>
        <v>0</v>
      </c>
      <c r="F124" s="61">
        <f>SUM(F122:F123)</f>
        <v>0</v>
      </c>
      <c r="G124" s="61">
        <f>SUM(G122:G123)</f>
        <v>0</v>
      </c>
      <c r="H124" s="135">
        <f>SUM(H122:H123)</f>
        <v>0</v>
      </c>
      <c r="I124" s="135">
        <f>SUM(I122:I123)</f>
        <v>0</v>
      </c>
    </row>
    <row r="125" spans="1:9" ht="19.5" customHeight="1" thickBot="1">
      <c r="A125" s="328"/>
      <c r="B125" s="420" t="s">
        <v>6</v>
      </c>
      <c r="C125" s="421"/>
      <c r="D125" s="421"/>
      <c r="E125" s="77">
        <f>SUM(E124,E121)</f>
        <v>92104</v>
      </c>
      <c r="F125" s="77">
        <f>SUM(F124,F121)</f>
        <v>95438</v>
      </c>
      <c r="G125" s="77">
        <f>SUM(G124,G121)</f>
        <v>92907</v>
      </c>
      <c r="H125" s="160">
        <f>SUM(H124,H121)</f>
        <v>93120700</v>
      </c>
      <c r="I125" s="136">
        <f>SUM(I124,I121)</f>
        <v>91219362</v>
      </c>
    </row>
    <row r="126" spans="1:9" ht="19.5" customHeight="1">
      <c r="A126" s="326" t="s">
        <v>85</v>
      </c>
      <c r="B126" s="433" t="s">
        <v>79</v>
      </c>
      <c r="C126" s="425" t="s">
        <v>86</v>
      </c>
      <c r="D126" s="38" t="s">
        <v>87</v>
      </c>
      <c r="E126" s="128">
        <v>30737</v>
      </c>
      <c r="F126" s="128">
        <v>30488</v>
      </c>
      <c r="G126" s="128">
        <v>29936</v>
      </c>
      <c r="H126" s="137">
        <v>29054156</v>
      </c>
      <c r="I126" s="137">
        <v>36904560</v>
      </c>
    </row>
    <row r="127" spans="1:9" ht="19.5" customHeight="1">
      <c r="A127" s="327"/>
      <c r="B127" s="433"/>
      <c r="C127" s="425"/>
      <c r="D127" s="39" t="s">
        <v>88</v>
      </c>
      <c r="E127" s="127">
        <v>33951</v>
      </c>
      <c r="F127" s="127">
        <v>33559</v>
      </c>
      <c r="G127" s="127">
        <v>36297</v>
      </c>
      <c r="H127" s="152">
        <v>36700524</v>
      </c>
      <c r="I127" s="134">
        <v>43903810</v>
      </c>
    </row>
    <row r="128" spans="1:9" ht="19.5" customHeight="1">
      <c r="A128" s="327"/>
      <c r="B128" s="433"/>
      <c r="C128" s="425"/>
      <c r="D128" s="39" t="s">
        <v>13</v>
      </c>
      <c r="E128" s="127">
        <v>4550</v>
      </c>
      <c r="F128" s="127">
        <v>4817</v>
      </c>
      <c r="G128" s="127">
        <v>4556</v>
      </c>
      <c r="H128" s="134">
        <v>4341844</v>
      </c>
      <c r="I128" s="134">
        <v>3761040</v>
      </c>
    </row>
    <row r="129" spans="1:9" ht="19.5" customHeight="1">
      <c r="A129" s="327"/>
      <c r="B129" s="433"/>
      <c r="C129" s="426"/>
      <c r="D129" s="39" t="s">
        <v>156</v>
      </c>
      <c r="E129" s="57">
        <f>SUM(E126:E128)</f>
        <v>69238</v>
      </c>
      <c r="F129" s="57">
        <f>SUM(F126:F128)</f>
        <v>68864</v>
      </c>
      <c r="G129" s="57">
        <f>SUM(G126:G128)</f>
        <v>70789</v>
      </c>
      <c r="H129" s="59">
        <f>SUM(H126:H128)</f>
        <v>70096524</v>
      </c>
      <c r="I129" s="59">
        <f>SUM(I126:I128)</f>
        <v>84569410</v>
      </c>
    </row>
    <row r="130" spans="1:9" ht="19.5" customHeight="1">
      <c r="A130" s="327"/>
      <c r="B130" s="433"/>
      <c r="C130" s="427" t="s">
        <v>157</v>
      </c>
      <c r="D130" s="428"/>
      <c r="E130" s="127">
        <v>11332</v>
      </c>
      <c r="F130" s="127">
        <v>23095</v>
      </c>
      <c r="G130" s="127">
        <v>19805</v>
      </c>
      <c r="H130" s="152">
        <v>20520643</v>
      </c>
      <c r="I130" s="134">
        <v>11257662</v>
      </c>
    </row>
    <row r="131" spans="1:9" ht="19.5" customHeight="1">
      <c r="A131" s="327"/>
      <c r="B131" s="433"/>
      <c r="C131" s="427" t="s">
        <v>158</v>
      </c>
      <c r="D131" s="428"/>
      <c r="E131" s="127">
        <v>1864</v>
      </c>
      <c r="F131" s="127">
        <v>3681</v>
      </c>
      <c r="G131" s="127">
        <v>2419</v>
      </c>
      <c r="H131" s="152">
        <v>2729453</v>
      </c>
      <c r="I131" s="134">
        <v>4650425</v>
      </c>
    </row>
    <row r="132" spans="1:9" ht="19.5" customHeight="1">
      <c r="A132" s="327"/>
      <c r="B132" s="433"/>
      <c r="C132" s="413" t="s">
        <v>215</v>
      </c>
      <c r="D132" s="414"/>
      <c r="E132" s="129">
        <v>10088</v>
      </c>
      <c r="F132" s="129">
        <v>0</v>
      </c>
      <c r="G132" s="129">
        <v>0</v>
      </c>
      <c r="H132" s="134">
        <v>0</v>
      </c>
      <c r="I132" s="134">
        <v>0</v>
      </c>
    </row>
    <row r="133" spans="1:9" ht="19.5" customHeight="1">
      <c r="A133" s="327"/>
      <c r="B133" s="434"/>
      <c r="C133" s="429" t="s">
        <v>224</v>
      </c>
      <c r="D133" s="430"/>
      <c r="E133" s="57">
        <f>SUM(E129:E132)</f>
        <v>92522</v>
      </c>
      <c r="F133" s="57">
        <f>SUM(F129:F132)</f>
        <v>95640</v>
      </c>
      <c r="G133" s="57">
        <f>SUM(G129:G132)</f>
        <v>93013</v>
      </c>
      <c r="H133" s="59">
        <f>SUM(H129:H132)</f>
        <v>93346620</v>
      </c>
      <c r="I133" s="59">
        <f>SUM(I129:I132)</f>
        <v>100477497</v>
      </c>
    </row>
    <row r="134" spans="1:9" ht="57.75" customHeight="1" thickBot="1">
      <c r="A134" s="327"/>
      <c r="B134" s="40" t="s">
        <v>11</v>
      </c>
      <c r="C134" s="431" t="s">
        <v>89</v>
      </c>
      <c r="D134" s="432"/>
      <c r="E134" s="130">
        <v>0</v>
      </c>
      <c r="F134" s="130">
        <v>0</v>
      </c>
      <c r="G134" s="130">
        <v>0</v>
      </c>
      <c r="H134" s="138">
        <v>0</v>
      </c>
      <c r="I134" s="165">
        <v>0</v>
      </c>
    </row>
    <row r="135" spans="1:9" ht="19.5" customHeight="1" thickBot="1">
      <c r="A135" s="328"/>
      <c r="B135" s="435" t="s">
        <v>6</v>
      </c>
      <c r="C135" s="436"/>
      <c r="D135" s="436"/>
      <c r="E135" s="77">
        <f>SUM(E133:E134)</f>
        <v>92522</v>
      </c>
      <c r="F135" s="77">
        <f>SUM(F133:F134)</f>
        <v>95640</v>
      </c>
      <c r="G135" s="77">
        <f>SUM(G133:G134)</f>
        <v>93013</v>
      </c>
      <c r="H135" s="160">
        <f>SUM(H133:H134)</f>
        <v>93346620</v>
      </c>
      <c r="I135" s="136">
        <f>SUM(I133:I134)</f>
        <v>100477497</v>
      </c>
    </row>
    <row r="136" spans="1:4" ht="18">
      <c r="A136" s="6"/>
      <c r="B136" s="6"/>
      <c r="C136" s="6"/>
      <c r="D136" s="6"/>
    </row>
    <row r="137" spans="1:9" ht="18.75" customHeight="1">
      <c r="A137" s="323" t="s">
        <v>16</v>
      </c>
      <c r="B137" s="324"/>
      <c r="C137" s="324"/>
      <c r="D137" s="324"/>
      <c r="E137" s="324"/>
      <c r="F137" s="324"/>
      <c r="G137" s="324"/>
      <c r="H137" s="324"/>
      <c r="I137" s="325"/>
    </row>
    <row r="138" spans="1:9" ht="105.75" customHeight="1">
      <c r="A138" s="317" t="s">
        <v>211</v>
      </c>
      <c r="B138" s="318"/>
      <c r="C138" s="318"/>
      <c r="D138" s="318"/>
      <c r="E138" s="318"/>
      <c r="F138" s="318"/>
      <c r="G138" s="318"/>
      <c r="H138" s="318"/>
      <c r="I138" s="319"/>
    </row>
  </sheetData>
  <sheetProtection/>
  <mergeCells count="122">
    <mergeCell ref="A25:D25"/>
    <mergeCell ref="A106:D106"/>
    <mergeCell ref="A126:A135"/>
    <mergeCell ref="C126:C129"/>
    <mergeCell ref="C130:D130"/>
    <mergeCell ref="C131:D131"/>
    <mergeCell ref="C133:D133"/>
    <mergeCell ref="C134:D134"/>
    <mergeCell ref="B126:B133"/>
    <mergeCell ref="B135:D135"/>
    <mergeCell ref="A109:D109"/>
    <mergeCell ref="C132:D132"/>
    <mergeCell ref="A115:D115"/>
    <mergeCell ref="C123:D123"/>
    <mergeCell ref="C124:D124"/>
    <mergeCell ref="B125:D125"/>
    <mergeCell ref="C117:D117"/>
    <mergeCell ref="C118:D118"/>
    <mergeCell ref="C119:D119"/>
    <mergeCell ref="C120:D120"/>
    <mergeCell ref="B97:D97"/>
    <mergeCell ref="C98:D98"/>
    <mergeCell ref="C99:D99"/>
    <mergeCell ref="A101:D101"/>
    <mergeCell ref="A102:D102"/>
    <mergeCell ref="A103:D103"/>
    <mergeCell ref="C92:D92"/>
    <mergeCell ref="C93:D93"/>
    <mergeCell ref="C94:D94"/>
    <mergeCell ref="B83:D83"/>
    <mergeCell ref="B95:D95"/>
    <mergeCell ref="C96:D96"/>
    <mergeCell ref="B82:D82"/>
    <mergeCell ref="A83:A100"/>
    <mergeCell ref="C84:D84"/>
    <mergeCell ref="C85:D85"/>
    <mergeCell ref="C86:D86"/>
    <mergeCell ref="C87:D87"/>
    <mergeCell ref="C88:D88"/>
    <mergeCell ref="C89:D89"/>
    <mergeCell ref="C90:D90"/>
    <mergeCell ref="C91:D91"/>
    <mergeCell ref="C78:D78"/>
    <mergeCell ref="C79:D79"/>
    <mergeCell ref="C80:D80"/>
    <mergeCell ref="C81:D81"/>
    <mergeCell ref="B77:D77"/>
    <mergeCell ref="C76:D76"/>
    <mergeCell ref="C70:D70"/>
    <mergeCell ref="C71:D71"/>
    <mergeCell ref="C72:D72"/>
    <mergeCell ref="C73:D73"/>
    <mergeCell ref="C74:D74"/>
    <mergeCell ref="B75:D75"/>
    <mergeCell ref="B55:D55"/>
    <mergeCell ref="B56:D56"/>
    <mergeCell ref="A45:A56"/>
    <mergeCell ref="C122:D122"/>
    <mergeCell ref="A58:D58"/>
    <mergeCell ref="A66:D66"/>
    <mergeCell ref="A67:A82"/>
    <mergeCell ref="B67:D67"/>
    <mergeCell ref="C68:D68"/>
    <mergeCell ref="C69:D69"/>
    <mergeCell ref="C49:D49"/>
    <mergeCell ref="B50:D50"/>
    <mergeCell ref="C51:D51"/>
    <mergeCell ref="C52:D52"/>
    <mergeCell ref="C53:D53"/>
    <mergeCell ref="B54:D54"/>
    <mergeCell ref="C43:D43"/>
    <mergeCell ref="B44:D44"/>
    <mergeCell ref="B45:D45"/>
    <mergeCell ref="C46:D46"/>
    <mergeCell ref="C47:D47"/>
    <mergeCell ref="C48:D48"/>
    <mergeCell ref="C37:D37"/>
    <mergeCell ref="C38:D38"/>
    <mergeCell ref="C39:D39"/>
    <mergeCell ref="C40:D40"/>
    <mergeCell ref="C41:D41"/>
    <mergeCell ref="C42:D42"/>
    <mergeCell ref="B33:D33"/>
    <mergeCell ref="A27:A44"/>
    <mergeCell ref="C28:D28"/>
    <mergeCell ref="C29:D29"/>
    <mergeCell ref="C30:D30"/>
    <mergeCell ref="C31:D31"/>
    <mergeCell ref="C32:D32"/>
    <mergeCell ref="C34:D34"/>
    <mergeCell ref="C35:D35"/>
    <mergeCell ref="C36:D36"/>
    <mergeCell ref="B15:D15"/>
    <mergeCell ref="A16:D16"/>
    <mergeCell ref="A18:D18"/>
    <mergeCell ref="A26:D26"/>
    <mergeCell ref="A4:D4"/>
    <mergeCell ref="B5:D5"/>
    <mergeCell ref="B6:D6"/>
    <mergeCell ref="B7:D7"/>
    <mergeCell ref="B8:D8"/>
    <mergeCell ref="B9:D9"/>
    <mergeCell ref="A138:I138"/>
    <mergeCell ref="A20:I20"/>
    <mergeCell ref="A21:I21"/>
    <mergeCell ref="A111:I111"/>
    <mergeCell ref="A112:I112"/>
    <mergeCell ref="A137:I137"/>
    <mergeCell ref="A116:A125"/>
    <mergeCell ref="B116:B121"/>
    <mergeCell ref="B122:B124"/>
    <mergeCell ref="C121:D121"/>
    <mergeCell ref="A24:C24"/>
    <mergeCell ref="A3:D3"/>
    <mergeCell ref="A65:D65"/>
    <mergeCell ref="C116:D116"/>
    <mergeCell ref="B10:C12"/>
    <mergeCell ref="A5:A9"/>
    <mergeCell ref="A10:A15"/>
    <mergeCell ref="B13:C13"/>
    <mergeCell ref="B14:C14"/>
    <mergeCell ref="B27:D27"/>
  </mergeCells>
  <hyperlinks>
    <hyperlink ref="A25" r:id="rId1" display="府の決算（財務諸表等）はこちら"/>
    <hyperlink ref="A25:D25" r:id="rId2" display="府の決算（財務諸表等）はこちら"/>
  </hyperlinks>
  <printOptions/>
  <pageMargins left="0.5905511811023623" right="0.5905511811023623" top="0.5905511811023623" bottom="0.1968503937007874" header="0.5118110236220472" footer="0.1968503937007874"/>
  <pageSetup cellComments="asDisplayed" fitToHeight="0" fitToWidth="1" horizontalDpi="600" verticalDpi="600" orientation="portrait" paperSize="9" scale="69" r:id="rId3"/>
  <headerFooter>
    <oddHeader>&amp;R江之子島文化芸術創造センター（enoco）</oddHeader>
  </headerFooter>
  <rowBreaks count="2" manualBreakCount="2">
    <brk id="63" max="255" man="1"/>
    <brk id="11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SheetLayoutView="100" zoomScalePageLayoutView="0" workbookViewId="0" topLeftCell="A1">
      <selection activeCell="A1" sqref="A1"/>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18">
      <c r="A1" s="5" t="s">
        <v>136</v>
      </c>
      <c r="B1" s="9"/>
      <c r="C1" s="9"/>
      <c r="D1" s="9"/>
      <c r="E1" s="9"/>
      <c r="F1" s="9"/>
      <c r="G1" s="9"/>
      <c r="H1" s="9"/>
    </row>
    <row r="2" spans="1:8" ht="18">
      <c r="A2" s="46" t="s">
        <v>127</v>
      </c>
      <c r="B2" s="47"/>
      <c r="C2" s="47"/>
      <c r="D2" s="27" t="s">
        <v>128</v>
      </c>
      <c r="E2" s="27" t="s">
        <v>129</v>
      </c>
      <c r="F2" s="27" t="s">
        <v>130</v>
      </c>
      <c r="G2" s="132" t="s">
        <v>131</v>
      </c>
      <c r="H2" s="132" t="s">
        <v>241</v>
      </c>
    </row>
    <row r="3" spans="1:8" ht="19.5">
      <c r="A3" s="48" t="s">
        <v>111</v>
      </c>
      <c r="B3" s="49"/>
      <c r="C3" s="49"/>
      <c r="D3" s="54">
        <f>SUM(D4:D5)</f>
        <v>14</v>
      </c>
      <c r="E3" s="54">
        <f>SUM(E4:E5)</f>
        <v>14</v>
      </c>
      <c r="F3" s="54">
        <f>SUM(F4:F5)</f>
        <v>13</v>
      </c>
      <c r="G3" s="55">
        <f>SUM(G4:G5)</f>
        <v>13</v>
      </c>
      <c r="H3" s="55">
        <f>SUM(H4:H5)</f>
        <v>13</v>
      </c>
    </row>
    <row r="4" spans="1:8" ht="18">
      <c r="A4" s="50" t="s">
        <v>26</v>
      </c>
      <c r="B4" s="51" t="s">
        <v>112</v>
      </c>
      <c r="C4" s="52"/>
      <c r="D4" s="96">
        <v>5</v>
      </c>
      <c r="E4" s="96">
        <v>5</v>
      </c>
      <c r="F4" s="96">
        <v>4</v>
      </c>
      <c r="G4" s="13">
        <v>5</v>
      </c>
      <c r="H4" s="13">
        <v>6</v>
      </c>
    </row>
    <row r="5" spans="1:8" ht="18">
      <c r="A5" s="53"/>
      <c r="B5" s="51" t="s">
        <v>113</v>
      </c>
      <c r="C5" s="52"/>
      <c r="D5" s="96">
        <v>9</v>
      </c>
      <c r="E5" s="96">
        <v>9</v>
      </c>
      <c r="F5" s="96">
        <v>9</v>
      </c>
      <c r="G5" s="13">
        <v>8</v>
      </c>
      <c r="H5" s="13">
        <v>7</v>
      </c>
    </row>
    <row r="6" spans="1:8" ht="18">
      <c r="A6" s="2"/>
      <c r="B6" s="2"/>
      <c r="C6" s="2"/>
      <c r="D6" s="2"/>
      <c r="E6" s="2"/>
      <c r="F6" s="2"/>
      <c r="G6" s="2"/>
      <c r="H6" s="2"/>
    </row>
    <row r="7" spans="1:8" ht="18">
      <c r="A7" s="2"/>
      <c r="B7" s="7"/>
      <c r="C7" s="7"/>
      <c r="D7" s="8"/>
      <c r="E7" s="8"/>
      <c r="F7" s="8"/>
      <c r="G7" s="8"/>
      <c r="H7" s="8"/>
    </row>
    <row r="8" spans="1:8" ht="18">
      <c r="A8" s="5" t="s">
        <v>137</v>
      </c>
      <c r="B8" s="9"/>
      <c r="C8" s="9"/>
      <c r="D8" s="9"/>
      <c r="E8" s="9"/>
      <c r="F8" s="9"/>
      <c r="G8" s="9"/>
      <c r="H8" s="9"/>
    </row>
    <row r="9" spans="1:8" ht="150" customHeight="1">
      <c r="A9" s="446" t="s">
        <v>229</v>
      </c>
      <c r="B9" s="447"/>
      <c r="C9" s="447"/>
      <c r="D9" s="447"/>
      <c r="E9" s="447"/>
      <c r="F9" s="447"/>
      <c r="G9" s="447"/>
      <c r="H9" s="448"/>
    </row>
    <row r="10" spans="1:8" ht="18">
      <c r="A10" s="9"/>
      <c r="B10" s="9"/>
      <c r="C10" s="9"/>
      <c r="D10" s="10"/>
      <c r="E10" s="10"/>
      <c r="F10" s="10"/>
      <c r="G10" s="10"/>
      <c r="H10" s="10"/>
    </row>
    <row r="11" spans="1:8" ht="18">
      <c r="A11" s="9"/>
      <c r="B11" s="9"/>
      <c r="C11" s="9"/>
      <c r="D11" s="10"/>
      <c r="E11" s="10"/>
      <c r="F11" s="10"/>
      <c r="G11" s="10"/>
      <c r="H11" s="10"/>
    </row>
    <row r="12" spans="1:8" ht="18">
      <c r="A12" s="5" t="s">
        <v>138</v>
      </c>
      <c r="B12" s="9"/>
      <c r="C12" s="9"/>
      <c r="D12" s="10"/>
      <c r="E12" s="10"/>
      <c r="F12" s="10"/>
      <c r="G12" s="10"/>
      <c r="H12" s="10"/>
    </row>
    <row r="13" spans="1:8" ht="19.5" customHeight="1">
      <c r="A13" s="56" t="s">
        <v>114</v>
      </c>
      <c r="B13" s="97" t="s">
        <v>115</v>
      </c>
      <c r="C13" s="56" t="s">
        <v>116</v>
      </c>
      <c r="D13" s="437" t="s">
        <v>242</v>
      </c>
      <c r="E13" s="438"/>
      <c r="F13" s="439"/>
      <c r="G13" s="46" t="s">
        <v>117</v>
      </c>
      <c r="H13" s="98" t="s">
        <v>244</v>
      </c>
    </row>
    <row r="14" spans="1:8" ht="19.5" customHeight="1">
      <c r="A14" s="56" t="s">
        <v>118</v>
      </c>
      <c r="B14" s="440" t="s">
        <v>216</v>
      </c>
      <c r="C14" s="441"/>
      <c r="D14" s="441"/>
      <c r="E14" s="441"/>
      <c r="F14" s="441"/>
      <c r="G14" s="441"/>
      <c r="H14" s="442"/>
    </row>
    <row r="15" spans="1:8" ht="55.5" customHeight="1">
      <c r="A15" s="56" t="s">
        <v>119</v>
      </c>
      <c r="B15" s="443" t="s">
        <v>217</v>
      </c>
      <c r="C15" s="444"/>
      <c r="D15" s="444"/>
      <c r="E15" s="444"/>
      <c r="F15" s="444"/>
      <c r="G15" s="444"/>
      <c r="H15" s="445"/>
    </row>
  </sheetData>
  <sheetProtection/>
  <mergeCells count="4">
    <mergeCell ref="D13:F13"/>
    <mergeCell ref="B14:H14"/>
    <mergeCell ref="B15:H15"/>
    <mergeCell ref="A9:H9"/>
  </mergeCells>
  <printOptions/>
  <pageMargins left="0.5905511811023623" right="0.5905511811023623" top="0.5905511811023623" bottom="0.1968503937007874" header="0.5118110236220472" footer="0.1968503937007874"/>
  <pageSetup cellComments="asDisplayed" fitToHeight="0" fitToWidth="1" horizontalDpi="600" verticalDpi="600" orientation="portrait" paperSize="9" scale="73" r:id="rId1"/>
  <headerFooter>
    <oddHeader>&amp;R江之子島文化芸術創造センター（enoco）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2023-10-30T00:31:15Z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