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1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'基本情報'!$A$1:$AR$34</definedName>
    <definedName name="_xlnm.Print_Area" localSheetId="1">'収支情報'!$A$1:$I$137</definedName>
  </definedNames>
  <calcPr calcMode="manual" fullCalcOnLoad="1"/>
</workbook>
</file>

<file path=xl/sharedStrings.xml><?xml version="1.0" encoding="utf-8"?>
<sst xmlns="http://schemas.openxmlformats.org/spreadsheetml/2006/main" count="276" uniqueCount="221">
  <si>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</si>
  <si>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</si>
  <si>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</si>
  <si>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</si>
  <si>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</si>
  <si>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</si>
  <si>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</si>
  <si>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</si>
  <si>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</si>
  <si>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</si>
  <si>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</si>
  <si>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</si>
  <si>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</si>
  <si>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</si>
  <si>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</si>
  <si>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</si>
  <si>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</si>
  <si>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</si>
  <si>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</si>
  <si>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</si>
  <si>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</si>
  <si>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</si>
  <si>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</si>
  <si>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</si>
  <si>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</si>
  <si>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</si>
  <si>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</si>
  <si>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</si>
  <si>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</si>
  <si>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</si>
  <si>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</si>
  <si>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</si>
  <si>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</si>
  <si>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</si>
  <si>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</si>
  <si>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</si>
  <si>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</si>
  <si>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</si>
  <si>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</si>
  <si>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</si>
  <si>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</si>
  <si>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</si>
  <si>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</si>
  <si>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</si>
  <si>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</si>
  <si>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</si>
  <si>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</si>
  <si>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</si>
  <si>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</si>
  <si>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</si>
  <si>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</si>
  <si>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</si>
  <si>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</si>
  <si>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</si>
  <si>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</si>
  <si>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</si>
  <si>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</si>
  <si>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</si>
  <si>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</si>
  <si>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</si>
  <si>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</si>
  <si>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</si>
  <si>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</si>
  <si>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</si>
  <si>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</si>
  <si>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</si>
  <si>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</si>
  <si>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</si>
  <si>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</si>
  <si>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</si>
  <si>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</si>
  <si>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</si>
  <si>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</si>
  <si>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</si>
  <si>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</si>
  <si>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</si>
  <si>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</si>
  <si>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</si>
  <si>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</si>
  <si>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</si>
  <si>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</si>
  <si>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</si>
  <si>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</si>
  <si>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</si>
  <si>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</si>
  <si>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</si>
  <si>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</si>
  <si>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</si>
  <si>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</si>
  <si>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</si>
  <si>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</si>
  <si>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</si>
  <si>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</si>
  <si>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</si>
  <si>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</si>
  <si>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</si>
  <si>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</si>
  <si>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</si>
  <si>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</si>
  <si>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</si>
  <si>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</si>
  <si>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</si>
  <si>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</si>
  <si>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</si>
  <si>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</si>
  <si>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</si>
  <si>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</si>
  <si>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</si>
  <si>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</si>
  <si>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</si>
  <si>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</si>
  <si>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</si>
  <si>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</si>
  <si>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</si>
  <si>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</si>
  <si>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</si>
  <si>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</si>
  <si>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</si>
  <si>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</si>
  <si>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</si>
  <si>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</si>
  <si>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</si>
  <si>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</si>
  <si>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</si>
  <si>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</si>
  <si>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</si>
  <si>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</si>
  <si>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</si>
  <si>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</si>
  <si>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</si>
  <si>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</si>
  <si>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</si>
  <si>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</si>
  <si>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</si>
  <si>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</si>
  <si>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</si>
  <si>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</si>
  <si>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</si>
  <si>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</si>
  <si>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</si>
  <si>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</si>
  <si>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</si>
  <si>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</si>
  <si>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</si>
  <si>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</si>
  <si>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</si>
  <si>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</si>
  <si>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</si>
  <si>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</si>
  <si>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</si>
  <si>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</si>
  <si>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</si>
  <si>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</si>
  <si>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</si>
  <si>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</si>
  <si>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</si>
  <si>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</si>
  <si>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</si>
  <si>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</si>
  <si>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</si>
  <si>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</si>
  <si>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</si>
  <si>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</si>
  <si>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</si>
  <si>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</si>
  <si>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</si>
  <si>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男女共同参画・青少年センター（ドーンセンター）
(旧名称：女性総合センター
　変更年月日：平成21年４月１日）</t>
  </si>
  <si>
    <t>府民文化部  
男女参画・府民協働課　男女共同参画グループ</t>
  </si>
  <si>
    <t>大阪府立男女共同参画・青少年センター条例</t>
  </si>
  <si>
    <t>大阪府立男女共同参画・青少年センター条例施行規則</t>
  </si>
  <si>
    <t>条例等に規定された設置目的</t>
  </si>
  <si>
    <t>女性の自立並びにあらゆる分野への参加及び参画を促進し、もって男女共同参画社会の実現に資し、並びに青少年活動を促進し、青少年の健全な育成に資すること目的とする。</t>
  </si>
  <si>
    <t>開設年月日（経過年数）
[改築・大規模改修等の実施年度］</t>
  </si>
  <si>
    <t>〒５４０－０００８　　大阪市中央区大手前一丁目3番49号　　TEL０６（６９１０）８５００</t>
  </si>
  <si>
    <t>３，１７０㎡（所有者：大阪府）</t>
  </si>
  <si>
    <t>地上１０階・地下１階（鉄筋コンクリート造、一部鉄骨造）</t>
  </si>
  <si>
    <t>１４，１７３㎡（所有者：大阪府）</t>
  </si>
  <si>
    <t>億円</t>
  </si>
  <si>
    <t>ホール、会議室等の貸館業務、情報ライブラリーの運営、啓発事業、相談事業など男女共同参画に係る業務</t>
  </si>
  <si>
    <t>火曜日～日曜日（年末年始を除く。）　
火曜日～土曜日９：３０～２１：３０、日曜日及び祝日９：３０～１７：００</t>
  </si>
  <si>
    <t>利用者数　①</t>
  </si>
  <si>
    <t>人</t>
  </si>
  <si>
    <t>会議室等</t>
  </si>
  <si>
    <t>ホール</t>
  </si>
  <si>
    <t>パフォーマンススペース</t>
  </si>
  <si>
    <t>施設全体</t>
  </si>
  <si>
    <t>稼働率：利用実績単位／利用可能単位</t>
  </si>
  <si>
    <t>目的による利用者の区分：あり
目的内利用者：女性の自立並びにあらゆる分野への参加及び参画を促進し、もって男女共同参画社会の実現に資し、並びに青少年活動を促進し、青少年の健全な育成に資する目的で利用
料金の額　　　：目的外利用者は目的内利用者の２倍の料金</t>
  </si>
  <si>
    <t>同種施設の料金を参考に設定</t>
  </si>
  <si>
    <t>導入済み：平成12年4月1日より　　（利用料金の詳細はこちら）</t>
  </si>
  <si>
    <r>
      <t>【平日】
・ホール　 （午前</t>
    </r>
    <r>
      <rPr>
        <sz val="11"/>
        <rFont val="游ゴシック"/>
        <family val="3"/>
      </rPr>
      <t>２２，７１０円、午後３６，３６０円、夜間３１，６７０円）
・小会議室（午前１，１２０円、午後１，８３０円、夜間１，５２０円）
・中会議室（午前３，０５０円、午後４，７８０円、夜間４，０７０円）
・大会議室（午前５，５００円、午後８，７５０円、夜間７，４３０円）　　　他
・駐車場 　（３０分毎２００円　上限２，４００円（24時間））</t>
    </r>
  </si>
  <si>
    <t>平成30年度</t>
  </si>
  <si>
    <t>令和元年度</t>
  </si>
  <si>
    <t>令和2年度</t>
  </si>
  <si>
    <t>令和3年度</t>
  </si>
  <si>
    <r>
      <t>情報ﾗｲﾌﾞﾗﾘｰ、ｶｳﾝｾﾘﾝｸﾞﾙｰﾑ、ＮＰＯとの協働ﾌﾛｱ（ﾜｰｸｽﾃｰｼｮﾝ・ｸﾞﾙｰﾌﾟﾛｯｶｰﾙｰﾑ等）、
大阪府女性相談センター、ﾎｰﾙ（500人）、ﾊﾟﾌｫｰﾏﾝｽｽﾍﾟｰｽ（150人）、
会議室（10人・６室、36人・４室、72人・３室、</t>
    </r>
    <r>
      <rPr>
        <sz val="11"/>
        <rFont val="游ゴシック"/>
        <family val="3"/>
      </rPr>
      <t>108人・１室、16人・１室、24人・１室、15人・１室、54人・２室、85人・１室）、
駐車場（92台）　等</t>
    </r>
  </si>
  <si>
    <t>特になし</t>
  </si>
  <si>
    <t>アンケート</t>
  </si>
  <si>
    <t>・大阪市のクレオ大阪（市内５施設）、堺市立女性センター、吹田市立男女共同参画センターなど３２市町に３７の「女性センター」がある。
・５００人以上収容のホールは市町立など府内に多数有り</t>
  </si>
  <si>
    <t>（千円）</t>
  </si>
  <si>
    <t>その他法人</t>
  </si>
  <si>
    <t>担当部・課
 ・グループ</t>
  </si>
  <si>
    <t>平成30年度</t>
  </si>
  <si>
    <t>令和元年度</t>
  </si>
  <si>
    <t>令和2年度</t>
  </si>
  <si>
    <t>令和3年度</t>
  </si>
  <si>
    <t>令和4年度</t>
  </si>
  <si>
    <t>人</t>
  </si>
  <si>
    <t>令和５年度</t>
  </si>
  <si>
    <t>令和5年度</t>
  </si>
  <si>
    <t>令和４年12月１日～令和５年１月31日</t>
  </si>
  <si>
    <t>117件</t>
  </si>
  <si>
    <t>令和4年度</t>
  </si>
  <si>
    <r>
      <t>平成６年１１月１１日　（R5</t>
    </r>
    <r>
      <rPr>
        <sz val="11"/>
        <rFont val="游ゴシック"/>
        <family val="3"/>
      </rPr>
      <t>.4.1現在経過年数　２８年）</t>
    </r>
  </si>
  <si>
    <t>ドーンセンターの総合満足度
満足　67.0％、　少し満足　24.8％、　普通　6.4％、　少し不満　1.8％、　とても不満　０％</t>
  </si>
  <si>
    <t>【R5】 指定管理者：ドーン事業共同体（指定期間：R3.4.1～R8.3.31）</t>
  </si>
  <si>
    <t>（【R4】 同上）</t>
  </si>
  <si>
    <t>１．施設の概要（令和5年4月1日時点）</t>
  </si>
  <si>
    <t>２．料金体系（令和5年４月１日時点）</t>
  </si>
  <si>
    <t>令和4年度</t>
  </si>
  <si>
    <t>令和2年度~令和4年度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</si>
</sst>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8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8"/>
      <color indexed="8"/>
      <name val="游ゴシック"/>
      <family val="3"/>
    </font>
    <font>
      <u val="single"/>
      <sz val="11"/>
      <color indexed="12"/>
      <name val="游ゴシック"/>
      <family val="3"/>
    </font>
    <font>
      <u val="single"/>
      <sz val="10"/>
      <color indexed="12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0"/>
      <color indexed="12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57" fillId="33" borderId="11" xfId="49" applyNumberFormat="1" applyFont="1" applyFill="1" applyBorder="1" applyAlignment="1">
      <alignment horizontal="center" vertical="center"/>
    </xf>
    <xf numFmtId="196" fontId="57" fillId="33" borderId="11" xfId="49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shrinkToFit="1"/>
    </xf>
    <xf numFmtId="0" fontId="57" fillId="33" borderId="15" xfId="0" applyFont="1" applyFill="1" applyBorder="1" applyAlignment="1">
      <alignment shrinkToFit="1"/>
    </xf>
    <xf numFmtId="0" fontId="57" fillId="33" borderId="0" xfId="0" applyFont="1" applyFill="1" applyAlignment="1">
      <alignment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0" xfId="0" applyFont="1" applyFill="1" applyAlignment="1">
      <alignment/>
    </xf>
    <xf numFmtId="0" fontId="57" fillId="33" borderId="14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176" fontId="57" fillId="34" borderId="16" xfId="51" applyNumberFormat="1" applyFont="1" applyFill="1" applyBorder="1" applyAlignment="1">
      <alignment vertical="center"/>
    </xf>
    <xf numFmtId="176" fontId="57" fillId="34" borderId="11" xfId="51" applyNumberFormat="1" applyFont="1" applyFill="1" applyBorder="1" applyAlignment="1">
      <alignment vertical="center"/>
    </xf>
    <xf numFmtId="176" fontId="57" fillId="34" borderId="17" xfId="51" applyNumberFormat="1" applyFont="1" applyFill="1" applyBorder="1" applyAlignment="1">
      <alignment vertical="center" textRotation="255" wrapText="1"/>
    </xf>
    <xf numFmtId="194" fontId="0" fillId="0" borderId="11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7" fillId="34" borderId="10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 shrinkToFit="1"/>
    </xf>
    <xf numFmtId="0" fontId="57" fillId="33" borderId="17" xfId="0" applyFont="1" applyFill="1" applyBorder="1" applyAlignment="1">
      <alignment vertical="center" shrinkToFit="1"/>
    </xf>
    <xf numFmtId="0" fontId="57" fillId="33" borderId="20" xfId="0" applyFont="1" applyFill="1" applyBorder="1" applyAlignment="1">
      <alignment vertical="center" shrinkToFit="1"/>
    </xf>
    <xf numFmtId="0" fontId="57" fillId="33" borderId="10" xfId="0" applyFont="1" applyFill="1" applyBorder="1" applyAlignment="1">
      <alignment vertical="center" shrinkToFit="1"/>
    </xf>
    <xf numFmtId="0" fontId="57" fillId="33" borderId="12" xfId="0" applyFont="1" applyFill="1" applyBorder="1" applyAlignment="1">
      <alignment vertical="center" shrinkToFit="1"/>
    </xf>
    <xf numFmtId="0" fontId="57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1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194" fontId="57" fillId="8" borderId="11" xfId="49" applyNumberFormat="1" applyFont="1" applyFill="1" applyBorder="1" applyAlignment="1">
      <alignment vertical="center"/>
    </xf>
    <xf numFmtId="194" fontId="57" fillId="8" borderId="16" xfId="49" applyNumberFormat="1" applyFont="1" applyFill="1" applyBorder="1" applyAlignment="1">
      <alignment vertical="center"/>
    </xf>
    <xf numFmtId="196" fontId="57" fillId="8" borderId="11" xfId="49" applyNumberFormat="1" applyFont="1" applyFill="1" applyBorder="1" applyAlignment="1">
      <alignment vertical="center"/>
    </xf>
    <xf numFmtId="196" fontId="57" fillId="8" borderId="16" xfId="49" applyNumberFormat="1" applyFont="1" applyFill="1" applyBorder="1" applyAlignment="1">
      <alignment vertical="center"/>
    </xf>
    <xf numFmtId="194" fontId="57" fillId="8" borderId="18" xfId="49" applyNumberFormat="1" applyFont="1" applyFill="1" applyBorder="1" applyAlignment="1">
      <alignment vertical="center"/>
    </xf>
    <xf numFmtId="176" fontId="57" fillId="34" borderId="11" xfId="0" applyNumberFormat="1" applyFont="1" applyFill="1" applyBorder="1" applyAlignment="1">
      <alignment horizontal="left" vertical="center" shrinkToFit="1"/>
    </xf>
    <xf numFmtId="176" fontId="57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57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49" applyNumberFormat="1" applyFont="1" applyBorder="1" applyAlignment="1">
      <alignment horizontal="center"/>
    </xf>
    <xf numFmtId="196" fontId="67" fillId="0" borderId="0" xfId="49" applyNumberFormat="1" applyFont="1" applyFill="1" applyBorder="1" applyAlignment="1">
      <alignment/>
    </xf>
    <xf numFmtId="196" fontId="57" fillId="0" borderId="0" xfId="49" applyNumberFormat="1" applyFont="1" applyFill="1" applyBorder="1" applyAlignment="1">
      <alignment/>
    </xf>
    <xf numFmtId="176" fontId="57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49" applyNumberFormat="1" applyFont="1" applyAlignment="1">
      <alignment horizontal="left" vertical="center"/>
    </xf>
    <xf numFmtId="194" fontId="68" fillId="0" borderId="0" xfId="49" applyNumberFormat="1" applyFont="1" applyAlignment="1">
      <alignment horizontal="right" vertical="center"/>
    </xf>
    <xf numFmtId="196" fontId="68" fillId="0" borderId="0" xfId="49" applyNumberFormat="1" applyFont="1" applyAlignment="1">
      <alignment horizontal="left" vertical="center"/>
    </xf>
    <xf numFmtId="196" fontId="68" fillId="0" borderId="0" xfId="49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7" fillId="8" borderId="22" xfId="49" applyNumberFormat="1" applyFont="1" applyFill="1" applyBorder="1" applyAlignment="1">
      <alignment vertical="center"/>
    </xf>
    <xf numFmtId="194" fontId="57" fillId="8" borderId="23" xfId="49" applyNumberFormat="1" applyFont="1" applyFill="1" applyBorder="1" applyAlignment="1">
      <alignment vertical="center"/>
    </xf>
    <xf numFmtId="196" fontId="57" fillId="8" borderId="22" xfId="49" applyNumberFormat="1" applyFont="1" applyFill="1" applyBorder="1" applyAlignment="1">
      <alignment vertical="center"/>
    </xf>
    <xf numFmtId="194" fontId="57" fillId="8" borderId="24" xfId="49" applyNumberFormat="1" applyFont="1" applyFill="1" applyBorder="1" applyAlignment="1">
      <alignment vertical="center"/>
    </xf>
    <xf numFmtId="196" fontId="57" fillId="8" borderId="24" xfId="49" applyNumberFormat="1" applyFont="1" applyFill="1" applyBorder="1" applyAlignment="1">
      <alignment vertical="center"/>
    </xf>
    <xf numFmtId="176" fontId="57" fillId="33" borderId="25" xfId="0" applyNumberFormat="1" applyFont="1" applyFill="1" applyBorder="1" applyAlignment="1">
      <alignment vertical="center"/>
    </xf>
    <xf numFmtId="0" fontId="57" fillId="33" borderId="26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196" fontId="57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97" fontId="57" fillId="8" borderId="11" xfId="49" applyNumberFormat="1" applyFont="1" applyFill="1" applyBorder="1" applyAlignment="1">
      <alignment vertical="center"/>
    </xf>
    <xf numFmtId="181" fontId="68" fillId="0" borderId="0" xfId="49" applyNumberFormat="1" applyFont="1" applyAlignment="1">
      <alignment horizontal="left" vertical="center"/>
    </xf>
    <xf numFmtId="196" fontId="57" fillId="8" borderId="18" xfId="49" applyNumberFormat="1" applyFont="1" applyFill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194" fontId="71" fillId="8" borderId="11" xfId="49" applyNumberFormat="1" applyFont="1" applyFill="1" applyBorder="1" applyAlignment="1">
      <alignment vertical="center"/>
    </xf>
    <xf numFmtId="197" fontId="57" fillId="8" borderId="11" xfId="49" applyNumberFormat="1" applyFont="1" applyFill="1" applyBorder="1" applyAlignment="1">
      <alignment horizontal="right" vertical="center"/>
    </xf>
    <xf numFmtId="194" fontId="72" fillId="0" borderId="16" xfId="49" applyNumberFormat="1" applyFont="1" applyBorder="1" applyAlignment="1">
      <alignment horizontal="right" vertical="center"/>
    </xf>
    <xf numFmtId="194" fontId="72" fillId="0" borderId="11" xfId="49" applyNumberFormat="1" applyFont="1" applyBorder="1" applyAlignment="1">
      <alignment vertical="center"/>
    </xf>
    <xf numFmtId="194" fontId="72" fillId="0" borderId="11" xfId="49" applyNumberFormat="1" applyFont="1" applyBorder="1" applyAlignment="1">
      <alignment horizontal="right" vertical="center"/>
    </xf>
    <xf numFmtId="196" fontId="72" fillId="0" borderId="11" xfId="49" applyNumberFormat="1" applyFont="1" applyBorder="1" applyAlignment="1">
      <alignment vertical="center"/>
    </xf>
    <xf numFmtId="194" fontId="72" fillId="36" borderId="11" xfId="49" applyNumberFormat="1" applyFont="1" applyFill="1" applyBorder="1" applyAlignment="1">
      <alignment vertical="center"/>
    </xf>
    <xf numFmtId="196" fontId="72" fillId="36" borderId="11" xfId="49" applyNumberFormat="1" applyFont="1" applyFill="1" applyBorder="1" applyAlignment="1">
      <alignment vertical="center"/>
    </xf>
    <xf numFmtId="194" fontId="71" fillId="8" borderId="16" xfId="49" applyNumberFormat="1" applyFont="1" applyFill="1" applyBorder="1" applyAlignment="1">
      <alignment vertical="center"/>
    </xf>
    <xf numFmtId="196" fontId="71" fillId="8" borderId="16" xfId="49" applyNumberFormat="1" applyFont="1" applyFill="1" applyBorder="1" applyAlignment="1">
      <alignment vertical="center"/>
    </xf>
    <xf numFmtId="196" fontId="73" fillId="0" borderId="0" xfId="49" applyNumberFormat="1" applyFont="1" applyAlignment="1">
      <alignment horizontal="right"/>
    </xf>
    <xf numFmtId="196" fontId="71" fillId="8" borderId="11" xfId="49" applyNumberFormat="1" applyFont="1" applyFill="1" applyBorder="1" applyAlignment="1">
      <alignment vertical="center"/>
    </xf>
    <xf numFmtId="196" fontId="72" fillId="0" borderId="18" xfId="49" applyNumberFormat="1" applyFont="1" applyBorder="1" applyAlignment="1">
      <alignment vertical="center"/>
    </xf>
    <xf numFmtId="196" fontId="71" fillId="8" borderId="28" xfId="49" applyNumberFormat="1" applyFont="1" applyFill="1" applyBorder="1" applyAlignment="1">
      <alignment vertical="center"/>
    </xf>
    <xf numFmtId="196" fontId="72" fillId="0" borderId="0" xfId="49" applyNumberFormat="1" applyFont="1" applyBorder="1" applyAlignment="1">
      <alignment vertical="center"/>
    </xf>
    <xf numFmtId="197" fontId="71" fillId="8" borderId="11" xfId="49" applyNumberFormat="1" applyFont="1" applyFill="1" applyBorder="1" applyAlignment="1">
      <alignment vertical="center"/>
    </xf>
    <xf numFmtId="196" fontId="71" fillId="33" borderId="11" xfId="49" applyNumberFormat="1" applyFont="1" applyFill="1" applyBorder="1" applyAlignment="1">
      <alignment horizontal="center" vertical="center"/>
    </xf>
    <xf numFmtId="196" fontId="72" fillId="0" borderId="0" xfId="49" applyNumberFormat="1" applyFont="1" applyBorder="1" applyAlignment="1">
      <alignment/>
    </xf>
    <xf numFmtId="197" fontId="71" fillId="8" borderId="11" xfId="49" applyNumberFormat="1" applyFont="1" applyFill="1" applyBorder="1" applyAlignment="1">
      <alignment horizontal="right" vertical="center"/>
    </xf>
    <xf numFmtId="9" fontId="72" fillId="0" borderId="0" xfId="42" applyFont="1" applyBorder="1" applyAlignment="1">
      <alignment/>
    </xf>
    <xf numFmtId="0" fontId="72" fillId="0" borderId="13" xfId="0" applyFont="1" applyFill="1" applyBorder="1" applyAlignment="1">
      <alignment vertical="center" wrapText="1"/>
    </xf>
    <xf numFmtId="196" fontId="71" fillId="8" borderId="18" xfId="49" applyNumberFormat="1" applyFont="1" applyFill="1" applyBorder="1" applyAlignment="1">
      <alignment vertical="center"/>
    </xf>
    <xf numFmtId="196" fontId="72" fillId="0" borderId="16" xfId="49" applyNumberFormat="1" applyFont="1" applyBorder="1" applyAlignment="1">
      <alignment vertical="center"/>
    </xf>
    <xf numFmtId="194" fontId="72" fillId="0" borderId="18" xfId="49" applyNumberFormat="1" applyFont="1" applyBorder="1" applyAlignment="1">
      <alignment vertical="center"/>
    </xf>
    <xf numFmtId="194" fontId="71" fillId="8" borderId="29" xfId="49" applyNumberFormat="1" applyFont="1" applyFill="1" applyBorder="1" applyAlignment="1">
      <alignment vertical="center"/>
    </xf>
    <xf numFmtId="194" fontId="72" fillId="0" borderId="16" xfId="49" applyNumberFormat="1" applyFont="1" applyBorder="1" applyAlignment="1">
      <alignment vertical="center"/>
    </xf>
    <xf numFmtId="194" fontId="71" fillId="8" borderId="30" xfId="49" applyNumberFormat="1" applyFont="1" applyFill="1" applyBorder="1" applyAlignment="1">
      <alignment vertical="center"/>
    </xf>
    <xf numFmtId="194" fontId="72" fillId="0" borderId="0" xfId="49" applyNumberFormat="1" applyFont="1" applyBorder="1" applyAlignment="1">
      <alignment vertical="center"/>
    </xf>
    <xf numFmtId="0" fontId="71" fillId="33" borderId="11" xfId="0" applyFont="1" applyFill="1" applyBorder="1" applyAlignment="1">
      <alignment horizontal="center" vertical="center" shrinkToFit="1"/>
    </xf>
    <xf numFmtId="181" fontId="72" fillId="0" borderId="11" xfId="0" applyNumberFormat="1" applyFont="1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0" fontId="72" fillId="0" borderId="11" xfId="0" applyFont="1" applyFill="1" applyBorder="1" applyAlignment="1">
      <alignment vertical="center" wrapText="1"/>
    </xf>
    <xf numFmtId="196" fontId="57" fillId="8" borderId="31" xfId="49" applyNumberFormat="1" applyFont="1" applyFill="1" applyBorder="1" applyAlignment="1">
      <alignment vertical="center"/>
    </xf>
    <xf numFmtId="196" fontId="72" fillId="0" borderId="19" xfId="49" applyNumberFormat="1" applyFont="1" applyBorder="1" applyAlignment="1">
      <alignment vertical="center"/>
    </xf>
    <xf numFmtId="196" fontId="71" fillId="8" borderId="32" xfId="49" applyNumberFormat="1" applyFont="1" applyFill="1" applyBorder="1" applyAlignment="1">
      <alignment vertical="center"/>
    </xf>
    <xf numFmtId="196" fontId="71" fillId="8" borderId="31" xfId="49" applyNumberFormat="1" applyFont="1" applyFill="1" applyBorder="1" applyAlignment="1">
      <alignment vertical="center"/>
    </xf>
    <xf numFmtId="196" fontId="72" fillId="0" borderId="14" xfId="49" applyNumberFormat="1" applyFont="1" applyBorder="1" applyAlignment="1">
      <alignment vertical="center"/>
    </xf>
    <xf numFmtId="196" fontId="71" fillId="8" borderId="15" xfId="49" applyNumberFormat="1" applyFont="1" applyFill="1" applyBorder="1" applyAlignment="1">
      <alignment vertical="center"/>
    </xf>
    <xf numFmtId="196" fontId="72" fillId="0" borderId="10" xfId="49" applyNumberFormat="1" applyFont="1" applyBorder="1" applyAlignment="1">
      <alignment vertical="center"/>
    </xf>
    <xf numFmtId="196" fontId="71" fillId="8" borderId="10" xfId="49" applyNumberFormat="1" applyFont="1" applyFill="1" applyBorder="1" applyAlignment="1">
      <alignment vertical="center"/>
    </xf>
    <xf numFmtId="0" fontId="63" fillId="0" borderId="17" xfId="0" applyFont="1" applyBorder="1" applyAlignment="1">
      <alignment vertical="center" wrapText="1"/>
    </xf>
    <xf numFmtId="0" fontId="63" fillId="0" borderId="33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196" fontId="71" fillId="8" borderId="35" xfId="49" applyNumberFormat="1" applyFont="1" applyFill="1" applyBorder="1" applyAlignment="1">
      <alignment vertical="center"/>
    </xf>
    <xf numFmtId="194" fontId="0" fillId="36" borderId="11" xfId="49" applyNumberFormat="1" applyFont="1" applyFill="1" applyBorder="1" applyAlignment="1">
      <alignment vertical="center"/>
    </xf>
    <xf numFmtId="196" fontId="0" fillId="0" borderId="11" xfId="49" applyNumberFormat="1" applyFont="1" applyFill="1" applyBorder="1" applyAlignment="1">
      <alignment vertical="center"/>
    </xf>
    <xf numFmtId="196" fontId="72" fillId="0" borderId="11" xfId="49" applyNumberFormat="1" applyFont="1" applyFill="1" applyBorder="1" applyAlignment="1">
      <alignment vertical="center"/>
    </xf>
    <xf numFmtId="196" fontId="72" fillId="0" borderId="20" xfId="49" applyNumberFormat="1" applyFont="1" applyFill="1" applyBorder="1" applyAlignment="1">
      <alignment vertical="center"/>
    </xf>
    <xf numFmtId="194" fontId="72" fillId="0" borderId="11" xfId="49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6" fillId="0" borderId="21" xfId="0" applyFont="1" applyBorder="1" applyAlignment="1">
      <alignment horizontal="right" vertical="center" wrapText="1"/>
    </xf>
    <xf numFmtId="0" fontId="57" fillId="34" borderId="19" xfId="0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left" vertical="center"/>
    </xf>
    <xf numFmtId="0" fontId="57" fillId="34" borderId="33" xfId="0" applyFont="1" applyFill="1" applyBorder="1" applyAlignment="1">
      <alignment horizontal="left" vertical="center"/>
    </xf>
    <xf numFmtId="0" fontId="77" fillId="0" borderId="19" xfId="43" applyFont="1" applyFill="1" applyBorder="1" applyAlignment="1" applyProtection="1">
      <alignment horizontal="left" vertical="center" wrapText="1"/>
      <protection/>
    </xf>
    <xf numFmtId="0" fontId="77" fillId="0" borderId="17" xfId="43" applyFont="1" applyFill="1" applyBorder="1" applyAlignment="1" applyProtection="1">
      <alignment horizontal="left" vertical="center" wrapText="1"/>
      <protection/>
    </xf>
    <xf numFmtId="0" fontId="57" fillId="34" borderId="19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33" xfId="0" applyFont="1" applyFill="1" applyBorder="1" applyAlignment="1">
      <alignment horizontal="left" vertical="center" wrapText="1"/>
    </xf>
    <xf numFmtId="0" fontId="78" fillId="0" borderId="19" xfId="43" applyFont="1" applyFill="1" applyBorder="1" applyAlignment="1" applyProtection="1">
      <alignment horizontal="left" vertical="center" wrapText="1"/>
      <protection/>
    </xf>
    <xf numFmtId="0" fontId="78" fillId="0" borderId="17" xfId="43" applyFont="1" applyFill="1" applyBorder="1" applyAlignment="1" applyProtection="1">
      <alignment horizontal="left" vertical="center" wrapText="1"/>
      <protection/>
    </xf>
    <xf numFmtId="0" fontId="78" fillId="0" borderId="17" xfId="43" applyFont="1" applyFill="1" applyBorder="1" applyAlignment="1" applyProtection="1">
      <alignment vertical="center" wrapText="1"/>
      <protection/>
    </xf>
    <xf numFmtId="0" fontId="78" fillId="0" borderId="33" xfId="43" applyFont="1" applyFill="1" applyBorder="1" applyAlignment="1" applyProtection="1">
      <alignment vertical="center" wrapText="1"/>
      <protection/>
    </xf>
    <xf numFmtId="0" fontId="63" fillId="0" borderId="17" xfId="0" applyFont="1" applyBorder="1" applyAlignment="1">
      <alignment vertical="center" wrapText="1"/>
    </xf>
    <xf numFmtId="0" fontId="64" fillId="0" borderId="21" xfId="0" applyFont="1" applyBorder="1" applyAlignment="1">
      <alignment horizontal="left" vertical="center"/>
    </xf>
    <xf numFmtId="0" fontId="63" fillId="0" borderId="21" xfId="0" applyFont="1" applyBorder="1" applyAlignment="1">
      <alignment vertical="center"/>
    </xf>
    <xf numFmtId="0" fontId="57" fillId="34" borderId="11" xfId="0" applyFont="1" applyFill="1" applyBorder="1" applyAlignment="1">
      <alignment vertical="center" wrapText="1"/>
    </xf>
    <xf numFmtId="0" fontId="77" fillId="0" borderId="10" xfId="43" applyFont="1" applyBorder="1" applyAlignment="1" applyProtection="1">
      <alignment horizontal="left" vertical="center" wrapText="1"/>
      <protection/>
    </xf>
    <xf numFmtId="0" fontId="77" fillId="0" borderId="12" xfId="43" applyFont="1" applyBorder="1" applyAlignment="1" applyProtection="1">
      <alignment horizontal="left" vertical="center" wrapText="1"/>
      <protection/>
    </xf>
    <xf numFmtId="0" fontId="77" fillId="0" borderId="13" xfId="43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7" fillId="34" borderId="11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57" fillId="34" borderId="14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 horizontal="left" vertical="center" wrapText="1"/>
    </xf>
    <xf numFmtId="0" fontId="57" fillId="34" borderId="3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36" borderId="10" xfId="0" applyNumberFormat="1" applyFont="1" applyFill="1" applyBorder="1" applyAlignment="1">
      <alignment horizontal="right" vertical="center"/>
    </xf>
    <xf numFmtId="176" fontId="0" fillId="36" borderId="12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57" fillId="34" borderId="21" xfId="0" applyFont="1" applyFill="1" applyBorder="1" applyAlignment="1">
      <alignment horizontal="left" vertical="center" wrapText="1"/>
    </xf>
    <xf numFmtId="0" fontId="57" fillId="34" borderId="36" xfId="0" applyFont="1" applyFill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176" fontId="68" fillId="0" borderId="10" xfId="0" applyNumberFormat="1" applyFont="1" applyBorder="1" applyAlignment="1">
      <alignment horizontal="center" vertical="center" wrapText="1"/>
    </xf>
    <xf numFmtId="176" fontId="68" fillId="0" borderId="12" xfId="0" applyNumberFormat="1" applyFont="1" applyBorder="1" applyAlignment="1">
      <alignment horizontal="center" vertical="center" wrapText="1"/>
    </xf>
    <xf numFmtId="176" fontId="68" fillId="0" borderId="13" xfId="0" applyNumberFormat="1" applyFont="1" applyBorder="1" applyAlignment="1">
      <alignment horizontal="center" vertical="center" wrapText="1"/>
    </xf>
    <xf numFmtId="176" fontId="68" fillId="0" borderId="10" xfId="0" applyNumberFormat="1" applyFont="1" applyBorder="1" applyAlignment="1">
      <alignment horizontal="center" vertical="center" shrinkToFit="1"/>
    </xf>
    <xf numFmtId="176" fontId="68" fillId="0" borderId="12" xfId="0" applyNumberFormat="1" applyFont="1" applyBorder="1" applyAlignment="1">
      <alignment horizontal="center" vertical="center" shrinkToFit="1"/>
    </xf>
    <xf numFmtId="176" fontId="68" fillId="0" borderId="13" xfId="0" applyNumberFormat="1" applyFont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Fill="1" applyBorder="1" applyAlignment="1">
      <alignment horizontal="right" vertical="center" wrapText="1"/>
    </xf>
    <xf numFmtId="0" fontId="78" fillId="0" borderId="10" xfId="43" applyFont="1" applyBorder="1" applyAlignment="1" applyProtection="1">
      <alignment vertical="center"/>
      <protection/>
    </xf>
    <xf numFmtId="0" fontId="78" fillId="0" borderId="12" xfId="43" applyFont="1" applyBorder="1" applyAlignment="1" applyProtection="1">
      <alignment vertical="center"/>
      <protection/>
    </xf>
    <xf numFmtId="0" fontId="78" fillId="0" borderId="13" xfId="43" applyFont="1" applyBorder="1" applyAlignment="1" applyProtection="1">
      <alignment vertical="center"/>
      <protection/>
    </xf>
    <xf numFmtId="176" fontId="68" fillId="0" borderId="15" xfId="0" applyNumberFormat="1" applyFont="1" applyBorder="1" applyAlignment="1">
      <alignment horizontal="left" vertical="center"/>
    </xf>
    <xf numFmtId="176" fontId="68" fillId="0" borderId="21" xfId="0" applyNumberFormat="1" applyFont="1" applyBorder="1" applyAlignment="1">
      <alignment horizontal="left" vertical="center"/>
    </xf>
    <xf numFmtId="176" fontId="68" fillId="0" borderId="36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right" vertical="center" wrapText="1"/>
    </xf>
    <xf numFmtId="0" fontId="65" fillId="0" borderId="21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176" fontId="57" fillId="34" borderId="10" xfId="0" applyNumberFormat="1" applyFont="1" applyFill="1" applyBorder="1" applyAlignment="1">
      <alignment vertical="center"/>
    </xf>
    <xf numFmtId="176" fontId="57" fillId="34" borderId="13" xfId="0" applyNumberFormat="1" applyFont="1" applyFill="1" applyBorder="1" applyAlignment="1">
      <alignment vertical="center"/>
    </xf>
    <xf numFmtId="176" fontId="57" fillId="34" borderId="16" xfId="0" applyNumberFormat="1" applyFont="1" applyFill="1" applyBorder="1" applyAlignment="1">
      <alignment horizontal="left" vertical="center" shrinkToFit="1"/>
    </xf>
    <xf numFmtId="176" fontId="57" fillId="34" borderId="11" xfId="0" applyNumberFormat="1" applyFont="1" applyFill="1" applyBorder="1" applyAlignment="1">
      <alignment horizontal="left" vertical="center" shrinkToFit="1"/>
    </xf>
    <xf numFmtId="176" fontId="57" fillId="34" borderId="19" xfId="0" applyNumberFormat="1" applyFont="1" applyFill="1" applyBorder="1" applyAlignment="1">
      <alignment horizontal="center" vertical="center" textRotation="255" shrinkToFit="1"/>
    </xf>
    <xf numFmtId="176" fontId="57" fillId="34" borderId="14" xfId="0" applyNumberFormat="1" applyFont="1" applyFill="1" applyBorder="1" applyAlignment="1">
      <alignment horizontal="center" vertical="center" textRotation="255" shrinkToFit="1"/>
    </xf>
    <xf numFmtId="176" fontId="57" fillId="34" borderId="15" xfId="0" applyNumberFormat="1" applyFont="1" applyFill="1" applyBorder="1" applyAlignment="1">
      <alignment horizontal="center" vertical="center" textRotation="255" shrinkToFit="1"/>
    </xf>
    <xf numFmtId="176" fontId="57" fillId="34" borderId="18" xfId="0" applyNumberFormat="1" applyFont="1" applyFill="1" applyBorder="1" applyAlignment="1">
      <alignment horizontal="center" vertical="center" textRotation="255" shrinkToFit="1"/>
    </xf>
    <xf numFmtId="176" fontId="57" fillId="34" borderId="20" xfId="0" applyNumberFormat="1" applyFont="1" applyFill="1" applyBorder="1" applyAlignment="1">
      <alignment horizontal="center" vertical="center" textRotation="255" shrinkToFit="1"/>
    </xf>
    <xf numFmtId="176" fontId="57" fillId="34" borderId="11" xfId="0" applyNumberFormat="1" applyFont="1" applyFill="1" applyBorder="1" applyAlignment="1">
      <alignment horizontal="left" vertical="center" wrapText="1" shrinkToFit="1"/>
    </xf>
    <xf numFmtId="176" fontId="57" fillId="34" borderId="18" xfId="0" applyNumberFormat="1" applyFont="1" applyFill="1" applyBorder="1" applyAlignment="1">
      <alignment horizontal="left" vertical="center" shrinkToFit="1"/>
    </xf>
    <xf numFmtId="0" fontId="57" fillId="33" borderId="19" xfId="0" applyFont="1" applyFill="1" applyBorder="1" applyAlignment="1">
      <alignment horizontal="left" vertical="center" shrinkToFit="1"/>
    </xf>
    <xf numFmtId="0" fontId="57" fillId="33" borderId="17" xfId="0" applyFont="1" applyFill="1" applyBorder="1" applyAlignment="1">
      <alignment horizontal="left" vertical="center" shrinkToFit="1"/>
    </xf>
    <xf numFmtId="0" fontId="57" fillId="33" borderId="33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7" fillId="33" borderId="10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  <xf numFmtId="0" fontId="57" fillId="33" borderId="13" xfId="0" applyFont="1" applyFill="1" applyBorder="1" applyAlignment="1">
      <alignment horizontal="left" wrapText="1"/>
    </xf>
    <xf numFmtId="176" fontId="57" fillId="34" borderId="18" xfId="51" applyNumberFormat="1" applyFont="1" applyFill="1" applyBorder="1" applyAlignment="1">
      <alignment horizontal="center" vertical="center" textRotation="255"/>
    </xf>
    <xf numFmtId="176" fontId="57" fillId="34" borderId="20" xfId="51" applyNumberFormat="1" applyFont="1" applyFill="1" applyBorder="1" applyAlignment="1">
      <alignment horizontal="center" vertical="center" textRotation="255"/>
    </xf>
    <xf numFmtId="176" fontId="57" fillId="34" borderId="15" xfId="51" applyNumberFormat="1" applyFont="1" applyFill="1" applyBorder="1" applyAlignment="1">
      <alignment horizontal="center" vertical="center" textRotation="255"/>
    </xf>
    <xf numFmtId="176" fontId="57" fillId="34" borderId="11" xfId="0" applyNumberFormat="1" applyFont="1" applyFill="1" applyBorder="1" applyAlignment="1">
      <alignment horizontal="center" vertical="center" textRotation="255" wrapText="1"/>
    </xf>
    <xf numFmtId="176" fontId="57" fillId="34" borderId="18" xfId="0" applyNumberFormat="1" applyFont="1" applyFill="1" applyBorder="1" applyAlignment="1">
      <alignment horizontal="center" vertical="center" textRotation="255" wrapText="1"/>
    </xf>
    <xf numFmtId="176" fontId="57" fillId="33" borderId="37" xfId="0" applyNumberFormat="1" applyFont="1" applyFill="1" applyBorder="1" applyAlignment="1">
      <alignment horizontal="left" vertical="center" shrinkToFit="1"/>
    </xf>
    <xf numFmtId="176" fontId="57" fillId="33" borderId="23" xfId="0" applyNumberFormat="1" applyFont="1" applyFill="1" applyBorder="1" applyAlignment="1">
      <alignment horizontal="left" vertical="center" shrinkToFit="1"/>
    </xf>
    <xf numFmtId="176" fontId="57" fillId="34" borderId="38" xfId="0" applyNumberFormat="1" applyFont="1" applyFill="1" applyBorder="1" applyAlignment="1">
      <alignment horizontal="left" vertical="center" shrinkToFit="1"/>
    </xf>
    <xf numFmtId="176" fontId="57" fillId="34" borderId="22" xfId="0" applyNumberFormat="1" applyFont="1" applyFill="1" applyBorder="1" applyAlignment="1">
      <alignment horizontal="left" vertical="center" shrinkToFit="1"/>
    </xf>
    <xf numFmtId="176" fontId="57" fillId="34" borderId="10" xfId="0" applyNumberFormat="1" applyFont="1" applyFill="1" applyBorder="1" applyAlignment="1">
      <alignment horizontal="left" vertical="center"/>
    </xf>
    <xf numFmtId="176" fontId="57" fillId="34" borderId="12" xfId="0" applyNumberFormat="1" applyFont="1" applyFill="1" applyBorder="1" applyAlignment="1">
      <alignment horizontal="left" vertical="center"/>
    </xf>
    <xf numFmtId="176" fontId="57" fillId="34" borderId="13" xfId="0" applyNumberFormat="1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shrinkToFit="1"/>
    </xf>
    <xf numFmtId="0" fontId="57" fillId="33" borderId="12" xfId="0" applyFont="1" applyFill="1" applyBorder="1" applyAlignment="1">
      <alignment horizontal="left" vertical="center" shrinkToFit="1"/>
    </xf>
    <xf numFmtId="0" fontId="57" fillId="33" borderId="13" xfId="0" applyFont="1" applyFill="1" applyBorder="1" applyAlignment="1">
      <alignment horizontal="left" vertical="center" shrinkToFit="1"/>
    </xf>
    <xf numFmtId="176" fontId="57" fillId="34" borderId="10" xfId="0" applyNumberFormat="1" applyFont="1" applyFill="1" applyBorder="1" applyAlignment="1">
      <alignment vertical="center" shrinkToFit="1"/>
    </xf>
    <xf numFmtId="176" fontId="57" fillId="34" borderId="12" xfId="0" applyNumberFormat="1" applyFont="1" applyFill="1" applyBorder="1" applyAlignment="1">
      <alignment vertical="center" shrinkToFit="1"/>
    </xf>
    <xf numFmtId="176" fontId="57" fillId="34" borderId="13" xfId="0" applyNumberFormat="1" applyFont="1" applyFill="1" applyBorder="1" applyAlignment="1">
      <alignment vertical="center" shrinkToFit="1"/>
    </xf>
    <xf numFmtId="176" fontId="57" fillId="34" borderId="19" xfId="0" applyNumberFormat="1" applyFont="1" applyFill="1" applyBorder="1" applyAlignment="1">
      <alignment vertical="center" shrinkToFit="1"/>
    </xf>
    <xf numFmtId="176" fontId="57" fillId="34" borderId="17" xfId="0" applyNumberFormat="1" applyFont="1" applyFill="1" applyBorder="1" applyAlignment="1">
      <alignment vertical="center" shrinkToFit="1"/>
    </xf>
    <xf numFmtId="176" fontId="57" fillId="34" borderId="33" xfId="0" applyNumberFormat="1" applyFont="1" applyFill="1" applyBorder="1" applyAlignment="1">
      <alignment vertical="center" shrinkToFit="1"/>
    </xf>
    <xf numFmtId="176" fontId="57" fillId="33" borderId="38" xfId="0" applyNumberFormat="1" applyFont="1" applyFill="1" applyBorder="1" applyAlignment="1">
      <alignment vertical="center" shrinkToFit="1"/>
    </xf>
    <xf numFmtId="176" fontId="57" fillId="33" borderId="22" xfId="0" applyNumberFormat="1" applyFont="1" applyFill="1" applyBorder="1" applyAlignment="1">
      <alignment vertical="center" shrinkToFi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 shrinkToFit="1"/>
    </xf>
    <xf numFmtId="0" fontId="79" fillId="33" borderId="13" xfId="0" applyFont="1" applyFill="1" applyBorder="1" applyAlignment="1">
      <alignment vertical="center" shrinkToFit="1"/>
    </xf>
    <xf numFmtId="0" fontId="79" fillId="33" borderId="19" xfId="0" applyFont="1" applyFill="1" applyBorder="1" applyAlignment="1">
      <alignment vertical="center" shrinkToFit="1"/>
    </xf>
    <xf numFmtId="0" fontId="79" fillId="33" borderId="33" xfId="0" applyFont="1" applyFill="1" applyBorder="1" applyAlignment="1">
      <alignment vertical="center" shrinkToFit="1"/>
    </xf>
    <xf numFmtId="0" fontId="57" fillId="33" borderId="38" xfId="0" applyFont="1" applyFill="1" applyBorder="1" applyAlignment="1">
      <alignment horizontal="center" vertical="center" shrinkToFit="1"/>
    </xf>
    <xf numFmtId="0" fontId="57" fillId="33" borderId="22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horizontal="left" vertical="center" shrinkToFit="1"/>
    </xf>
    <xf numFmtId="0" fontId="57" fillId="33" borderId="0" xfId="0" applyFont="1" applyFill="1" applyBorder="1" applyAlignment="1">
      <alignment horizontal="left" vertical="center" shrinkToFit="1"/>
    </xf>
    <xf numFmtId="0" fontId="57" fillId="33" borderId="34" xfId="0" applyFont="1" applyFill="1" applyBorder="1" applyAlignment="1">
      <alignment horizontal="left" vertical="center" shrinkToFit="1"/>
    </xf>
    <xf numFmtId="0" fontId="57" fillId="33" borderId="38" xfId="0" applyFont="1" applyFill="1" applyBorder="1" applyAlignment="1">
      <alignment vertical="center" shrinkToFit="1"/>
    </xf>
    <xf numFmtId="0" fontId="57" fillId="33" borderId="22" xfId="0" applyFont="1" applyFill="1" applyBorder="1" applyAlignment="1">
      <alignment vertical="center" shrinkToFit="1"/>
    </xf>
    <xf numFmtId="0" fontId="57" fillId="33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left" vertical="center"/>
    </xf>
    <xf numFmtId="0" fontId="57" fillId="34" borderId="13" xfId="0" applyFont="1" applyFill="1" applyBorder="1" applyAlignment="1">
      <alignment horizontal="left" vertical="center"/>
    </xf>
    <xf numFmtId="176" fontId="57" fillId="34" borderId="20" xfId="0" applyNumberFormat="1" applyFont="1" applyFill="1" applyBorder="1" applyAlignment="1">
      <alignment horizontal="center" vertical="center" textRotation="255" wrapText="1"/>
    </xf>
    <xf numFmtId="176" fontId="57" fillId="34" borderId="15" xfId="0" applyNumberFormat="1" applyFont="1" applyFill="1" applyBorder="1" applyAlignment="1">
      <alignment horizontal="center" vertical="center" textRotation="255" wrapText="1"/>
    </xf>
    <xf numFmtId="176" fontId="57" fillId="33" borderId="19" xfId="0" applyNumberFormat="1" applyFont="1" applyFill="1" applyBorder="1" applyAlignment="1">
      <alignment horizontal="left" vertical="center"/>
    </xf>
    <xf numFmtId="176" fontId="57" fillId="33" borderId="17" xfId="0" applyNumberFormat="1" applyFont="1" applyFill="1" applyBorder="1" applyAlignment="1">
      <alignment horizontal="left" vertical="center"/>
    </xf>
    <xf numFmtId="176" fontId="57" fillId="33" borderId="33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vertical="center"/>
    </xf>
    <xf numFmtId="176" fontId="79" fillId="33" borderId="13" xfId="0" applyNumberFormat="1" applyFont="1" applyFill="1" applyBorder="1" applyAlignment="1">
      <alignment vertical="center"/>
    </xf>
    <xf numFmtId="176" fontId="79" fillId="33" borderId="10" xfId="0" applyNumberFormat="1" applyFont="1" applyFill="1" applyBorder="1" applyAlignment="1">
      <alignment vertical="center" shrinkToFit="1"/>
    </xf>
    <xf numFmtId="176" fontId="79" fillId="33" borderId="13" xfId="0" applyNumberFormat="1" applyFont="1" applyFill="1" applyBorder="1" applyAlignment="1">
      <alignment vertical="center" shrinkToFit="1"/>
    </xf>
    <xf numFmtId="176" fontId="79" fillId="33" borderId="19" xfId="0" applyNumberFormat="1" applyFont="1" applyFill="1" applyBorder="1" applyAlignment="1">
      <alignment vertical="center"/>
    </xf>
    <xf numFmtId="176" fontId="79" fillId="33" borderId="33" xfId="0" applyNumberFormat="1" applyFont="1" applyFill="1" applyBorder="1" applyAlignment="1">
      <alignment vertical="center"/>
    </xf>
    <xf numFmtId="176" fontId="79" fillId="33" borderId="10" xfId="0" applyNumberFormat="1" applyFont="1" applyFill="1" applyBorder="1" applyAlignment="1">
      <alignment horizontal="left" vertical="top"/>
    </xf>
    <xf numFmtId="176" fontId="79" fillId="33" borderId="13" xfId="0" applyNumberFormat="1" applyFont="1" applyFill="1" applyBorder="1" applyAlignment="1">
      <alignment horizontal="left" vertical="top"/>
    </xf>
    <xf numFmtId="176" fontId="57" fillId="33" borderId="39" xfId="0" applyNumberFormat="1" applyFont="1" applyFill="1" applyBorder="1" applyAlignment="1">
      <alignment horizontal="left" vertical="center"/>
    </xf>
    <xf numFmtId="176" fontId="57" fillId="33" borderId="40" xfId="0" applyNumberFormat="1" applyFont="1" applyFill="1" applyBorder="1" applyAlignment="1">
      <alignment horizontal="left" vertical="center"/>
    </xf>
    <xf numFmtId="176" fontId="57" fillId="33" borderId="24" xfId="0" applyNumberFormat="1" applyFont="1" applyFill="1" applyBorder="1" applyAlignment="1">
      <alignment horizontal="left" vertical="center"/>
    </xf>
    <xf numFmtId="176" fontId="57" fillId="34" borderId="18" xfId="0" applyNumberFormat="1" applyFont="1" applyFill="1" applyBorder="1" applyAlignment="1">
      <alignment horizontal="center" vertical="center" textRotation="255"/>
    </xf>
    <xf numFmtId="176" fontId="57" fillId="34" borderId="20" xfId="0" applyNumberFormat="1" applyFont="1" applyFill="1" applyBorder="1" applyAlignment="1">
      <alignment horizontal="center" vertical="center" textRotation="255"/>
    </xf>
    <xf numFmtId="176" fontId="57" fillId="34" borderId="14" xfId="0" applyNumberFormat="1" applyFont="1" applyFill="1" applyBorder="1" applyAlignment="1">
      <alignment horizontal="center" vertical="center" textRotation="255"/>
    </xf>
    <xf numFmtId="176" fontId="79" fillId="33" borderId="10" xfId="0" applyNumberFormat="1" applyFont="1" applyFill="1" applyBorder="1" applyAlignment="1">
      <alignment horizontal="left" vertical="center" wrapText="1"/>
    </xf>
    <xf numFmtId="176" fontId="79" fillId="33" borderId="13" xfId="0" applyNumberFormat="1" applyFont="1" applyFill="1" applyBorder="1" applyAlignment="1">
      <alignment horizontal="left" vertical="center" wrapText="1"/>
    </xf>
    <xf numFmtId="176" fontId="79" fillId="33" borderId="10" xfId="0" applyNumberFormat="1" applyFont="1" applyFill="1" applyBorder="1" applyAlignment="1">
      <alignment horizontal="left" vertical="center" shrinkToFit="1"/>
    </xf>
    <xf numFmtId="176" fontId="79" fillId="33" borderId="13" xfId="0" applyNumberFormat="1" applyFont="1" applyFill="1" applyBorder="1" applyAlignment="1">
      <alignment horizontal="left" vertical="center" shrinkToFit="1"/>
    </xf>
    <xf numFmtId="176" fontId="79" fillId="33" borderId="10" xfId="0" applyNumberFormat="1" applyFont="1" applyFill="1" applyBorder="1" applyAlignment="1">
      <alignment horizontal="left" vertical="center"/>
    </xf>
    <xf numFmtId="176" fontId="79" fillId="33" borderId="13" xfId="0" applyNumberFormat="1" applyFont="1" applyFill="1" applyBorder="1" applyAlignment="1">
      <alignment horizontal="left" vertical="center"/>
    </xf>
    <xf numFmtId="176" fontId="57" fillId="33" borderId="14" xfId="0" applyNumberFormat="1" applyFont="1" applyFill="1" applyBorder="1" applyAlignment="1">
      <alignment horizontal="left" vertical="center" wrapText="1"/>
    </xf>
    <xf numFmtId="176" fontId="57" fillId="33" borderId="0" xfId="0" applyNumberFormat="1" applyFont="1" applyFill="1" applyBorder="1" applyAlignment="1">
      <alignment horizontal="left" vertical="center" wrapText="1"/>
    </xf>
    <xf numFmtId="176" fontId="57" fillId="33" borderId="34" xfId="0" applyNumberFormat="1" applyFont="1" applyFill="1" applyBorder="1" applyAlignment="1">
      <alignment horizontal="left" vertical="center" wrapText="1"/>
    </xf>
    <xf numFmtId="176" fontId="57" fillId="33" borderId="19" xfId="0" applyNumberFormat="1" applyFont="1" applyFill="1" applyBorder="1" applyAlignment="1">
      <alignment horizontal="left" vertical="center" wrapText="1"/>
    </xf>
    <xf numFmtId="176" fontId="57" fillId="33" borderId="17" xfId="0" applyNumberFormat="1" applyFont="1" applyFill="1" applyBorder="1" applyAlignment="1">
      <alignment horizontal="left" vertical="center" wrapText="1"/>
    </xf>
    <xf numFmtId="176" fontId="57" fillId="33" borderId="33" xfId="0" applyNumberFormat="1" applyFont="1" applyFill="1" applyBorder="1" applyAlignment="1">
      <alignment horizontal="left" vertical="center" wrapText="1"/>
    </xf>
    <xf numFmtId="176" fontId="79" fillId="33" borderId="10" xfId="0" applyNumberFormat="1" applyFont="1" applyFill="1" applyBorder="1" applyAlignment="1">
      <alignment vertical="center" wrapText="1"/>
    </xf>
    <xf numFmtId="176" fontId="79" fillId="33" borderId="13" xfId="0" applyNumberFormat="1" applyFont="1" applyFill="1" applyBorder="1" applyAlignment="1">
      <alignment vertical="center" wrapText="1"/>
    </xf>
    <xf numFmtId="176" fontId="79" fillId="33" borderId="14" xfId="0" applyNumberFormat="1" applyFont="1" applyFill="1" applyBorder="1" applyAlignment="1">
      <alignment vertical="center" wrapText="1"/>
    </xf>
    <xf numFmtId="176" fontId="79" fillId="33" borderId="34" xfId="0" applyNumberFormat="1" applyFont="1" applyFill="1" applyBorder="1" applyAlignment="1">
      <alignment vertical="center" wrapText="1"/>
    </xf>
    <xf numFmtId="176" fontId="57" fillId="33" borderId="38" xfId="0" applyNumberFormat="1" applyFont="1" applyFill="1" applyBorder="1" applyAlignment="1">
      <alignment horizontal="left" vertical="center" shrinkToFit="1"/>
    </xf>
    <xf numFmtId="176" fontId="57" fillId="33" borderId="22" xfId="0" applyNumberFormat="1" applyFont="1" applyFill="1" applyBorder="1" applyAlignment="1">
      <alignment horizontal="left" vertical="center" shrinkToFit="1"/>
    </xf>
    <xf numFmtId="176" fontId="57" fillId="33" borderId="14" xfId="0" applyNumberFormat="1" applyFont="1" applyFill="1" applyBorder="1" applyAlignment="1">
      <alignment horizontal="left" vertical="center" shrinkToFit="1"/>
    </xf>
    <xf numFmtId="176" fontId="57" fillId="33" borderId="0" xfId="0" applyNumberFormat="1" applyFont="1" applyFill="1" applyBorder="1" applyAlignment="1">
      <alignment horizontal="left" vertical="center" shrinkToFit="1"/>
    </xf>
    <xf numFmtId="176" fontId="57" fillId="33" borderId="34" xfId="0" applyNumberFormat="1" applyFont="1" applyFill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0" fontId="66" fillId="33" borderId="13" xfId="0" applyFont="1" applyFill="1" applyBorder="1" applyAlignment="1">
      <alignment horizontal="center" vertical="center" wrapText="1" shrinkToFit="1"/>
    </xf>
    <xf numFmtId="0" fontId="57" fillId="34" borderId="10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176" fontId="57" fillId="34" borderId="19" xfId="0" applyNumberFormat="1" applyFont="1" applyFill="1" applyBorder="1" applyAlignment="1">
      <alignment vertical="center"/>
    </xf>
    <xf numFmtId="176" fontId="57" fillId="34" borderId="33" xfId="0" applyNumberFormat="1" applyFont="1" applyFill="1" applyBorder="1" applyAlignment="1">
      <alignment vertical="center"/>
    </xf>
    <xf numFmtId="176" fontId="57" fillId="34" borderId="38" xfId="0" applyNumberFormat="1" applyFont="1" applyFill="1" applyBorder="1" applyAlignment="1">
      <alignment horizontal="left" vertical="center"/>
    </xf>
    <xf numFmtId="176" fontId="57" fillId="34" borderId="22" xfId="0" applyNumberFormat="1" applyFont="1" applyFill="1" applyBorder="1" applyAlignment="1">
      <alignment horizontal="left" vertical="center"/>
    </xf>
    <xf numFmtId="196" fontId="6" fillId="2" borderId="10" xfId="43" applyNumberFormat="1" applyFill="1" applyBorder="1" applyAlignment="1" applyProtection="1">
      <alignment horizontal="left"/>
      <protection/>
    </xf>
    <xf numFmtId="196" fontId="6" fillId="2" borderId="12" xfId="43" applyNumberFormat="1" applyFill="1" applyBorder="1" applyAlignment="1" applyProtection="1">
      <alignment horizontal="left"/>
      <protection/>
    </xf>
    <xf numFmtId="196" fontId="6" fillId="2" borderId="13" xfId="43" applyNumberFormat="1" applyFill="1" applyBorder="1" applyAlignment="1" applyProtection="1">
      <alignment horizontal="left"/>
      <protection/>
    </xf>
    <xf numFmtId="176" fontId="80" fillId="34" borderId="20" xfId="51" applyNumberFormat="1" applyFont="1" applyFill="1" applyBorder="1" applyAlignment="1">
      <alignment horizontal="center" vertical="center" textRotation="255" shrinkToFit="1"/>
    </xf>
    <xf numFmtId="176" fontId="80" fillId="34" borderId="16" xfId="51" applyNumberFormat="1" applyFont="1" applyFill="1" applyBorder="1" applyAlignment="1">
      <alignment horizontal="center" vertical="center" textRotation="255" shrinkToFit="1"/>
    </xf>
    <xf numFmtId="176" fontId="57" fillId="34" borderId="10" xfId="51" applyNumberFormat="1" applyFont="1" applyFill="1" applyBorder="1" applyAlignment="1">
      <alignment vertical="center"/>
    </xf>
    <xf numFmtId="176" fontId="57" fillId="34" borderId="13" xfId="51" applyNumberFormat="1" applyFont="1" applyFill="1" applyBorder="1" applyAlignment="1">
      <alignment vertical="center"/>
    </xf>
    <xf numFmtId="176" fontId="57" fillId="34" borderId="19" xfId="51" applyNumberFormat="1" applyFont="1" applyFill="1" applyBorder="1" applyAlignment="1">
      <alignment vertical="center"/>
    </xf>
    <xf numFmtId="176" fontId="57" fillId="34" borderId="33" xfId="51" applyNumberFormat="1" applyFont="1" applyFill="1" applyBorder="1" applyAlignment="1">
      <alignment vertical="center"/>
    </xf>
    <xf numFmtId="176" fontId="57" fillId="34" borderId="20" xfId="51" applyNumberFormat="1" applyFont="1" applyFill="1" applyBorder="1" applyAlignment="1">
      <alignment horizontal="center" vertical="center" textRotation="255" wrapText="1"/>
    </xf>
    <xf numFmtId="176" fontId="57" fillId="34" borderId="16" xfId="51" applyNumberFormat="1" applyFont="1" applyFill="1" applyBorder="1" applyAlignment="1">
      <alignment horizontal="center" vertical="center" textRotation="255" wrapText="1"/>
    </xf>
    <xf numFmtId="176" fontId="57" fillId="33" borderId="38" xfId="51" applyNumberFormat="1" applyFont="1" applyFill="1" applyBorder="1" applyAlignment="1">
      <alignment horizontal="left" vertical="center" wrapText="1"/>
    </xf>
    <xf numFmtId="176" fontId="57" fillId="33" borderId="22" xfId="51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19050</xdr:colOff>
      <xdr:row>1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" y="19050"/>
          <a:ext cx="25622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wncenter.jp/top/index.jsp" TargetMode="External" /><Relationship Id="rId2" Type="http://schemas.openxmlformats.org/officeDocument/2006/relationships/hyperlink" Target="http://www.pref.osaka.lg.jp/houbun/reiki/reiki_honbun/k201RG00000136.html" TargetMode="External" /><Relationship Id="rId3" Type="http://schemas.openxmlformats.org/officeDocument/2006/relationships/hyperlink" Target="http://www.pref.osaka.lg.jp/danjo/" TargetMode="External" /><Relationship Id="rId4" Type="http://schemas.openxmlformats.org/officeDocument/2006/relationships/hyperlink" Target="https://www.pref.osaka.lg.jp/houbun/reiki/reiki_honbun/k201RG00000137.html" TargetMode="External" /><Relationship Id="rId5" Type="http://schemas.openxmlformats.org/officeDocument/2006/relationships/hyperlink" Target="https://www.pref.osaka.lg.jp/houbun/reiki/reiki_honbun/k201RG00002077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7/R04_z05-9seisyounencenter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view="pageBreakPreview" zoomScale="96" zoomScaleSheetLayoutView="96" zoomScalePageLayoutView="0" workbookViewId="0" topLeftCell="A16">
      <selection activeCell="AX6" sqref="AX6"/>
    </sheetView>
  </sheetViews>
  <sheetFormatPr defaultColWidth="2.421875" defaultRowHeight="15"/>
  <cols>
    <col min="1" max="1" width="4.57421875" style="6" customWidth="1"/>
    <col min="2" max="5" width="2.421875" style="6" customWidth="1"/>
    <col min="6" max="6" width="3.7109375" style="6" customWidth="1"/>
    <col min="7" max="9" width="2.421875" style="6" customWidth="1"/>
    <col min="10" max="10" width="5.7109375" style="6" customWidth="1"/>
    <col min="11" max="16384" width="2.421875" style="6" customWidth="1"/>
  </cols>
  <sheetData>
    <row r="1" spans="1:44" s="5" customFormat="1" ht="34.5" customHeight="1">
      <c r="A1" s="155" t="s">
        <v>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</row>
    <row r="2" spans="1:44" s="5" customFormat="1" ht="18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1:44" s="5" customFormat="1" ht="64.5" customHeight="1">
      <c r="A3" s="158" t="s">
        <v>91</v>
      </c>
      <c r="B3" s="159"/>
      <c r="C3" s="159"/>
      <c r="D3" s="159"/>
      <c r="E3" s="160"/>
      <c r="F3" s="161" t="s">
        <v>166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 t="s">
        <v>201</v>
      </c>
      <c r="T3" s="164"/>
      <c r="U3" s="164"/>
      <c r="V3" s="164"/>
      <c r="W3" s="165"/>
      <c r="X3" s="166" t="s">
        <v>167</v>
      </c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168"/>
      <c r="AM3" s="168"/>
      <c r="AN3" s="168"/>
      <c r="AO3" s="168"/>
      <c r="AP3" s="168"/>
      <c r="AQ3" s="168"/>
      <c r="AR3" s="169"/>
    </row>
    <row r="4" spans="1:44" s="5" customFormat="1" ht="20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</row>
    <row r="5" spans="1:44" s="5" customFormat="1" ht="17.25">
      <c r="A5" s="171" t="s">
        <v>217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1:44" s="5" customFormat="1" ht="36" customHeight="1">
      <c r="A6" s="173" t="s">
        <v>92</v>
      </c>
      <c r="B6" s="173"/>
      <c r="C6" s="173"/>
      <c r="D6" s="173"/>
      <c r="E6" s="173"/>
      <c r="F6" s="173"/>
      <c r="G6" s="173"/>
      <c r="H6" s="173"/>
      <c r="I6" s="173"/>
      <c r="J6" s="173"/>
      <c r="K6" s="174" t="s">
        <v>168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 t="s">
        <v>169</v>
      </c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6"/>
    </row>
    <row r="7" spans="1:44" s="5" customFormat="1" ht="36" customHeight="1">
      <c r="A7" s="173" t="s">
        <v>170</v>
      </c>
      <c r="B7" s="173"/>
      <c r="C7" s="173"/>
      <c r="D7" s="173"/>
      <c r="E7" s="173"/>
      <c r="F7" s="173"/>
      <c r="G7" s="173"/>
      <c r="H7" s="173"/>
      <c r="I7" s="173"/>
      <c r="J7" s="173"/>
      <c r="K7" s="177" t="s">
        <v>171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</row>
    <row r="8" spans="1:44" s="5" customFormat="1" ht="36" customHeight="1">
      <c r="A8" s="180" t="s">
        <v>172</v>
      </c>
      <c r="B8" s="180"/>
      <c r="C8" s="180"/>
      <c r="D8" s="180"/>
      <c r="E8" s="180"/>
      <c r="F8" s="180"/>
      <c r="G8" s="180"/>
      <c r="H8" s="180"/>
      <c r="I8" s="180"/>
      <c r="J8" s="180"/>
      <c r="K8" s="181" t="s">
        <v>213</v>
      </c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78"/>
      <c r="AP8" s="178"/>
      <c r="AQ8" s="178"/>
      <c r="AR8" s="179"/>
    </row>
    <row r="9" spans="1:44" s="5" customFormat="1" ht="36" customHeight="1">
      <c r="A9" s="180" t="s">
        <v>93</v>
      </c>
      <c r="B9" s="180"/>
      <c r="C9" s="180"/>
      <c r="D9" s="180"/>
      <c r="E9" s="180"/>
      <c r="F9" s="180"/>
      <c r="G9" s="180"/>
      <c r="H9" s="180"/>
      <c r="I9" s="180"/>
      <c r="J9" s="180"/>
      <c r="K9" s="183" t="s">
        <v>173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78"/>
      <c r="AP9" s="178"/>
      <c r="AQ9" s="178"/>
      <c r="AR9" s="179"/>
    </row>
    <row r="10" spans="1:44" s="5" customFormat="1" ht="36" customHeight="1">
      <c r="A10" s="180" t="s">
        <v>94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3" t="s">
        <v>174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78"/>
      <c r="AP10" s="178"/>
      <c r="AQ10" s="178"/>
      <c r="AR10" s="179"/>
    </row>
    <row r="11" spans="1:44" s="5" customFormat="1" ht="36" customHeight="1">
      <c r="A11" s="180" t="s">
        <v>95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3" t="s">
        <v>175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78"/>
      <c r="AP11" s="178"/>
      <c r="AQ11" s="178"/>
      <c r="AR11" s="179"/>
    </row>
    <row r="12" spans="1:44" s="5" customFormat="1" ht="36" customHeight="1">
      <c r="A12" s="180" t="s">
        <v>96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3" t="s">
        <v>176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78"/>
      <c r="AP12" s="178"/>
      <c r="AQ12" s="178"/>
      <c r="AR12" s="179"/>
    </row>
    <row r="13" spans="1:44" s="5" customFormat="1" ht="98.25" customHeight="1">
      <c r="A13" s="180" t="s">
        <v>97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3" t="s">
        <v>195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78"/>
      <c r="AP13" s="178"/>
      <c r="AQ13" s="178"/>
      <c r="AR13" s="179"/>
    </row>
    <row r="14" spans="1:44" s="5" customFormat="1" ht="15" customHeight="1">
      <c r="A14" s="163" t="s">
        <v>98</v>
      </c>
      <c r="B14" s="164"/>
      <c r="C14" s="164"/>
      <c r="D14" s="164"/>
      <c r="E14" s="164"/>
      <c r="F14" s="164"/>
      <c r="G14" s="164"/>
      <c r="H14" s="164"/>
      <c r="I14" s="164"/>
      <c r="J14" s="165"/>
      <c r="K14" s="185" t="s">
        <v>99</v>
      </c>
      <c r="L14" s="186"/>
      <c r="M14" s="186"/>
      <c r="N14" s="186"/>
      <c r="O14" s="186"/>
      <c r="P14" s="186"/>
      <c r="Q14" s="187"/>
      <c r="R14" s="191" t="s">
        <v>100</v>
      </c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208"/>
      <c r="AQ14" s="208"/>
      <c r="AR14" s="209"/>
    </row>
    <row r="15" spans="1:44" s="5" customFormat="1" ht="1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1"/>
      <c r="K15" s="188"/>
      <c r="L15" s="189"/>
      <c r="M15" s="189"/>
      <c r="N15" s="189"/>
      <c r="O15" s="189"/>
      <c r="P15" s="189"/>
      <c r="Q15" s="190"/>
      <c r="R15" s="191" t="s">
        <v>101</v>
      </c>
      <c r="S15" s="191"/>
      <c r="T15" s="191"/>
      <c r="U15" s="191"/>
      <c r="V15" s="191"/>
      <c r="W15" s="191"/>
      <c r="X15" s="191" t="s">
        <v>102</v>
      </c>
      <c r="Y15" s="191"/>
      <c r="Z15" s="191"/>
      <c r="AA15" s="191"/>
      <c r="AB15" s="191"/>
      <c r="AC15" s="191"/>
      <c r="AD15" s="191" t="s">
        <v>13</v>
      </c>
      <c r="AE15" s="191"/>
      <c r="AF15" s="191"/>
      <c r="AG15" s="191"/>
      <c r="AH15" s="191"/>
      <c r="AI15" s="191"/>
      <c r="AJ15" s="191" t="s">
        <v>103</v>
      </c>
      <c r="AK15" s="191"/>
      <c r="AL15" s="191"/>
      <c r="AM15" s="191"/>
      <c r="AN15" s="191"/>
      <c r="AO15" s="191"/>
      <c r="AP15" s="210"/>
      <c r="AQ15" s="210"/>
      <c r="AR15" s="211"/>
    </row>
    <row r="16" spans="1:44" s="5" customFormat="1" ht="1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4"/>
      <c r="K16" s="193">
        <v>90.56</v>
      </c>
      <c r="L16" s="194"/>
      <c r="M16" s="194"/>
      <c r="N16" s="194"/>
      <c r="O16" s="194"/>
      <c r="P16" s="195" t="s">
        <v>177</v>
      </c>
      <c r="Q16" s="196"/>
      <c r="R16" s="197">
        <v>63.78</v>
      </c>
      <c r="S16" s="198"/>
      <c r="T16" s="198"/>
      <c r="U16" s="198"/>
      <c r="V16" s="195" t="s">
        <v>177</v>
      </c>
      <c r="W16" s="196"/>
      <c r="X16" s="197">
        <v>0</v>
      </c>
      <c r="Y16" s="198"/>
      <c r="Z16" s="198"/>
      <c r="AA16" s="198"/>
      <c r="AB16" s="195" t="s">
        <v>177</v>
      </c>
      <c r="AC16" s="196"/>
      <c r="AD16" s="197">
        <v>0</v>
      </c>
      <c r="AE16" s="198"/>
      <c r="AF16" s="198"/>
      <c r="AG16" s="198"/>
      <c r="AH16" s="195" t="s">
        <v>177</v>
      </c>
      <c r="AI16" s="196"/>
      <c r="AJ16" s="197">
        <v>26.78</v>
      </c>
      <c r="AK16" s="198"/>
      <c r="AL16" s="198"/>
      <c r="AM16" s="198"/>
      <c r="AN16" s="195" t="s">
        <v>177</v>
      </c>
      <c r="AO16" s="196"/>
      <c r="AP16" s="212"/>
      <c r="AQ16" s="212"/>
      <c r="AR16" s="213"/>
    </row>
    <row r="17" spans="1:44" s="5" customFormat="1" ht="19.5" customHeight="1">
      <c r="A17" s="163" t="s">
        <v>104</v>
      </c>
      <c r="B17" s="164"/>
      <c r="C17" s="164"/>
      <c r="D17" s="164"/>
      <c r="E17" s="164"/>
      <c r="F17" s="164"/>
      <c r="G17" s="164"/>
      <c r="H17" s="164"/>
      <c r="I17" s="164"/>
      <c r="J17" s="165"/>
      <c r="K17" s="202" t="s">
        <v>215</v>
      </c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4"/>
    </row>
    <row r="18" spans="1:44" s="5" customFormat="1" ht="19.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1"/>
      <c r="K18" s="205" t="s">
        <v>216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7"/>
    </row>
    <row r="19" spans="1:44" s="5" customFormat="1" ht="39.75" customHeight="1">
      <c r="A19" s="163" t="s">
        <v>105</v>
      </c>
      <c r="B19" s="164"/>
      <c r="C19" s="164"/>
      <c r="D19" s="164"/>
      <c r="E19" s="164"/>
      <c r="F19" s="164"/>
      <c r="G19" s="164"/>
      <c r="H19" s="164"/>
      <c r="I19" s="164"/>
      <c r="J19" s="165"/>
      <c r="K19" s="183" t="s">
        <v>178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78"/>
      <c r="AP19" s="178"/>
      <c r="AQ19" s="178"/>
      <c r="AR19" s="179"/>
    </row>
    <row r="20" spans="1:44" s="5" customFormat="1" ht="45" customHeight="1">
      <c r="A20" s="180" t="s">
        <v>106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3" t="s">
        <v>179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78"/>
      <c r="AP20" s="178"/>
      <c r="AQ20" s="178"/>
      <c r="AR20" s="179"/>
    </row>
    <row r="21" spans="1:44" s="5" customFormat="1" ht="18.75">
      <c r="A21" s="163" t="s">
        <v>107</v>
      </c>
      <c r="B21" s="164"/>
      <c r="C21" s="164"/>
      <c r="D21" s="164"/>
      <c r="E21" s="164"/>
      <c r="F21" s="164"/>
      <c r="G21" s="164"/>
      <c r="H21" s="164"/>
      <c r="I21" s="164"/>
      <c r="J21" s="165"/>
      <c r="K21" s="214" t="s">
        <v>108</v>
      </c>
      <c r="L21" s="215"/>
      <c r="M21" s="215"/>
      <c r="N21" s="215"/>
      <c r="O21" s="215"/>
      <c r="P21" s="216"/>
      <c r="Q21" s="214" t="s">
        <v>191</v>
      </c>
      <c r="R21" s="215"/>
      <c r="S21" s="215"/>
      <c r="T21" s="215"/>
      <c r="U21" s="216"/>
      <c r="V21" s="214" t="s">
        <v>192</v>
      </c>
      <c r="W21" s="215"/>
      <c r="X21" s="215"/>
      <c r="Y21" s="215"/>
      <c r="Z21" s="216"/>
      <c r="AA21" s="214" t="s">
        <v>193</v>
      </c>
      <c r="AB21" s="215"/>
      <c r="AC21" s="215"/>
      <c r="AD21" s="215"/>
      <c r="AE21" s="216"/>
      <c r="AF21" s="214" t="s">
        <v>194</v>
      </c>
      <c r="AG21" s="215"/>
      <c r="AH21" s="215"/>
      <c r="AI21" s="215"/>
      <c r="AJ21" s="216"/>
      <c r="AK21" s="214" t="s">
        <v>206</v>
      </c>
      <c r="AL21" s="215"/>
      <c r="AM21" s="215"/>
      <c r="AN21" s="215"/>
      <c r="AO21" s="216"/>
      <c r="AQ21" s="145"/>
      <c r="AR21" s="146"/>
    </row>
    <row r="22" spans="1:44" s="5" customFormat="1" ht="18.75">
      <c r="A22" s="222"/>
      <c r="B22" s="223"/>
      <c r="C22" s="223"/>
      <c r="D22" s="223"/>
      <c r="E22" s="223"/>
      <c r="F22" s="223"/>
      <c r="G22" s="223"/>
      <c r="H22" s="223"/>
      <c r="I22" s="223"/>
      <c r="J22" s="224"/>
      <c r="K22" s="217" t="s">
        <v>180</v>
      </c>
      <c r="L22" s="218"/>
      <c r="M22" s="218"/>
      <c r="N22" s="218"/>
      <c r="O22" s="218"/>
      <c r="P22" s="219"/>
      <c r="Q22" s="220">
        <v>350518</v>
      </c>
      <c r="R22" s="221"/>
      <c r="S22" s="221"/>
      <c r="T22" s="221"/>
      <c r="U22" s="100" t="s">
        <v>181</v>
      </c>
      <c r="V22" s="220">
        <v>330368</v>
      </c>
      <c r="W22" s="221"/>
      <c r="X22" s="221"/>
      <c r="Y22" s="221"/>
      <c r="Z22" s="100" t="s">
        <v>181</v>
      </c>
      <c r="AA22" s="220">
        <v>112976</v>
      </c>
      <c r="AB22" s="221"/>
      <c r="AC22" s="221"/>
      <c r="AD22" s="221"/>
      <c r="AE22" s="100" t="s">
        <v>181</v>
      </c>
      <c r="AF22" s="220">
        <v>131158</v>
      </c>
      <c r="AG22" s="221"/>
      <c r="AH22" s="221"/>
      <c r="AI22" s="221"/>
      <c r="AJ22" s="100" t="s">
        <v>181</v>
      </c>
      <c r="AK22" s="246">
        <v>211162</v>
      </c>
      <c r="AL22" s="247"/>
      <c r="AM22" s="247"/>
      <c r="AN22" s="247"/>
      <c r="AO22" s="125" t="s">
        <v>207</v>
      </c>
      <c r="AQ22" s="147"/>
      <c r="AR22" s="148"/>
    </row>
    <row r="23" spans="1:44" s="5" customFormat="1" ht="18.75">
      <c r="A23" s="163" t="s">
        <v>109</v>
      </c>
      <c r="B23" s="164"/>
      <c r="C23" s="164"/>
      <c r="D23" s="164"/>
      <c r="E23" s="164"/>
      <c r="F23" s="164"/>
      <c r="G23" s="164"/>
      <c r="H23" s="164"/>
      <c r="I23" s="164"/>
      <c r="J23" s="165"/>
      <c r="K23" s="214" t="s">
        <v>108</v>
      </c>
      <c r="L23" s="215"/>
      <c r="M23" s="215"/>
      <c r="N23" s="215"/>
      <c r="O23" s="215"/>
      <c r="P23" s="216"/>
      <c r="Q23" s="214" t="s">
        <v>191</v>
      </c>
      <c r="R23" s="215"/>
      <c r="S23" s="215"/>
      <c r="T23" s="215"/>
      <c r="U23" s="216"/>
      <c r="V23" s="214" t="s">
        <v>192</v>
      </c>
      <c r="W23" s="215"/>
      <c r="X23" s="215"/>
      <c r="Y23" s="215"/>
      <c r="Z23" s="216"/>
      <c r="AA23" s="214" t="s">
        <v>193</v>
      </c>
      <c r="AB23" s="215"/>
      <c r="AC23" s="215"/>
      <c r="AD23" s="215"/>
      <c r="AE23" s="216"/>
      <c r="AF23" s="214" t="s">
        <v>194</v>
      </c>
      <c r="AG23" s="215"/>
      <c r="AH23" s="215"/>
      <c r="AI23" s="215"/>
      <c r="AJ23" s="216"/>
      <c r="AK23" s="248" t="s">
        <v>206</v>
      </c>
      <c r="AL23" s="248"/>
      <c r="AM23" s="248"/>
      <c r="AN23" s="248"/>
      <c r="AO23" s="248"/>
      <c r="AQ23" s="147"/>
      <c r="AR23" s="148"/>
    </row>
    <row r="24" spans="1:44" s="5" customFormat="1" ht="18.75">
      <c r="A24" s="199"/>
      <c r="B24" s="200"/>
      <c r="C24" s="200"/>
      <c r="D24" s="200"/>
      <c r="E24" s="200"/>
      <c r="F24" s="200"/>
      <c r="G24" s="200"/>
      <c r="H24" s="200"/>
      <c r="I24" s="200"/>
      <c r="J24" s="201"/>
      <c r="K24" s="231" t="s">
        <v>182</v>
      </c>
      <c r="L24" s="232"/>
      <c r="M24" s="232"/>
      <c r="N24" s="232"/>
      <c r="O24" s="232"/>
      <c r="P24" s="233"/>
      <c r="Q24" s="228">
        <v>0.547</v>
      </c>
      <c r="R24" s="229"/>
      <c r="S24" s="229"/>
      <c r="T24" s="229"/>
      <c r="U24" s="230"/>
      <c r="V24" s="228">
        <v>0.501</v>
      </c>
      <c r="W24" s="229"/>
      <c r="X24" s="229"/>
      <c r="Y24" s="229"/>
      <c r="Z24" s="230"/>
      <c r="AA24" s="228">
        <v>0.285</v>
      </c>
      <c r="AB24" s="229"/>
      <c r="AC24" s="229"/>
      <c r="AD24" s="229"/>
      <c r="AE24" s="230"/>
      <c r="AF24" s="228">
        <v>0.291</v>
      </c>
      <c r="AG24" s="229"/>
      <c r="AH24" s="229"/>
      <c r="AI24" s="229"/>
      <c r="AJ24" s="230"/>
      <c r="AK24" s="249">
        <v>0.356</v>
      </c>
      <c r="AL24" s="249"/>
      <c r="AM24" s="249"/>
      <c r="AN24" s="249"/>
      <c r="AO24" s="249"/>
      <c r="AQ24" s="147"/>
      <c r="AR24" s="148"/>
    </row>
    <row r="25" spans="1:44" s="5" customFormat="1" ht="18.75">
      <c r="A25" s="199"/>
      <c r="B25" s="200"/>
      <c r="C25" s="200"/>
      <c r="D25" s="200"/>
      <c r="E25" s="200"/>
      <c r="F25" s="200"/>
      <c r="G25" s="200"/>
      <c r="H25" s="200"/>
      <c r="I25" s="200"/>
      <c r="J25" s="201"/>
      <c r="K25" s="231" t="s">
        <v>183</v>
      </c>
      <c r="L25" s="232"/>
      <c r="M25" s="232"/>
      <c r="N25" s="232"/>
      <c r="O25" s="232"/>
      <c r="P25" s="233"/>
      <c r="Q25" s="228">
        <v>0.783</v>
      </c>
      <c r="R25" s="229"/>
      <c r="S25" s="229"/>
      <c r="T25" s="229"/>
      <c r="U25" s="230"/>
      <c r="V25" s="228">
        <v>0.716</v>
      </c>
      <c r="W25" s="229"/>
      <c r="X25" s="229"/>
      <c r="Y25" s="229"/>
      <c r="Z25" s="230"/>
      <c r="AA25" s="228">
        <v>0.33</v>
      </c>
      <c r="AB25" s="229"/>
      <c r="AC25" s="229"/>
      <c r="AD25" s="229"/>
      <c r="AE25" s="230"/>
      <c r="AF25" s="228">
        <v>0.499</v>
      </c>
      <c r="AG25" s="229"/>
      <c r="AH25" s="229"/>
      <c r="AI25" s="229"/>
      <c r="AJ25" s="230"/>
      <c r="AK25" s="249">
        <v>0.628</v>
      </c>
      <c r="AL25" s="249"/>
      <c r="AM25" s="249"/>
      <c r="AN25" s="249"/>
      <c r="AO25" s="249"/>
      <c r="AQ25" s="147"/>
      <c r="AR25" s="148"/>
    </row>
    <row r="26" spans="1:44" s="5" customFormat="1" ht="18.75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34" t="s">
        <v>184</v>
      </c>
      <c r="L26" s="235"/>
      <c r="M26" s="235"/>
      <c r="N26" s="235"/>
      <c r="O26" s="235"/>
      <c r="P26" s="236"/>
      <c r="Q26" s="228">
        <v>0.498</v>
      </c>
      <c r="R26" s="229"/>
      <c r="S26" s="229"/>
      <c r="T26" s="229"/>
      <c r="U26" s="230"/>
      <c r="V26" s="228">
        <v>0.43</v>
      </c>
      <c r="W26" s="229"/>
      <c r="X26" s="229"/>
      <c r="Y26" s="229"/>
      <c r="Z26" s="230"/>
      <c r="AA26" s="228">
        <v>0.251</v>
      </c>
      <c r="AB26" s="229"/>
      <c r="AC26" s="229"/>
      <c r="AD26" s="229"/>
      <c r="AE26" s="230"/>
      <c r="AF26" s="228">
        <v>0.326</v>
      </c>
      <c r="AG26" s="229"/>
      <c r="AH26" s="229"/>
      <c r="AI26" s="229"/>
      <c r="AJ26" s="230"/>
      <c r="AK26" s="249">
        <v>0.48</v>
      </c>
      <c r="AL26" s="249"/>
      <c r="AM26" s="249"/>
      <c r="AN26" s="249"/>
      <c r="AO26" s="249"/>
      <c r="AQ26" s="147"/>
      <c r="AR26" s="148"/>
    </row>
    <row r="27" spans="1:44" s="5" customFormat="1" ht="18.75">
      <c r="A27" s="199"/>
      <c r="B27" s="200"/>
      <c r="C27" s="200"/>
      <c r="D27" s="200"/>
      <c r="E27" s="200"/>
      <c r="F27" s="200"/>
      <c r="G27" s="200"/>
      <c r="H27" s="200"/>
      <c r="I27" s="200"/>
      <c r="J27" s="201"/>
      <c r="K27" s="231" t="s">
        <v>185</v>
      </c>
      <c r="L27" s="232"/>
      <c r="M27" s="232"/>
      <c r="N27" s="232"/>
      <c r="O27" s="232"/>
      <c r="P27" s="233"/>
      <c r="Q27" s="228">
        <v>0.554</v>
      </c>
      <c r="R27" s="229"/>
      <c r="S27" s="229"/>
      <c r="T27" s="229"/>
      <c r="U27" s="230"/>
      <c r="V27" s="228">
        <v>0.507</v>
      </c>
      <c r="W27" s="229"/>
      <c r="X27" s="229"/>
      <c r="Y27" s="229"/>
      <c r="Z27" s="230"/>
      <c r="AA27" s="228">
        <v>0.285</v>
      </c>
      <c r="AB27" s="229"/>
      <c r="AC27" s="229"/>
      <c r="AD27" s="229"/>
      <c r="AE27" s="230"/>
      <c r="AF27" s="228">
        <v>0.301</v>
      </c>
      <c r="AG27" s="229"/>
      <c r="AH27" s="229"/>
      <c r="AI27" s="229"/>
      <c r="AJ27" s="230"/>
      <c r="AK27" s="237">
        <v>0.372</v>
      </c>
      <c r="AL27" s="238"/>
      <c r="AM27" s="238"/>
      <c r="AN27" s="238"/>
      <c r="AO27" s="239"/>
      <c r="AQ27" s="147"/>
      <c r="AR27" s="148"/>
    </row>
    <row r="28" spans="1:44" s="5" customFormat="1" ht="15.75">
      <c r="A28" s="225"/>
      <c r="B28" s="226"/>
      <c r="C28" s="226"/>
      <c r="D28" s="226"/>
      <c r="E28" s="226"/>
      <c r="F28" s="226"/>
      <c r="G28" s="226"/>
      <c r="H28" s="226"/>
      <c r="I28" s="226"/>
      <c r="J28" s="227"/>
      <c r="K28" s="243" t="s">
        <v>186</v>
      </c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5"/>
    </row>
    <row r="29" spans="1:44" s="5" customFormat="1" ht="7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</row>
    <row r="30" spans="1:44" s="5" customFormat="1" ht="21" customHeight="1">
      <c r="A30" s="171" t="s">
        <v>218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</row>
    <row r="31" spans="1:44" s="5" customFormat="1" ht="84.75" customHeight="1">
      <c r="A31" s="180" t="s">
        <v>110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3" t="s">
        <v>187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78"/>
      <c r="AP31" s="178"/>
      <c r="AQ31" s="178"/>
      <c r="AR31" s="179"/>
    </row>
    <row r="32" spans="1:44" s="5" customFormat="1" ht="36" customHeight="1">
      <c r="A32" s="163" t="s">
        <v>111</v>
      </c>
      <c r="B32" s="164"/>
      <c r="C32" s="164"/>
      <c r="D32" s="164"/>
      <c r="E32" s="164"/>
      <c r="F32" s="164"/>
      <c r="G32" s="164"/>
      <c r="H32" s="164"/>
      <c r="I32" s="164"/>
      <c r="J32" s="165"/>
      <c r="K32" s="183" t="s">
        <v>188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78"/>
      <c r="AP32" s="178"/>
      <c r="AQ32" s="178"/>
      <c r="AR32" s="179"/>
    </row>
    <row r="33" spans="1:44" s="5" customFormat="1" ht="114" customHeight="1">
      <c r="A33" s="173" t="s">
        <v>112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7" t="s">
        <v>190</v>
      </c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9"/>
    </row>
    <row r="34" spans="1:44" s="5" customFormat="1" ht="36" customHeight="1">
      <c r="A34" s="173" t="s">
        <v>113</v>
      </c>
      <c r="B34" s="173"/>
      <c r="C34" s="173"/>
      <c r="D34" s="173"/>
      <c r="E34" s="173"/>
      <c r="F34" s="173"/>
      <c r="G34" s="173"/>
      <c r="H34" s="173"/>
      <c r="I34" s="173"/>
      <c r="J34" s="173"/>
      <c r="K34" s="240" t="s">
        <v>189</v>
      </c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/>
    </row>
  </sheetData>
  <sheetProtection/>
  <mergeCells count="105">
    <mergeCell ref="AK22:AN22"/>
    <mergeCell ref="AK21:AO21"/>
    <mergeCell ref="AK23:AO23"/>
    <mergeCell ref="AK24:AO24"/>
    <mergeCell ref="AK25:AO25"/>
    <mergeCell ref="AK26:AO26"/>
    <mergeCell ref="A33:J33"/>
    <mergeCell ref="K33:AR33"/>
    <mergeCell ref="A34:J34"/>
    <mergeCell ref="K34:AR34"/>
    <mergeCell ref="K28:AR28"/>
    <mergeCell ref="A29:AR29"/>
    <mergeCell ref="A30:AR30"/>
    <mergeCell ref="A31:J31"/>
    <mergeCell ref="A32:J32"/>
    <mergeCell ref="K32:AR32"/>
    <mergeCell ref="K27:P27"/>
    <mergeCell ref="Q27:U27"/>
    <mergeCell ref="V27:Z27"/>
    <mergeCell ref="AA27:AE27"/>
    <mergeCell ref="AF27:AJ27"/>
    <mergeCell ref="K31:AR31"/>
    <mergeCell ref="AK27:AO27"/>
    <mergeCell ref="AF25:AJ25"/>
    <mergeCell ref="K26:P26"/>
    <mergeCell ref="Q26:U26"/>
    <mergeCell ref="V26:Z26"/>
    <mergeCell ref="AA26:AE26"/>
    <mergeCell ref="AF26:AJ26"/>
    <mergeCell ref="AA25:AE25"/>
    <mergeCell ref="V25:Z25"/>
    <mergeCell ref="K25:P25"/>
    <mergeCell ref="V22:Y22"/>
    <mergeCell ref="AA22:AD22"/>
    <mergeCell ref="AF22:AI22"/>
    <mergeCell ref="AF23:AJ23"/>
    <mergeCell ref="K24:P24"/>
    <mergeCell ref="Q24:U24"/>
    <mergeCell ref="V24:Z24"/>
    <mergeCell ref="AA24:AE24"/>
    <mergeCell ref="AF24:AJ24"/>
    <mergeCell ref="AA23:AE23"/>
    <mergeCell ref="K23:P23"/>
    <mergeCell ref="A21:J22"/>
    <mergeCell ref="K21:P21"/>
    <mergeCell ref="Q21:U21"/>
    <mergeCell ref="V21:Z21"/>
    <mergeCell ref="AA21:AE21"/>
    <mergeCell ref="A23:J28"/>
    <mergeCell ref="V23:Z23"/>
    <mergeCell ref="Q23:U23"/>
    <mergeCell ref="Q25:U25"/>
    <mergeCell ref="A19:J19"/>
    <mergeCell ref="K19:AR19"/>
    <mergeCell ref="AF21:AJ21"/>
    <mergeCell ref="K22:P22"/>
    <mergeCell ref="Q22:T22"/>
    <mergeCell ref="V16:W16"/>
    <mergeCell ref="X16:AA16"/>
    <mergeCell ref="A20:J20"/>
    <mergeCell ref="K20:AR20"/>
    <mergeCell ref="A14:J16"/>
    <mergeCell ref="AJ16:AM16"/>
    <mergeCell ref="AN16:AO16"/>
    <mergeCell ref="A17:J18"/>
    <mergeCell ref="K17:AR17"/>
    <mergeCell ref="K18:AR18"/>
    <mergeCell ref="AP14:AR16"/>
    <mergeCell ref="R15:W15"/>
    <mergeCell ref="X15:AC15"/>
    <mergeCell ref="AD15:AI15"/>
    <mergeCell ref="AJ15:AO15"/>
    <mergeCell ref="K16:O16"/>
    <mergeCell ref="P16:Q16"/>
    <mergeCell ref="AB16:AC16"/>
    <mergeCell ref="AD16:AG16"/>
    <mergeCell ref="AH16:AI16"/>
    <mergeCell ref="R16:U16"/>
    <mergeCell ref="K14:Q15"/>
    <mergeCell ref="R14:AO14"/>
    <mergeCell ref="A11:J11"/>
    <mergeCell ref="K11:AR11"/>
    <mergeCell ref="A12:J12"/>
    <mergeCell ref="K12:AR12"/>
    <mergeCell ref="A13:J13"/>
    <mergeCell ref="K13:AR13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Y6"/>
    <mergeCell ref="Z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F3:R3" r:id="rId1" display="http://www.dawncenter.jp/top/index.jsp"/>
    <hyperlink ref="K6:V6" r:id="rId2" display="大阪府立男女共同参画・青少年センター条例"/>
    <hyperlink ref="X3:AR3" r:id="rId3" display="http://www.pref.osaka.lg.jp/danjo/"/>
    <hyperlink ref="Z6:AR6" r:id="rId4" display="大阪府立男女共同参画・青少年センター条例施行規則"/>
    <hyperlink ref="K34:AR34" r:id="rId5" display="導入済み：平成12年4月1日より　　（利用料金の詳細はこちら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7"/>
  <headerFooter>
    <oddHeader>&amp;R男女共同参画・青少年センター（ドーンセンター）</oddHeader>
  </headerFooter>
  <rowBreaks count="1" manualBreakCount="1">
    <brk id="29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view="pageBreakPreview" zoomScaleSheetLayoutView="100" workbookViewId="0" topLeftCell="A118">
      <selection activeCell="I125" sqref="I125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4" width="16.28125" style="0" customWidth="1"/>
    <col min="5" max="6" width="17.140625" style="19" customWidth="1"/>
    <col min="7" max="7" width="17.140625" style="20" customWidth="1"/>
    <col min="8" max="8" width="17.140625" style="22" customWidth="1"/>
    <col min="9" max="9" width="17.140625" style="20" customWidth="1"/>
  </cols>
  <sheetData>
    <row r="1" ht="20.25">
      <c r="A1" s="15" t="s">
        <v>138</v>
      </c>
    </row>
    <row r="2" spans="1:9" ht="11.25" customHeight="1">
      <c r="A2" s="99" t="s">
        <v>163</v>
      </c>
      <c r="B2" s="85"/>
      <c r="C2" s="85"/>
      <c r="D2" s="85"/>
      <c r="E2" s="85"/>
      <c r="F2" s="85"/>
      <c r="G2" s="85"/>
      <c r="I2" s="22"/>
    </row>
    <row r="3" spans="1:9" ht="18" customHeight="1">
      <c r="A3" s="250" t="s">
        <v>127</v>
      </c>
      <c r="B3" s="250"/>
      <c r="C3" s="250"/>
      <c r="D3" s="250"/>
      <c r="E3" s="21"/>
      <c r="F3" s="21"/>
      <c r="G3" s="22"/>
      <c r="H3" s="115"/>
      <c r="I3" s="115" t="s">
        <v>199</v>
      </c>
    </row>
    <row r="4" spans="1:9" ht="16.5" customHeight="1">
      <c r="A4" s="291" t="s">
        <v>0</v>
      </c>
      <c r="B4" s="292"/>
      <c r="C4" s="292"/>
      <c r="D4" s="293"/>
      <c r="E4" s="30" t="s">
        <v>146</v>
      </c>
      <c r="F4" s="30" t="s">
        <v>147</v>
      </c>
      <c r="G4" s="31" t="s">
        <v>148</v>
      </c>
      <c r="H4" s="31" t="s">
        <v>149</v>
      </c>
      <c r="I4" s="121" t="s">
        <v>208</v>
      </c>
    </row>
    <row r="5" spans="1:9" ht="16.5" customHeight="1">
      <c r="A5" s="257" t="s">
        <v>1</v>
      </c>
      <c r="B5" s="294" t="s">
        <v>2</v>
      </c>
      <c r="C5" s="295"/>
      <c r="D5" s="296"/>
      <c r="E5" s="45">
        <v>0</v>
      </c>
      <c r="F5" s="45">
        <v>0</v>
      </c>
      <c r="G5" s="45">
        <v>0</v>
      </c>
      <c r="H5" s="45">
        <v>0</v>
      </c>
      <c r="I5" s="108">
        <v>0</v>
      </c>
    </row>
    <row r="6" spans="1:9" ht="16.5" customHeight="1">
      <c r="A6" s="258"/>
      <c r="B6" s="294" t="s">
        <v>3</v>
      </c>
      <c r="C6" s="295"/>
      <c r="D6" s="296"/>
      <c r="E6" s="45">
        <v>0</v>
      </c>
      <c r="F6" s="45">
        <v>0</v>
      </c>
      <c r="G6" s="45">
        <v>0</v>
      </c>
      <c r="H6" s="45">
        <v>0</v>
      </c>
      <c r="I6" s="108">
        <v>0</v>
      </c>
    </row>
    <row r="7" spans="1:9" ht="16.5" customHeight="1">
      <c r="A7" s="258"/>
      <c r="B7" s="294" t="s">
        <v>4</v>
      </c>
      <c r="C7" s="295"/>
      <c r="D7" s="296"/>
      <c r="E7" s="45">
        <v>5960</v>
      </c>
      <c r="F7" s="45">
        <v>5913</v>
      </c>
      <c r="G7" s="45">
        <v>5961</v>
      </c>
      <c r="H7" s="45">
        <v>5961</v>
      </c>
      <c r="I7" s="108">
        <v>5642</v>
      </c>
    </row>
    <row r="8" spans="1:9" ht="16.5" customHeight="1" thickBot="1">
      <c r="A8" s="258"/>
      <c r="B8" s="297" t="s">
        <v>5</v>
      </c>
      <c r="C8" s="298"/>
      <c r="D8" s="299"/>
      <c r="E8" s="46">
        <v>0</v>
      </c>
      <c r="F8" s="46">
        <v>0</v>
      </c>
      <c r="G8" s="46">
        <v>0</v>
      </c>
      <c r="H8" s="46">
        <v>0</v>
      </c>
      <c r="I8" s="128">
        <v>0</v>
      </c>
    </row>
    <row r="9" spans="1:9" ht="16.5" customHeight="1" thickBot="1">
      <c r="A9" s="259"/>
      <c r="B9" s="300" t="s">
        <v>6</v>
      </c>
      <c r="C9" s="301"/>
      <c r="D9" s="301"/>
      <c r="E9" s="86">
        <f>SUM(E5:E8)</f>
        <v>5960</v>
      </c>
      <c r="F9" s="86">
        <f>SUM(F5:F8)</f>
        <v>5913</v>
      </c>
      <c r="G9" s="86">
        <f>SUM(G5:G8)</f>
        <v>5961</v>
      </c>
      <c r="H9" s="86">
        <f>SUM(H5:H8)</f>
        <v>5961</v>
      </c>
      <c r="I9" s="129">
        <f>SUM(I5:I8)</f>
        <v>5642</v>
      </c>
    </row>
    <row r="10" spans="1:9" ht="16.5" customHeight="1">
      <c r="A10" s="260" t="s">
        <v>7</v>
      </c>
      <c r="B10" s="255" t="s">
        <v>79</v>
      </c>
      <c r="C10" s="255"/>
      <c r="D10" s="77" t="s">
        <v>8</v>
      </c>
      <c r="E10" s="107">
        <v>16712</v>
      </c>
      <c r="F10" s="107">
        <v>98182</v>
      </c>
      <c r="G10" s="107">
        <v>72555</v>
      </c>
      <c r="H10" s="50">
        <v>28266</v>
      </c>
      <c r="I10" s="130">
        <v>24000</v>
      </c>
    </row>
    <row r="11" spans="1:9" ht="16.5" customHeight="1">
      <c r="A11" s="261"/>
      <c r="B11" s="256"/>
      <c r="C11" s="256"/>
      <c r="D11" s="68" t="s">
        <v>9</v>
      </c>
      <c r="E11" s="108">
        <v>0</v>
      </c>
      <c r="F11" s="108">
        <v>0</v>
      </c>
      <c r="G11" s="109">
        <v>13861</v>
      </c>
      <c r="H11" s="45">
        <v>14195</v>
      </c>
      <c r="I11" s="108">
        <v>14195</v>
      </c>
    </row>
    <row r="12" spans="1:9" ht="16.5" customHeight="1">
      <c r="A12" s="261"/>
      <c r="B12" s="256"/>
      <c r="C12" s="256"/>
      <c r="D12" s="68" t="s">
        <v>10</v>
      </c>
      <c r="E12" s="105">
        <f>SUM(E10:E11)</f>
        <v>16712</v>
      </c>
      <c r="F12" s="105">
        <f>SUM(F10:F11)</f>
        <v>98182</v>
      </c>
      <c r="G12" s="105">
        <f>SUM(G10:G11)</f>
        <v>86416</v>
      </c>
      <c r="H12" s="63">
        <f>SUM(H10:H11)</f>
        <v>42461</v>
      </c>
      <c r="I12" s="105">
        <f>SUM(I10:I11)</f>
        <v>38195</v>
      </c>
    </row>
    <row r="13" spans="1:9" ht="16.5" customHeight="1">
      <c r="A13" s="261"/>
      <c r="B13" s="262" t="s">
        <v>200</v>
      </c>
      <c r="C13" s="262"/>
      <c r="D13" s="68" t="s">
        <v>9</v>
      </c>
      <c r="E13" s="109">
        <v>18990</v>
      </c>
      <c r="F13" s="109">
        <v>19196</v>
      </c>
      <c r="G13" s="109">
        <v>25507</v>
      </c>
      <c r="H13" s="45">
        <v>25504</v>
      </c>
      <c r="I13" s="108">
        <v>25004</v>
      </c>
    </row>
    <row r="14" spans="1:9" ht="16.5" customHeight="1" thickBot="1">
      <c r="A14" s="261"/>
      <c r="B14" s="263" t="s">
        <v>12</v>
      </c>
      <c r="C14" s="263"/>
      <c r="D14" s="69" t="s">
        <v>13</v>
      </c>
      <c r="E14" s="46">
        <v>34497</v>
      </c>
      <c r="F14" s="46">
        <v>0</v>
      </c>
      <c r="G14" s="46">
        <v>0</v>
      </c>
      <c r="H14" s="46">
        <v>0</v>
      </c>
      <c r="I14" s="128">
        <v>0</v>
      </c>
    </row>
    <row r="15" spans="1:9" ht="16.5" customHeight="1" thickBot="1">
      <c r="A15" s="258"/>
      <c r="B15" s="281" t="s">
        <v>6</v>
      </c>
      <c r="C15" s="282"/>
      <c r="D15" s="282"/>
      <c r="E15" s="87">
        <f>E12+E13+E14</f>
        <v>70199</v>
      </c>
      <c r="F15" s="87">
        <f>F12+F13+F14</f>
        <v>117378</v>
      </c>
      <c r="G15" s="87">
        <f>G12+G13+G14</f>
        <v>111923</v>
      </c>
      <c r="H15" s="86">
        <f>H12+H13+H14</f>
        <v>67965</v>
      </c>
      <c r="I15" s="131">
        <f>I12+I13+I14</f>
        <v>63199</v>
      </c>
    </row>
    <row r="16" spans="1:9" ht="16.5" customHeight="1" thickBot="1">
      <c r="A16" s="283" t="s">
        <v>14</v>
      </c>
      <c r="B16" s="284"/>
      <c r="C16" s="284"/>
      <c r="D16" s="284"/>
      <c r="E16" s="86">
        <f>E15-E9</f>
        <v>64239</v>
      </c>
      <c r="F16" s="86">
        <f>F15-F9</f>
        <v>111465</v>
      </c>
      <c r="G16" s="86">
        <f>G15-G9</f>
        <v>105962</v>
      </c>
      <c r="H16" s="86">
        <f>H15-H9</f>
        <v>62004</v>
      </c>
      <c r="I16" s="129">
        <f>I15-I9</f>
        <v>57557</v>
      </c>
    </row>
    <row r="17" spans="1:9" ht="8.25" customHeight="1">
      <c r="A17" s="8"/>
      <c r="B17" s="8"/>
      <c r="C17" s="8"/>
      <c r="D17" s="8"/>
      <c r="E17" s="47"/>
      <c r="F17" s="47"/>
      <c r="G17" s="97"/>
      <c r="H17" s="132"/>
      <c r="I17" s="132"/>
    </row>
    <row r="18" spans="1:9" ht="16.5" customHeight="1">
      <c r="A18" s="285" t="s">
        <v>15</v>
      </c>
      <c r="B18" s="286"/>
      <c r="C18" s="286"/>
      <c r="D18" s="287"/>
      <c r="E18" s="45">
        <v>1296</v>
      </c>
      <c r="F18" s="45">
        <v>6361</v>
      </c>
      <c r="G18" s="45">
        <v>638</v>
      </c>
      <c r="H18" s="45">
        <v>0</v>
      </c>
      <c r="I18" s="108">
        <v>0</v>
      </c>
    </row>
    <row r="19" spans="1:9" ht="8.25" customHeight="1">
      <c r="A19" s="8"/>
      <c r="B19" s="8"/>
      <c r="C19" s="8"/>
      <c r="D19" s="8"/>
      <c r="H19" s="98"/>
      <c r="I19" s="98"/>
    </row>
    <row r="20" spans="1:9" ht="18" customHeight="1">
      <c r="A20" s="270" t="s">
        <v>16</v>
      </c>
      <c r="B20" s="271"/>
      <c r="C20" s="271"/>
      <c r="D20" s="271"/>
      <c r="E20" s="271"/>
      <c r="F20" s="271"/>
      <c r="G20" s="271"/>
      <c r="H20" s="271"/>
      <c r="I20" s="272"/>
    </row>
    <row r="21" spans="1:9" ht="51" customHeight="1">
      <c r="A21" s="267" t="s">
        <v>196</v>
      </c>
      <c r="B21" s="268"/>
      <c r="C21" s="268"/>
      <c r="D21" s="268"/>
      <c r="E21" s="268"/>
      <c r="F21" s="268"/>
      <c r="G21" s="268"/>
      <c r="H21" s="268"/>
      <c r="I21" s="269"/>
    </row>
    <row r="22" ht="6" customHeight="1"/>
    <row r="23" ht="18.75">
      <c r="A23" s="1" t="s">
        <v>17</v>
      </c>
    </row>
    <row r="24" spans="1:9" ht="18" customHeight="1">
      <c r="A24" s="251" t="s">
        <v>18</v>
      </c>
      <c r="B24" s="251"/>
      <c r="C24" s="251"/>
      <c r="G24" s="75"/>
      <c r="H24" s="76"/>
      <c r="I24" s="76"/>
    </row>
    <row r="25" spans="1:9" ht="18" customHeight="1">
      <c r="A25" s="370" t="s">
        <v>128</v>
      </c>
      <c r="B25" s="371"/>
      <c r="C25" s="371"/>
      <c r="D25" s="372"/>
      <c r="E25" s="21"/>
      <c r="F25" s="21"/>
      <c r="G25" s="74"/>
      <c r="H25" s="115"/>
      <c r="I25" s="115" t="s">
        <v>199</v>
      </c>
    </row>
    <row r="26" spans="1:9" ht="16.5" customHeight="1">
      <c r="A26" s="288" t="s">
        <v>0</v>
      </c>
      <c r="B26" s="289"/>
      <c r="C26" s="289"/>
      <c r="D26" s="290"/>
      <c r="E26" s="30" t="s">
        <v>202</v>
      </c>
      <c r="F26" s="30" t="s">
        <v>203</v>
      </c>
      <c r="G26" s="31" t="s">
        <v>204</v>
      </c>
      <c r="H26" s="31" t="s">
        <v>205</v>
      </c>
      <c r="I26" s="31" t="s">
        <v>219</v>
      </c>
    </row>
    <row r="27" spans="1:9" ht="16.5" customHeight="1">
      <c r="A27" s="302" t="s">
        <v>125</v>
      </c>
      <c r="B27" s="264" t="s">
        <v>19</v>
      </c>
      <c r="C27" s="265"/>
      <c r="D27" s="266"/>
      <c r="E27" s="63">
        <f>SUM(E28:E32)</f>
        <v>0</v>
      </c>
      <c r="F27" s="65">
        <f>SUM(F28:F32)</f>
        <v>0</v>
      </c>
      <c r="G27" s="65">
        <f>SUM(G28:G32)</f>
        <v>0</v>
      </c>
      <c r="H27" s="116">
        <f>SUM(H28:H32)</f>
        <v>0</v>
      </c>
      <c r="I27" s="116">
        <f>SUM(I28:I32)</f>
        <v>0</v>
      </c>
    </row>
    <row r="28" spans="1:9" ht="16.5" customHeight="1">
      <c r="A28" s="303"/>
      <c r="B28" s="33"/>
      <c r="C28" s="305" t="s">
        <v>20</v>
      </c>
      <c r="D28" s="306"/>
      <c r="E28" s="45">
        <v>0</v>
      </c>
      <c r="F28" s="48">
        <v>0</v>
      </c>
      <c r="G28" s="48">
        <v>0</v>
      </c>
      <c r="H28" s="110">
        <v>0</v>
      </c>
      <c r="I28" s="110">
        <v>0</v>
      </c>
    </row>
    <row r="29" spans="1:9" ht="16.5" customHeight="1">
      <c r="A29" s="303"/>
      <c r="B29" s="33"/>
      <c r="C29" s="305" t="s">
        <v>21</v>
      </c>
      <c r="D29" s="306"/>
      <c r="E29" s="45">
        <v>0</v>
      </c>
      <c r="F29" s="48">
        <v>0</v>
      </c>
      <c r="G29" s="48">
        <v>0</v>
      </c>
      <c r="H29" s="110">
        <v>0</v>
      </c>
      <c r="I29" s="110">
        <v>0</v>
      </c>
    </row>
    <row r="30" spans="1:9" ht="16.5" customHeight="1">
      <c r="A30" s="303"/>
      <c r="B30" s="33"/>
      <c r="C30" s="305" t="s">
        <v>22</v>
      </c>
      <c r="D30" s="306"/>
      <c r="E30" s="45">
        <v>0</v>
      </c>
      <c r="F30" s="48">
        <v>0</v>
      </c>
      <c r="G30" s="48">
        <v>0</v>
      </c>
      <c r="H30" s="110">
        <v>0</v>
      </c>
      <c r="I30" s="110">
        <v>0</v>
      </c>
    </row>
    <row r="31" spans="1:9" ht="16.5" customHeight="1">
      <c r="A31" s="303"/>
      <c r="B31" s="33"/>
      <c r="C31" s="305" t="s">
        <v>23</v>
      </c>
      <c r="D31" s="306"/>
      <c r="E31" s="45">
        <v>0</v>
      </c>
      <c r="F31" s="48">
        <v>0</v>
      </c>
      <c r="G31" s="48">
        <v>0</v>
      </c>
      <c r="H31" s="110">
        <v>0</v>
      </c>
      <c r="I31" s="110">
        <v>0</v>
      </c>
    </row>
    <row r="32" spans="1:9" ht="16.5" customHeight="1">
      <c r="A32" s="303"/>
      <c r="B32" s="34"/>
      <c r="C32" s="305" t="s">
        <v>24</v>
      </c>
      <c r="D32" s="306"/>
      <c r="E32" s="45">
        <v>0</v>
      </c>
      <c r="F32" s="48">
        <v>0</v>
      </c>
      <c r="G32" s="48">
        <v>0</v>
      </c>
      <c r="H32" s="110">
        <v>0</v>
      </c>
      <c r="I32" s="110">
        <v>0</v>
      </c>
    </row>
    <row r="33" spans="1:9" ht="16.5" customHeight="1">
      <c r="A33" s="303"/>
      <c r="B33" s="264" t="s">
        <v>25</v>
      </c>
      <c r="C33" s="265"/>
      <c r="D33" s="266"/>
      <c r="E33" s="63">
        <f>SUM(E34:E43)</f>
        <v>6958603</v>
      </c>
      <c r="F33" s="65">
        <f>SUM(F34:F43)</f>
        <v>6811986009</v>
      </c>
      <c r="G33" s="65">
        <f>SUM(G34:G43)</f>
        <v>6622529467</v>
      </c>
      <c r="H33" s="116">
        <f>SUM(H34:H43)</f>
        <v>6435483862</v>
      </c>
      <c r="I33" s="116">
        <f>SUM(I34:I43)</f>
        <v>6243615990</v>
      </c>
    </row>
    <row r="34" spans="1:9" ht="16.5" customHeight="1">
      <c r="A34" s="303"/>
      <c r="B34" s="35"/>
      <c r="C34" s="305" t="s">
        <v>27</v>
      </c>
      <c r="D34" s="306"/>
      <c r="E34" s="45">
        <v>2280652</v>
      </c>
      <c r="F34" s="48">
        <v>2280651869</v>
      </c>
      <c r="G34" s="48">
        <v>2280652000</v>
      </c>
      <c r="H34" s="110">
        <v>2280651869</v>
      </c>
      <c r="I34" s="110">
        <v>2280651869</v>
      </c>
    </row>
    <row r="35" spans="1:9" ht="16.5" customHeight="1">
      <c r="A35" s="303"/>
      <c r="B35" s="35"/>
      <c r="C35" s="305" t="s">
        <v>28</v>
      </c>
      <c r="D35" s="306"/>
      <c r="E35" s="45">
        <v>4605184</v>
      </c>
      <c r="F35" s="48">
        <v>4423963426</v>
      </c>
      <c r="G35" s="48">
        <v>4242742870</v>
      </c>
      <c r="H35" s="110">
        <v>4061522314</v>
      </c>
      <c r="I35" s="110">
        <v>3880301758</v>
      </c>
    </row>
    <row r="36" spans="1:9" ht="16.5" customHeight="1">
      <c r="A36" s="303"/>
      <c r="B36" s="35"/>
      <c r="C36" s="305" t="s">
        <v>29</v>
      </c>
      <c r="D36" s="306"/>
      <c r="E36" s="45">
        <v>13767</v>
      </c>
      <c r="F36" s="48">
        <v>12874702</v>
      </c>
      <c r="G36" s="48">
        <v>11982586</v>
      </c>
      <c r="H36" s="110">
        <v>11090470</v>
      </c>
      <c r="I36" s="110">
        <v>10198354</v>
      </c>
    </row>
    <row r="37" spans="1:9" ht="16.5" customHeight="1">
      <c r="A37" s="303"/>
      <c r="B37" s="35"/>
      <c r="C37" s="305" t="s">
        <v>30</v>
      </c>
      <c r="D37" s="306"/>
      <c r="E37" s="45">
        <v>0</v>
      </c>
      <c r="F37" s="48">
        <v>0</v>
      </c>
      <c r="G37" s="48">
        <v>0</v>
      </c>
      <c r="H37" s="110">
        <v>0</v>
      </c>
      <c r="I37" s="110">
        <v>0</v>
      </c>
    </row>
    <row r="38" spans="1:9" ht="16.5" customHeight="1">
      <c r="A38" s="303"/>
      <c r="B38" s="35"/>
      <c r="C38" s="305" t="s">
        <v>31</v>
      </c>
      <c r="D38" s="306"/>
      <c r="E38" s="45">
        <v>59000</v>
      </c>
      <c r="F38" s="48">
        <v>59000012</v>
      </c>
      <c r="G38" s="48">
        <v>59000011</v>
      </c>
      <c r="H38" s="110">
        <v>59000009</v>
      </c>
      <c r="I38" s="110">
        <v>59000009</v>
      </c>
    </row>
    <row r="39" spans="1:9" ht="16.5" customHeight="1">
      <c r="A39" s="303"/>
      <c r="B39" s="35"/>
      <c r="C39" s="305" t="s">
        <v>32</v>
      </c>
      <c r="D39" s="306"/>
      <c r="E39" s="45">
        <v>0</v>
      </c>
      <c r="F39" s="48">
        <v>35496000</v>
      </c>
      <c r="G39" s="48">
        <v>28152000</v>
      </c>
      <c r="H39" s="110">
        <v>20808000</v>
      </c>
      <c r="I39" s="110">
        <v>13464000</v>
      </c>
    </row>
    <row r="40" spans="1:9" ht="16.5" customHeight="1">
      <c r="A40" s="303"/>
      <c r="B40" s="35"/>
      <c r="C40" s="305" t="s">
        <v>33</v>
      </c>
      <c r="D40" s="306"/>
      <c r="E40" s="45">
        <v>0</v>
      </c>
      <c r="F40" s="48">
        <v>0</v>
      </c>
      <c r="G40" s="48">
        <v>0</v>
      </c>
      <c r="H40" s="110">
        <v>2411200</v>
      </c>
      <c r="I40" s="110">
        <v>0</v>
      </c>
    </row>
    <row r="41" spans="1:9" ht="16.5" customHeight="1">
      <c r="A41" s="303"/>
      <c r="B41" s="35"/>
      <c r="C41" s="305" t="s">
        <v>34</v>
      </c>
      <c r="D41" s="306"/>
      <c r="E41" s="45">
        <v>0</v>
      </c>
      <c r="F41" s="48">
        <v>0</v>
      </c>
      <c r="G41" s="48">
        <v>0</v>
      </c>
      <c r="H41" s="110">
        <v>0</v>
      </c>
      <c r="I41" s="110">
        <v>0</v>
      </c>
    </row>
    <row r="42" spans="1:9" ht="16.5" customHeight="1">
      <c r="A42" s="303"/>
      <c r="B42" s="35"/>
      <c r="C42" s="305" t="s">
        <v>35</v>
      </c>
      <c r="D42" s="306"/>
      <c r="E42" s="45">
        <v>0</v>
      </c>
      <c r="F42" s="48">
        <v>0</v>
      </c>
      <c r="G42" s="48">
        <v>0</v>
      </c>
      <c r="H42" s="110">
        <v>0</v>
      </c>
      <c r="I42" s="110">
        <v>0</v>
      </c>
    </row>
    <row r="43" spans="1:9" ht="16.5" customHeight="1" thickBot="1">
      <c r="A43" s="303"/>
      <c r="B43" s="35"/>
      <c r="C43" s="307" t="s">
        <v>36</v>
      </c>
      <c r="D43" s="308"/>
      <c r="E43" s="46">
        <v>0</v>
      </c>
      <c r="F43" s="49">
        <v>0</v>
      </c>
      <c r="G43" s="49">
        <v>0</v>
      </c>
      <c r="H43" s="117">
        <v>0</v>
      </c>
      <c r="I43" s="117">
        <v>0</v>
      </c>
    </row>
    <row r="44" spans="1:9" ht="16.5" customHeight="1" thickBot="1">
      <c r="A44" s="304"/>
      <c r="B44" s="309" t="s">
        <v>37</v>
      </c>
      <c r="C44" s="310"/>
      <c r="D44" s="310"/>
      <c r="E44" s="86">
        <f>E27+E33</f>
        <v>6958603</v>
      </c>
      <c r="F44" s="88">
        <f>F27+F33</f>
        <v>6811986009</v>
      </c>
      <c r="G44" s="88">
        <f>G27+G33</f>
        <v>6622529467</v>
      </c>
      <c r="H44" s="140">
        <f>H27+H33</f>
        <v>6435483862</v>
      </c>
      <c r="I44" s="118">
        <f>I27+I33</f>
        <v>6243615990</v>
      </c>
    </row>
    <row r="45" spans="1:9" ht="16.5" customHeight="1">
      <c r="A45" s="302" t="s">
        <v>126</v>
      </c>
      <c r="B45" s="311" t="s">
        <v>38</v>
      </c>
      <c r="C45" s="312"/>
      <c r="D45" s="313"/>
      <c r="E45" s="64">
        <f>SUM(E46:E49)</f>
        <v>1452312</v>
      </c>
      <c r="F45" s="66">
        <f>SUM(F46:F49)</f>
        <v>71412374</v>
      </c>
      <c r="G45" s="66">
        <f>SUM(G46:G49)</f>
        <v>85690032</v>
      </c>
      <c r="H45" s="142">
        <f>SUM(H46:H49)</f>
        <v>168061194</v>
      </c>
      <c r="I45" s="114">
        <f>SUM(I46:I49)</f>
        <v>61443874</v>
      </c>
    </row>
    <row r="46" spans="1:9" ht="16.5" customHeight="1">
      <c r="A46" s="303"/>
      <c r="B46" s="35"/>
      <c r="C46" s="305" t="s">
        <v>39</v>
      </c>
      <c r="D46" s="306"/>
      <c r="E46" s="45">
        <v>1450910</v>
      </c>
      <c r="F46" s="48">
        <v>69960000</v>
      </c>
      <c r="G46" s="48">
        <v>84260000</v>
      </c>
      <c r="H46" s="143">
        <v>166923000</v>
      </c>
      <c r="I46" s="110">
        <v>60174000</v>
      </c>
    </row>
    <row r="47" spans="1:9" ht="16.5" customHeight="1">
      <c r="A47" s="303"/>
      <c r="B47" s="35"/>
      <c r="C47" s="305" t="s">
        <v>40</v>
      </c>
      <c r="D47" s="306"/>
      <c r="E47" s="45">
        <v>1402</v>
      </c>
      <c r="F47" s="48">
        <v>1452374</v>
      </c>
      <c r="G47" s="48">
        <v>1430032</v>
      </c>
      <c r="H47" s="143">
        <v>1138194</v>
      </c>
      <c r="I47" s="110">
        <v>1269874</v>
      </c>
    </row>
    <row r="48" spans="1:9" ht="16.5" customHeight="1">
      <c r="A48" s="303"/>
      <c r="B48" s="35"/>
      <c r="C48" s="305" t="s">
        <v>41</v>
      </c>
      <c r="D48" s="306"/>
      <c r="E48" s="45">
        <v>0</v>
      </c>
      <c r="F48" s="48">
        <v>0</v>
      </c>
      <c r="G48" s="48">
        <v>0</v>
      </c>
      <c r="H48" s="143">
        <v>0</v>
      </c>
      <c r="I48" s="110">
        <v>0</v>
      </c>
    </row>
    <row r="49" spans="1:9" ht="16.5" customHeight="1">
      <c r="A49" s="303"/>
      <c r="B49" s="35"/>
      <c r="C49" s="305" t="s">
        <v>42</v>
      </c>
      <c r="D49" s="306"/>
      <c r="E49" s="45">
        <v>0</v>
      </c>
      <c r="F49" s="48">
        <v>0</v>
      </c>
      <c r="G49" s="48">
        <v>0</v>
      </c>
      <c r="H49" s="143">
        <v>0</v>
      </c>
      <c r="I49" s="110">
        <v>0</v>
      </c>
    </row>
    <row r="50" spans="1:9" ht="16.5" customHeight="1">
      <c r="A50" s="303"/>
      <c r="B50" s="264" t="s">
        <v>43</v>
      </c>
      <c r="C50" s="265"/>
      <c r="D50" s="266"/>
      <c r="E50" s="63">
        <f>SUM(E51:E53)</f>
        <v>159162</v>
      </c>
      <c r="F50" s="65">
        <f>SUM(F51:F53)</f>
        <v>1051879260</v>
      </c>
      <c r="G50" s="65">
        <f>SUM(G51:G53)</f>
        <v>967124362</v>
      </c>
      <c r="H50" s="144">
        <f>SUM(H51:H53)</f>
        <v>798262091</v>
      </c>
      <c r="I50" s="116">
        <f>SUM(I51:I53)</f>
        <v>770858462</v>
      </c>
    </row>
    <row r="51" spans="1:9" ht="16.5" customHeight="1">
      <c r="A51" s="303"/>
      <c r="B51" s="35"/>
      <c r="C51" s="305" t="s">
        <v>39</v>
      </c>
      <c r="D51" s="306"/>
      <c r="E51" s="45">
        <v>142370</v>
      </c>
      <c r="F51" s="48">
        <v>1035620000</v>
      </c>
      <c r="G51" s="48">
        <v>951360000</v>
      </c>
      <c r="H51" s="143">
        <v>786437000</v>
      </c>
      <c r="I51" s="110">
        <v>758263000</v>
      </c>
    </row>
    <row r="52" spans="1:9" ht="16.5" customHeight="1">
      <c r="A52" s="303"/>
      <c r="B52" s="35"/>
      <c r="C52" s="305" t="s">
        <v>44</v>
      </c>
      <c r="D52" s="306"/>
      <c r="E52" s="45">
        <v>16792</v>
      </c>
      <c r="F52" s="48">
        <v>16259260</v>
      </c>
      <c r="G52" s="48">
        <v>15764362</v>
      </c>
      <c r="H52" s="143">
        <v>11825091</v>
      </c>
      <c r="I52" s="110">
        <v>12595462</v>
      </c>
    </row>
    <row r="53" spans="1:9" ht="16.5" customHeight="1" thickBot="1">
      <c r="A53" s="303"/>
      <c r="B53" s="35"/>
      <c r="C53" s="307" t="s">
        <v>41</v>
      </c>
      <c r="D53" s="308"/>
      <c r="E53" s="46">
        <v>0</v>
      </c>
      <c r="F53" s="49">
        <v>0</v>
      </c>
      <c r="G53" s="49">
        <v>0</v>
      </c>
      <c r="H53" s="138">
        <v>0</v>
      </c>
      <c r="I53" s="117">
        <v>0</v>
      </c>
    </row>
    <row r="54" spans="1:9" ht="16.5" customHeight="1" thickBot="1">
      <c r="A54" s="316"/>
      <c r="B54" s="309" t="s">
        <v>142</v>
      </c>
      <c r="C54" s="310"/>
      <c r="D54" s="310"/>
      <c r="E54" s="86">
        <f>E45+E50</f>
        <v>1611474</v>
      </c>
      <c r="F54" s="88">
        <f>F45+F50</f>
        <v>1123291634</v>
      </c>
      <c r="G54" s="88">
        <f>G45+G50</f>
        <v>1052814394</v>
      </c>
      <c r="H54" s="140">
        <f>H45+H50</f>
        <v>966323285</v>
      </c>
      <c r="I54" s="118">
        <f>I45+I50</f>
        <v>832302336</v>
      </c>
    </row>
    <row r="55" spans="1:9" ht="16.5" customHeight="1" thickBot="1">
      <c r="A55" s="316"/>
      <c r="B55" s="314" t="s">
        <v>45</v>
      </c>
      <c r="C55" s="315"/>
      <c r="D55" s="315"/>
      <c r="E55" s="86">
        <f>E44-E54</f>
        <v>5347129</v>
      </c>
      <c r="F55" s="88">
        <f>F44-F54</f>
        <v>5688694375</v>
      </c>
      <c r="G55" s="88">
        <f>G44-G54</f>
        <v>5569715073</v>
      </c>
      <c r="H55" s="140">
        <f>H44-H54</f>
        <v>5469160577</v>
      </c>
      <c r="I55" s="118">
        <f>I44-I54</f>
        <v>5411313654</v>
      </c>
    </row>
    <row r="56" spans="1:9" ht="16.5" customHeight="1" thickBot="1">
      <c r="A56" s="304"/>
      <c r="B56" s="314" t="s">
        <v>46</v>
      </c>
      <c r="C56" s="315"/>
      <c r="D56" s="315"/>
      <c r="E56" s="86">
        <f>SUM(E54:E55)</f>
        <v>6958603</v>
      </c>
      <c r="F56" s="88">
        <f>SUM(F54:F55)</f>
        <v>6811986009</v>
      </c>
      <c r="G56" s="88">
        <f>SUM(G54:G55)</f>
        <v>6622529467</v>
      </c>
      <c r="H56" s="140">
        <f>SUM(H54:H55)</f>
        <v>6435483862</v>
      </c>
      <c r="I56" s="118">
        <f>SUM(I54:I55)</f>
        <v>6243615990</v>
      </c>
    </row>
    <row r="57" spans="1:9" ht="8.25" customHeight="1">
      <c r="A57" s="14"/>
      <c r="B57" s="8"/>
      <c r="C57" s="8"/>
      <c r="D57" s="8"/>
      <c r="E57" s="47"/>
      <c r="F57" s="47"/>
      <c r="G57" s="26"/>
      <c r="H57" s="119"/>
      <c r="I57" s="119"/>
    </row>
    <row r="58" spans="1:9" ht="16.5" customHeight="1">
      <c r="A58" s="291" t="s">
        <v>145</v>
      </c>
      <c r="B58" s="292"/>
      <c r="C58" s="292"/>
      <c r="D58" s="293"/>
      <c r="E58" s="101">
        <f>E54*1000/D61</f>
        <v>182.30438955100132</v>
      </c>
      <c r="F58" s="101">
        <f>F54/D61</f>
        <v>127.0768226009956</v>
      </c>
      <c r="G58" s="101">
        <f>G54/D63</f>
        <v>119.12784784703234</v>
      </c>
      <c r="H58" s="120">
        <f>H54/D63</f>
        <v>109.34122284285986</v>
      </c>
      <c r="I58" s="120">
        <f>I54/D63</f>
        <v>94.17651070387777</v>
      </c>
    </row>
    <row r="59" spans="1:9" s="27" customFormat="1" ht="12" customHeight="1">
      <c r="A59" s="84" t="s">
        <v>47</v>
      </c>
      <c r="B59" s="4"/>
      <c r="C59" s="4"/>
      <c r="D59" s="4"/>
      <c r="E59" s="70"/>
      <c r="F59" s="28"/>
      <c r="G59" s="29"/>
      <c r="H59" s="26"/>
      <c r="I59" s="26"/>
    </row>
    <row r="60" spans="1:9" s="27" customFormat="1" ht="13.5" customHeight="1">
      <c r="A60" s="78" t="s">
        <v>153</v>
      </c>
      <c r="B60" s="78"/>
      <c r="C60" s="78"/>
      <c r="D60" s="78"/>
      <c r="E60" s="80"/>
      <c r="F60" s="79"/>
      <c r="G60" s="81"/>
      <c r="H60" s="82"/>
      <c r="I60" s="82"/>
    </row>
    <row r="61" spans="1:9" s="27" customFormat="1" ht="13.5" customHeight="1">
      <c r="A61" s="83" t="s">
        <v>164</v>
      </c>
      <c r="B61" s="78"/>
      <c r="C61" s="78"/>
      <c r="D61" s="102">
        <v>8839469</v>
      </c>
      <c r="E61" s="80"/>
      <c r="F61" s="79"/>
      <c r="G61" s="81"/>
      <c r="H61" s="82"/>
      <c r="I61" s="82"/>
    </row>
    <row r="62" spans="1:9" s="27" customFormat="1" ht="13.5" customHeight="1">
      <c r="A62" s="78" t="s">
        <v>220</v>
      </c>
      <c r="B62" s="78"/>
      <c r="C62" s="78"/>
      <c r="D62" s="78"/>
      <c r="E62" s="80"/>
      <c r="F62" s="79"/>
      <c r="G62" s="81"/>
      <c r="H62" s="82"/>
      <c r="I62" s="82"/>
    </row>
    <row r="63" spans="1:9" s="27" customFormat="1" ht="13.5" customHeight="1">
      <c r="A63" s="83" t="s">
        <v>165</v>
      </c>
      <c r="B63" s="78"/>
      <c r="C63" s="78"/>
      <c r="D63" s="102">
        <v>8837685</v>
      </c>
      <c r="E63" s="80"/>
      <c r="F63" s="79"/>
      <c r="G63" s="81"/>
      <c r="H63" s="82"/>
      <c r="I63" s="82"/>
    </row>
    <row r="64" spans="1:9" ht="18.75">
      <c r="A64" s="51" t="s">
        <v>48</v>
      </c>
      <c r="B64" s="8"/>
      <c r="C64" s="8"/>
      <c r="D64" s="8"/>
      <c r="E64" s="21"/>
      <c r="F64" s="21"/>
      <c r="G64" s="22"/>
      <c r="I64" s="22"/>
    </row>
    <row r="65" spans="1:9" ht="18" customHeight="1">
      <c r="A65" s="252" t="s">
        <v>129</v>
      </c>
      <c r="B65" s="252"/>
      <c r="C65" s="252"/>
      <c r="D65" s="252"/>
      <c r="E65" s="21"/>
      <c r="F65" s="21"/>
      <c r="G65" s="22"/>
      <c r="H65" s="115"/>
      <c r="I65" s="115" t="s">
        <v>199</v>
      </c>
    </row>
    <row r="66" spans="1:9" ht="16.5" customHeight="1">
      <c r="A66" s="317" t="s">
        <v>0</v>
      </c>
      <c r="B66" s="318"/>
      <c r="C66" s="318"/>
      <c r="D66" s="319"/>
      <c r="E66" s="30" t="s">
        <v>202</v>
      </c>
      <c r="F66" s="30" t="s">
        <v>203</v>
      </c>
      <c r="G66" s="31" t="s">
        <v>204</v>
      </c>
      <c r="H66" s="31" t="s">
        <v>205</v>
      </c>
      <c r="I66" s="31" t="s">
        <v>219</v>
      </c>
    </row>
    <row r="67" spans="1:9" ht="16.5" customHeight="1">
      <c r="A67" s="280" t="s">
        <v>49</v>
      </c>
      <c r="B67" s="322" t="s">
        <v>50</v>
      </c>
      <c r="C67" s="323"/>
      <c r="D67" s="324"/>
      <c r="E67" s="63">
        <f>SUM(E68:E73)</f>
        <v>7965</v>
      </c>
      <c r="F67" s="65">
        <f>SUM(F68:F73)</f>
        <v>2787820</v>
      </c>
      <c r="G67" s="65">
        <f>SUM(G68:G73)</f>
        <v>3987665</v>
      </c>
      <c r="H67" s="116">
        <f>SUM(H68:H73)</f>
        <v>8440046</v>
      </c>
      <c r="I67" s="116">
        <f>SUM(I68:I73)</f>
        <v>3571900</v>
      </c>
    </row>
    <row r="68" spans="1:9" ht="16.5" customHeight="1">
      <c r="A68" s="320"/>
      <c r="B68" s="37"/>
      <c r="C68" s="325" t="s">
        <v>51</v>
      </c>
      <c r="D68" s="326"/>
      <c r="E68" s="45">
        <v>0</v>
      </c>
      <c r="F68" s="48">
        <v>0</v>
      </c>
      <c r="G68" s="48">
        <v>0</v>
      </c>
      <c r="H68" s="110">
        <v>0</v>
      </c>
      <c r="I68" s="110">
        <v>0</v>
      </c>
    </row>
    <row r="69" spans="1:9" ht="16.5" customHeight="1">
      <c r="A69" s="320"/>
      <c r="B69" s="37"/>
      <c r="C69" s="325" t="s">
        <v>52</v>
      </c>
      <c r="D69" s="326"/>
      <c r="E69" s="45">
        <v>7925</v>
      </c>
      <c r="F69" s="48">
        <v>2709390</v>
      </c>
      <c r="G69" s="48">
        <v>3986675</v>
      </c>
      <c r="H69" s="110">
        <v>3428350</v>
      </c>
      <c r="I69" s="110">
        <v>3571900</v>
      </c>
    </row>
    <row r="70" spans="1:9" ht="16.5" customHeight="1">
      <c r="A70" s="320"/>
      <c r="B70" s="37"/>
      <c r="C70" s="325" t="s">
        <v>53</v>
      </c>
      <c r="D70" s="326"/>
      <c r="E70" s="45">
        <v>0</v>
      </c>
      <c r="F70" s="48">
        <v>0</v>
      </c>
      <c r="G70" s="48">
        <v>0</v>
      </c>
      <c r="H70" s="110">
        <v>0</v>
      </c>
      <c r="I70" s="110">
        <v>0</v>
      </c>
    </row>
    <row r="71" spans="1:9" ht="16.5" customHeight="1">
      <c r="A71" s="320"/>
      <c r="B71" s="37"/>
      <c r="C71" s="325" t="s">
        <v>54</v>
      </c>
      <c r="D71" s="326"/>
      <c r="E71" s="45">
        <v>0</v>
      </c>
      <c r="F71" s="48">
        <v>0</v>
      </c>
      <c r="G71" s="48">
        <v>0</v>
      </c>
      <c r="H71" s="110">
        <v>0</v>
      </c>
      <c r="I71" s="110">
        <v>0</v>
      </c>
    </row>
    <row r="72" spans="1:9" ht="16.5" customHeight="1">
      <c r="A72" s="320"/>
      <c r="B72" s="37"/>
      <c r="C72" s="325" t="s">
        <v>55</v>
      </c>
      <c r="D72" s="326"/>
      <c r="E72" s="45">
        <v>0</v>
      </c>
      <c r="F72" s="48">
        <v>0</v>
      </c>
      <c r="G72" s="48">
        <v>0</v>
      </c>
      <c r="H72" s="110">
        <v>0</v>
      </c>
      <c r="I72" s="110">
        <v>0</v>
      </c>
    </row>
    <row r="73" spans="1:9" ht="16.5" customHeight="1">
      <c r="A73" s="320"/>
      <c r="B73" s="37"/>
      <c r="C73" s="325" t="s">
        <v>56</v>
      </c>
      <c r="D73" s="326"/>
      <c r="E73" s="45">
        <v>40</v>
      </c>
      <c r="F73" s="48">
        <v>78430</v>
      </c>
      <c r="G73" s="48">
        <v>990</v>
      </c>
      <c r="H73" s="110">
        <v>5011696</v>
      </c>
      <c r="I73" s="110">
        <v>0</v>
      </c>
    </row>
    <row r="74" spans="1:9" ht="16.5" customHeight="1">
      <c r="A74" s="320"/>
      <c r="B74" s="37"/>
      <c r="C74" s="327" t="s">
        <v>57</v>
      </c>
      <c r="D74" s="328"/>
      <c r="E74" s="45">
        <v>0</v>
      </c>
      <c r="F74" s="48">
        <v>0</v>
      </c>
      <c r="G74" s="48">
        <v>0</v>
      </c>
      <c r="H74" s="110">
        <v>5011696</v>
      </c>
      <c r="I74" s="110">
        <v>0</v>
      </c>
    </row>
    <row r="75" spans="1:9" ht="16.5" customHeight="1">
      <c r="A75" s="320"/>
      <c r="B75" s="322" t="s">
        <v>58</v>
      </c>
      <c r="C75" s="323"/>
      <c r="D75" s="324"/>
      <c r="E75" s="63">
        <f>E76</f>
        <v>0</v>
      </c>
      <c r="F75" s="65">
        <f>F76</f>
        <v>0</v>
      </c>
      <c r="G75" s="65">
        <f>G76</f>
        <v>0</v>
      </c>
      <c r="H75" s="116">
        <f>H76</f>
        <v>0</v>
      </c>
      <c r="I75" s="116">
        <f>I76</f>
        <v>0</v>
      </c>
    </row>
    <row r="76" spans="1:9" ht="16.5" customHeight="1">
      <c r="A76" s="320"/>
      <c r="B76" s="38"/>
      <c r="C76" s="331" t="s">
        <v>59</v>
      </c>
      <c r="D76" s="332"/>
      <c r="E76" s="45">
        <v>0</v>
      </c>
      <c r="F76" s="48">
        <v>0</v>
      </c>
      <c r="G76" s="48">
        <v>0</v>
      </c>
      <c r="H76" s="110">
        <v>0</v>
      </c>
      <c r="I76" s="110">
        <v>0</v>
      </c>
    </row>
    <row r="77" spans="1:9" ht="16.5" customHeight="1">
      <c r="A77" s="320"/>
      <c r="B77" s="322" t="s">
        <v>60</v>
      </c>
      <c r="C77" s="323"/>
      <c r="D77" s="324"/>
      <c r="E77" s="63">
        <f>SUM(E78:E81)</f>
        <v>0</v>
      </c>
      <c r="F77" s="65">
        <f>SUM(F78:F81)</f>
        <v>0</v>
      </c>
      <c r="G77" s="65">
        <f>SUM(G78:G81)</f>
        <v>0</v>
      </c>
      <c r="H77" s="116">
        <f>SUM(H78:H81)</f>
        <v>0</v>
      </c>
      <c r="I77" s="116">
        <f>SUM(I78:I81)</f>
        <v>0</v>
      </c>
    </row>
    <row r="78" spans="1:9" ht="16.5" customHeight="1">
      <c r="A78" s="320"/>
      <c r="B78" s="37"/>
      <c r="C78" s="325" t="s">
        <v>51</v>
      </c>
      <c r="D78" s="326"/>
      <c r="E78" s="45">
        <v>0</v>
      </c>
      <c r="F78" s="48">
        <v>0</v>
      </c>
      <c r="G78" s="48">
        <v>0</v>
      </c>
      <c r="H78" s="110">
        <v>0</v>
      </c>
      <c r="I78" s="110">
        <v>0</v>
      </c>
    </row>
    <row r="79" spans="1:9" ht="16.5" customHeight="1">
      <c r="A79" s="320"/>
      <c r="B79" s="37"/>
      <c r="C79" s="325" t="s">
        <v>53</v>
      </c>
      <c r="D79" s="326"/>
      <c r="E79" s="108">
        <v>0</v>
      </c>
      <c r="F79" s="48">
        <v>0</v>
      </c>
      <c r="G79" s="48">
        <v>0</v>
      </c>
      <c r="H79" s="110">
        <v>0</v>
      </c>
      <c r="I79" s="110">
        <v>0</v>
      </c>
    </row>
    <row r="80" spans="1:9" ht="16.5" customHeight="1">
      <c r="A80" s="320"/>
      <c r="B80" s="37"/>
      <c r="C80" s="325" t="s">
        <v>61</v>
      </c>
      <c r="D80" s="326"/>
      <c r="E80" s="45">
        <v>0</v>
      </c>
      <c r="F80" s="48">
        <v>0</v>
      </c>
      <c r="G80" s="48">
        <v>0</v>
      </c>
      <c r="H80" s="110">
        <v>0</v>
      </c>
      <c r="I80" s="110">
        <v>0</v>
      </c>
    </row>
    <row r="81" spans="1:9" ht="16.5" customHeight="1" thickBot="1">
      <c r="A81" s="320"/>
      <c r="B81" s="37"/>
      <c r="C81" s="329" t="s">
        <v>62</v>
      </c>
      <c r="D81" s="330"/>
      <c r="E81" s="46">
        <v>0</v>
      </c>
      <c r="F81" s="49">
        <v>0</v>
      </c>
      <c r="G81" s="49">
        <v>0</v>
      </c>
      <c r="H81" s="117">
        <v>0</v>
      </c>
      <c r="I81" s="117">
        <v>0</v>
      </c>
    </row>
    <row r="82" spans="1:9" ht="16.5" customHeight="1" thickBot="1">
      <c r="A82" s="321"/>
      <c r="B82" s="333" t="s">
        <v>157</v>
      </c>
      <c r="C82" s="334"/>
      <c r="D82" s="335"/>
      <c r="E82" s="89">
        <f>SUM(E67,E75,E77)</f>
        <v>7965</v>
      </c>
      <c r="F82" s="90">
        <f>SUM(F67,F75,F77)</f>
        <v>2787820</v>
      </c>
      <c r="G82" s="90">
        <f>SUM(G67,G75,G77)</f>
        <v>3987665</v>
      </c>
      <c r="H82" s="140">
        <f>SUM(H67,H75,H77)</f>
        <v>8440046</v>
      </c>
      <c r="I82" s="118">
        <f>SUM(I67,I75,I77)</f>
        <v>3571900</v>
      </c>
    </row>
    <row r="83" spans="1:9" ht="16.5" customHeight="1">
      <c r="A83" s="336" t="s">
        <v>7</v>
      </c>
      <c r="B83" s="345" t="s">
        <v>144</v>
      </c>
      <c r="C83" s="346"/>
      <c r="D83" s="347"/>
      <c r="E83" s="113">
        <f>SUM(E84:E94)-E86</f>
        <v>230652</v>
      </c>
      <c r="F83" s="114">
        <f>SUM(F84:F94)-F86</f>
        <v>248985294</v>
      </c>
      <c r="G83" s="114">
        <f>SUM(G84:G94)-G86</f>
        <v>323648851</v>
      </c>
      <c r="H83" s="114">
        <f>SUM(H84:H94)-H86</f>
        <v>222283208</v>
      </c>
      <c r="I83" s="114">
        <f>SUM(I84:I94)-I86</f>
        <v>313744406</v>
      </c>
    </row>
    <row r="84" spans="1:9" ht="16.5" customHeight="1">
      <c r="A84" s="337"/>
      <c r="B84" s="37"/>
      <c r="C84" s="339" t="s">
        <v>63</v>
      </c>
      <c r="D84" s="340"/>
      <c r="E84" s="45">
        <v>15941</v>
      </c>
      <c r="F84" s="48">
        <v>15897937</v>
      </c>
      <c r="G84" s="48">
        <v>16009599</v>
      </c>
      <c r="H84" s="110">
        <v>12649998</v>
      </c>
      <c r="I84" s="110">
        <v>15546580</v>
      </c>
    </row>
    <row r="85" spans="1:9" ht="16.5" customHeight="1">
      <c r="A85" s="337"/>
      <c r="B85" s="37"/>
      <c r="C85" s="339" t="s">
        <v>64</v>
      </c>
      <c r="D85" s="340"/>
      <c r="E85" s="45">
        <v>27978</v>
      </c>
      <c r="F85" s="48">
        <v>47533033</v>
      </c>
      <c r="G85" s="48">
        <v>115835638</v>
      </c>
      <c r="H85" s="110">
        <v>21837858</v>
      </c>
      <c r="I85" s="110">
        <v>50443608</v>
      </c>
    </row>
    <row r="86" spans="1:9" ht="16.5" customHeight="1">
      <c r="A86" s="337"/>
      <c r="B86" s="37"/>
      <c r="C86" s="341" t="s">
        <v>65</v>
      </c>
      <c r="D86" s="342"/>
      <c r="E86" s="150">
        <v>8640</v>
      </c>
      <c r="F86" s="151">
        <v>8720</v>
      </c>
      <c r="G86" s="151">
        <v>100702</v>
      </c>
      <c r="H86" s="152">
        <v>0</v>
      </c>
      <c r="I86" s="152">
        <v>25808034</v>
      </c>
    </row>
    <row r="87" spans="1:9" ht="16.5" customHeight="1">
      <c r="A87" s="337"/>
      <c r="B87" s="37"/>
      <c r="C87" s="339" t="s">
        <v>66</v>
      </c>
      <c r="D87" s="340"/>
      <c r="E87" s="150">
        <v>2250</v>
      </c>
      <c r="F87" s="48">
        <v>0</v>
      </c>
      <c r="G87" s="48">
        <v>0</v>
      </c>
      <c r="H87" s="110">
        <v>0</v>
      </c>
      <c r="I87" s="110">
        <v>54802000</v>
      </c>
    </row>
    <row r="88" spans="1:9" ht="16.5" customHeight="1">
      <c r="A88" s="337"/>
      <c r="B88" s="37"/>
      <c r="C88" s="343" t="s">
        <v>67</v>
      </c>
      <c r="D88" s="344"/>
      <c r="E88" s="45">
        <v>0</v>
      </c>
      <c r="F88" s="48">
        <v>0</v>
      </c>
      <c r="G88" s="48">
        <v>0</v>
      </c>
      <c r="H88" s="110">
        <v>0</v>
      </c>
      <c r="I88" s="110">
        <v>0</v>
      </c>
    </row>
    <row r="89" spans="1:9" ht="16.5" customHeight="1">
      <c r="A89" s="337"/>
      <c r="B89" s="37"/>
      <c r="C89" s="339" t="s">
        <v>68</v>
      </c>
      <c r="D89" s="340"/>
      <c r="E89" s="45">
        <v>0</v>
      </c>
      <c r="F89" s="48">
        <v>0</v>
      </c>
      <c r="G89" s="48">
        <v>0</v>
      </c>
      <c r="H89" s="110">
        <v>0</v>
      </c>
      <c r="I89" s="110">
        <v>0</v>
      </c>
    </row>
    <row r="90" spans="1:9" ht="16.5" customHeight="1">
      <c r="A90" s="337"/>
      <c r="B90" s="37"/>
      <c r="C90" s="343" t="s">
        <v>69</v>
      </c>
      <c r="D90" s="344"/>
      <c r="E90" s="45">
        <v>0</v>
      </c>
      <c r="F90" s="48">
        <v>0</v>
      </c>
      <c r="G90" s="48">
        <v>0</v>
      </c>
      <c r="H90" s="110">
        <v>0</v>
      </c>
      <c r="I90" s="110">
        <v>0</v>
      </c>
    </row>
    <row r="91" spans="1:9" ht="16.5" customHeight="1">
      <c r="A91" s="337"/>
      <c r="B91" s="37"/>
      <c r="C91" s="343" t="s">
        <v>70</v>
      </c>
      <c r="D91" s="344"/>
      <c r="E91" s="45">
        <v>0</v>
      </c>
      <c r="F91" s="48">
        <v>0</v>
      </c>
      <c r="G91" s="48">
        <v>0</v>
      </c>
      <c r="H91" s="110">
        <v>0</v>
      </c>
      <c r="I91" s="110">
        <v>0</v>
      </c>
    </row>
    <row r="92" spans="1:9" ht="16.5" customHeight="1">
      <c r="A92" s="337"/>
      <c r="B92" s="37"/>
      <c r="C92" s="343" t="s">
        <v>71</v>
      </c>
      <c r="D92" s="344"/>
      <c r="E92" s="45">
        <v>182111</v>
      </c>
      <c r="F92" s="48">
        <v>183336672</v>
      </c>
      <c r="G92" s="48">
        <v>189456672</v>
      </c>
      <c r="H92" s="110">
        <v>189456672</v>
      </c>
      <c r="I92" s="110">
        <v>189456672</v>
      </c>
    </row>
    <row r="93" spans="1:9" ht="16.5" customHeight="1">
      <c r="A93" s="337"/>
      <c r="B93" s="37"/>
      <c r="C93" s="341" t="s">
        <v>72</v>
      </c>
      <c r="D93" s="342"/>
      <c r="E93" s="111">
        <v>2372</v>
      </c>
      <c r="F93" s="112">
        <v>2217652</v>
      </c>
      <c r="G93" s="112">
        <v>2346942</v>
      </c>
      <c r="H93" s="112">
        <v>-1661320</v>
      </c>
      <c r="I93" s="112">
        <v>3495546</v>
      </c>
    </row>
    <row r="94" spans="1:9" ht="16.5" customHeight="1">
      <c r="A94" s="337"/>
      <c r="B94" s="37"/>
      <c r="C94" s="339" t="s">
        <v>73</v>
      </c>
      <c r="D94" s="340"/>
      <c r="E94" s="111">
        <v>0</v>
      </c>
      <c r="F94" s="112">
        <v>0</v>
      </c>
      <c r="G94" s="112">
        <v>0</v>
      </c>
      <c r="H94" s="112">
        <v>0</v>
      </c>
      <c r="I94" s="112">
        <v>0</v>
      </c>
    </row>
    <row r="95" spans="1:9" ht="16.5" customHeight="1">
      <c r="A95" s="337"/>
      <c r="B95" s="348" t="s">
        <v>143</v>
      </c>
      <c r="C95" s="349"/>
      <c r="D95" s="350"/>
      <c r="E95" s="63">
        <f>E96</f>
        <v>5108</v>
      </c>
      <c r="F95" s="65">
        <f>F96</f>
        <v>1642879</v>
      </c>
      <c r="G95" s="65">
        <f>G96</f>
        <v>270232</v>
      </c>
      <c r="H95" s="116">
        <f>H96</f>
        <v>132354</v>
      </c>
      <c r="I95" s="116">
        <f>I96</f>
        <v>30085</v>
      </c>
    </row>
    <row r="96" spans="1:9" ht="16.5" customHeight="1">
      <c r="A96" s="337"/>
      <c r="B96" s="38"/>
      <c r="C96" s="339" t="s">
        <v>74</v>
      </c>
      <c r="D96" s="340"/>
      <c r="E96" s="45">
        <v>5108</v>
      </c>
      <c r="F96" s="48">
        <v>1642879</v>
      </c>
      <c r="G96" s="48">
        <v>270232</v>
      </c>
      <c r="H96" s="110">
        <v>132354</v>
      </c>
      <c r="I96" s="110">
        <v>30085</v>
      </c>
    </row>
    <row r="97" spans="1:9" ht="16.5" customHeight="1">
      <c r="A97" s="337"/>
      <c r="B97" s="348" t="s">
        <v>75</v>
      </c>
      <c r="C97" s="349"/>
      <c r="D97" s="350"/>
      <c r="E97" s="63">
        <f>SUM(E98:E99)</f>
        <v>2848</v>
      </c>
      <c r="F97" s="65">
        <f>SUM(F98:F99)</f>
        <v>0</v>
      </c>
      <c r="G97" s="65">
        <f>SUM(G98:G99)</f>
        <v>0</v>
      </c>
      <c r="H97" s="116">
        <f>SUM(H98:H99)</f>
        <v>2</v>
      </c>
      <c r="I97" s="116">
        <f>SUM(I98:I99)</f>
        <v>2411200</v>
      </c>
    </row>
    <row r="98" spans="1:9" ht="16.5" customHeight="1">
      <c r="A98" s="337"/>
      <c r="B98" s="37"/>
      <c r="C98" s="351" t="s">
        <v>76</v>
      </c>
      <c r="D98" s="352"/>
      <c r="E98" s="45">
        <v>0</v>
      </c>
      <c r="F98" s="48">
        <v>0</v>
      </c>
      <c r="G98" s="48">
        <v>0</v>
      </c>
      <c r="H98" s="110">
        <v>2</v>
      </c>
      <c r="I98" s="110">
        <v>0</v>
      </c>
    </row>
    <row r="99" spans="1:9" ht="16.5" customHeight="1" thickBot="1">
      <c r="A99" s="337"/>
      <c r="B99" s="37"/>
      <c r="C99" s="353" t="s">
        <v>77</v>
      </c>
      <c r="D99" s="354"/>
      <c r="E99" s="46">
        <v>2848</v>
      </c>
      <c r="F99" s="49">
        <v>0</v>
      </c>
      <c r="G99" s="49">
        <v>0</v>
      </c>
      <c r="H99" s="138">
        <v>0</v>
      </c>
      <c r="I99" s="117">
        <v>2411200</v>
      </c>
    </row>
    <row r="100" spans="1:9" ht="16.5" customHeight="1" thickBot="1">
      <c r="A100" s="338"/>
      <c r="B100" s="91" t="s">
        <v>158</v>
      </c>
      <c r="C100" s="92"/>
      <c r="D100" s="93"/>
      <c r="E100" s="87">
        <f>SUM(E83,E95,E97)</f>
        <v>238608</v>
      </c>
      <c r="F100" s="94">
        <f>SUM(F83,F95,F97)</f>
        <v>250628173</v>
      </c>
      <c r="G100" s="94">
        <f>SUM(G83,G95,G97)</f>
        <v>323919083</v>
      </c>
      <c r="H100" s="139">
        <f>SUM(H83,H95,H97)</f>
        <v>222415564</v>
      </c>
      <c r="I100" s="149">
        <f>SUM(I83,I95,I97)</f>
        <v>316185691</v>
      </c>
    </row>
    <row r="101" spans="1:9" ht="16.5" customHeight="1" thickBot="1">
      <c r="A101" s="355" t="s">
        <v>154</v>
      </c>
      <c r="B101" s="356"/>
      <c r="C101" s="356"/>
      <c r="D101" s="356"/>
      <c r="E101" s="86">
        <f>E82-E100</f>
        <v>-230643</v>
      </c>
      <c r="F101" s="88">
        <f>F82-F100</f>
        <v>-247840353</v>
      </c>
      <c r="G101" s="88">
        <f>G82-G100</f>
        <v>-319931418</v>
      </c>
      <c r="H101" s="140">
        <f>H82-H100</f>
        <v>-213975518</v>
      </c>
      <c r="I101" s="118">
        <f>I82-I100</f>
        <v>-312613791</v>
      </c>
    </row>
    <row r="102" spans="1:9" ht="16.5" customHeight="1" thickBot="1">
      <c r="A102" s="357" t="s">
        <v>159</v>
      </c>
      <c r="B102" s="358"/>
      <c r="C102" s="358"/>
      <c r="D102" s="359"/>
      <c r="E102" s="95">
        <v>46028</v>
      </c>
      <c r="F102" s="96">
        <v>101705768</v>
      </c>
      <c r="G102" s="96">
        <v>130991986</v>
      </c>
      <c r="H102" s="141">
        <v>31161153</v>
      </c>
      <c r="I102" s="153">
        <v>119843863</v>
      </c>
    </row>
    <row r="103" spans="1:9" ht="16.5" customHeight="1" thickBot="1">
      <c r="A103" s="355" t="s">
        <v>155</v>
      </c>
      <c r="B103" s="356"/>
      <c r="C103" s="356"/>
      <c r="D103" s="356"/>
      <c r="E103" s="86">
        <f>SUM(E101:E102)</f>
        <v>-184615</v>
      </c>
      <c r="F103" s="88">
        <f>SUM(F101:F102)</f>
        <v>-146134585</v>
      </c>
      <c r="G103" s="88">
        <f>SUM(G101:G102)</f>
        <v>-188939432</v>
      </c>
      <c r="H103" s="140">
        <f>SUM(H101:H102)</f>
        <v>-182814365</v>
      </c>
      <c r="I103" s="118">
        <f>SUM(I101:I102)</f>
        <v>-192769928</v>
      </c>
    </row>
    <row r="104" spans="8:9" ht="18" customHeight="1">
      <c r="H104" s="122"/>
      <c r="I104" s="122"/>
    </row>
    <row r="105" spans="1:9" ht="16.5" customHeight="1">
      <c r="A105" s="23"/>
      <c r="B105" s="24"/>
      <c r="C105" s="24"/>
      <c r="D105" s="25"/>
      <c r="E105" s="30" t="s">
        <v>202</v>
      </c>
      <c r="F105" s="30" t="s">
        <v>203</v>
      </c>
      <c r="G105" s="31" t="s">
        <v>204</v>
      </c>
      <c r="H105" s="31" t="s">
        <v>205</v>
      </c>
      <c r="I105" s="31" t="s">
        <v>219</v>
      </c>
    </row>
    <row r="106" spans="1:9" ht="40.5" customHeight="1">
      <c r="A106" s="360" t="s">
        <v>151</v>
      </c>
      <c r="B106" s="361"/>
      <c r="C106" s="361"/>
      <c r="D106" s="362"/>
      <c r="E106" s="106">
        <f>(E83+E95)*1000/'基本情報'!$Q$22</f>
        <v>672.604545272996</v>
      </c>
      <c r="F106" s="106">
        <f>(F83+F95)/'基本情報'!$V$22</f>
        <v>758.633321023828</v>
      </c>
      <c r="G106" s="106">
        <f>(G83+G95)/'基本情報'!$AA$22</f>
        <v>2867.149509630364</v>
      </c>
      <c r="H106" s="123">
        <f>(H83+H95)/'基本情報'!$AF$22</f>
        <v>1695.7834215221337</v>
      </c>
      <c r="I106" s="123">
        <f>(I83+I95)/'基本情報'!$AK$22</f>
        <v>1485.9420302895408</v>
      </c>
    </row>
    <row r="107" spans="1:9" s="73" customFormat="1" ht="18" customHeight="1">
      <c r="A107" s="71"/>
      <c r="B107" s="71"/>
      <c r="C107" s="71"/>
      <c r="D107" s="71"/>
      <c r="E107" s="72"/>
      <c r="F107" s="72"/>
      <c r="G107" s="72"/>
      <c r="H107" s="124"/>
      <c r="I107" s="124"/>
    </row>
    <row r="108" spans="1:9" ht="16.5" customHeight="1">
      <c r="A108" s="40"/>
      <c r="B108" s="39"/>
      <c r="C108" s="39"/>
      <c r="D108" s="41"/>
      <c r="E108" s="30" t="s">
        <v>202</v>
      </c>
      <c r="F108" s="30" t="s">
        <v>203</v>
      </c>
      <c r="G108" s="31" t="s">
        <v>204</v>
      </c>
      <c r="H108" s="31" t="s">
        <v>205</v>
      </c>
      <c r="I108" s="31" t="s">
        <v>219</v>
      </c>
    </row>
    <row r="109" spans="1:9" ht="40.5" customHeight="1">
      <c r="A109" s="360" t="s">
        <v>152</v>
      </c>
      <c r="B109" s="361"/>
      <c r="C109" s="361"/>
      <c r="D109" s="362"/>
      <c r="E109" s="106">
        <f>E102*1000/'基本情報'!$Q$22</f>
        <v>131.3142263735386</v>
      </c>
      <c r="F109" s="106">
        <f>F102/'基本情報'!$V$22</f>
        <v>307.8559908950019</v>
      </c>
      <c r="G109" s="106">
        <f>G102/'基本情報'!$AA$22</f>
        <v>1159.467373601473</v>
      </c>
      <c r="H109" s="123">
        <f>H102/'基本情報'!$AF$22</f>
        <v>237.58484423367236</v>
      </c>
      <c r="I109" s="123">
        <f>I102/'基本情報'!$AK$22</f>
        <v>567.544648184806</v>
      </c>
    </row>
    <row r="110" spans="1:4" ht="18.75">
      <c r="A110" s="8"/>
      <c r="B110" s="8"/>
      <c r="C110" s="8"/>
      <c r="D110" s="8"/>
    </row>
    <row r="111" spans="1:9" ht="18.75">
      <c r="A111" s="270" t="s">
        <v>16</v>
      </c>
      <c r="B111" s="271"/>
      <c r="C111" s="271"/>
      <c r="D111" s="271"/>
      <c r="E111" s="271"/>
      <c r="F111" s="271"/>
      <c r="G111" s="271"/>
      <c r="H111" s="271"/>
      <c r="I111" s="272"/>
    </row>
    <row r="112" spans="1:9" ht="68.25" customHeight="1">
      <c r="A112" s="267" t="s">
        <v>196</v>
      </c>
      <c r="B112" s="268"/>
      <c r="C112" s="268"/>
      <c r="D112" s="268"/>
      <c r="E112" s="268"/>
      <c r="F112" s="268"/>
      <c r="G112" s="268"/>
      <c r="H112" s="268"/>
      <c r="I112" s="269"/>
    </row>
    <row r="114" spans="1:9" ht="18.75">
      <c r="A114" s="3" t="s">
        <v>150</v>
      </c>
      <c r="H114" s="115"/>
      <c r="I114" s="115" t="s">
        <v>199</v>
      </c>
    </row>
    <row r="115" spans="1:9" ht="19.5" customHeight="1">
      <c r="A115" s="363" t="s">
        <v>0</v>
      </c>
      <c r="B115" s="364"/>
      <c r="C115" s="364"/>
      <c r="D115" s="365"/>
      <c r="E115" s="30" t="s">
        <v>136</v>
      </c>
      <c r="F115" s="30" t="s">
        <v>124</v>
      </c>
      <c r="G115" s="31" t="s">
        <v>135</v>
      </c>
      <c r="H115" s="31" t="s">
        <v>137</v>
      </c>
      <c r="I115" s="121" t="s">
        <v>212</v>
      </c>
    </row>
    <row r="116" spans="1:9" ht="19.5" customHeight="1">
      <c r="A116" s="276" t="s">
        <v>78</v>
      </c>
      <c r="B116" s="279" t="s">
        <v>79</v>
      </c>
      <c r="C116" s="253" t="s">
        <v>80</v>
      </c>
      <c r="D116" s="254"/>
      <c r="E116" s="45">
        <v>153224</v>
      </c>
      <c r="F116" s="45">
        <v>142823</v>
      </c>
      <c r="G116" s="45">
        <v>72944</v>
      </c>
      <c r="H116" s="48">
        <v>86778282</v>
      </c>
      <c r="I116" s="110">
        <v>116060918</v>
      </c>
    </row>
    <row r="117" spans="1:9" ht="19.5" customHeight="1">
      <c r="A117" s="277"/>
      <c r="B117" s="279"/>
      <c r="C117" s="253" t="s">
        <v>81</v>
      </c>
      <c r="D117" s="254"/>
      <c r="E117" s="45">
        <v>2504</v>
      </c>
      <c r="F117" s="45">
        <v>1519</v>
      </c>
      <c r="G117" s="45">
        <v>906</v>
      </c>
      <c r="H117" s="48">
        <v>425220</v>
      </c>
      <c r="I117" s="110">
        <v>513283</v>
      </c>
    </row>
    <row r="118" spans="1:9" ht="19.5" customHeight="1">
      <c r="A118" s="277"/>
      <c r="B118" s="279"/>
      <c r="C118" s="253" t="s">
        <v>82</v>
      </c>
      <c r="D118" s="254"/>
      <c r="E118" s="150">
        <v>8640</v>
      </c>
      <c r="F118" s="154">
        <v>15370</v>
      </c>
      <c r="G118" s="154">
        <v>95808</v>
      </c>
      <c r="H118" s="151">
        <v>72554415</v>
      </c>
      <c r="I118" s="152">
        <v>27730034</v>
      </c>
    </row>
    <row r="119" spans="1:9" ht="19.5" customHeight="1">
      <c r="A119" s="277"/>
      <c r="B119" s="279"/>
      <c r="C119" s="253" t="s">
        <v>83</v>
      </c>
      <c r="D119" s="254"/>
      <c r="E119" s="45">
        <v>0</v>
      </c>
      <c r="F119" s="45">
        <v>0</v>
      </c>
      <c r="G119" s="45">
        <v>0</v>
      </c>
      <c r="H119" s="48">
        <v>13787840</v>
      </c>
      <c r="I119" s="110">
        <v>13219360</v>
      </c>
    </row>
    <row r="120" spans="1:9" ht="19.5" customHeight="1">
      <c r="A120" s="277"/>
      <c r="B120" s="279"/>
      <c r="C120" s="253" t="s">
        <v>84</v>
      </c>
      <c r="D120" s="254"/>
      <c r="E120" s="45">
        <v>0</v>
      </c>
      <c r="F120" s="45">
        <v>0</v>
      </c>
      <c r="G120" s="45">
        <v>0</v>
      </c>
      <c r="H120" s="48">
        <v>0</v>
      </c>
      <c r="I120" s="110">
        <v>0</v>
      </c>
    </row>
    <row r="121" spans="1:9" ht="19.5" customHeight="1">
      <c r="A121" s="277"/>
      <c r="B121" s="279"/>
      <c r="C121" s="253" t="s">
        <v>10</v>
      </c>
      <c r="D121" s="254"/>
      <c r="E121" s="63">
        <f>SUM(E116:E120)</f>
        <v>164368</v>
      </c>
      <c r="F121" s="63">
        <f>SUM(F116:F120)</f>
        <v>159712</v>
      </c>
      <c r="G121" s="63">
        <f>SUM(G116:G120)</f>
        <v>169658</v>
      </c>
      <c r="H121" s="65">
        <f>SUM(H116:H120)</f>
        <v>173545757</v>
      </c>
      <c r="I121" s="116">
        <f>SUM(I116:I120)</f>
        <v>157523595</v>
      </c>
    </row>
    <row r="122" spans="1:9" ht="19.5" customHeight="1">
      <c r="A122" s="277"/>
      <c r="B122" s="279" t="s">
        <v>123</v>
      </c>
      <c r="C122" s="253" t="s">
        <v>83</v>
      </c>
      <c r="D122" s="254"/>
      <c r="E122" s="109">
        <v>18638</v>
      </c>
      <c r="F122" s="109">
        <v>18987</v>
      </c>
      <c r="G122" s="109">
        <v>19195</v>
      </c>
      <c r="H122" s="110">
        <v>25503623</v>
      </c>
      <c r="I122" s="110">
        <v>25003902</v>
      </c>
    </row>
    <row r="123" spans="1:9" ht="19.5" customHeight="1">
      <c r="A123" s="277"/>
      <c r="B123" s="279"/>
      <c r="C123" s="253" t="s">
        <v>84</v>
      </c>
      <c r="D123" s="254"/>
      <c r="E123" s="45">
        <v>0</v>
      </c>
      <c r="F123" s="45">
        <v>0</v>
      </c>
      <c r="G123" s="45">
        <v>0</v>
      </c>
      <c r="H123" s="48">
        <v>0</v>
      </c>
      <c r="I123" s="110">
        <v>0</v>
      </c>
    </row>
    <row r="124" spans="1:9" ht="19.5" customHeight="1" thickBot="1">
      <c r="A124" s="277"/>
      <c r="B124" s="280"/>
      <c r="C124" s="366" t="s">
        <v>10</v>
      </c>
      <c r="D124" s="367"/>
      <c r="E124" s="67">
        <f>SUM(E122:E123)</f>
        <v>18638</v>
      </c>
      <c r="F124" s="67">
        <f>SUM(F122:F123)</f>
        <v>18987</v>
      </c>
      <c r="G124" s="67">
        <f>SUM(G122:G123)</f>
        <v>19195</v>
      </c>
      <c r="H124" s="103">
        <f>SUM(H122:H123)</f>
        <v>25503623</v>
      </c>
      <c r="I124" s="126">
        <f>SUM(I122:I123)</f>
        <v>25003902</v>
      </c>
    </row>
    <row r="125" spans="1:9" ht="19.5" customHeight="1" thickBot="1">
      <c r="A125" s="278"/>
      <c r="B125" s="368" t="s">
        <v>6</v>
      </c>
      <c r="C125" s="369"/>
      <c r="D125" s="369"/>
      <c r="E125" s="86">
        <f>SUM(E121:E124)</f>
        <v>201644</v>
      </c>
      <c r="F125" s="86">
        <f>SUM(F121:F124)</f>
        <v>197686</v>
      </c>
      <c r="G125" s="86">
        <f>SUM(G121:G124)</f>
        <v>208048</v>
      </c>
      <c r="H125" s="88">
        <f>SUM(H121:H124)</f>
        <v>224553003</v>
      </c>
      <c r="I125" s="118">
        <f>SUM(I121:I124)</f>
        <v>207531399</v>
      </c>
    </row>
    <row r="126" spans="1:9" ht="19.5" customHeight="1">
      <c r="A126" s="276" t="s">
        <v>85</v>
      </c>
      <c r="B126" s="379" t="s">
        <v>79</v>
      </c>
      <c r="C126" s="373" t="s">
        <v>86</v>
      </c>
      <c r="D126" s="42" t="s">
        <v>87</v>
      </c>
      <c r="E126" s="50">
        <v>118876</v>
      </c>
      <c r="F126" s="50">
        <v>115917</v>
      </c>
      <c r="G126" s="50">
        <v>119330</v>
      </c>
      <c r="H126" s="104">
        <v>86185612</v>
      </c>
      <c r="I126" s="127">
        <v>92038451</v>
      </c>
    </row>
    <row r="127" spans="1:9" ht="19.5" customHeight="1">
      <c r="A127" s="277"/>
      <c r="B127" s="379"/>
      <c r="C127" s="373"/>
      <c r="D127" s="43" t="s">
        <v>88</v>
      </c>
      <c r="E127" s="45">
        <v>45036</v>
      </c>
      <c r="F127" s="45">
        <v>46400</v>
      </c>
      <c r="G127" s="45">
        <v>48620</v>
      </c>
      <c r="H127" s="48">
        <v>72150510</v>
      </c>
      <c r="I127" s="110">
        <v>75900470</v>
      </c>
    </row>
    <row r="128" spans="1:9" ht="19.5" customHeight="1">
      <c r="A128" s="277"/>
      <c r="B128" s="379"/>
      <c r="C128" s="373"/>
      <c r="D128" s="43" t="s">
        <v>13</v>
      </c>
      <c r="E128" s="45">
        <v>0</v>
      </c>
      <c r="F128" s="45">
        <v>0</v>
      </c>
      <c r="G128" s="45">
        <v>0</v>
      </c>
      <c r="H128" s="48">
        <v>0</v>
      </c>
      <c r="I128" s="110">
        <v>0</v>
      </c>
    </row>
    <row r="129" spans="1:9" ht="19.5" customHeight="1">
      <c r="A129" s="277"/>
      <c r="B129" s="379"/>
      <c r="C129" s="374"/>
      <c r="D129" s="43" t="s">
        <v>160</v>
      </c>
      <c r="E129" s="63">
        <f>SUM(E126:E128)</f>
        <v>163912</v>
      </c>
      <c r="F129" s="63">
        <f>SUM(F126:F128)</f>
        <v>162317</v>
      </c>
      <c r="G129" s="63">
        <f>SUM(G126:G128)</f>
        <v>167950</v>
      </c>
      <c r="H129" s="65">
        <f>SUM(H126:H128)</f>
        <v>158336122</v>
      </c>
      <c r="I129" s="116">
        <f>SUM(I126:I128)</f>
        <v>167938921</v>
      </c>
    </row>
    <row r="130" spans="1:9" ht="19.5" customHeight="1">
      <c r="A130" s="277"/>
      <c r="B130" s="379"/>
      <c r="C130" s="375" t="s">
        <v>161</v>
      </c>
      <c r="D130" s="376"/>
      <c r="E130" s="45">
        <v>318</v>
      </c>
      <c r="F130" s="45">
        <v>283</v>
      </c>
      <c r="G130" s="45">
        <v>5</v>
      </c>
      <c r="H130" s="48">
        <v>12008046</v>
      </c>
      <c r="I130" s="110">
        <v>13177330</v>
      </c>
    </row>
    <row r="131" spans="1:9" ht="19.5" customHeight="1">
      <c r="A131" s="277"/>
      <c r="B131" s="379"/>
      <c r="C131" s="375" t="s">
        <v>162</v>
      </c>
      <c r="D131" s="376"/>
      <c r="E131" s="45">
        <v>0</v>
      </c>
      <c r="F131" s="45">
        <v>0</v>
      </c>
      <c r="G131" s="45">
        <v>0</v>
      </c>
      <c r="H131" s="48">
        <v>0</v>
      </c>
      <c r="I131" s="110">
        <v>0</v>
      </c>
    </row>
    <row r="132" spans="1:9" ht="19.5" customHeight="1">
      <c r="A132" s="277"/>
      <c r="B132" s="380"/>
      <c r="C132" s="294" t="s">
        <v>156</v>
      </c>
      <c r="D132" s="296"/>
      <c r="E132" s="63">
        <f>SUM(E129:E131)</f>
        <v>164230</v>
      </c>
      <c r="F132" s="63">
        <f>SUM(F129:F131)</f>
        <v>162600</v>
      </c>
      <c r="G132" s="63">
        <f>SUM(G129:G131)</f>
        <v>167955</v>
      </c>
      <c r="H132" s="65">
        <f>SUM(H129:H131)</f>
        <v>170344168</v>
      </c>
      <c r="I132" s="116">
        <f>SUM(I129:I131)</f>
        <v>181116251</v>
      </c>
    </row>
    <row r="133" spans="1:9" ht="57.75" customHeight="1" thickBot="1">
      <c r="A133" s="277"/>
      <c r="B133" s="44" t="s">
        <v>11</v>
      </c>
      <c r="C133" s="377" t="s">
        <v>89</v>
      </c>
      <c r="D133" s="378"/>
      <c r="E133" s="46">
        <v>0</v>
      </c>
      <c r="F133" s="46">
        <v>0</v>
      </c>
      <c r="G133" s="46">
        <v>0</v>
      </c>
      <c r="H133" s="49">
        <v>0</v>
      </c>
      <c r="I133" s="117">
        <v>0</v>
      </c>
    </row>
    <row r="134" spans="1:9" ht="19.5" customHeight="1" thickBot="1">
      <c r="A134" s="278"/>
      <c r="B134" s="381" t="s">
        <v>6</v>
      </c>
      <c r="C134" s="382"/>
      <c r="D134" s="382"/>
      <c r="E134" s="86">
        <f>SUM(E132:E133)</f>
        <v>164230</v>
      </c>
      <c r="F134" s="86">
        <f>SUM(F132:F133)</f>
        <v>162600</v>
      </c>
      <c r="G134" s="86">
        <f>SUM(G132:G133)</f>
        <v>167955</v>
      </c>
      <c r="H134" s="137">
        <f>SUM(H132:H133)</f>
        <v>170344168</v>
      </c>
      <c r="I134" s="118">
        <f>SUM(I132:I133)</f>
        <v>181116251</v>
      </c>
    </row>
    <row r="135" spans="1:4" ht="18.75">
      <c r="A135" s="8"/>
      <c r="B135" s="8"/>
      <c r="C135" s="8"/>
      <c r="D135" s="8"/>
    </row>
    <row r="136" spans="1:9" ht="18.75" customHeight="1">
      <c r="A136" s="273" t="s">
        <v>16</v>
      </c>
      <c r="B136" s="274"/>
      <c r="C136" s="274"/>
      <c r="D136" s="274"/>
      <c r="E136" s="274"/>
      <c r="F136" s="274"/>
      <c r="G136" s="274"/>
      <c r="H136" s="274"/>
      <c r="I136" s="275"/>
    </row>
    <row r="137" spans="1:9" ht="105.75" customHeight="1">
      <c r="A137" s="267" t="s">
        <v>196</v>
      </c>
      <c r="B137" s="268"/>
      <c r="C137" s="268"/>
      <c r="D137" s="268"/>
      <c r="E137" s="268"/>
      <c r="F137" s="268"/>
      <c r="G137" s="268"/>
      <c r="H137" s="268"/>
      <c r="I137" s="269"/>
    </row>
  </sheetData>
  <sheetProtection/>
  <mergeCells count="121"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headerFooter>
    <oddHeader>&amp;R男女共同参画・青少年センター（ドーンセンター）</oddHead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.75">
      <c r="A1" s="7" t="s">
        <v>139</v>
      </c>
      <c r="B1" s="11"/>
      <c r="C1" s="11"/>
      <c r="D1" s="11"/>
      <c r="E1" s="11"/>
      <c r="F1" s="11"/>
      <c r="G1" s="11"/>
      <c r="H1" s="11"/>
    </row>
    <row r="2" spans="1:8" ht="18.75">
      <c r="A2" s="52" t="s">
        <v>130</v>
      </c>
      <c r="B2" s="53"/>
      <c r="C2" s="53"/>
      <c r="D2" s="32" t="s">
        <v>131</v>
      </c>
      <c r="E2" s="32" t="s">
        <v>132</v>
      </c>
      <c r="F2" s="32" t="s">
        <v>133</v>
      </c>
      <c r="G2" s="36" t="s">
        <v>134</v>
      </c>
      <c r="H2" s="133" t="s">
        <v>209</v>
      </c>
    </row>
    <row r="3" spans="1:8" ht="19.5">
      <c r="A3" s="54" t="s">
        <v>114</v>
      </c>
      <c r="B3" s="55"/>
      <c r="C3" s="55"/>
      <c r="D3" s="60">
        <f>SUM(D4:D5)</f>
        <v>16</v>
      </c>
      <c r="E3" s="60">
        <f>SUM(E4:E5)</f>
        <v>21</v>
      </c>
      <c r="F3" s="60">
        <f>SUM(F4:F5)</f>
        <v>19</v>
      </c>
      <c r="G3" s="61">
        <f>SUM(G4:G5)</f>
        <v>21</v>
      </c>
      <c r="H3" s="61">
        <f>SUM(H4:H5)</f>
        <v>22</v>
      </c>
    </row>
    <row r="4" spans="1:8" ht="18.75">
      <c r="A4" s="56" t="s">
        <v>26</v>
      </c>
      <c r="B4" s="57" t="s">
        <v>115</v>
      </c>
      <c r="C4" s="58"/>
      <c r="D4" s="16">
        <v>13</v>
      </c>
      <c r="E4" s="16">
        <v>18</v>
      </c>
      <c r="F4" s="17">
        <v>16</v>
      </c>
      <c r="G4" s="18">
        <v>14</v>
      </c>
      <c r="H4" s="134">
        <v>13</v>
      </c>
    </row>
    <row r="5" spans="1:8" ht="18.75">
      <c r="A5" s="59"/>
      <c r="B5" s="57" t="s">
        <v>116</v>
      </c>
      <c r="C5" s="58"/>
      <c r="D5" s="16">
        <v>3</v>
      </c>
      <c r="E5" s="17">
        <v>3</v>
      </c>
      <c r="F5" s="17">
        <v>3</v>
      </c>
      <c r="G5" s="18">
        <v>7</v>
      </c>
      <c r="H5" s="134">
        <v>9</v>
      </c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18.75">
      <c r="A7" s="2"/>
      <c r="B7" s="9"/>
      <c r="C7" s="9"/>
      <c r="D7" s="10"/>
      <c r="E7" s="10"/>
      <c r="F7" s="10"/>
      <c r="G7" s="10"/>
      <c r="H7" s="10"/>
    </row>
    <row r="8" spans="1:8" ht="18.75">
      <c r="A8" s="7" t="s">
        <v>140</v>
      </c>
      <c r="B8" s="11"/>
      <c r="C8" s="11"/>
      <c r="D8" s="11"/>
      <c r="E8" s="11"/>
      <c r="F8" s="11"/>
      <c r="G8" s="11"/>
      <c r="H8" s="11"/>
    </row>
    <row r="9" spans="1:8" ht="93" customHeight="1">
      <c r="A9" s="389" t="s">
        <v>198</v>
      </c>
      <c r="B9" s="390"/>
      <c r="C9" s="390"/>
      <c r="D9" s="390"/>
      <c r="E9" s="390"/>
      <c r="F9" s="390"/>
      <c r="G9" s="390"/>
      <c r="H9" s="391"/>
    </row>
    <row r="10" spans="1:8" ht="18.75">
      <c r="A10" s="11"/>
      <c r="B10" s="11"/>
      <c r="C10" s="11"/>
      <c r="D10" s="13"/>
      <c r="E10" s="13"/>
      <c r="F10" s="13"/>
      <c r="G10" s="13"/>
      <c r="H10" s="13"/>
    </row>
    <row r="11" spans="1:8" ht="18.75">
      <c r="A11" s="11"/>
      <c r="B11" s="11"/>
      <c r="C11" s="11"/>
      <c r="D11" s="13"/>
      <c r="E11" s="13"/>
      <c r="F11" s="13"/>
      <c r="G11" s="13"/>
      <c r="H11" s="13"/>
    </row>
    <row r="12" spans="1:8" ht="18.75">
      <c r="A12" s="7" t="s">
        <v>141</v>
      </c>
      <c r="B12" s="11"/>
      <c r="C12" s="11"/>
      <c r="D12" s="13"/>
      <c r="E12" s="13"/>
      <c r="F12" s="13"/>
      <c r="G12" s="13"/>
      <c r="H12" s="13"/>
    </row>
    <row r="13" spans="1:8" ht="19.5" customHeight="1">
      <c r="A13" s="62" t="s">
        <v>117</v>
      </c>
      <c r="B13" s="12" t="s">
        <v>118</v>
      </c>
      <c r="C13" s="62" t="s">
        <v>119</v>
      </c>
      <c r="D13" s="383" t="s">
        <v>210</v>
      </c>
      <c r="E13" s="384"/>
      <c r="F13" s="385"/>
      <c r="G13" s="135" t="s">
        <v>120</v>
      </c>
      <c r="H13" s="136" t="s">
        <v>211</v>
      </c>
    </row>
    <row r="14" spans="1:8" ht="19.5" customHeight="1">
      <c r="A14" s="62" t="s">
        <v>121</v>
      </c>
      <c r="B14" s="386" t="s">
        <v>197</v>
      </c>
      <c r="C14" s="387"/>
      <c r="D14" s="387"/>
      <c r="E14" s="387"/>
      <c r="F14" s="387"/>
      <c r="G14" s="387"/>
      <c r="H14" s="388"/>
    </row>
    <row r="15" spans="1:8" ht="54" customHeight="1">
      <c r="A15" s="62" t="s">
        <v>122</v>
      </c>
      <c r="B15" s="383" t="s">
        <v>214</v>
      </c>
      <c r="C15" s="384"/>
      <c r="D15" s="384"/>
      <c r="E15" s="384"/>
      <c r="F15" s="384"/>
      <c r="G15" s="384"/>
      <c r="H15" s="385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&amp;R男女共同参画・青少年センター（ドーンセンター）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2023-10-24T10:08:55Z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