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基本情報 " sheetId="1" r:id="rId1"/>
    <sheet name="収支情報" sheetId="2" r:id="rId2"/>
    <sheet name="その他" sheetId="3" r:id="rId3"/>
  </sheets>
  <externalReferences>
    <externalReference r:id="rId6"/>
  </externalReferences>
  <definedNames>
    <definedName name="_xlfn.SUMIFS" hidden="1">#NAME?</definedName>
    <definedName name="_xlnm.Print_Area" localSheetId="2">'その他'!$A$1:$I$15</definedName>
    <definedName name="_xlnm.Print_Area" localSheetId="0">'基本情報 '!$A$1:$AR$32</definedName>
    <definedName name="_xlnm.Print_Area" localSheetId="1">'収支情報'!$A$1:$I$140</definedName>
    <definedName name="勘定科目テーブル">'[1]勘定科目'!$A$7:$X$577</definedName>
  </definedNames>
  <calcPr fullCalcOnLoad="1"/>
</workbook>
</file>

<file path=xl/sharedStrings.xml><?xml version="1.0" encoding="utf-8"?>
<sst xmlns="http://schemas.openxmlformats.org/spreadsheetml/2006/main" count="285" uniqueCount="225">
  <si>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</si>
  <si>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</si>
  <si>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</si>
  <si>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</si>
  <si>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</si>
  <si>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</si>
  <si>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</si>
  <si>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</si>
  <si>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</si>
  <si>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</si>
  <si>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</si>
  <si>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</si>
  <si>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</si>
  <si>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</si>
  <si>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</si>
  <si>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</si>
  <si>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</si>
  <si>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■大阪府の決算</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</si>
  <si>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</si>
  <si>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</si>
  <si>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</si>
  <si>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</si>
  <si>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</si>
  <si>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</si>
  <si>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</si>
  <si>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</si>
  <si>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</si>
  <si>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</si>
  <si>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</si>
  <si>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</si>
  <si>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</si>
  <si>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</si>
  <si>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</si>
  <si>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</si>
  <si>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</si>
  <si>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</si>
  <si>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</si>
  <si>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</si>
  <si>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</si>
  <si>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</si>
  <si>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</si>
  <si>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</si>
  <si>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</si>
  <si>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</si>
  <si>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</si>
  <si>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</si>
  <si>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</si>
  <si>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</si>
  <si>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■大阪府の決算</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</si>
  <si>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</si>
  <si>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</si>
  <si>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</si>
  <si>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</si>
  <si>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</si>
  <si>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</si>
  <si>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</si>
  <si>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</si>
  <si>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</si>
  <si>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</si>
  <si>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</si>
  <si>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</si>
  <si>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</si>
  <si>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</si>
  <si>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</si>
  <si>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</si>
  <si>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</si>
  <si>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</si>
  <si>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</si>
  <si>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</si>
  <si>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</si>
  <si>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</si>
  <si>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</si>
  <si>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</si>
  <si>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</si>
  <si>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</si>
  <si>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</si>
  <si>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</si>
  <si>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</si>
  <si>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</si>
  <si>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</si>
  <si>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</si>
  <si>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</si>
  <si>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</si>
  <si>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</si>
  <si>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</si>
  <si>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</si>
  <si>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</si>
  <si>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</si>
  <si>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</si>
  <si>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</si>
  <si>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</si>
  <si>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施設名（愛称）</t>
  </si>
  <si>
    <t>所在地等</t>
  </si>
  <si>
    <t>敷地面積（敷地所有者）</t>
  </si>
  <si>
    <t>建物規模（施設構造）</t>
  </si>
  <si>
    <t>延床面積（建物所有者）</t>
  </si>
  <si>
    <t>主な施設内容</t>
  </si>
  <si>
    <t>施設建設時の財源内訳</t>
  </si>
  <si>
    <t>合　　　計</t>
  </si>
  <si>
    <t>左の財源内訳</t>
  </si>
  <si>
    <t>地方債</t>
  </si>
  <si>
    <t>国　　庫</t>
  </si>
  <si>
    <t>一般財源</t>
  </si>
  <si>
    <t>管理運営形態</t>
  </si>
  <si>
    <t>施設で実施している主な事業</t>
  </si>
  <si>
    <t>開館日・開館時間</t>
  </si>
  <si>
    <t>年度</t>
  </si>
  <si>
    <t>施設運営に関する指標
（稼働率、利用率等）</t>
  </si>
  <si>
    <t>稼働率</t>
  </si>
  <si>
    <t>料金区分</t>
  </si>
  <si>
    <t>料金水準の考え方</t>
  </si>
  <si>
    <t>主な料金</t>
  </si>
  <si>
    <t>利用料金制</t>
  </si>
  <si>
    <t>総数</t>
  </si>
  <si>
    <t>常勤</t>
  </si>
  <si>
    <t>非常勤</t>
  </si>
  <si>
    <t>調査実施</t>
  </si>
  <si>
    <t>あり</t>
  </si>
  <si>
    <t>実施時期</t>
  </si>
  <si>
    <t>対象者数</t>
  </si>
  <si>
    <t>調査手法</t>
  </si>
  <si>
    <t>調査結果</t>
  </si>
  <si>
    <t>その他法人</t>
  </si>
  <si>
    <t>令和元年度</t>
  </si>
  <si>
    <t>資
産
の
部</t>
  </si>
  <si>
    <t>負
債
及
び
純
資
産
の
部</t>
  </si>
  <si>
    <t>■大阪府の予算</t>
  </si>
  <si>
    <t>施設職員数（4月1日時点）</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</si>
  <si>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</si>
  <si>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</si>
  <si>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</si>
  <si>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</si>
  <si>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</si>
  <si>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</si>
  <si>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</si>
  <si>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</si>
  <si>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</si>
  <si>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</si>
  <si>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</si>
  <si>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</si>
  <si>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</si>
  <si>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</si>
  <si>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</si>
  <si>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</si>
  <si>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</si>
  <si>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</si>
  <si>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</si>
  <si>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</si>
  <si>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</si>
  <si>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</si>
  <si>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r>
      <t>収支　</t>
    </r>
    <r>
      <rPr>
        <b/>
        <sz val="11"/>
        <color indexed="8"/>
        <rFont val="HG丸ｺﾞｼｯｸM-PRO"/>
        <family val="3"/>
      </rPr>
      <t>Ｃ（Ａ－Ｂ）</t>
    </r>
    <r>
      <rPr>
        <b/>
        <sz val="11"/>
        <color indexed="8"/>
        <rFont val="游ゴシック"/>
        <family val="3"/>
      </rPr>
      <t>　</t>
    </r>
  </si>
  <si>
    <r>
      <t>調整後収支 　</t>
    </r>
    <r>
      <rPr>
        <b/>
        <sz val="11"/>
        <color indexed="8"/>
        <rFont val="HG丸ｺﾞｼｯｸM-PRO"/>
        <family val="3"/>
      </rPr>
      <t>Ｅ（Ｃ+Ｄ）</t>
    </r>
  </si>
  <si>
    <r>
      <t>小計　</t>
    </r>
    <r>
      <rPr>
        <b/>
        <sz val="11"/>
        <color indexed="8"/>
        <rFont val="HG丸ｺﾞｼｯｸM-PRO"/>
        <family val="3"/>
      </rPr>
      <t>（Ａ＋Ｂ＋Ｃ）</t>
    </r>
  </si>
  <si>
    <r>
      <t>合　　計　</t>
    </r>
    <r>
      <rPr>
        <b/>
        <sz val="11"/>
        <color indexed="8"/>
        <rFont val="HG丸ｺﾞｼｯｸM-PRO"/>
        <family val="3"/>
      </rPr>
      <t>Ａ</t>
    </r>
  </si>
  <si>
    <r>
      <t>合　　計　</t>
    </r>
    <r>
      <rPr>
        <b/>
        <sz val="11"/>
        <color indexed="8"/>
        <rFont val="HG丸ｺﾞｼｯｸM-PRO"/>
        <family val="3"/>
      </rPr>
      <t>Ｂ</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</si>
  <si>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</si>
  <si>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</si>
  <si>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</si>
  <si>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</si>
  <si>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t>※単位未満は四捨五入としたため、内訳の計と合計が一致しない場合がある。(以下すべての表も同様）</t>
  </si>
  <si>
    <t>　       平成27年度調査：</t>
  </si>
  <si>
    <t>　       令和2年度調査  ：</t>
  </si>
  <si>
    <t>万国博覧会記念公園</t>
  </si>
  <si>
    <t>府民文化部府民文化総務課企画グループ</t>
  </si>
  <si>
    <t>根拠条例名・規則名</t>
  </si>
  <si>
    <t xml:space="preserve">大阪府日本万国博覧会記念公園条例 </t>
  </si>
  <si>
    <t>条例等に規定された設置目的</t>
  </si>
  <si>
    <t>億円</t>
  </si>
  <si>
    <t>不明</t>
  </si>
  <si>
    <t>利用者数（過去5年間）</t>
  </si>
  <si>
    <t>令和元年度</t>
  </si>
  <si>
    <t>利用者数①</t>
  </si>
  <si>
    <t>人</t>
  </si>
  <si>
    <t>人</t>
  </si>
  <si>
    <t>％</t>
  </si>
  <si>
    <t>―</t>
  </si>
  <si>
    <t>利用目的による区分：あり</t>
  </si>
  <si>
    <t>利用区分の内容、区分別利用額についてはこちら</t>
  </si>
  <si>
    <t>大阪府日本万国博覧会記念公園条例に基づく。独立行政法人日本万国博覧会記念機構時の料金を承継。</t>
  </si>
  <si>
    <t>導入済：平成30年10月1日より（利用料金の詳細はこちら）</t>
  </si>
  <si>
    <t>日本庭園　（全面積　260,000㎡、芝生面積　47,600㎡）　　　　　　　　　　　　　　　　　　　　　　　　　　　　　　　　　　　　　　　　　　　　　　　　　　　　　　　　　　　　　　　　　　　　　　　自然文化園　（全面積　985,000㎡、芝生面積　265,000㎡）　　　　　　　　　　　　　　　　　　　　　　　　　　　　　　　　　　　　　　　　　　　　　　　　　　　　　　　　　　　　　　　　　　　　　　　　　　　　　　　　　　　　　　　　　　　　　　　　　　　　　　　　　　　　　　　　　　　　　　　　　　　　　　　　　　　　　　　　　　　　　　　　　　　　　　　　　　　　　　　　　　　　　　　　　　　　　　　　　　　　　　　　　　　　　　　　　　　　　　　　　　　　　　　　　　　　　　　　　　　　　　　EXPO'70パビリオン　（展示面積　約2,000㎡　（1階無料ゾーン 約1,000㎡、2階有料ゾーン 約1,000㎡））
自然観察学習館　（建築面積　682㎡）　　　　　　　　　　　　　　　　　　　　　　　　　　　　　　　　　　　　　　　　　　　　　　　　　　　　　　　　　　　　　　　　　　　　　　　　　　　　　　　　　　　　　　　　　　　　　　　　　　　　　　　　　　　　　　　　　　　　　　　　　　　　　　　　　　　　　　　　　　　　　　　　　　　　　　　　　　　　　　　　　　　　　　　　　　　　　　　　　　　　　　　　　　　　　　　　　　　　　　　　　　　　　　　　　　　　　　　　　　　　　　　　　　　　　　　　　　　　　　　　　　　　　　　　　　　　　　　　　　　　　　　　　
万博記念競技場　（敷地面積　55,000㎡）　　　　　　　　　　　　　　　　　　　　　　　　　　　　　　　　　　　　　　　　　　　　　　　　　　　　　　　　　　　　　　　　　　　　　　　　　　　　　　　野球場　（敷地面積　28,000㎡）　　　　　　　　　　　　　　　　　　　　　　　　　　　　　　　　　　　　　　　　　　　　　　　　　　　　　　　　　　　　　　　　　　　　　　　　　　　　　　　　　　　　　駐車場　　東（998台）、南第1（1,218台）、中央（971台）、西第1（691台）、日本庭園前（612台）など
太陽の塔（延面積　1,304㎡、（増築塔）554㎡）
パークゴルフ場（敷地面積　12,529㎡）</t>
  </si>
  <si>
    <t>担当部・課・
グループ</t>
  </si>
  <si>
    <t>令和元年度</t>
  </si>
  <si>
    <t>特許権等</t>
  </si>
  <si>
    <t>（千円）</t>
  </si>
  <si>
    <t>その他法人</t>
  </si>
  <si>
    <t>税連動費用</t>
  </si>
  <si>
    <t>災害復旧費</t>
  </si>
  <si>
    <t>特になし</t>
  </si>
  <si>
    <t>来園者の動向やニーズ、満足度を把握し、来園者サービスの向上、新規来園者の集客、効果的・効率的なＰＲ活動など、今後の公園運営に資することを目的として以下のアンケート調査を実施。
■調査対象者：　15歳以上の万博記念公園来園者
■調査⼿法：　調査員による⾯接調査法</t>
  </si>
  <si>
    <t>府の決算（財務諸表等）はこちら</t>
  </si>
  <si>
    <r>
      <t>〒565－0826　　大阪府吹田市千里万博公園１番１号　TEL　06-6877-3334（大阪府日本万国博覧会記念公園事務所　総務・管理課）</t>
    </r>
  </si>
  <si>
    <t>1,290,383㎡（大阪府）　※普通財産部分を含む　　　1,297,220㎡（国）</t>
  </si>
  <si>
    <t>千里庵（S・1F）、汎庵・万里庵（W・1F）、日本庭園休憩所（S・1F/B1F）、自然観察学習館（RC・1F）、中央休憩所（RC・2F）、EXPO'70パビリオン（RC・5F/B1F）、一括受変電所（RC・1F）、フェスティバルスタンド（RC・1F/B1F）、太陽の塔（RC/SRC/S）、大阪日本民芸館（RC・2F）、スポーツハウス（S・2F）、インドアテニスコート（S・1F）、弓道場（RC・1F）、万博記念競技場（RC・4F）、運動施設中央管理事務所（S・1F）、総合案内所（RC・1F）、パークゴルフ場クラブハウス（Ｓ・1F）</t>
  </si>
  <si>
    <t>万博記念公園内の緑地管理や施設設置するほか、万博記念公園を管理し、及び運営すること。
万博記念公園のにぎわいの創出。（桜まつり、ひまわりフェスタ、紅葉まつり、イルミナイト万博など）</t>
  </si>
  <si>
    <t>人類の進歩と調和を主題として開催された日本万国博覧会の跡地を、その理念を継承して日本万国博覧会記念公園として一体として管理し、これを緑に包まれた文化公園として運営するとともに、都市の魅力の創出を図ることを目的とする。</t>
  </si>
  <si>
    <t>平成30年度</t>
  </si>
  <si>
    <t>令和2年度</t>
  </si>
  <si>
    <t>令和3年度</t>
  </si>
  <si>
    <r>
      <rPr>
        <b/>
        <sz val="11"/>
        <color indexed="8"/>
        <rFont val="游ゴシック"/>
        <family val="3"/>
      </rPr>
      <t>開設年月日（経過年数）</t>
    </r>
    <r>
      <rPr>
        <b/>
        <sz val="9"/>
        <color indexed="8"/>
        <rFont val="游ゴシック"/>
        <family val="3"/>
      </rPr>
      <t xml:space="preserve">
[改築・大規模改修等の実施年度］</t>
    </r>
  </si>
  <si>
    <t>大阪府日本万国博覧会記念公園条例施行規則</t>
  </si>
  <si>
    <t>平成30年度</t>
  </si>
  <si>
    <t>令和2年度</t>
  </si>
  <si>
    <t>令和3年度</t>
  </si>
  <si>
    <r>
      <t>日本庭園・自然文化園（共通料金）　
　【一般】大人260円　小中学生80円　　　　　　　　　　　　　　　　　　　　　　　　　　　　　　　　　　　　　　　　　　　　　　　　　　　　　　　　　　　　　　　　　　　　　　　　　　　　　　　　　　　　</t>
    </r>
    <r>
      <rPr>
        <sz val="10"/>
        <color indexed="8"/>
        <rFont val="游ゴシック"/>
        <family val="3"/>
      </rPr>
      <t xml:space="preserve">  
   </t>
    </r>
    <r>
      <rPr>
        <sz val="10"/>
        <rFont val="游ゴシック"/>
        <family val="3"/>
      </rPr>
      <t>【団体】（20人から199人まで）大人210円　小中学生</t>
    </r>
    <r>
      <rPr>
        <sz val="10"/>
        <color indexed="8"/>
        <rFont val="游ゴシック"/>
        <family val="3"/>
      </rPr>
      <t>7</t>
    </r>
    <r>
      <rPr>
        <sz val="10"/>
        <rFont val="游ゴシック"/>
        <family val="3"/>
      </rPr>
      <t xml:space="preserve">0円　（200人以上）大人190円　小中学生60円
太陽の塔（別途、自然文化園の入園料が必要）
　【一般】大人720円　小中学生310円
　【団体】  (20人から199人まで）大人580円　小中学生260円（200人以上）大人500円　小中学生220円　　　　　　　　　　　　　　　　　　　　　　　　　　　　　　　　　　　　　　　　　　　　　　　　　　　　　　　　　　　　　　　　　　　　　　　　　　　　　　　　　　　　　　　　　　　　　　　　　　　　　　　　　　　　　　　　　　　　　　　　　　　　　　　　　　　　　　　　　　　　　　　　　　　　　　　　　　　　　　　　　　　　　　　　　　　　　　　　　　　　　　　　　　　　　　　　　　　　　　　　　　　　　　　　　　　　　　　　　　　　　　　　　　　　　　　　　　　　　　　　　　　　　　　　　　　　　　　　　　　　　　　　　　　　　　　　　　　　　　　EXPO'70パビリオン（別途、自然文化園の入園料が必要）
　【一般】高校生以上　210円　中学生以下　無料
</t>
    </r>
    <r>
      <rPr>
        <sz val="10"/>
        <color indexed="8"/>
        <rFont val="游ゴシック"/>
        <family val="3"/>
      </rPr>
      <t xml:space="preserve">   </t>
    </r>
    <r>
      <rPr>
        <sz val="10"/>
        <rFont val="游ゴシック"/>
        <family val="3"/>
      </rPr>
      <t xml:space="preserve">【団体】（20人から199人まで）高校生以上170円　中学生以下　無料　
</t>
    </r>
    <r>
      <rPr>
        <sz val="10"/>
        <color indexed="8"/>
        <rFont val="游ゴシック"/>
        <family val="3"/>
      </rPr>
      <t xml:space="preserve">             　   </t>
    </r>
    <r>
      <rPr>
        <sz val="10"/>
        <rFont val="游ゴシック"/>
        <family val="3"/>
      </rPr>
      <t xml:space="preserve">(200人以上）　高校生以上150円　中学生以下　無料　　
自然観察学習館　
     無料（別途、自然文化園の入園料が必要、イベントによっては別途参加費,材料費等の実費が必要）　　　　　　　　　　　　　　　　　　　　　　　　　　　　　　　　　　　　　　　　　　　　　　　　　　　　　　　　　　　　　　　　　　　　　　　　　　　　　　　　　　　　　　　　　　　　　　　　　　　　　　　　　　　　　　　　　　　　　　　　　　　　　　　　　　　　　　　　　　　　　　　　　　　　　　　　　　　　　　　　　　　　　　　　　　　　　　　　　　　　　　　　　　　　　　　　　　　　　　　　　　　　　　　　　　　　　　　　　　　　　　　　　　　　　　　　　　　　　　　　　　　　　　　　　　　　　　　　　　　　　　　　　　　　　　　　
万博記念競技場　陸上競技アマチュア使用　全日利用（9時～17時）　
</t>
    </r>
    <r>
      <rPr>
        <sz val="10"/>
        <color indexed="8"/>
        <rFont val="游ゴシック"/>
        <family val="3"/>
      </rPr>
      <t>　【</t>
    </r>
    <r>
      <rPr>
        <sz val="10"/>
        <rFont val="游ゴシック"/>
        <family val="3"/>
      </rPr>
      <t>平日】113,200円　【土・日・祝日】　141,500円　　　　　　　　　　　　　　　　　　　　　　　　　　　　　　　　　　　　　　　　　　　　　　　　　　　　　　　　　　　　　　　　　　　　　　　　　　　　　　　　　　　　　　　　　野球場　アマチュア使用　2時間利用
　【平日】15,800円　  【土・日・祝日】　21,000円　　　　　　　　　　　　　　　　　　　　　　　　　　　　　　　　　　　　　　　　　　　　　　　　　　　　
駐車場　</t>
    </r>
    <r>
      <rPr>
        <sz val="10"/>
        <color indexed="8"/>
        <rFont val="游ゴシック"/>
        <family val="3"/>
      </rPr>
      <t xml:space="preserve"> 
   </t>
    </r>
    <r>
      <rPr>
        <sz val="10"/>
        <rFont val="游ゴシック"/>
        <family val="3"/>
      </rPr>
      <t>【平日】※（3時間超～4時間まで）乗用車830円　大型バス1,780円　
　 　　　　　　　　　　　　　　　  マイクロバス1,270円　自動二輪車210円（1日1回）　　　　　　　　　　　　　　　　　　　　　　　　　　　　　　　　　　　　　　　　　　　　　　　　　　　　　　　　　　　　　　　　　　　　　　　　　　　</t>
    </r>
    <r>
      <rPr>
        <sz val="10"/>
        <color indexed="8"/>
        <rFont val="游ゴシック"/>
        <family val="3"/>
      </rPr>
      <t xml:space="preserve">  
   </t>
    </r>
    <r>
      <rPr>
        <sz val="10"/>
        <rFont val="游ゴシック"/>
        <family val="3"/>
      </rPr>
      <t>【土・日・祝日】※（3時間超～4時間まで）乗用車1,240円　大型バス2,780円　
                    　　　　　　　　　　　　　　　  マイクロバス1,890円　自動二輪車210円（1日1回）など</t>
    </r>
  </si>
  <si>
    <t>服部緑地　豊中市服部緑地1-1　面積　 126ha　　　　　　　　　　　　　　　　　　　　　　　　　　　　　　　　　　　　　　　　　　　　　　　　　                            　　　　　　　　　箕面公園　箕面市箕面公園1-18　面積　 83ha
花博記念公園鶴見緑地　大阪市鶴見区緑地公園2-163</t>
  </si>
  <si>
    <t>開園日：1月2日から12月27日まで、休園日は水曜日（その日が休日に当たるときはその日後において、その日に最も近い休日並びに日曜日及び土曜日でない日。ただし、4月1日から5月2日まで、10月1日から11月30日までの期間の日を除く。）　※臨時開園の場合あり
開園時間：9時30分から17時まで（入園は16時30分まで）</t>
  </si>
  <si>
    <t>―</t>
  </si>
  <si>
    <t>令和4年度</t>
  </si>
  <si>
    <t>（春）2022年5月21日～22日
（秋）2022年11月19日～20日</t>
  </si>
  <si>
    <t>（春）654名
（秋）651名</t>
  </si>
  <si>
    <t>令和4年度</t>
  </si>
  <si>
    <t>令和5年度</t>
  </si>
  <si>
    <t>令和4年度</t>
  </si>
  <si>
    <t>令和5年度</t>
  </si>
  <si>
    <r>
      <t>来園者に、公園の満足度について「公園の管理状況」等の内容で調査を実施し、概ね高い評価を受けた。
&lt;アンケート結果抜粋&gt;
○来園目的は、春・秋ともに、「イベント参加」・「子どもを遊ばせるため」・「花や樹木の鑑賞」が上位3つを占める。
○情報源は、春・秋ともに「ホームページ」がトップで、他媒体を大きく上回る。
○あれば良いと思うサービスは、春・秋ともに「洋式トイレの増設」が最も多く、「キャッシュレス決済」が2位。
○公園の管理状況について、「公園の全体的な満足度」の評価の平均値</t>
    </r>
    <r>
      <rPr>
        <sz val="9"/>
        <rFont val="游ゴシック"/>
        <family val="3"/>
      </rPr>
      <t>(※)</t>
    </r>
    <r>
      <rPr>
        <sz val="11"/>
        <rFont val="游ゴシック"/>
        <family val="3"/>
      </rPr>
      <t>は、春：3.69、秋：3.79と高い水準を維持</t>
    </r>
    <r>
      <rPr>
        <sz val="9"/>
        <rFont val="游ゴシック"/>
        <family val="3"/>
      </rPr>
      <t xml:space="preserve">。
</t>
    </r>
    <r>
      <rPr>
        <sz val="11"/>
        <rFont val="游ゴシック"/>
        <family val="3"/>
      </rPr>
      <t>○公園の管理状況の個別評価（「木々の手入れ」・「花壇の手入れ」・「掃除」・「高齢者や障がい者、乳幼児等への配慮」・「イベントの種類や数」・「ホームページやイベント案内」・「公園スタッフの対応」）の平均値</t>
    </r>
    <r>
      <rPr>
        <sz val="9"/>
        <rFont val="游ゴシック"/>
        <family val="3"/>
      </rPr>
      <t>(※)</t>
    </r>
    <r>
      <rPr>
        <sz val="11"/>
        <rFont val="游ゴシック"/>
        <family val="3"/>
      </rPr>
      <t xml:space="preserve">は、春・秋ともに、全ての項目で「やや満足」の「3」を超えている。
その中でも特に、「木々の手入れ」・「花壇の手入れ」・「掃除」については高い評価となっている。
反対に、「高齢者や障がい者、乳幼児等への配慮」については、他項目と比べると低い評価となっている。
</t>
    </r>
    <r>
      <rPr>
        <sz val="9"/>
        <rFont val="游ゴシック"/>
        <family val="3"/>
      </rPr>
      <t>(※)満足（+4）/やや満足（+3）/やや不満（+2）/不満（+1）と点数を与え、各項目の平均値を算出</t>
    </r>
  </si>
  <si>
    <t>行政コスト計算書</t>
  </si>
  <si>
    <t>■施設の管理運営を受託等している法人の決算</t>
  </si>
  <si>
    <r>
      <t>※稼働率＝当該年度における自然文化園の入園者数÷当該年度における自然文化園の目標入園者数
※令和２年度・令和３年度</t>
    </r>
    <r>
      <rPr>
        <sz val="10"/>
        <rFont val="游ゴシック"/>
        <family val="3"/>
      </rPr>
      <t>・令和４年度はコロナの影響により利用者数の目標設定が困難なため、稼働率の記載はなし</t>
    </r>
  </si>
  <si>
    <t>２．料金体系（令和5年4月1日時点）</t>
  </si>
  <si>
    <r>
      <t>【R</t>
    </r>
    <r>
      <rPr>
        <sz val="11"/>
        <rFont val="游ゴシック"/>
        <family val="3"/>
      </rPr>
      <t>5】 指定管理者：万博記念公園マネジメント・パートナーズ（H30.10.1～R10.9.30）
（【R4】同上）</t>
    </r>
  </si>
  <si>
    <r>
      <rPr>
        <sz val="11"/>
        <rFont val="游ゴシック"/>
        <family val="3"/>
      </rPr>
      <t>61,259㎡（大阪府）　※普通財産部分を含む</t>
    </r>
  </si>
  <si>
    <t>１．施設の概要（令和5年4月1日時点）</t>
  </si>
  <si>
    <r>
      <t>平成26年4月1日　（R</t>
    </r>
    <r>
      <rPr>
        <sz val="11"/>
        <rFont val="游ゴシック"/>
        <family val="3"/>
      </rPr>
      <t>5.4.1現在経過年数　9年）</t>
    </r>
  </si>
  <si>
    <t>令和2年度~令和4年度</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</si>
</sst>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0.0_ "/>
    <numFmt numFmtId="199" formatCode="[$]ggge&quot;年&quot;m&quot;月&quot;d&quot;日&quot;;@"/>
    <numFmt numFmtId="200" formatCode="[$-411]gge&quot;年&quot;m&quot;月&quot;d&quot;日&quot;;@"/>
    <numFmt numFmtId="201" formatCode="[$]gge&quot;年&quot;m&quot;月&quot;d&quot;日&quot;;@"/>
  </numFmts>
  <fonts count="86">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1"/>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trike/>
      <sz val="11"/>
      <color indexed="10"/>
      <name val="ＭＳ Ｐゴシック"/>
      <family val="3"/>
    </font>
    <font>
      <b/>
      <sz val="9"/>
      <color indexed="8"/>
      <name val="游ゴシック"/>
      <family val="3"/>
    </font>
    <font>
      <sz val="10"/>
      <color indexed="8"/>
      <name val="游ゴシック"/>
      <family val="3"/>
    </font>
    <font>
      <sz val="10"/>
      <name val="游ゴシック"/>
      <family val="3"/>
    </font>
    <font>
      <sz val="11"/>
      <name val="游ゴシック"/>
      <family val="3"/>
    </font>
    <font>
      <sz val="9"/>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sz val="9"/>
      <color indexed="8"/>
      <name val="ＭＳ Ｐゴシック"/>
      <family val="3"/>
    </font>
    <font>
      <sz val="11"/>
      <color indexed="8"/>
      <name val="ＭＳ Ｐゴシック"/>
      <family val="3"/>
    </font>
    <font>
      <b/>
      <sz val="11"/>
      <name val="游ゴシック"/>
      <family val="3"/>
    </font>
    <font>
      <sz val="8"/>
      <color indexed="8"/>
      <name val="游ゴシック"/>
      <family val="3"/>
    </font>
    <font>
      <b/>
      <sz val="24"/>
      <color indexed="8"/>
      <name val="ＭＳ Ｐゴシック"/>
      <family val="3"/>
    </font>
    <font>
      <sz val="12"/>
      <color indexed="8"/>
      <name val="ＭＳ Ｐゴシック"/>
      <family val="3"/>
    </font>
    <font>
      <u val="single"/>
      <sz val="12"/>
      <color indexed="12"/>
      <name val="游ゴシック"/>
      <family val="3"/>
    </font>
    <font>
      <b/>
      <sz val="10"/>
      <color indexed="8"/>
      <name val="游ゴシック"/>
      <family val="3"/>
    </font>
    <font>
      <u val="single"/>
      <sz val="11"/>
      <color indexed="12"/>
      <name val="游ゴシック"/>
      <family val="3"/>
    </font>
    <font>
      <b/>
      <i/>
      <sz val="10"/>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color theme="1"/>
      <name val="ＭＳ Ｐゴシック"/>
      <family val="3"/>
    </font>
    <font>
      <b/>
      <sz val="11"/>
      <name val="Calibri"/>
      <family val="3"/>
    </font>
    <font>
      <sz val="11"/>
      <name val="Calibri"/>
      <family val="3"/>
    </font>
    <font>
      <sz val="8"/>
      <color theme="1"/>
      <name val="Calibri"/>
      <family val="3"/>
    </font>
    <font>
      <sz val="11"/>
      <color rgb="FF00B050"/>
      <name val="Calibri"/>
      <family val="3"/>
    </font>
    <font>
      <u val="single"/>
      <sz val="11"/>
      <color indexed="12"/>
      <name val="Calibri"/>
      <family val="3"/>
    </font>
    <font>
      <sz val="10"/>
      <name val="Calibri"/>
      <family val="3"/>
    </font>
    <font>
      <sz val="10"/>
      <color theme="1"/>
      <name val="Calibri"/>
      <family val="3"/>
    </font>
    <font>
      <b/>
      <sz val="10"/>
      <color theme="1"/>
      <name val="Calibri"/>
      <family val="3"/>
    </font>
    <font>
      <b/>
      <sz val="24"/>
      <color theme="1"/>
      <name val="ＭＳ Ｐゴシック"/>
      <family val="3"/>
    </font>
    <font>
      <sz val="12"/>
      <color theme="1"/>
      <name val="ＭＳ Ｐゴシック"/>
      <family val="3"/>
    </font>
    <font>
      <u val="single"/>
      <sz val="12"/>
      <color indexed="12"/>
      <name val="Calibri"/>
      <family val="3"/>
    </font>
    <font>
      <b/>
      <i/>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border>
    <border>
      <left style="thin"/>
      <right/>
      <top/>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right/>
      <top/>
      <bottom style="thin"/>
    </border>
    <border>
      <left/>
      <right style="thin"/>
      <top/>
      <bottom/>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right style="thin"/>
      <top style="thin"/>
      <bottom/>
    </border>
    <border>
      <left/>
      <right style="thin"/>
      <top/>
      <bottom style="thin"/>
    </border>
    <border>
      <left style="medium"/>
      <right style="thin"/>
      <top style="medium"/>
      <bottom style="medium"/>
    </border>
    <border>
      <left style="medium"/>
      <right style="thin"/>
      <top style="medium"/>
      <bottom>
        <color indexed="63"/>
      </bottom>
    </border>
    <border>
      <left style="medium"/>
      <right/>
      <top style="medium"/>
      <bottom style="medium"/>
    </border>
    <border>
      <left/>
      <right/>
      <top style="medium"/>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5"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405">
    <xf numFmtId="0" fontId="0" fillId="0" borderId="0" xfId="0" applyFont="1" applyAlignment="1">
      <alignment/>
    </xf>
    <xf numFmtId="0" fontId="4" fillId="0" borderId="0" xfId="0" applyFont="1" applyBorder="1" applyAlignment="1">
      <alignment vertical="center"/>
    </xf>
    <xf numFmtId="0" fontId="0" fillId="0" borderId="0" xfId="0" applyFont="1" applyFill="1" applyBorder="1" applyAlignment="1">
      <alignment vertical="center" shrinkToFit="1"/>
    </xf>
    <xf numFmtId="0" fontId="4" fillId="0" borderId="0" xfId="0" applyFont="1" applyFill="1" applyBorder="1" applyAlignment="1">
      <alignment vertical="center"/>
    </xf>
    <xf numFmtId="0" fontId="0" fillId="0" borderId="0" xfId="0" applyFont="1" applyAlignment="1">
      <alignment vertical="center"/>
    </xf>
    <xf numFmtId="0" fontId="7"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66"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4" fontId="0" fillId="0" borderId="0" xfId="49" applyNumberFormat="1" applyFont="1" applyAlignment="1">
      <alignment/>
    </xf>
    <xf numFmtId="196" fontId="0" fillId="0" borderId="0" xfId="49" applyNumberFormat="1" applyFont="1" applyAlignment="1">
      <alignment/>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60" fillId="33" borderId="13" xfId="49" applyNumberFormat="1" applyFont="1" applyFill="1" applyBorder="1" applyAlignment="1">
      <alignment horizontal="center" vertical="center"/>
    </xf>
    <xf numFmtId="196" fontId="60" fillId="33" borderId="13" xfId="49" applyNumberFormat="1" applyFont="1" applyFill="1" applyBorder="1" applyAlignment="1">
      <alignment horizontal="center" vertical="center"/>
    </xf>
    <xf numFmtId="0" fontId="60" fillId="33" borderId="10" xfId="0" applyFont="1" applyFill="1" applyBorder="1" applyAlignment="1">
      <alignment horizontal="center" vertical="center" shrinkToFit="1"/>
    </xf>
    <xf numFmtId="0" fontId="60" fillId="33" borderId="14" xfId="0" applyFont="1" applyFill="1" applyBorder="1" applyAlignment="1">
      <alignment shrinkToFit="1"/>
    </xf>
    <xf numFmtId="0" fontId="60" fillId="33" borderId="15" xfId="0" applyFont="1" applyFill="1" applyBorder="1" applyAlignment="1">
      <alignment shrinkToFit="1"/>
    </xf>
    <xf numFmtId="0" fontId="60" fillId="33" borderId="0" xfId="0" applyFont="1" applyFill="1" applyAlignment="1">
      <alignment shrinkToFit="1"/>
    </xf>
    <xf numFmtId="0" fontId="60" fillId="33" borderId="13" xfId="0" applyFont="1" applyFill="1" applyBorder="1" applyAlignment="1">
      <alignment horizontal="center" vertical="center" shrinkToFit="1"/>
    </xf>
    <xf numFmtId="0" fontId="60" fillId="33" borderId="0" xfId="0" applyFont="1" applyFill="1" applyAlignment="1">
      <alignment/>
    </xf>
    <xf numFmtId="0" fontId="60" fillId="33" borderId="14" xfId="0" applyFont="1" applyFill="1" applyBorder="1" applyAlignment="1">
      <alignment/>
    </xf>
    <xf numFmtId="0" fontId="60" fillId="33" borderId="11" xfId="0" applyFont="1" applyFill="1" applyBorder="1" applyAlignment="1">
      <alignment/>
    </xf>
    <xf numFmtId="0" fontId="60" fillId="33" borderId="10" xfId="0" applyFont="1" applyFill="1" applyBorder="1" applyAlignment="1">
      <alignment/>
    </xf>
    <xf numFmtId="0" fontId="60" fillId="33" borderId="12" xfId="0" applyFont="1" applyFill="1" applyBorder="1" applyAlignment="1">
      <alignment/>
    </xf>
    <xf numFmtId="194" fontId="60" fillId="33" borderId="13" xfId="49" applyNumberFormat="1" applyFont="1" applyFill="1" applyBorder="1" applyAlignment="1">
      <alignment horizontal="center"/>
    </xf>
    <xf numFmtId="196" fontId="60" fillId="33" borderId="13" xfId="49" applyNumberFormat="1" applyFont="1" applyFill="1" applyBorder="1" applyAlignment="1">
      <alignment horizontal="center"/>
    </xf>
    <xf numFmtId="176" fontId="60" fillId="34" borderId="16" xfId="51" applyNumberFormat="1" applyFont="1" applyFill="1" applyBorder="1" applyAlignment="1">
      <alignment vertical="center"/>
    </xf>
    <xf numFmtId="176" fontId="60" fillId="34" borderId="13" xfId="51" applyNumberFormat="1" applyFont="1" applyFill="1" applyBorder="1" applyAlignment="1">
      <alignment vertical="center"/>
    </xf>
    <xf numFmtId="176" fontId="60" fillId="34" borderId="17" xfId="51" applyNumberFormat="1" applyFont="1" applyFill="1" applyBorder="1" applyAlignment="1">
      <alignment vertical="center" textRotation="255" wrapText="1"/>
    </xf>
    <xf numFmtId="194" fontId="0" fillId="0" borderId="13"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6" fontId="0" fillId="0" borderId="13" xfId="49" applyNumberFormat="1" applyFont="1" applyBorder="1" applyAlignment="1">
      <alignment vertical="center"/>
    </xf>
    <xf numFmtId="196" fontId="0" fillId="0" borderId="18" xfId="49" applyNumberFormat="1" applyFont="1" applyBorder="1" applyAlignment="1">
      <alignment vertical="center"/>
    </xf>
    <xf numFmtId="194" fontId="0" fillId="0" borderId="16" xfId="49" applyNumberFormat="1" applyFont="1" applyBorder="1" applyAlignment="1">
      <alignment vertical="center"/>
    </xf>
    <xf numFmtId="0" fontId="67" fillId="0" borderId="0" xfId="0" applyFont="1" applyAlignment="1">
      <alignment/>
    </xf>
    <xf numFmtId="0" fontId="60" fillId="34" borderId="10" xfId="0" applyFont="1" applyFill="1" applyBorder="1" applyAlignment="1">
      <alignment vertical="center"/>
    </xf>
    <xf numFmtId="0" fontId="60" fillId="34" borderId="11" xfId="0" applyFont="1" applyFill="1" applyBorder="1" applyAlignment="1">
      <alignment vertical="center"/>
    </xf>
    <xf numFmtId="0" fontId="60" fillId="33" borderId="19" xfId="0" applyFont="1" applyFill="1" applyBorder="1" applyAlignment="1">
      <alignment vertical="center" shrinkToFit="1"/>
    </xf>
    <xf numFmtId="0" fontId="60" fillId="33" borderId="17" xfId="0" applyFont="1" applyFill="1" applyBorder="1" applyAlignment="1">
      <alignment vertical="center" shrinkToFit="1"/>
    </xf>
    <xf numFmtId="0" fontId="60" fillId="33" borderId="20" xfId="0" applyFont="1" applyFill="1" applyBorder="1" applyAlignment="1">
      <alignment vertical="center" shrinkToFit="1"/>
    </xf>
    <xf numFmtId="0" fontId="60" fillId="33" borderId="10" xfId="0" applyFont="1" applyFill="1" applyBorder="1" applyAlignment="1">
      <alignment vertical="center" shrinkToFit="1"/>
    </xf>
    <xf numFmtId="0" fontId="60" fillId="33" borderId="11" xfId="0" applyFont="1" applyFill="1" applyBorder="1" applyAlignment="1">
      <alignment vertical="center" shrinkToFit="1"/>
    </xf>
    <xf numFmtId="0" fontId="60" fillId="33" borderId="16" xfId="0" applyFont="1" applyFill="1" applyBorder="1" applyAlignment="1">
      <alignment vertical="center" shrinkToFit="1"/>
    </xf>
    <xf numFmtId="181" fontId="68" fillId="35" borderId="10" xfId="0" applyNumberFormat="1" applyFont="1" applyFill="1" applyBorder="1" applyAlignment="1">
      <alignment vertical="center"/>
    </xf>
    <xf numFmtId="181" fontId="68" fillId="35" borderId="13" xfId="0" applyNumberFormat="1" applyFont="1" applyFill="1" applyBorder="1" applyAlignment="1">
      <alignment vertical="center"/>
    </xf>
    <xf numFmtId="194" fontId="60" fillId="8" borderId="13" xfId="49" applyNumberFormat="1" applyFont="1" applyFill="1" applyBorder="1" applyAlignment="1">
      <alignment vertical="center"/>
    </xf>
    <xf numFmtId="194" fontId="60" fillId="8" borderId="16" xfId="49" applyNumberFormat="1" applyFont="1" applyFill="1" applyBorder="1" applyAlignment="1">
      <alignment vertical="center"/>
    </xf>
    <xf numFmtId="196" fontId="60" fillId="8" borderId="13" xfId="49" applyNumberFormat="1" applyFont="1" applyFill="1" applyBorder="1" applyAlignment="1">
      <alignment vertical="center"/>
    </xf>
    <xf numFmtId="196" fontId="60" fillId="8" borderId="16" xfId="49" applyNumberFormat="1" applyFont="1" applyFill="1" applyBorder="1" applyAlignment="1">
      <alignment vertical="center"/>
    </xf>
    <xf numFmtId="194" fontId="60" fillId="8" borderId="18" xfId="49" applyNumberFormat="1" applyFont="1" applyFill="1" applyBorder="1" applyAlignment="1">
      <alignment vertical="center"/>
    </xf>
    <xf numFmtId="176" fontId="60" fillId="34" borderId="13" xfId="0" applyNumberFormat="1" applyFont="1" applyFill="1" applyBorder="1" applyAlignment="1">
      <alignment horizontal="left" vertical="center" shrinkToFit="1"/>
    </xf>
    <xf numFmtId="176" fontId="60" fillId="34" borderId="18" xfId="0" applyNumberFormat="1" applyFont="1" applyFill="1" applyBorder="1" applyAlignment="1">
      <alignment horizontal="left" vertical="center" shrinkToFit="1"/>
    </xf>
    <xf numFmtId="194" fontId="0" fillId="0" borderId="0" xfId="49" applyNumberFormat="1" applyFont="1" applyAlignment="1">
      <alignment horizontal="right" vertical="center"/>
    </xf>
    <xf numFmtId="9" fontId="60" fillId="0" borderId="0" xfId="42" applyFont="1" applyAlignment="1">
      <alignment/>
    </xf>
    <xf numFmtId="9" fontId="0" fillId="0" borderId="0" xfId="42" applyFont="1" applyAlignment="1">
      <alignment/>
    </xf>
    <xf numFmtId="9" fontId="0" fillId="0" borderId="0" xfId="42" applyFont="1" applyAlignment="1">
      <alignment/>
    </xf>
    <xf numFmtId="196" fontId="69" fillId="0" borderId="0" xfId="49" applyNumberFormat="1" applyFont="1" applyFill="1" applyBorder="1" applyAlignment="1">
      <alignment/>
    </xf>
    <xf numFmtId="176" fontId="60" fillId="34" borderId="16" xfId="0" applyNumberFormat="1" applyFont="1" applyFill="1" applyBorder="1" applyAlignment="1">
      <alignment horizontal="left" vertical="center" shrinkToFit="1"/>
    </xf>
    <xf numFmtId="0" fontId="70" fillId="0" borderId="0" xfId="0" applyFont="1" applyAlignment="1">
      <alignment vertical="center"/>
    </xf>
    <xf numFmtId="194" fontId="70" fillId="0" borderId="0" xfId="49" applyNumberFormat="1" applyFont="1" applyAlignment="1">
      <alignment horizontal="left" vertical="center"/>
    </xf>
    <xf numFmtId="194" fontId="70" fillId="0" borderId="0" xfId="49" applyNumberFormat="1" applyFont="1" applyAlignment="1">
      <alignment horizontal="right" vertical="center"/>
    </xf>
    <xf numFmtId="196" fontId="70" fillId="0" borderId="0" xfId="49" applyNumberFormat="1" applyFont="1" applyAlignment="1">
      <alignment horizontal="left" vertical="center"/>
    </xf>
    <xf numFmtId="196" fontId="70" fillId="0" borderId="0" xfId="49" applyNumberFormat="1" applyFont="1" applyAlignment="1">
      <alignment vertical="center"/>
    </xf>
    <xf numFmtId="0" fontId="70" fillId="0" borderId="0" xfId="0" applyFont="1" applyAlignment="1">
      <alignment horizontal="left" vertical="center"/>
    </xf>
    <xf numFmtId="0" fontId="71" fillId="0" borderId="0" xfId="0" applyFont="1" applyAlignment="1">
      <alignment vertical="center"/>
    </xf>
    <xf numFmtId="0" fontId="66" fillId="0" borderId="0" xfId="0" applyFont="1" applyAlignment="1">
      <alignment/>
    </xf>
    <xf numFmtId="194" fontId="60" fillId="8" borderId="21" xfId="49" applyNumberFormat="1" applyFont="1" applyFill="1" applyBorder="1" applyAlignment="1">
      <alignment vertical="center"/>
    </xf>
    <xf numFmtId="194" fontId="60" fillId="8" borderId="22" xfId="49" applyNumberFormat="1" applyFont="1" applyFill="1" applyBorder="1" applyAlignment="1">
      <alignment vertical="center"/>
    </xf>
    <xf numFmtId="196" fontId="60" fillId="8" borderId="21" xfId="49" applyNumberFormat="1" applyFont="1" applyFill="1" applyBorder="1" applyAlignment="1">
      <alignment vertical="center"/>
    </xf>
    <xf numFmtId="194" fontId="60" fillId="8" borderId="23" xfId="49" applyNumberFormat="1" applyFont="1" applyFill="1" applyBorder="1" applyAlignment="1">
      <alignment vertical="center"/>
    </xf>
    <xf numFmtId="196" fontId="60" fillId="8" borderId="23" xfId="49" applyNumberFormat="1" applyFont="1" applyFill="1" applyBorder="1" applyAlignment="1">
      <alignment vertical="center"/>
    </xf>
    <xf numFmtId="176" fontId="60" fillId="33" borderId="24" xfId="0" applyNumberFormat="1" applyFont="1" applyFill="1" applyBorder="1" applyAlignment="1">
      <alignment vertical="center"/>
    </xf>
    <xf numFmtId="0" fontId="60" fillId="33" borderId="25" xfId="0" applyFont="1" applyFill="1" applyBorder="1" applyAlignment="1">
      <alignment/>
    </xf>
    <xf numFmtId="0" fontId="60" fillId="33" borderId="26" xfId="0" applyFont="1" applyFill="1" applyBorder="1" applyAlignment="1">
      <alignment/>
    </xf>
    <xf numFmtId="196" fontId="60" fillId="8" borderId="22" xfId="49" applyNumberFormat="1" applyFont="1" applyFill="1" applyBorder="1" applyAlignment="1">
      <alignment vertical="center"/>
    </xf>
    <xf numFmtId="194" fontId="0" fillId="0" borderId="20" xfId="49" applyNumberFormat="1" applyFont="1" applyBorder="1" applyAlignment="1">
      <alignment vertical="center"/>
    </xf>
    <xf numFmtId="196" fontId="0" fillId="0" borderId="20" xfId="49" applyNumberFormat="1" applyFont="1" applyBorder="1" applyAlignment="1">
      <alignment vertical="center"/>
    </xf>
    <xf numFmtId="194" fontId="0" fillId="0" borderId="0" xfId="49" applyNumberFormat="1" applyFont="1" applyBorder="1" applyAlignment="1">
      <alignment vertical="center"/>
    </xf>
    <xf numFmtId="196" fontId="0" fillId="0" borderId="27" xfId="49" applyNumberFormat="1" applyFont="1" applyBorder="1" applyAlignment="1">
      <alignment/>
    </xf>
    <xf numFmtId="0" fontId="72" fillId="0" borderId="0" xfId="0" applyFont="1" applyAlignment="1">
      <alignment vertical="center"/>
    </xf>
    <xf numFmtId="0" fontId="73" fillId="0" borderId="0" xfId="62" applyFont="1" applyAlignment="1">
      <alignment vertical="center" wrapText="1"/>
      <protection/>
    </xf>
    <xf numFmtId="196" fontId="60" fillId="0" borderId="0" xfId="49" applyNumberFormat="1" applyFont="1" applyAlignment="1">
      <alignment horizontal="right"/>
    </xf>
    <xf numFmtId="196" fontId="74" fillId="8" borderId="21" xfId="49" applyNumberFormat="1" applyFont="1" applyFill="1" applyBorder="1" applyAlignment="1">
      <alignment vertical="center"/>
    </xf>
    <xf numFmtId="197" fontId="60" fillId="8" borderId="13" xfId="49" applyNumberFormat="1" applyFont="1" applyFill="1" applyBorder="1" applyAlignment="1">
      <alignment vertical="center"/>
    </xf>
    <xf numFmtId="181" fontId="70" fillId="0" borderId="0" xfId="49" applyNumberFormat="1" applyFont="1" applyAlignment="1">
      <alignment horizontal="left" vertical="center"/>
    </xf>
    <xf numFmtId="197" fontId="74" fillId="8" borderId="13" xfId="49" applyNumberFormat="1" applyFont="1" applyFill="1" applyBorder="1" applyAlignment="1">
      <alignment vertical="center"/>
    </xf>
    <xf numFmtId="0" fontId="75" fillId="0" borderId="11" xfId="62" applyFont="1" applyBorder="1" applyAlignment="1">
      <alignment vertical="center"/>
      <protection/>
    </xf>
    <xf numFmtId="0" fontId="75" fillId="0" borderId="12" xfId="62" applyFont="1" applyBorder="1" applyAlignment="1">
      <alignment vertical="center"/>
      <protection/>
    </xf>
    <xf numFmtId="0" fontId="75" fillId="36" borderId="28" xfId="62" applyFont="1" applyFill="1" applyBorder="1" applyAlignment="1">
      <alignment vertical="center"/>
      <protection/>
    </xf>
    <xf numFmtId="180" fontId="75" fillId="0" borderId="12" xfId="62" applyNumberFormat="1" applyFont="1" applyBorder="1" applyAlignment="1">
      <alignment vertical="center"/>
      <protection/>
    </xf>
    <xf numFmtId="0" fontId="75" fillId="0" borderId="12" xfId="62" applyFont="1" applyFill="1" applyBorder="1" applyAlignment="1">
      <alignment vertical="center"/>
      <protection/>
    </xf>
    <xf numFmtId="194" fontId="0" fillId="0" borderId="13" xfId="49" applyNumberFormat="1" applyFont="1" applyFill="1" applyBorder="1" applyAlignment="1">
      <alignment vertical="center"/>
    </xf>
    <xf numFmtId="0" fontId="60" fillId="0" borderId="27" xfId="0" applyFont="1" applyBorder="1" applyAlignment="1">
      <alignment/>
    </xf>
    <xf numFmtId="197" fontId="60" fillId="8" borderId="13" xfId="49" applyNumberFormat="1" applyFont="1" applyFill="1" applyBorder="1" applyAlignment="1">
      <alignment horizontal="right" vertical="center"/>
    </xf>
    <xf numFmtId="181" fontId="0" fillId="0" borderId="13" xfId="0" applyNumberFormat="1" applyFont="1" applyFill="1" applyBorder="1" applyAlignment="1">
      <alignment vertical="center"/>
    </xf>
    <xf numFmtId="194" fontId="75" fillId="0" borderId="13" xfId="49" applyNumberFormat="1" applyFont="1" applyFill="1" applyBorder="1" applyAlignment="1">
      <alignment vertical="center"/>
    </xf>
    <xf numFmtId="194" fontId="74" fillId="8" borderId="29" xfId="49" applyNumberFormat="1" applyFont="1" applyFill="1" applyBorder="1" applyAlignment="1">
      <alignment vertical="center"/>
    </xf>
    <xf numFmtId="194" fontId="75" fillId="0" borderId="16" xfId="49" applyNumberFormat="1" applyFont="1" applyFill="1" applyBorder="1" applyAlignment="1">
      <alignment vertical="center"/>
    </xf>
    <xf numFmtId="194" fontId="74" fillId="8" borderId="13" xfId="49" applyNumberFormat="1" applyFont="1" applyFill="1" applyBorder="1" applyAlignment="1">
      <alignment vertical="center"/>
    </xf>
    <xf numFmtId="194" fontId="74" fillId="8" borderId="30" xfId="49" applyNumberFormat="1" applyFont="1" applyFill="1" applyBorder="1" applyAlignment="1">
      <alignment vertical="center"/>
    </xf>
    <xf numFmtId="196" fontId="74" fillId="33" borderId="13" xfId="49" applyNumberFormat="1" applyFont="1" applyFill="1" applyBorder="1" applyAlignment="1">
      <alignment horizontal="center" vertical="center"/>
    </xf>
    <xf numFmtId="196" fontId="75" fillId="0" borderId="13" xfId="49" applyNumberFormat="1" applyFont="1" applyBorder="1" applyAlignment="1">
      <alignment vertical="center"/>
    </xf>
    <xf numFmtId="196" fontId="74" fillId="8" borderId="13" xfId="49" applyNumberFormat="1" applyFont="1" applyFill="1" applyBorder="1" applyAlignment="1">
      <alignment vertical="center"/>
    </xf>
    <xf numFmtId="196" fontId="74" fillId="8" borderId="18" xfId="49" applyNumberFormat="1" applyFont="1" applyFill="1" applyBorder="1" applyAlignment="1">
      <alignment vertical="center"/>
    </xf>
    <xf numFmtId="196" fontId="74" fillId="8" borderId="29" xfId="49" applyNumberFormat="1" applyFont="1" applyFill="1" applyBorder="1" applyAlignment="1">
      <alignment vertical="center"/>
    </xf>
    <xf numFmtId="196" fontId="75" fillId="0" borderId="16" xfId="49" applyNumberFormat="1" applyFont="1" applyBorder="1" applyAlignment="1">
      <alignment vertical="center"/>
    </xf>
    <xf numFmtId="196" fontId="75" fillId="0" borderId="18" xfId="49" applyNumberFormat="1" applyFont="1" applyBorder="1" applyAlignment="1">
      <alignment vertical="center"/>
    </xf>
    <xf numFmtId="0" fontId="74" fillId="33" borderId="10" xfId="0" applyFont="1" applyFill="1" applyBorder="1" applyAlignment="1">
      <alignment vertical="center"/>
    </xf>
    <xf numFmtId="0" fontId="74" fillId="34" borderId="10" xfId="0" applyFont="1" applyFill="1" applyBorder="1" applyAlignment="1">
      <alignment vertical="center"/>
    </xf>
    <xf numFmtId="194" fontId="75" fillId="0" borderId="13" xfId="49" applyNumberFormat="1" applyFont="1" applyBorder="1" applyAlignment="1">
      <alignment vertical="center"/>
    </xf>
    <xf numFmtId="194" fontId="75" fillId="0" borderId="18" xfId="49" applyNumberFormat="1" applyFont="1" applyBorder="1" applyAlignment="1">
      <alignment vertical="center"/>
    </xf>
    <xf numFmtId="194" fontId="74" fillId="8" borderId="21" xfId="49" applyNumberFormat="1" applyFont="1" applyFill="1" applyBorder="1" applyAlignment="1">
      <alignment vertical="center"/>
    </xf>
    <xf numFmtId="194" fontId="75" fillId="0" borderId="16" xfId="49" applyNumberFormat="1" applyFont="1" applyBorder="1" applyAlignment="1">
      <alignment vertical="center"/>
    </xf>
    <xf numFmtId="194" fontId="74" fillId="8" borderId="22" xfId="49" applyNumberFormat="1" applyFont="1" applyFill="1" applyBorder="1" applyAlignment="1">
      <alignment vertical="center"/>
    </xf>
    <xf numFmtId="196" fontId="76" fillId="0" borderId="0" xfId="49" applyNumberFormat="1" applyFont="1" applyAlignment="1">
      <alignment horizontal="right"/>
    </xf>
    <xf numFmtId="196" fontId="74" fillId="8" borderId="16" xfId="49" applyNumberFormat="1" applyFont="1" applyFill="1" applyBorder="1" applyAlignment="1">
      <alignment vertical="center"/>
    </xf>
    <xf numFmtId="196" fontId="75" fillId="0" borderId="0" xfId="49" applyNumberFormat="1" applyFont="1" applyBorder="1" applyAlignment="1">
      <alignment vertical="center"/>
    </xf>
    <xf numFmtId="196" fontId="75" fillId="0" borderId="0" xfId="49" applyNumberFormat="1" applyFont="1" applyBorder="1" applyAlignment="1">
      <alignment/>
    </xf>
    <xf numFmtId="9" fontId="75" fillId="0" borderId="0" xfId="42" applyFont="1" applyBorder="1" applyAlignment="1">
      <alignment/>
    </xf>
    <xf numFmtId="196" fontId="74" fillId="33" borderId="13" xfId="49" applyNumberFormat="1" applyFont="1" applyFill="1" applyBorder="1" applyAlignment="1">
      <alignment horizontal="center"/>
    </xf>
    <xf numFmtId="194" fontId="75" fillId="0" borderId="18" xfId="49" applyNumberFormat="1" applyFont="1" applyFill="1" applyBorder="1" applyAlignment="1">
      <alignment vertical="center"/>
    </xf>
    <xf numFmtId="181" fontId="75" fillId="0" borderId="13" xfId="0" applyNumberFormat="1" applyFont="1" applyFill="1" applyBorder="1" applyAlignment="1">
      <alignment vertical="center"/>
    </xf>
    <xf numFmtId="0" fontId="75" fillId="0" borderId="10" xfId="0" applyFont="1" applyFill="1" applyBorder="1" applyAlignment="1">
      <alignment vertical="center"/>
    </xf>
    <xf numFmtId="0" fontId="75" fillId="0" borderId="13" xfId="0" applyFont="1" applyFill="1" applyBorder="1" applyAlignment="1">
      <alignment vertical="center" wrapText="1"/>
    </xf>
    <xf numFmtId="194" fontId="74" fillId="8" borderId="31" xfId="49" applyNumberFormat="1" applyFont="1" applyFill="1" applyBorder="1" applyAlignment="1">
      <alignment vertical="center"/>
    </xf>
    <xf numFmtId="194" fontId="74" fillId="8" borderId="32" xfId="49" applyNumberFormat="1" applyFont="1" applyFill="1" applyBorder="1" applyAlignment="1">
      <alignment vertical="center"/>
    </xf>
    <xf numFmtId="196" fontId="74" fillId="8" borderId="31" xfId="49" applyNumberFormat="1" applyFont="1" applyFill="1" applyBorder="1" applyAlignment="1">
      <alignment vertical="center"/>
    </xf>
    <xf numFmtId="196" fontId="74" fillId="8" borderId="32" xfId="49" applyNumberFormat="1" applyFont="1" applyFill="1" applyBorder="1" applyAlignment="1">
      <alignment vertical="center"/>
    </xf>
    <xf numFmtId="196" fontId="75" fillId="0" borderId="14" xfId="49" applyNumberFormat="1" applyFont="1" applyBorder="1" applyAlignment="1">
      <alignment vertical="center"/>
    </xf>
    <xf numFmtId="197" fontId="74" fillId="8" borderId="13" xfId="49" applyNumberFormat="1" applyFont="1" applyFill="1" applyBorder="1" applyAlignment="1">
      <alignment horizontal="right" vertical="center"/>
    </xf>
    <xf numFmtId="196" fontId="74" fillId="8" borderId="30" xfId="49" applyNumberFormat="1" applyFont="1" applyFill="1" applyBorder="1" applyAlignment="1">
      <alignment vertical="center"/>
    </xf>
    <xf numFmtId="196" fontId="75" fillId="0" borderId="20" xfId="49" applyNumberFormat="1" applyFont="1" applyBorder="1" applyAlignment="1">
      <alignment vertical="center"/>
    </xf>
    <xf numFmtId="196" fontId="75" fillId="0" borderId="13" xfId="49" applyNumberFormat="1" applyFont="1" applyFill="1" applyBorder="1" applyAlignment="1">
      <alignment vertical="center"/>
    </xf>
    <xf numFmtId="176" fontId="75" fillId="0" borderId="10" xfId="62" applyNumberFormat="1" applyFont="1" applyFill="1" applyBorder="1" applyAlignment="1">
      <alignment horizontal="right" vertical="center"/>
      <protection/>
    </xf>
    <xf numFmtId="176" fontId="75" fillId="0" borderId="11" xfId="62" applyNumberFormat="1" applyFont="1" applyFill="1" applyBorder="1" applyAlignment="1">
      <alignment horizontal="right" vertical="center"/>
      <protection/>
    </xf>
    <xf numFmtId="176" fontId="75" fillId="36" borderId="0" xfId="62" applyNumberFormat="1" applyFont="1" applyFill="1" applyBorder="1" applyAlignment="1">
      <alignment horizontal="right" vertical="center"/>
      <protection/>
    </xf>
    <xf numFmtId="198" fontId="75" fillId="0" borderId="10" xfId="62" applyNumberFormat="1" applyFont="1" applyFill="1" applyBorder="1" applyAlignment="1">
      <alignment horizontal="center" vertical="center"/>
      <protection/>
    </xf>
    <xf numFmtId="198" fontId="75" fillId="0" borderId="11" xfId="62" applyNumberFormat="1" applyFont="1" applyFill="1" applyBorder="1" applyAlignment="1">
      <alignment horizontal="center" vertical="center"/>
      <protection/>
    </xf>
    <xf numFmtId="198" fontId="77" fillId="36" borderId="0" xfId="62" applyNumberFormat="1" applyFont="1" applyFill="1" applyBorder="1" applyAlignment="1">
      <alignment horizontal="center" vertical="center"/>
      <protection/>
    </xf>
    <xf numFmtId="0" fontId="78" fillId="0" borderId="11" xfId="43" applyFont="1" applyBorder="1" applyAlignment="1" applyProtection="1">
      <alignment horizontal="left" vertical="center"/>
      <protection/>
    </xf>
    <xf numFmtId="0" fontId="78" fillId="0" borderId="12" xfId="43" applyFont="1" applyBorder="1" applyAlignment="1" applyProtection="1">
      <alignment horizontal="left" vertical="center"/>
      <protection/>
    </xf>
    <xf numFmtId="0" fontId="60" fillId="34" borderId="10" xfId="62" applyFont="1" applyFill="1" applyBorder="1" applyAlignment="1">
      <alignment horizontal="left" vertical="center" wrapText="1"/>
      <protection/>
    </xf>
    <xf numFmtId="0" fontId="60" fillId="34" borderId="11" xfId="62" applyFont="1" applyFill="1" applyBorder="1" applyAlignment="1">
      <alignment horizontal="left" vertical="center" wrapText="1"/>
      <protection/>
    </xf>
    <xf numFmtId="0" fontId="60" fillId="34" borderId="12" xfId="62" applyFont="1" applyFill="1" applyBorder="1" applyAlignment="1">
      <alignment horizontal="left" vertical="center" wrapText="1"/>
      <protection/>
    </xf>
    <xf numFmtId="0" fontId="75" fillId="0" borderId="10" xfId="62" applyFont="1" applyBorder="1" applyAlignment="1">
      <alignment horizontal="left" vertical="center" wrapText="1"/>
      <protection/>
    </xf>
    <xf numFmtId="0" fontId="75" fillId="0" borderId="11" xfId="62" applyFont="1" applyBorder="1" applyAlignment="1">
      <alignment horizontal="left" vertical="center" wrapText="1"/>
      <protection/>
    </xf>
    <xf numFmtId="0" fontId="75" fillId="0" borderId="11" xfId="62" applyFont="1" applyBorder="1" applyAlignment="1">
      <alignment vertical="center" wrapText="1"/>
      <protection/>
    </xf>
    <xf numFmtId="0" fontId="75" fillId="0" borderId="12" xfId="62" applyFont="1" applyBorder="1" applyAlignment="1">
      <alignment vertical="center" wrapText="1"/>
      <protection/>
    </xf>
    <xf numFmtId="0" fontId="60" fillId="34" borderId="19" xfId="62" applyFont="1" applyFill="1" applyBorder="1" applyAlignment="1">
      <alignment horizontal="left" vertical="center" wrapText="1"/>
      <protection/>
    </xf>
    <xf numFmtId="0" fontId="60" fillId="34" borderId="17" xfId="62" applyFont="1" applyFill="1" applyBorder="1" applyAlignment="1">
      <alignment horizontal="left" vertical="center" wrapText="1"/>
      <protection/>
    </xf>
    <xf numFmtId="0" fontId="60" fillId="34" borderId="33" xfId="62" applyFont="1" applyFill="1" applyBorder="1" applyAlignment="1">
      <alignment horizontal="left" vertical="center" wrapText="1"/>
      <protection/>
    </xf>
    <xf numFmtId="0" fontId="60" fillId="34" borderId="14" xfId="62" applyFont="1" applyFill="1" applyBorder="1" applyAlignment="1">
      <alignment horizontal="left" vertical="center" wrapText="1"/>
      <protection/>
    </xf>
    <xf numFmtId="0" fontId="60" fillId="34" borderId="0" xfId="62" applyFont="1" applyFill="1" applyAlignment="1">
      <alignment horizontal="left" vertical="center" wrapText="1"/>
      <protection/>
    </xf>
    <xf numFmtId="0" fontId="60" fillId="34" borderId="28" xfId="62" applyFont="1" applyFill="1" applyBorder="1" applyAlignment="1">
      <alignment horizontal="left" vertical="center" wrapText="1"/>
      <protection/>
    </xf>
    <xf numFmtId="0" fontId="60" fillId="34" borderId="15" xfId="62" applyFont="1" applyFill="1" applyBorder="1" applyAlignment="1">
      <alignment horizontal="left" vertical="center" wrapText="1"/>
      <protection/>
    </xf>
    <xf numFmtId="0" fontId="60" fillId="34" borderId="27" xfId="62" applyFont="1" applyFill="1" applyBorder="1" applyAlignment="1">
      <alignment horizontal="left" vertical="center" wrapText="1"/>
      <protection/>
    </xf>
    <xf numFmtId="0" fontId="60" fillId="34" borderId="34" xfId="62" applyFont="1" applyFill="1" applyBorder="1" applyAlignment="1">
      <alignment horizontal="left" vertical="center" wrapText="1"/>
      <protection/>
    </xf>
    <xf numFmtId="0" fontId="75" fillId="37" borderId="10" xfId="62" applyFont="1" applyFill="1" applyBorder="1" applyAlignment="1">
      <alignment horizontal="center" vertical="center"/>
      <protection/>
    </xf>
    <xf numFmtId="0" fontId="75" fillId="37" borderId="11" xfId="62" applyFont="1" applyFill="1" applyBorder="1" applyAlignment="1">
      <alignment horizontal="center" vertical="center"/>
      <protection/>
    </xf>
    <xf numFmtId="0" fontId="75" fillId="37" borderId="12" xfId="62" applyFont="1" applyFill="1" applyBorder="1" applyAlignment="1">
      <alignment horizontal="center" vertical="center"/>
      <protection/>
    </xf>
    <xf numFmtId="0" fontId="75" fillId="36" borderId="19" xfId="62" applyFont="1" applyFill="1" applyBorder="1" applyAlignment="1">
      <alignment horizontal="center" vertical="center"/>
      <protection/>
    </xf>
    <xf numFmtId="0" fontId="75" fillId="36" borderId="17" xfId="62" applyFont="1" applyFill="1" applyBorder="1" applyAlignment="1">
      <alignment horizontal="center" vertical="center"/>
      <protection/>
    </xf>
    <xf numFmtId="0" fontId="75" fillId="36" borderId="33" xfId="62" applyFont="1" applyFill="1" applyBorder="1" applyAlignment="1">
      <alignment horizontal="center" vertical="center"/>
      <protection/>
    </xf>
    <xf numFmtId="0" fontId="79" fillId="0" borderId="10" xfId="62" applyFont="1" applyBorder="1" applyAlignment="1">
      <alignment vertical="center" wrapText="1"/>
      <protection/>
    </xf>
    <xf numFmtId="0" fontId="79" fillId="0" borderId="11" xfId="62" applyFont="1" applyBorder="1" applyAlignment="1">
      <alignment vertical="center" wrapText="1"/>
      <protection/>
    </xf>
    <xf numFmtId="0" fontId="79" fillId="0" borderId="12" xfId="62" applyFont="1" applyBorder="1" applyAlignment="1">
      <alignment vertical="center" wrapText="1"/>
      <protection/>
    </xf>
    <xf numFmtId="0" fontId="6" fillId="36" borderId="10" xfId="43" applyFill="1" applyBorder="1" applyAlignment="1" applyProtection="1">
      <alignment vertical="center" wrapText="1"/>
      <protection/>
    </xf>
    <xf numFmtId="0" fontId="6" fillId="36" borderId="11" xfId="43" applyFill="1" applyBorder="1" applyAlignment="1" applyProtection="1">
      <alignment vertical="center" wrapText="1"/>
      <protection/>
    </xf>
    <xf numFmtId="0" fontId="6" fillId="36" borderId="12" xfId="43" applyFill="1" applyBorder="1" applyAlignment="1" applyProtection="1">
      <alignment vertical="center" wrapText="1"/>
      <protection/>
    </xf>
    <xf numFmtId="198" fontId="0" fillId="0" borderId="10" xfId="62" applyNumberFormat="1" applyFont="1" applyFill="1" applyBorder="1" applyAlignment="1">
      <alignment horizontal="center" vertical="center"/>
      <protection/>
    </xf>
    <xf numFmtId="198" fontId="0" fillId="0" borderId="11" xfId="62" applyNumberFormat="1" applyFont="1" applyFill="1" applyBorder="1" applyAlignment="1">
      <alignment horizontal="center" vertical="center"/>
      <protection/>
    </xf>
    <xf numFmtId="0" fontId="73" fillId="0" borderId="17" xfId="62" applyFont="1" applyBorder="1" applyAlignment="1">
      <alignment vertical="center" wrapText="1"/>
      <protection/>
    </xf>
    <xf numFmtId="0" fontId="7" fillId="0" borderId="27" xfId="62" applyFont="1" applyBorder="1" applyAlignment="1">
      <alignment horizontal="left" vertical="center"/>
      <protection/>
    </xf>
    <xf numFmtId="0" fontId="75" fillId="36" borderId="10" xfId="62" applyFont="1" applyFill="1" applyBorder="1" applyAlignment="1">
      <alignment horizontal="left" vertical="center" wrapText="1"/>
      <protection/>
    </xf>
    <xf numFmtId="0" fontId="75" fillId="36" borderId="11" xfId="62" applyFont="1" applyFill="1" applyBorder="1" applyAlignment="1">
      <alignment horizontal="left" vertical="center" wrapText="1"/>
      <protection/>
    </xf>
    <xf numFmtId="0" fontId="75" fillId="36" borderId="11" xfId="62" applyFont="1" applyFill="1" applyBorder="1" applyAlignment="1">
      <alignment vertical="center" wrapText="1"/>
      <protection/>
    </xf>
    <xf numFmtId="0" fontId="75" fillId="36" borderId="12" xfId="62" applyFont="1" applyFill="1" applyBorder="1" applyAlignment="1">
      <alignment vertical="center" wrapText="1"/>
      <protection/>
    </xf>
    <xf numFmtId="0" fontId="6" fillId="36" borderId="10" xfId="43" applyFill="1" applyBorder="1" applyAlignment="1" applyProtection="1">
      <alignment horizontal="left" vertical="center" wrapText="1"/>
      <protection/>
    </xf>
    <xf numFmtId="0" fontId="6" fillId="36" borderId="11" xfId="43" applyFill="1" applyBorder="1" applyAlignment="1" applyProtection="1">
      <alignment horizontal="left" vertical="center" wrapText="1"/>
      <protection/>
    </xf>
    <xf numFmtId="0" fontId="6" fillId="36" borderId="12" xfId="43" applyFill="1" applyBorder="1" applyAlignment="1" applyProtection="1">
      <alignment horizontal="left" vertical="center" wrapText="1"/>
      <protection/>
    </xf>
    <xf numFmtId="176" fontId="79" fillId="0" borderId="15" xfId="62" applyNumberFormat="1" applyFont="1" applyBorder="1" applyAlignment="1">
      <alignment horizontal="left" vertical="center" wrapText="1"/>
      <protection/>
    </xf>
    <xf numFmtId="176" fontId="75" fillId="0" borderId="27" xfId="62" applyNumberFormat="1" applyFont="1" applyBorder="1" applyAlignment="1">
      <alignment horizontal="left" vertical="center"/>
      <protection/>
    </xf>
    <xf numFmtId="176" fontId="75" fillId="0" borderId="34" xfId="62" applyNumberFormat="1" applyFont="1" applyBorder="1" applyAlignment="1">
      <alignment horizontal="left" vertical="center"/>
      <protection/>
    </xf>
    <xf numFmtId="176" fontId="75" fillId="0" borderId="10" xfId="62" applyNumberFormat="1" applyFont="1" applyBorder="1" applyAlignment="1">
      <alignment horizontal="center" vertical="center"/>
      <protection/>
    </xf>
    <xf numFmtId="176" fontId="75" fillId="0" borderId="11" xfId="62" applyNumberFormat="1" applyFont="1" applyBorder="1" applyAlignment="1">
      <alignment horizontal="center" vertical="center"/>
      <protection/>
    </xf>
    <xf numFmtId="176" fontId="75" fillId="0" borderId="12" xfId="62" applyNumberFormat="1" applyFont="1" applyBorder="1" applyAlignment="1">
      <alignment horizontal="center" vertical="center"/>
      <protection/>
    </xf>
    <xf numFmtId="198" fontId="75" fillId="0" borderId="10" xfId="62" applyNumberFormat="1" applyFont="1" applyBorder="1" applyAlignment="1">
      <alignment horizontal="right" vertical="center"/>
      <protection/>
    </xf>
    <xf numFmtId="198" fontId="75" fillId="0" borderId="11" xfId="62" applyNumberFormat="1" applyFont="1" applyBorder="1" applyAlignment="1">
      <alignment horizontal="right" vertical="center"/>
      <protection/>
    </xf>
    <xf numFmtId="176" fontId="75" fillId="0" borderId="10" xfId="62" applyNumberFormat="1" applyFont="1" applyBorder="1" applyAlignment="1">
      <alignment horizontal="center" vertical="center" shrinkToFit="1"/>
      <protection/>
    </xf>
    <xf numFmtId="176" fontId="75" fillId="0" borderId="11" xfId="62" applyNumberFormat="1" applyFont="1" applyBorder="1" applyAlignment="1">
      <alignment horizontal="center" vertical="center" shrinkToFit="1"/>
      <protection/>
    </xf>
    <xf numFmtId="176" fontId="75" fillId="0" borderId="12" xfId="62" applyNumberFormat="1" applyFont="1" applyBorder="1" applyAlignment="1">
      <alignment horizontal="center" vertical="center" shrinkToFit="1"/>
      <protection/>
    </xf>
    <xf numFmtId="176" fontId="75" fillId="0" borderId="10" xfId="62" applyNumberFormat="1" applyFont="1" applyBorder="1" applyAlignment="1">
      <alignment horizontal="right" vertical="center" shrinkToFit="1"/>
      <protection/>
    </xf>
    <xf numFmtId="176" fontId="75" fillId="0" borderId="11" xfId="62" applyNumberFormat="1" applyFont="1" applyBorder="1" applyAlignment="1">
      <alignment horizontal="right" vertical="center" shrinkToFit="1"/>
      <protection/>
    </xf>
    <xf numFmtId="0" fontId="75" fillId="0" borderId="17" xfId="62" applyFont="1" applyBorder="1" applyAlignment="1">
      <alignment horizontal="left" vertical="center" wrapText="1"/>
      <protection/>
    </xf>
    <xf numFmtId="0" fontId="75" fillId="0" borderId="17" xfId="62" applyFont="1" applyBorder="1" applyAlignment="1">
      <alignment vertical="center" wrapText="1"/>
      <protection/>
    </xf>
    <xf numFmtId="0" fontId="75" fillId="0" borderId="33" xfId="62" applyFont="1" applyBorder="1" applyAlignment="1">
      <alignment vertical="center" wrapText="1"/>
      <protection/>
    </xf>
    <xf numFmtId="179" fontId="0" fillId="0" borderId="10" xfId="62" applyNumberFormat="1" applyFont="1" applyBorder="1" applyAlignment="1">
      <alignment vertical="center"/>
      <protection/>
    </xf>
    <xf numFmtId="179" fontId="0" fillId="0" borderId="11" xfId="62" applyNumberFormat="1" applyFont="1" applyBorder="1" applyAlignment="1">
      <alignment vertical="center"/>
      <protection/>
    </xf>
    <xf numFmtId="176" fontId="0" fillId="0" borderId="11" xfId="62" applyNumberFormat="1" applyFont="1" applyBorder="1" applyAlignment="1">
      <alignment horizontal="center" vertical="center"/>
      <protection/>
    </xf>
    <xf numFmtId="176" fontId="0" fillId="0" borderId="12" xfId="62" applyNumberFormat="1" applyFont="1" applyBorder="1" applyAlignment="1">
      <alignment horizontal="center" vertical="center"/>
      <protection/>
    </xf>
    <xf numFmtId="178" fontId="0" fillId="0" borderId="10" xfId="62" applyNumberFormat="1" applyFont="1" applyBorder="1" applyAlignment="1">
      <alignment vertical="center"/>
      <protection/>
    </xf>
    <xf numFmtId="178" fontId="0" fillId="0" borderId="11" xfId="62" applyNumberFormat="1" applyFont="1" applyBorder="1" applyAlignment="1">
      <alignment vertical="center"/>
      <protection/>
    </xf>
    <xf numFmtId="0" fontId="75" fillId="0" borderId="19" xfId="62" applyFont="1" applyBorder="1" applyAlignment="1">
      <alignment horizontal="left" vertical="center" wrapText="1"/>
      <protection/>
    </xf>
    <xf numFmtId="0" fontId="75" fillId="0" borderId="33" xfId="62" applyFont="1" applyBorder="1" applyAlignment="1">
      <alignment horizontal="left" vertical="center" wrapText="1"/>
      <protection/>
    </xf>
    <xf numFmtId="0" fontId="0" fillId="0" borderId="19" xfId="62" applyFont="1" applyBorder="1" applyAlignment="1">
      <alignment horizontal="center" vertical="center"/>
      <protection/>
    </xf>
    <xf numFmtId="0" fontId="0" fillId="0" borderId="17" xfId="62" applyFont="1" applyBorder="1" applyAlignment="1">
      <alignment horizontal="center" vertical="center"/>
      <protection/>
    </xf>
    <xf numFmtId="0" fontId="0" fillId="0" borderId="33"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27" xfId="62" applyFont="1" applyBorder="1" applyAlignment="1">
      <alignment horizontal="center" vertical="center"/>
      <protection/>
    </xf>
    <xf numFmtId="0" fontId="0" fillId="0" borderId="34" xfId="62" applyFont="1" applyBorder="1" applyAlignment="1">
      <alignment horizontal="center" vertical="center"/>
      <protection/>
    </xf>
    <xf numFmtId="0" fontId="0" fillId="0" borderId="10" xfId="62" applyFont="1" applyBorder="1" applyAlignment="1">
      <alignment horizontal="center" vertical="center"/>
      <protection/>
    </xf>
    <xf numFmtId="0" fontId="0" fillId="0" borderId="11" xfId="62" applyFont="1" applyBorder="1" applyAlignment="1">
      <alignment horizontal="center" vertical="center"/>
      <protection/>
    </xf>
    <xf numFmtId="0" fontId="0" fillId="0" borderId="12" xfId="62" applyFont="1" applyBorder="1" applyAlignment="1">
      <alignment horizontal="center" vertical="center"/>
      <protection/>
    </xf>
    <xf numFmtId="0" fontId="80" fillId="0" borderId="17" xfId="62" applyFont="1" applyBorder="1" applyAlignment="1">
      <alignment vertical="center" wrapText="1"/>
      <protection/>
    </xf>
    <xf numFmtId="0" fontId="80" fillId="0" borderId="33" xfId="62" applyFont="1" applyBorder="1" applyAlignment="1">
      <alignment vertical="center" wrapText="1"/>
      <protection/>
    </xf>
    <xf numFmtId="0" fontId="80" fillId="0" borderId="0" xfId="62" applyFont="1" applyAlignment="1">
      <alignment vertical="center" wrapText="1"/>
      <protection/>
    </xf>
    <xf numFmtId="0" fontId="80" fillId="0" borderId="28" xfId="62" applyFont="1" applyBorder="1" applyAlignment="1">
      <alignment vertical="center" wrapText="1"/>
      <protection/>
    </xf>
    <xf numFmtId="0" fontId="80" fillId="0" borderId="27" xfId="62" applyFont="1" applyBorder="1" applyAlignment="1">
      <alignment vertical="center" wrapText="1"/>
      <protection/>
    </xf>
    <xf numFmtId="0" fontId="80" fillId="0" borderId="34" xfId="62" applyFont="1" applyBorder="1" applyAlignment="1">
      <alignment vertical="center" wrapText="1"/>
      <protection/>
    </xf>
    <xf numFmtId="0" fontId="75" fillId="0" borderId="12" xfId="62" applyFont="1" applyBorder="1" applyAlignment="1">
      <alignment horizontal="left" vertical="center" wrapText="1"/>
      <protection/>
    </xf>
    <xf numFmtId="4" fontId="75" fillId="0" borderId="10" xfId="62" applyNumberFormat="1" applyFont="1" applyBorder="1" applyAlignment="1">
      <alignment horizontal="left" vertical="center" wrapText="1"/>
      <protection/>
    </xf>
    <xf numFmtId="4" fontId="75" fillId="0" borderId="11" xfId="62" applyNumberFormat="1" applyFont="1" applyBorder="1" applyAlignment="1">
      <alignment horizontal="left" vertical="center" wrapText="1"/>
      <protection/>
    </xf>
    <xf numFmtId="4" fontId="75" fillId="0" borderId="12" xfId="62" applyNumberFormat="1" applyFont="1" applyBorder="1" applyAlignment="1">
      <alignment horizontal="left" vertical="center" wrapText="1"/>
      <protection/>
    </xf>
    <xf numFmtId="0" fontId="81" fillId="34" borderId="10" xfId="62" applyFont="1" applyFill="1" applyBorder="1" applyAlignment="1">
      <alignment horizontal="left" vertical="center" wrapText="1"/>
      <protection/>
    </xf>
    <xf numFmtId="0" fontId="81" fillId="34" borderId="11" xfId="62" applyFont="1" applyFill="1" applyBorder="1" applyAlignment="1">
      <alignment horizontal="left" vertical="center" wrapText="1"/>
      <protection/>
    </xf>
    <xf numFmtId="0" fontId="81" fillId="34" borderId="12" xfId="62" applyFont="1" applyFill="1" applyBorder="1" applyAlignment="1">
      <alignment horizontal="left" vertical="center" wrapText="1"/>
      <protection/>
    </xf>
    <xf numFmtId="49" fontId="75" fillId="0" borderId="10" xfId="62" applyNumberFormat="1" applyFont="1" applyBorder="1" applyAlignment="1">
      <alignment horizontal="left" vertical="center" wrapText="1"/>
      <protection/>
    </xf>
    <xf numFmtId="49" fontId="75" fillId="0" borderId="11" xfId="62" applyNumberFormat="1" applyFont="1" applyBorder="1" applyAlignment="1">
      <alignment horizontal="left" vertical="center" wrapText="1"/>
      <protection/>
    </xf>
    <xf numFmtId="49" fontId="75" fillId="0" borderId="12" xfId="62" applyNumberFormat="1" applyFont="1" applyBorder="1" applyAlignment="1">
      <alignment horizontal="left" vertical="center" wrapText="1"/>
      <protection/>
    </xf>
    <xf numFmtId="0" fontId="0" fillId="0" borderId="10" xfId="62" applyFont="1" applyBorder="1" applyAlignment="1">
      <alignment vertical="center" wrapText="1"/>
      <protection/>
    </xf>
    <xf numFmtId="0" fontId="0" fillId="0" borderId="11" xfId="62" applyFont="1" applyBorder="1" applyAlignment="1">
      <alignment vertical="center" wrapText="1"/>
      <protection/>
    </xf>
    <xf numFmtId="0" fontId="0" fillId="0" borderId="12" xfId="62" applyFont="1" applyBorder="1" applyAlignment="1">
      <alignment vertical="center" wrapText="1"/>
      <protection/>
    </xf>
    <xf numFmtId="0" fontId="78" fillId="0" borderId="10" xfId="43" applyFont="1" applyBorder="1" applyAlignment="1" applyProtection="1">
      <alignment horizontal="left" vertical="center"/>
      <protection/>
    </xf>
    <xf numFmtId="0" fontId="82" fillId="0" borderId="0" xfId="62" applyFont="1" applyAlignment="1">
      <alignment horizontal="center" vertical="center" wrapText="1"/>
      <protection/>
    </xf>
    <xf numFmtId="0" fontId="83" fillId="0" borderId="27" xfId="62" applyFont="1" applyBorder="1" applyAlignment="1">
      <alignment horizontal="right" vertical="center" wrapText="1"/>
      <protection/>
    </xf>
    <xf numFmtId="0" fontId="60" fillId="34" borderId="10" xfId="62" applyFont="1" applyFill="1" applyBorder="1" applyAlignment="1">
      <alignment horizontal="left" vertical="center"/>
      <protection/>
    </xf>
    <xf numFmtId="0" fontId="60" fillId="34" borderId="11" xfId="62" applyFont="1" applyFill="1" applyBorder="1" applyAlignment="1">
      <alignment horizontal="left" vertical="center"/>
      <protection/>
    </xf>
    <xf numFmtId="0" fontId="60" fillId="34" borderId="12" xfId="62" applyFont="1" applyFill="1" applyBorder="1" applyAlignment="1">
      <alignment horizontal="left" vertical="center"/>
      <protection/>
    </xf>
    <xf numFmtId="0" fontId="84" fillId="0" borderId="10" xfId="43" applyFont="1" applyFill="1" applyBorder="1" applyAlignment="1" applyProtection="1">
      <alignment horizontal="left" vertical="center" wrapText="1"/>
      <protection/>
    </xf>
    <xf numFmtId="0" fontId="84" fillId="0" borderId="11" xfId="43" applyFont="1" applyFill="1" applyBorder="1" applyAlignment="1" applyProtection="1">
      <alignment horizontal="left" vertical="center" wrapText="1"/>
      <protection/>
    </xf>
    <xf numFmtId="0" fontId="84" fillId="0" borderId="12" xfId="43" applyFont="1" applyFill="1" applyBorder="1" applyAlignment="1" applyProtection="1">
      <alignment horizontal="left" vertical="center" wrapText="1"/>
      <protection/>
    </xf>
    <xf numFmtId="0" fontId="78" fillId="0" borderId="13" xfId="43" applyFont="1" applyFill="1" applyBorder="1" applyAlignment="1" applyProtection="1">
      <alignment horizontal="left" vertical="center" wrapText="1"/>
      <protection/>
    </xf>
    <xf numFmtId="0" fontId="78" fillId="0" borderId="13" xfId="43" applyFont="1" applyFill="1" applyBorder="1" applyAlignment="1" applyProtection="1">
      <alignment vertical="center" wrapText="1"/>
      <protection/>
    </xf>
    <xf numFmtId="0" fontId="60" fillId="0" borderId="0" xfId="0" applyFont="1" applyBorder="1" applyAlignment="1">
      <alignment horizontal="left"/>
    </xf>
    <xf numFmtId="176" fontId="85" fillId="33" borderId="10" xfId="0" applyNumberFormat="1" applyFont="1" applyFill="1" applyBorder="1" applyAlignment="1">
      <alignment horizontal="left" vertical="center" wrapText="1"/>
    </xf>
    <xf numFmtId="176" fontId="85" fillId="33" borderId="12" xfId="0" applyNumberFormat="1" applyFont="1" applyFill="1" applyBorder="1" applyAlignment="1">
      <alignment horizontal="left" vertical="center" wrapText="1"/>
    </xf>
    <xf numFmtId="0" fontId="67" fillId="0" borderId="27" xfId="0" applyFont="1" applyBorder="1" applyAlignment="1">
      <alignment horizontal="left"/>
    </xf>
    <xf numFmtId="0" fontId="60" fillId="33" borderId="10" xfId="0" applyFont="1" applyFill="1" applyBorder="1" applyAlignment="1">
      <alignment horizontal="left" vertical="center"/>
    </xf>
    <xf numFmtId="0" fontId="60" fillId="33" borderId="11" xfId="0" applyFont="1" applyFill="1" applyBorder="1" applyAlignment="1">
      <alignment horizontal="left" vertical="center"/>
    </xf>
    <xf numFmtId="0" fontId="60" fillId="33" borderId="12" xfId="0" applyFont="1" applyFill="1" applyBorder="1" applyAlignment="1">
      <alignment horizontal="left" vertical="center"/>
    </xf>
    <xf numFmtId="0" fontId="60" fillId="33" borderId="10" xfId="0" applyFont="1" applyFill="1" applyBorder="1" applyAlignment="1">
      <alignment horizontal="left" vertical="center" shrinkToFit="1"/>
    </xf>
    <xf numFmtId="0" fontId="60" fillId="33" borderId="11" xfId="0" applyFont="1" applyFill="1" applyBorder="1" applyAlignment="1">
      <alignment horizontal="left" vertical="center" shrinkToFit="1"/>
    </xf>
    <xf numFmtId="0" fontId="60" fillId="33" borderId="12" xfId="0" applyFont="1" applyFill="1" applyBorder="1" applyAlignment="1">
      <alignment horizontal="left" vertical="center" shrinkToFit="1"/>
    </xf>
    <xf numFmtId="176" fontId="60" fillId="34" borderId="10" xfId="0" applyNumberFormat="1" applyFont="1" applyFill="1" applyBorder="1" applyAlignment="1">
      <alignment vertical="center" shrinkToFit="1"/>
    </xf>
    <xf numFmtId="176" fontId="60" fillId="34" borderId="11" xfId="0" applyNumberFormat="1" applyFont="1" applyFill="1" applyBorder="1" applyAlignment="1">
      <alignment vertical="center" shrinkToFit="1"/>
    </xf>
    <xf numFmtId="176" fontId="60" fillId="34" borderId="12" xfId="0" applyNumberFormat="1" applyFont="1" applyFill="1" applyBorder="1" applyAlignment="1">
      <alignment vertical="center" shrinkToFit="1"/>
    </xf>
    <xf numFmtId="176" fontId="60" fillId="34" borderId="19" xfId="0" applyNumberFormat="1" applyFont="1" applyFill="1" applyBorder="1" applyAlignment="1">
      <alignment vertical="center" shrinkToFit="1"/>
    </xf>
    <xf numFmtId="176" fontId="60" fillId="34" borderId="17" xfId="0" applyNumberFormat="1" applyFont="1" applyFill="1" applyBorder="1" applyAlignment="1">
      <alignment vertical="center" shrinkToFit="1"/>
    </xf>
    <xf numFmtId="176" fontId="60" fillId="34" borderId="33" xfId="0" applyNumberFormat="1" applyFont="1" applyFill="1" applyBorder="1" applyAlignment="1">
      <alignment vertical="center" shrinkToFit="1"/>
    </xf>
    <xf numFmtId="176" fontId="60" fillId="33" borderId="35" xfId="0" applyNumberFormat="1" applyFont="1" applyFill="1" applyBorder="1" applyAlignment="1">
      <alignment vertical="center" shrinkToFit="1"/>
    </xf>
    <xf numFmtId="176" fontId="60" fillId="33" borderId="21" xfId="0" applyNumberFormat="1" applyFont="1" applyFill="1" applyBorder="1" applyAlignment="1">
      <alignment vertical="center" shrinkToFit="1"/>
    </xf>
    <xf numFmtId="176" fontId="60" fillId="34" borderId="10" xfId="0" applyNumberFormat="1" applyFont="1" applyFill="1" applyBorder="1" applyAlignment="1">
      <alignment vertical="center"/>
    </xf>
    <xf numFmtId="176" fontId="60" fillId="34" borderId="12" xfId="0" applyNumberFormat="1" applyFont="1" applyFill="1" applyBorder="1" applyAlignment="1">
      <alignment vertical="center"/>
    </xf>
    <xf numFmtId="176" fontId="60" fillId="34" borderId="16" xfId="0" applyNumberFormat="1" applyFont="1" applyFill="1" applyBorder="1" applyAlignment="1">
      <alignment horizontal="left" vertical="center" shrinkToFit="1"/>
    </xf>
    <xf numFmtId="176" fontId="60" fillId="34" borderId="13" xfId="0" applyNumberFormat="1" applyFont="1" applyFill="1" applyBorder="1" applyAlignment="1">
      <alignment horizontal="left" vertical="center" shrinkToFit="1"/>
    </xf>
    <xf numFmtId="176" fontId="60" fillId="34" borderId="19" xfId="0" applyNumberFormat="1" applyFont="1" applyFill="1" applyBorder="1" applyAlignment="1">
      <alignment horizontal="center" vertical="center" textRotation="255" shrinkToFit="1"/>
    </xf>
    <xf numFmtId="176" fontId="60" fillId="34" borderId="14" xfId="0" applyNumberFormat="1" applyFont="1" applyFill="1" applyBorder="1" applyAlignment="1">
      <alignment horizontal="center" vertical="center" textRotation="255" shrinkToFit="1"/>
    </xf>
    <xf numFmtId="176" fontId="60" fillId="34" borderId="15" xfId="0" applyNumberFormat="1" applyFont="1" applyFill="1" applyBorder="1" applyAlignment="1">
      <alignment horizontal="center" vertical="center" textRotation="255" shrinkToFit="1"/>
    </xf>
    <xf numFmtId="176" fontId="60" fillId="34" borderId="18" xfId="0" applyNumberFormat="1" applyFont="1" applyFill="1" applyBorder="1" applyAlignment="1">
      <alignment horizontal="center" vertical="center" textRotation="255" shrinkToFit="1"/>
    </xf>
    <xf numFmtId="176" fontId="60" fillId="34" borderId="20" xfId="0" applyNumberFormat="1" applyFont="1" applyFill="1" applyBorder="1" applyAlignment="1">
      <alignment horizontal="center" vertical="center" textRotation="255" shrinkToFit="1"/>
    </xf>
    <xf numFmtId="176" fontId="60" fillId="34" borderId="13" xfId="0" applyNumberFormat="1" applyFont="1" applyFill="1" applyBorder="1" applyAlignment="1">
      <alignment horizontal="left" vertical="center" wrapText="1" shrinkToFit="1"/>
    </xf>
    <xf numFmtId="176" fontId="60" fillId="34" borderId="18" xfId="0" applyNumberFormat="1" applyFont="1" applyFill="1" applyBorder="1" applyAlignment="1">
      <alignment horizontal="left" vertical="center" shrinkToFit="1"/>
    </xf>
    <xf numFmtId="0" fontId="60" fillId="33" borderId="19" xfId="0" applyFont="1" applyFill="1" applyBorder="1" applyAlignment="1">
      <alignment horizontal="left" vertical="center" shrinkToFit="1"/>
    </xf>
    <xf numFmtId="0" fontId="60" fillId="33" borderId="17" xfId="0" applyFont="1" applyFill="1" applyBorder="1" applyAlignment="1">
      <alignment horizontal="left" vertical="center" shrinkToFit="1"/>
    </xf>
    <xf numFmtId="0" fontId="60" fillId="33" borderId="33" xfId="0" applyFont="1" applyFill="1" applyBorder="1" applyAlignment="1">
      <alignment horizontal="left" vertical="center" shrinkToFit="1"/>
    </xf>
    <xf numFmtId="176" fontId="60" fillId="33" borderId="36" xfId="0" applyNumberFormat="1" applyFont="1" applyFill="1" applyBorder="1" applyAlignment="1">
      <alignment horizontal="left" vertical="center" shrinkToFit="1"/>
    </xf>
    <xf numFmtId="176" fontId="60" fillId="33" borderId="22" xfId="0" applyNumberFormat="1" applyFont="1" applyFill="1" applyBorder="1" applyAlignment="1">
      <alignment horizontal="left" vertical="center" shrinkToFit="1"/>
    </xf>
    <xf numFmtId="176" fontId="60" fillId="34" borderId="35" xfId="0" applyNumberFormat="1" applyFont="1" applyFill="1" applyBorder="1" applyAlignment="1">
      <alignment horizontal="left" vertical="center" shrinkToFit="1"/>
    </xf>
    <xf numFmtId="176" fontId="60" fillId="34" borderId="21" xfId="0" applyNumberFormat="1" applyFont="1" applyFill="1" applyBorder="1" applyAlignment="1">
      <alignment horizontal="left" vertical="center" shrinkToFit="1"/>
    </xf>
    <xf numFmtId="176" fontId="60" fillId="34" borderId="10" xfId="0" applyNumberFormat="1" applyFont="1" applyFill="1" applyBorder="1" applyAlignment="1">
      <alignment horizontal="left" vertical="center"/>
    </xf>
    <xf numFmtId="176" fontId="60" fillId="34" borderId="11" xfId="0" applyNumberFormat="1" applyFont="1" applyFill="1" applyBorder="1" applyAlignment="1">
      <alignment horizontal="left" vertical="center"/>
    </xf>
    <xf numFmtId="176" fontId="60" fillId="34" borderId="12" xfId="0" applyNumberFormat="1" applyFont="1" applyFill="1" applyBorder="1" applyAlignment="1">
      <alignment horizontal="left" vertical="center"/>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60" fillId="33" borderId="10" xfId="0" applyFont="1" applyFill="1" applyBorder="1" applyAlignment="1">
      <alignment horizontal="left"/>
    </xf>
    <xf numFmtId="0" fontId="60" fillId="33" borderId="11" xfId="0" applyFont="1" applyFill="1" applyBorder="1" applyAlignment="1">
      <alignment horizontal="left"/>
    </xf>
    <xf numFmtId="0" fontId="60" fillId="33" borderId="12" xfId="0" applyFont="1" applyFill="1" applyBorder="1" applyAlignment="1">
      <alignment horizontal="left"/>
    </xf>
    <xf numFmtId="0" fontId="60" fillId="33" borderId="10" xfId="0" applyFont="1" applyFill="1" applyBorder="1" applyAlignment="1">
      <alignment horizontal="left" wrapText="1"/>
    </xf>
    <xf numFmtId="0" fontId="60" fillId="33" borderId="11" xfId="0" applyFont="1" applyFill="1" applyBorder="1" applyAlignment="1">
      <alignment horizontal="left" wrapText="1"/>
    </xf>
    <xf numFmtId="0" fontId="60" fillId="33" borderId="12" xfId="0" applyFont="1" applyFill="1" applyBorder="1" applyAlignment="1">
      <alignment horizontal="left" wrapText="1"/>
    </xf>
    <xf numFmtId="176" fontId="60" fillId="34" borderId="18" xfId="51" applyNumberFormat="1" applyFont="1" applyFill="1" applyBorder="1" applyAlignment="1">
      <alignment horizontal="center" vertical="center" textRotation="255"/>
    </xf>
    <xf numFmtId="176" fontId="60" fillId="34" borderId="20" xfId="51" applyNumberFormat="1" applyFont="1" applyFill="1" applyBorder="1" applyAlignment="1">
      <alignment horizontal="center" vertical="center" textRotation="255"/>
    </xf>
    <xf numFmtId="176" fontId="60" fillId="34" borderId="15" xfId="51" applyNumberFormat="1" applyFont="1" applyFill="1" applyBorder="1" applyAlignment="1">
      <alignment horizontal="center" vertical="center" textRotation="255"/>
    </xf>
    <xf numFmtId="176" fontId="60" fillId="34" borderId="13" xfId="0" applyNumberFormat="1" applyFont="1" applyFill="1" applyBorder="1" applyAlignment="1">
      <alignment horizontal="center" vertical="center" textRotation="255" wrapText="1"/>
    </xf>
    <xf numFmtId="176" fontId="60" fillId="34" borderId="18" xfId="0" applyNumberFormat="1" applyFont="1" applyFill="1" applyBorder="1" applyAlignment="1">
      <alignment horizontal="center" vertical="center" textRotation="255" wrapText="1"/>
    </xf>
    <xf numFmtId="0" fontId="60" fillId="33" borderId="18"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85" fillId="33" borderId="10" xfId="0" applyFont="1" applyFill="1" applyBorder="1" applyAlignment="1">
      <alignment vertical="center" shrinkToFit="1"/>
    </xf>
    <xf numFmtId="0" fontId="85" fillId="33" borderId="12" xfId="0" applyFont="1" applyFill="1" applyBorder="1" applyAlignment="1">
      <alignment vertical="center" shrinkToFit="1"/>
    </xf>
    <xf numFmtId="0" fontId="85" fillId="33" borderId="10" xfId="0" applyFont="1" applyFill="1" applyBorder="1" applyAlignment="1">
      <alignment horizontal="left" vertical="center" shrinkToFit="1"/>
    </xf>
    <xf numFmtId="0" fontId="85" fillId="33" borderId="12" xfId="0" applyFont="1" applyFill="1" applyBorder="1" applyAlignment="1">
      <alignment horizontal="left" vertical="center" shrinkToFit="1"/>
    </xf>
    <xf numFmtId="0" fontId="85" fillId="33" borderId="19" xfId="0" applyFont="1" applyFill="1" applyBorder="1" applyAlignment="1">
      <alignment vertical="center" shrinkToFit="1"/>
    </xf>
    <xf numFmtId="0" fontId="85" fillId="33" borderId="33" xfId="0" applyFont="1" applyFill="1" applyBorder="1" applyAlignment="1">
      <alignment vertical="center" shrinkToFit="1"/>
    </xf>
    <xf numFmtId="0" fontId="60" fillId="33" borderId="35" xfId="0" applyFont="1" applyFill="1" applyBorder="1" applyAlignment="1">
      <alignment horizontal="center" vertical="center" shrinkToFit="1"/>
    </xf>
    <xf numFmtId="0" fontId="60" fillId="33" borderId="21" xfId="0" applyFont="1" applyFill="1" applyBorder="1" applyAlignment="1">
      <alignment horizontal="center" vertical="center" shrinkToFit="1"/>
    </xf>
    <xf numFmtId="0" fontId="60" fillId="33" borderId="14" xfId="0" applyFont="1" applyFill="1" applyBorder="1" applyAlignment="1">
      <alignment horizontal="left" vertical="center" shrinkToFit="1"/>
    </xf>
    <xf numFmtId="0" fontId="60" fillId="33" borderId="0" xfId="0" applyFont="1" applyFill="1" applyBorder="1" applyAlignment="1">
      <alignment horizontal="left" vertical="center" shrinkToFit="1"/>
    </xf>
    <xf numFmtId="0" fontId="60" fillId="33" borderId="28" xfId="0" applyFont="1" applyFill="1" applyBorder="1" applyAlignment="1">
      <alignment horizontal="left" vertical="center" shrinkToFit="1"/>
    </xf>
    <xf numFmtId="0" fontId="60" fillId="33" borderId="35" xfId="0" applyFont="1" applyFill="1" applyBorder="1" applyAlignment="1">
      <alignment vertical="center" shrinkToFit="1"/>
    </xf>
    <xf numFmtId="0" fontId="60" fillId="33" borderId="21" xfId="0" applyFont="1" applyFill="1" applyBorder="1" applyAlignment="1">
      <alignment vertical="center" shrinkToFit="1"/>
    </xf>
    <xf numFmtId="0" fontId="60" fillId="33" borderId="14" xfId="0" applyFont="1" applyFill="1" applyBorder="1" applyAlignment="1">
      <alignment horizontal="center" vertical="center" wrapText="1"/>
    </xf>
    <xf numFmtId="0" fontId="60" fillId="34" borderId="10" xfId="0" applyFont="1" applyFill="1" applyBorder="1" applyAlignment="1">
      <alignment horizontal="left" vertical="center"/>
    </xf>
    <xf numFmtId="0" fontId="60" fillId="34" borderId="11" xfId="0" applyFont="1" applyFill="1" applyBorder="1" applyAlignment="1">
      <alignment horizontal="left" vertical="center"/>
    </xf>
    <xf numFmtId="0" fontId="60" fillId="34" borderId="12" xfId="0" applyFont="1" applyFill="1" applyBorder="1" applyAlignment="1">
      <alignment horizontal="left" vertical="center"/>
    </xf>
    <xf numFmtId="176" fontId="60" fillId="34" borderId="20" xfId="0" applyNumberFormat="1" applyFont="1" applyFill="1" applyBorder="1" applyAlignment="1">
      <alignment horizontal="center" vertical="center" textRotation="255" wrapText="1"/>
    </xf>
    <xf numFmtId="176" fontId="60" fillId="34" borderId="15" xfId="0" applyNumberFormat="1" applyFont="1" applyFill="1" applyBorder="1" applyAlignment="1">
      <alignment horizontal="center" vertical="center" textRotation="255" wrapText="1"/>
    </xf>
    <xf numFmtId="176" fontId="60" fillId="33" borderId="19" xfId="0" applyNumberFormat="1" applyFont="1" applyFill="1" applyBorder="1" applyAlignment="1">
      <alignment horizontal="left" vertical="center"/>
    </xf>
    <xf numFmtId="176" fontId="60" fillId="33" borderId="17" xfId="0" applyNumberFormat="1" applyFont="1" applyFill="1" applyBorder="1" applyAlignment="1">
      <alignment horizontal="left" vertical="center"/>
    </xf>
    <xf numFmtId="176" fontId="60" fillId="33" borderId="33" xfId="0" applyNumberFormat="1" applyFont="1" applyFill="1" applyBorder="1" applyAlignment="1">
      <alignment horizontal="left" vertical="center"/>
    </xf>
    <xf numFmtId="176" fontId="85" fillId="33" borderId="10" xfId="0" applyNumberFormat="1" applyFont="1" applyFill="1" applyBorder="1" applyAlignment="1">
      <alignment vertical="center"/>
    </xf>
    <xf numFmtId="176" fontId="85" fillId="33" borderId="12" xfId="0" applyNumberFormat="1" applyFont="1" applyFill="1" applyBorder="1" applyAlignment="1">
      <alignment vertical="center"/>
    </xf>
    <xf numFmtId="176" fontId="85" fillId="33" borderId="10" xfId="0" applyNumberFormat="1" applyFont="1" applyFill="1" applyBorder="1" applyAlignment="1">
      <alignment horizontal="left" vertical="top"/>
    </xf>
    <xf numFmtId="176" fontId="85" fillId="33" borderId="12" xfId="0" applyNumberFormat="1" applyFont="1" applyFill="1" applyBorder="1" applyAlignment="1">
      <alignment horizontal="left" vertical="top"/>
    </xf>
    <xf numFmtId="176" fontId="60" fillId="33" borderId="37" xfId="0" applyNumberFormat="1" applyFont="1" applyFill="1" applyBorder="1" applyAlignment="1">
      <alignment horizontal="left" vertical="center"/>
    </xf>
    <xf numFmtId="176" fontId="60" fillId="33" borderId="38" xfId="0" applyNumberFormat="1" applyFont="1" applyFill="1" applyBorder="1" applyAlignment="1">
      <alignment horizontal="left" vertical="center"/>
    </xf>
    <xf numFmtId="176" fontId="60" fillId="33" borderId="23" xfId="0" applyNumberFormat="1" applyFont="1" applyFill="1" applyBorder="1" applyAlignment="1">
      <alignment horizontal="left" vertical="center"/>
    </xf>
    <xf numFmtId="176" fontId="85" fillId="33" borderId="10" xfId="0" applyNumberFormat="1" applyFont="1" applyFill="1" applyBorder="1" applyAlignment="1">
      <alignment vertical="center" shrinkToFit="1"/>
    </xf>
    <xf numFmtId="176" fontId="85" fillId="33" borderId="12" xfId="0" applyNumberFormat="1" applyFont="1" applyFill="1" applyBorder="1" applyAlignment="1">
      <alignment vertical="center" shrinkToFit="1"/>
    </xf>
    <xf numFmtId="176" fontId="85" fillId="33" borderId="10" xfId="0" applyNumberFormat="1" applyFont="1" applyFill="1" applyBorder="1" applyAlignment="1">
      <alignment horizontal="left" vertical="center"/>
    </xf>
    <xf numFmtId="176" fontId="85" fillId="33" borderId="12" xfId="0" applyNumberFormat="1" applyFont="1" applyFill="1" applyBorder="1" applyAlignment="1">
      <alignment horizontal="left" vertical="center"/>
    </xf>
    <xf numFmtId="176" fontId="85" fillId="33" borderId="19" xfId="0" applyNumberFormat="1" applyFont="1" applyFill="1" applyBorder="1" applyAlignment="1">
      <alignment vertical="center"/>
    </xf>
    <xf numFmtId="176" fontId="85" fillId="33" borderId="33" xfId="0" applyNumberFormat="1" applyFont="1" applyFill="1" applyBorder="1" applyAlignment="1">
      <alignment vertical="center"/>
    </xf>
    <xf numFmtId="176" fontId="85" fillId="33" borderId="10" xfId="0" applyNumberFormat="1" applyFont="1" applyFill="1" applyBorder="1" applyAlignment="1">
      <alignment horizontal="left" vertical="center" shrinkToFit="1"/>
    </xf>
    <xf numFmtId="176" fontId="85" fillId="33" borderId="12" xfId="0" applyNumberFormat="1" applyFont="1" applyFill="1" applyBorder="1" applyAlignment="1">
      <alignment horizontal="left" vertical="center" shrinkToFit="1"/>
    </xf>
    <xf numFmtId="176" fontId="60" fillId="33" borderId="14" xfId="0" applyNumberFormat="1" applyFont="1" applyFill="1" applyBorder="1" applyAlignment="1">
      <alignment horizontal="left" vertical="center" wrapText="1"/>
    </xf>
    <xf numFmtId="176" fontId="60" fillId="33" borderId="0" xfId="0" applyNumberFormat="1" applyFont="1" applyFill="1" applyBorder="1" applyAlignment="1">
      <alignment horizontal="left" vertical="center" wrapText="1"/>
    </xf>
    <xf numFmtId="176" fontId="60" fillId="33" borderId="28" xfId="0" applyNumberFormat="1" applyFont="1" applyFill="1" applyBorder="1" applyAlignment="1">
      <alignment horizontal="left" vertical="center" wrapText="1"/>
    </xf>
    <xf numFmtId="176" fontId="60" fillId="33" borderId="19" xfId="0" applyNumberFormat="1" applyFont="1" applyFill="1" applyBorder="1" applyAlignment="1">
      <alignment horizontal="left" vertical="center" wrapText="1"/>
    </xf>
    <xf numFmtId="176" fontId="60" fillId="33" borderId="17" xfId="0" applyNumberFormat="1" applyFont="1" applyFill="1" applyBorder="1" applyAlignment="1">
      <alignment horizontal="left" vertical="center" wrapText="1"/>
    </xf>
    <xf numFmtId="176" fontId="60" fillId="33" borderId="33" xfId="0" applyNumberFormat="1" applyFont="1" applyFill="1" applyBorder="1" applyAlignment="1">
      <alignment horizontal="left" vertical="center" wrapText="1"/>
    </xf>
    <xf numFmtId="176" fontId="85" fillId="33" borderId="10" xfId="0" applyNumberFormat="1" applyFont="1" applyFill="1" applyBorder="1" applyAlignment="1">
      <alignment vertical="center" wrapText="1"/>
    </xf>
    <xf numFmtId="176" fontId="85" fillId="33" borderId="12" xfId="0" applyNumberFormat="1" applyFont="1" applyFill="1" applyBorder="1" applyAlignment="1">
      <alignment vertical="center" wrapText="1"/>
    </xf>
    <xf numFmtId="176" fontId="85" fillId="33" borderId="14" xfId="0" applyNumberFormat="1" applyFont="1" applyFill="1" applyBorder="1" applyAlignment="1">
      <alignment vertical="center" wrapText="1"/>
    </xf>
    <xf numFmtId="176" fontId="85" fillId="33" borderId="28" xfId="0" applyNumberFormat="1" applyFont="1" applyFill="1" applyBorder="1" applyAlignment="1">
      <alignment vertical="center" wrapText="1"/>
    </xf>
    <xf numFmtId="176" fontId="60" fillId="33" borderId="35" xfId="0" applyNumberFormat="1" applyFont="1" applyFill="1" applyBorder="1" applyAlignment="1">
      <alignment horizontal="left" vertical="center" shrinkToFit="1"/>
    </xf>
    <xf numFmtId="176" fontId="60" fillId="33" borderId="21" xfId="0" applyNumberFormat="1" applyFont="1" applyFill="1" applyBorder="1" applyAlignment="1">
      <alignment horizontal="left" vertical="center" shrinkToFit="1"/>
    </xf>
    <xf numFmtId="176" fontId="60" fillId="33" borderId="14" xfId="0" applyNumberFormat="1" applyFont="1" applyFill="1" applyBorder="1" applyAlignment="1">
      <alignment horizontal="left" vertical="center" shrinkToFit="1"/>
    </xf>
    <xf numFmtId="176" fontId="60" fillId="33" borderId="0" xfId="0" applyNumberFormat="1" applyFont="1" applyFill="1" applyBorder="1" applyAlignment="1">
      <alignment horizontal="left" vertical="center" shrinkToFit="1"/>
    </xf>
    <xf numFmtId="176" fontId="60" fillId="33" borderId="28" xfId="0" applyNumberFormat="1" applyFont="1" applyFill="1" applyBorder="1" applyAlignment="1">
      <alignment horizontal="left" vertical="center" shrinkToFit="1"/>
    </xf>
    <xf numFmtId="0" fontId="60" fillId="34" borderId="10" xfId="0" applyFont="1" applyFill="1" applyBorder="1" applyAlignment="1">
      <alignment horizontal="center" vertical="center"/>
    </xf>
    <xf numFmtId="0" fontId="60" fillId="34" borderId="11" xfId="0" applyFont="1" applyFill="1" applyBorder="1" applyAlignment="1">
      <alignment horizontal="center" vertical="center"/>
    </xf>
    <xf numFmtId="0" fontId="60" fillId="34" borderId="12" xfId="0" applyFont="1" applyFill="1" applyBorder="1" applyAlignment="1">
      <alignment horizontal="center" vertical="center"/>
    </xf>
    <xf numFmtId="0" fontId="68" fillId="33" borderId="10" xfId="0" applyFont="1" applyFill="1" applyBorder="1" applyAlignment="1">
      <alignment horizontal="center" vertical="center" wrapText="1" shrinkToFit="1"/>
    </xf>
    <xf numFmtId="0" fontId="68" fillId="33" borderId="11" xfId="0" applyFont="1" applyFill="1" applyBorder="1" applyAlignment="1">
      <alignment horizontal="center" vertical="center" wrapText="1" shrinkToFit="1"/>
    </xf>
    <xf numFmtId="0" fontId="68" fillId="33" borderId="12" xfId="0" applyFont="1" applyFill="1" applyBorder="1" applyAlignment="1">
      <alignment horizontal="center" vertical="center" wrapText="1" shrinkToFit="1"/>
    </xf>
    <xf numFmtId="176" fontId="60" fillId="34" borderId="18" xfId="0" applyNumberFormat="1" applyFont="1" applyFill="1" applyBorder="1" applyAlignment="1">
      <alignment horizontal="center" vertical="center" textRotation="255"/>
    </xf>
    <xf numFmtId="176" fontId="60" fillId="34" borderId="20" xfId="0" applyNumberFormat="1" applyFont="1" applyFill="1" applyBorder="1" applyAlignment="1">
      <alignment horizontal="center" vertical="center" textRotation="255"/>
    </xf>
    <xf numFmtId="176" fontId="60" fillId="34" borderId="14" xfId="0" applyNumberFormat="1" applyFont="1" applyFill="1" applyBorder="1" applyAlignment="1">
      <alignment horizontal="center" vertical="center" textRotation="255"/>
    </xf>
    <xf numFmtId="176" fontId="60" fillId="34" borderId="19" xfId="0" applyNumberFormat="1" applyFont="1" applyFill="1" applyBorder="1" applyAlignment="1">
      <alignment vertical="center"/>
    </xf>
    <xf numFmtId="176" fontId="60" fillId="34" borderId="33" xfId="0" applyNumberFormat="1" applyFont="1" applyFill="1" applyBorder="1" applyAlignment="1">
      <alignment vertical="center"/>
    </xf>
    <xf numFmtId="176" fontId="60" fillId="34" borderId="35" xfId="0" applyNumberFormat="1" applyFont="1" applyFill="1" applyBorder="1" applyAlignment="1">
      <alignment horizontal="left" vertical="center"/>
    </xf>
    <xf numFmtId="176" fontId="60" fillId="34" borderId="21" xfId="0" applyNumberFormat="1" applyFont="1" applyFill="1" applyBorder="1" applyAlignment="1">
      <alignment horizontal="left" vertical="center"/>
    </xf>
    <xf numFmtId="196" fontId="6" fillId="2" borderId="10" xfId="43" applyNumberFormat="1" applyFill="1" applyBorder="1" applyAlignment="1" applyProtection="1">
      <alignment horizontal="left" vertical="center"/>
      <protection/>
    </xf>
    <xf numFmtId="196" fontId="6" fillId="2" borderId="11" xfId="43" applyNumberFormat="1" applyFill="1" applyBorder="1" applyAlignment="1" applyProtection="1">
      <alignment horizontal="left" vertical="center"/>
      <protection/>
    </xf>
    <xf numFmtId="196" fontId="6" fillId="2" borderId="12" xfId="43" applyNumberFormat="1" applyFill="1" applyBorder="1" applyAlignment="1" applyProtection="1">
      <alignment horizontal="left" vertical="center"/>
      <protection/>
    </xf>
    <xf numFmtId="176" fontId="81" fillId="34" borderId="20" xfId="51" applyNumberFormat="1" applyFont="1" applyFill="1" applyBorder="1" applyAlignment="1">
      <alignment horizontal="center" vertical="center" textRotation="255" shrinkToFit="1"/>
    </xf>
    <xf numFmtId="176" fontId="81" fillId="34" borderId="16" xfId="51" applyNumberFormat="1" applyFont="1" applyFill="1" applyBorder="1" applyAlignment="1">
      <alignment horizontal="center" vertical="center" textRotation="255" shrinkToFit="1"/>
    </xf>
    <xf numFmtId="176" fontId="60" fillId="34" borderId="10" xfId="51" applyNumberFormat="1" applyFont="1" applyFill="1" applyBorder="1" applyAlignment="1">
      <alignment vertical="center"/>
    </xf>
    <xf numFmtId="176" fontId="60" fillId="34" borderId="12" xfId="51" applyNumberFormat="1" applyFont="1" applyFill="1" applyBorder="1" applyAlignment="1">
      <alignment vertical="center"/>
    </xf>
    <xf numFmtId="176" fontId="60" fillId="34" borderId="19" xfId="51" applyNumberFormat="1" applyFont="1" applyFill="1" applyBorder="1" applyAlignment="1">
      <alignment vertical="center"/>
    </xf>
    <xf numFmtId="176" fontId="60" fillId="34" borderId="33" xfId="51" applyNumberFormat="1" applyFont="1" applyFill="1" applyBorder="1" applyAlignment="1">
      <alignment vertical="center"/>
    </xf>
    <xf numFmtId="176" fontId="60" fillId="34" borderId="20" xfId="51" applyNumberFormat="1" applyFont="1" applyFill="1" applyBorder="1" applyAlignment="1">
      <alignment horizontal="center" vertical="center" textRotation="255" wrapText="1"/>
    </xf>
    <xf numFmtId="176" fontId="60" fillId="34" borderId="16" xfId="51" applyNumberFormat="1" applyFont="1" applyFill="1" applyBorder="1" applyAlignment="1">
      <alignment horizontal="center" vertical="center" textRotation="255" wrapText="1"/>
    </xf>
    <xf numFmtId="176" fontId="60" fillId="33" borderId="35" xfId="51" applyNumberFormat="1" applyFont="1" applyFill="1" applyBorder="1" applyAlignment="1">
      <alignment horizontal="left" vertical="center" wrapText="1"/>
    </xf>
    <xf numFmtId="176" fontId="60" fillId="33" borderId="21" xfId="51" applyNumberFormat="1" applyFont="1" applyFill="1" applyBorder="1" applyAlignment="1">
      <alignment horizontal="left" vertical="center" wrapText="1"/>
    </xf>
    <xf numFmtId="0" fontId="75" fillId="0" borderId="10" xfId="0" applyFont="1" applyFill="1" applyBorder="1" applyAlignment="1">
      <alignment horizontal="left" vertical="center" wrapText="1"/>
    </xf>
    <xf numFmtId="0" fontId="75" fillId="0" borderId="11" xfId="0" applyFont="1" applyFill="1" applyBorder="1" applyAlignment="1">
      <alignment horizontal="left" vertical="center" wrapText="1"/>
    </xf>
    <xf numFmtId="0" fontId="75" fillId="0" borderId="12" xfId="0" applyFont="1" applyFill="1" applyBorder="1" applyAlignment="1">
      <alignment horizontal="left" vertical="center" wrapText="1"/>
    </xf>
    <xf numFmtId="0" fontId="75" fillId="0" borderId="10" xfId="0" applyFont="1" applyFill="1" applyBorder="1" applyAlignment="1">
      <alignment horizontal="left" vertical="top" wrapText="1"/>
    </xf>
    <xf numFmtId="0" fontId="75" fillId="0" borderId="11" xfId="0" applyFont="1" applyFill="1" applyBorder="1" applyAlignment="1">
      <alignment horizontal="left" vertical="top"/>
    </xf>
    <xf numFmtId="0" fontId="75" fillId="0" borderId="12" xfId="0" applyFont="1" applyFill="1" applyBorder="1" applyAlignment="1">
      <alignment horizontal="left" vertical="top"/>
    </xf>
    <xf numFmtId="0" fontId="16" fillId="0" borderId="10" xfId="0" applyFont="1" applyFill="1" applyBorder="1" applyAlignment="1">
      <alignment horizontal="left" vertical="top" wrapText="1"/>
    </xf>
    <xf numFmtId="0" fontId="75" fillId="0" borderId="11" xfId="0" applyFont="1" applyFill="1" applyBorder="1" applyAlignment="1">
      <alignment horizontal="left" vertical="top" wrapText="1"/>
    </xf>
    <xf numFmtId="0" fontId="75" fillId="0" borderId="12"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196" fontId="75" fillId="36" borderId="13" xfId="49" applyNumberFormat="1"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5"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13</xdr:col>
      <xdr:colOff>0</xdr:colOff>
      <xdr:row>0</xdr:row>
      <xdr:rowOff>504825</xdr:rowOff>
    </xdr:to>
    <xdr:sp>
      <xdr:nvSpPr>
        <xdr:cNvPr id="1" name="テキスト ボックス 1"/>
        <xdr:cNvSpPr txBox="1">
          <a:spLocks noChangeArrowheads="1"/>
        </xdr:cNvSpPr>
      </xdr:nvSpPr>
      <xdr:spPr>
        <a:xfrm>
          <a:off x="38100" y="28575"/>
          <a:ext cx="2209800" cy="4762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 val="list"/>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po70-park.jp/" TargetMode="External" /><Relationship Id="rId2" Type="http://schemas.openxmlformats.org/officeDocument/2006/relationships/hyperlink" Target="http://www.pref.osaka.lg.jp/fukatsu/" TargetMode="External" /><Relationship Id="rId3" Type="http://schemas.openxmlformats.org/officeDocument/2006/relationships/hyperlink" Target="http://www.pref.osaka.lg.jp/houbun/reiki/reiki_honbun/k201RG00001809.html" TargetMode="External" /><Relationship Id="rId4" Type="http://schemas.openxmlformats.org/officeDocument/2006/relationships/hyperlink" Target="https://www.pref.osaka.lg.jp/houbun/reiki/reiki_honbun/k201RG00001809.html" TargetMode="External" /><Relationship Id="rId5" Type="http://schemas.openxmlformats.org/officeDocument/2006/relationships/hyperlink" Target="https://www.pref.osaka.lg.jp/houbun/reiki/reiki_honbun/k201RG00001809.html" TargetMode="External" /><Relationship Id="rId6" Type="http://schemas.openxmlformats.org/officeDocument/2006/relationships/hyperlink" Target="https://www.pref.osaka.lg.jp/houbun/reiki/reiki_honbun/k201RG00001823.html"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06542/R02_z07-10syougaisyajiritucenter.xlsx?web=1" TargetMode="External" /><Relationship Id="rId2" Type="http://schemas.openxmlformats.org/officeDocument/2006/relationships/hyperlink" Target="https://www.pref.osaka.lg.jp/attach/17834/00458257/R04_z05-22bannpakukinennkouenn.xlsx"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32"/>
  <sheetViews>
    <sheetView tabSelected="1" view="pageBreakPreview" zoomScale="84" zoomScaleNormal="75" zoomScaleSheetLayoutView="84" workbookViewId="0" topLeftCell="A1">
      <selection activeCell="K13" sqref="K13:AR13"/>
    </sheetView>
  </sheetViews>
  <sheetFormatPr defaultColWidth="2.421875" defaultRowHeight="15"/>
  <cols>
    <col min="1" max="1" width="3.28125" style="95" customWidth="1"/>
    <col min="2" max="4" width="2.421875" style="95" customWidth="1"/>
    <col min="5" max="5" width="3.28125" style="95" customWidth="1"/>
    <col min="6" max="9" width="2.421875" style="95" customWidth="1"/>
    <col min="10" max="10" width="2.8515625" style="95" customWidth="1"/>
    <col min="11" max="44" width="2.421875" style="95" customWidth="1"/>
    <col min="45" max="16384" width="2.421875" style="95" customWidth="1"/>
  </cols>
  <sheetData>
    <row r="1" spans="1:44" ht="39.75" customHeight="1">
      <c r="A1" s="248" t="s">
        <v>90</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row>
    <row r="2" spans="1:44" ht="17.25" customHeight="1">
      <c r="A2" s="249"/>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row>
    <row r="3" spans="1:44" ht="46.5" customHeight="1">
      <c r="A3" s="250" t="s">
        <v>91</v>
      </c>
      <c r="B3" s="251"/>
      <c r="C3" s="251"/>
      <c r="D3" s="251"/>
      <c r="E3" s="252"/>
      <c r="F3" s="253" t="s">
        <v>162</v>
      </c>
      <c r="G3" s="254"/>
      <c r="H3" s="254"/>
      <c r="I3" s="254"/>
      <c r="J3" s="254"/>
      <c r="K3" s="254"/>
      <c r="L3" s="254"/>
      <c r="M3" s="254"/>
      <c r="N3" s="254"/>
      <c r="O3" s="254"/>
      <c r="P3" s="254"/>
      <c r="Q3" s="254"/>
      <c r="R3" s="255"/>
      <c r="S3" s="238" t="s">
        <v>181</v>
      </c>
      <c r="T3" s="239"/>
      <c r="U3" s="239"/>
      <c r="V3" s="239"/>
      <c r="W3" s="240"/>
      <c r="X3" s="256" t="s">
        <v>163</v>
      </c>
      <c r="Y3" s="256"/>
      <c r="Z3" s="256"/>
      <c r="AA3" s="256"/>
      <c r="AB3" s="256"/>
      <c r="AC3" s="256"/>
      <c r="AD3" s="256"/>
      <c r="AE3" s="256"/>
      <c r="AF3" s="256"/>
      <c r="AG3" s="256"/>
      <c r="AH3" s="256"/>
      <c r="AI3" s="256"/>
      <c r="AJ3" s="256"/>
      <c r="AK3" s="257"/>
      <c r="AL3" s="257"/>
      <c r="AM3" s="257"/>
      <c r="AN3" s="257"/>
      <c r="AO3" s="257"/>
      <c r="AP3" s="257"/>
      <c r="AQ3" s="257"/>
      <c r="AR3" s="257"/>
    </row>
    <row r="4" spans="1:44" ht="13.5" customHeight="1">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row>
    <row r="5" spans="1:44" ht="17.25">
      <c r="A5" s="187" t="s">
        <v>222</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row>
    <row r="6" spans="1:44" ht="34.5" customHeight="1">
      <c r="A6" s="156" t="s">
        <v>164</v>
      </c>
      <c r="B6" s="157"/>
      <c r="C6" s="157"/>
      <c r="D6" s="157"/>
      <c r="E6" s="157"/>
      <c r="F6" s="157"/>
      <c r="G6" s="157"/>
      <c r="H6" s="157"/>
      <c r="I6" s="157"/>
      <c r="J6" s="158"/>
      <c r="K6" s="247" t="s">
        <v>165</v>
      </c>
      <c r="L6" s="154"/>
      <c r="M6" s="154"/>
      <c r="N6" s="154"/>
      <c r="O6" s="154"/>
      <c r="P6" s="154"/>
      <c r="Q6" s="154"/>
      <c r="R6" s="154"/>
      <c r="S6" s="154"/>
      <c r="T6" s="154"/>
      <c r="U6" s="154"/>
      <c r="V6" s="154"/>
      <c r="W6" s="154"/>
      <c r="X6" s="154"/>
      <c r="Y6" s="154"/>
      <c r="Z6" s="154"/>
      <c r="AA6" s="154"/>
      <c r="AB6" s="154" t="s">
        <v>200</v>
      </c>
      <c r="AC6" s="154"/>
      <c r="AD6" s="154"/>
      <c r="AE6" s="154"/>
      <c r="AF6" s="154"/>
      <c r="AG6" s="154"/>
      <c r="AH6" s="154"/>
      <c r="AI6" s="154"/>
      <c r="AJ6" s="154"/>
      <c r="AK6" s="154"/>
      <c r="AL6" s="154"/>
      <c r="AM6" s="154"/>
      <c r="AN6" s="154"/>
      <c r="AO6" s="154"/>
      <c r="AP6" s="154"/>
      <c r="AQ6" s="154"/>
      <c r="AR6" s="155"/>
    </row>
    <row r="7" spans="1:44" ht="57" customHeight="1">
      <c r="A7" s="156" t="s">
        <v>166</v>
      </c>
      <c r="B7" s="157"/>
      <c r="C7" s="157"/>
      <c r="D7" s="157"/>
      <c r="E7" s="157"/>
      <c r="F7" s="157"/>
      <c r="G7" s="157"/>
      <c r="H7" s="157"/>
      <c r="I7" s="157"/>
      <c r="J7" s="158"/>
      <c r="K7" s="244" t="s">
        <v>195</v>
      </c>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6"/>
    </row>
    <row r="8" spans="1:44" ht="37.5" customHeight="1">
      <c r="A8" s="238" t="s">
        <v>199</v>
      </c>
      <c r="B8" s="239"/>
      <c r="C8" s="239"/>
      <c r="D8" s="239"/>
      <c r="E8" s="239"/>
      <c r="F8" s="239"/>
      <c r="G8" s="239"/>
      <c r="H8" s="239"/>
      <c r="I8" s="239"/>
      <c r="J8" s="240"/>
      <c r="K8" s="241" t="s">
        <v>223</v>
      </c>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3"/>
    </row>
    <row r="9" spans="1:44" ht="39" customHeight="1">
      <c r="A9" s="156" t="s">
        <v>92</v>
      </c>
      <c r="B9" s="157"/>
      <c r="C9" s="157"/>
      <c r="D9" s="157"/>
      <c r="E9" s="157"/>
      <c r="F9" s="157"/>
      <c r="G9" s="157"/>
      <c r="H9" s="157"/>
      <c r="I9" s="157"/>
      <c r="J9" s="158"/>
      <c r="K9" s="159" t="s">
        <v>191</v>
      </c>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234"/>
    </row>
    <row r="10" spans="1:44" ht="37.5" customHeight="1">
      <c r="A10" s="156" t="s">
        <v>93</v>
      </c>
      <c r="B10" s="157"/>
      <c r="C10" s="157"/>
      <c r="D10" s="157"/>
      <c r="E10" s="157"/>
      <c r="F10" s="157"/>
      <c r="G10" s="157"/>
      <c r="H10" s="157"/>
      <c r="I10" s="157"/>
      <c r="J10" s="158"/>
      <c r="K10" s="235" t="s">
        <v>192</v>
      </c>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7"/>
    </row>
    <row r="11" spans="1:44" ht="127.5" customHeight="1">
      <c r="A11" s="156" t="s">
        <v>94</v>
      </c>
      <c r="B11" s="157"/>
      <c r="C11" s="157"/>
      <c r="D11" s="157"/>
      <c r="E11" s="157"/>
      <c r="F11" s="157"/>
      <c r="G11" s="157"/>
      <c r="H11" s="157"/>
      <c r="I11" s="157"/>
      <c r="J11" s="158"/>
      <c r="K11" s="159" t="s">
        <v>193</v>
      </c>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234"/>
    </row>
    <row r="12" spans="1:44" ht="30" customHeight="1">
      <c r="A12" s="156" t="s">
        <v>95</v>
      </c>
      <c r="B12" s="157"/>
      <c r="C12" s="157"/>
      <c r="D12" s="157"/>
      <c r="E12" s="157"/>
      <c r="F12" s="157"/>
      <c r="G12" s="157"/>
      <c r="H12" s="157"/>
      <c r="I12" s="157"/>
      <c r="J12" s="158"/>
      <c r="K12" s="235" t="s">
        <v>221</v>
      </c>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7"/>
    </row>
    <row r="13" spans="1:44" ht="227.25" customHeight="1">
      <c r="A13" s="156" t="s">
        <v>96</v>
      </c>
      <c r="B13" s="157"/>
      <c r="C13" s="157"/>
      <c r="D13" s="157"/>
      <c r="E13" s="157"/>
      <c r="F13" s="157"/>
      <c r="G13" s="157"/>
      <c r="H13" s="157"/>
      <c r="I13" s="157"/>
      <c r="J13" s="158"/>
      <c r="K13" s="159" t="s">
        <v>180</v>
      </c>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234"/>
    </row>
    <row r="14" spans="1:44" ht="15" customHeight="1">
      <c r="A14" s="163" t="s">
        <v>97</v>
      </c>
      <c r="B14" s="164"/>
      <c r="C14" s="164"/>
      <c r="D14" s="164"/>
      <c r="E14" s="164"/>
      <c r="F14" s="164"/>
      <c r="G14" s="164"/>
      <c r="H14" s="164"/>
      <c r="I14" s="164"/>
      <c r="J14" s="165"/>
      <c r="K14" s="219" t="s">
        <v>98</v>
      </c>
      <c r="L14" s="220"/>
      <c r="M14" s="220"/>
      <c r="N14" s="220"/>
      <c r="O14" s="220"/>
      <c r="P14" s="220"/>
      <c r="Q14" s="221"/>
      <c r="R14" s="225" t="s">
        <v>99</v>
      </c>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7"/>
      <c r="AP14" s="228"/>
      <c r="AQ14" s="228"/>
      <c r="AR14" s="229"/>
    </row>
    <row r="15" spans="1:44" ht="15" customHeight="1">
      <c r="A15" s="166"/>
      <c r="B15" s="167"/>
      <c r="C15" s="167"/>
      <c r="D15" s="167"/>
      <c r="E15" s="167"/>
      <c r="F15" s="167"/>
      <c r="G15" s="167"/>
      <c r="H15" s="167"/>
      <c r="I15" s="167"/>
      <c r="J15" s="168"/>
      <c r="K15" s="222"/>
      <c r="L15" s="223"/>
      <c r="M15" s="223"/>
      <c r="N15" s="223"/>
      <c r="O15" s="223"/>
      <c r="P15" s="223"/>
      <c r="Q15" s="224"/>
      <c r="R15" s="225" t="s">
        <v>100</v>
      </c>
      <c r="S15" s="226"/>
      <c r="T15" s="226"/>
      <c r="U15" s="226"/>
      <c r="V15" s="226"/>
      <c r="W15" s="227"/>
      <c r="X15" s="225" t="s">
        <v>101</v>
      </c>
      <c r="Y15" s="226"/>
      <c r="Z15" s="226"/>
      <c r="AA15" s="226"/>
      <c r="AB15" s="226"/>
      <c r="AC15" s="227"/>
      <c r="AD15" s="225" t="s">
        <v>13</v>
      </c>
      <c r="AE15" s="226"/>
      <c r="AF15" s="226"/>
      <c r="AG15" s="226"/>
      <c r="AH15" s="226"/>
      <c r="AI15" s="227"/>
      <c r="AJ15" s="225" t="s">
        <v>102</v>
      </c>
      <c r="AK15" s="226"/>
      <c r="AL15" s="226"/>
      <c r="AM15" s="226"/>
      <c r="AN15" s="226"/>
      <c r="AO15" s="227"/>
      <c r="AP15" s="230"/>
      <c r="AQ15" s="230"/>
      <c r="AR15" s="231"/>
    </row>
    <row r="16" spans="1:44" ht="15" customHeight="1">
      <c r="A16" s="166"/>
      <c r="B16" s="167"/>
      <c r="C16" s="167"/>
      <c r="D16" s="167"/>
      <c r="E16" s="167"/>
      <c r="F16" s="167"/>
      <c r="G16" s="167"/>
      <c r="H16" s="167"/>
      <c r="I16" s="167"/>
      <c r="J16" s="168"/>
      <c r="K16" s="215"/>
      <c r="L16" s="216"/>
      <c r="M16" s="216"/>
      <c r="N16" s="216"/>
      <c r="O16" s="216"/>
      <c r="P16" s="213" t="s">
        <v>167</v>
      </c>
      <c r="Q16" s="214"/>
      <c r="R16" s="211"/>
      <c r="S16" s="212"/>
      <c r="T16" s="212"/>
      <c r="U16" s="212"/>
      <c r="V16" s="213" t="s">
        <v>167</v>
      </c>
      <c r="W16" s="214"/>
      <c r="X16" s="211"/>
      <c r="Y16" s="212"/>
      <c r="Z16" s="212"/>
      <c r="AA16" s="212"/>
      <c r="AB16" s="213" t="s">
        <v>167</v>
      </c>
      <c r="AC16" s="214"/>
      <c r="AD16" s="211"/>
      <c r="AE16" s="212"/>
      <c r="AF16" s="212"/>
      <c r="AG16" s="212"/>
      <c r="AH16" s="213" t="s">
        <v>167</v>
      </c>
      <c r="AI16" s="214"/>
      <c r="AJ16" s="211"/>
      <c r="AK16" s="212"/>
      <c r="AL16" s="212"/>
      <c r="AM16" s="212"/>
      <c r="AN16" s="213" t="s">
        <v>167</v>
      </c>
      <c r="AO16" s="214"/>
      <c r="AP16" s="230"/>
      <c r="AQ16" s="230"/>
      <c r="AR16" s="231"/>
    </row>
    <row r="17" spans="1:44" ht="15" customHeight="1">
      <c r="A17" s="169"/>
      <c r="B17" s="170"/>
      <c r="C17" s="170"/>
      <c r="D17" s="170"/>
      <c r="E17" s="170"/>
      <c r="F17" s="170"/>
      <c r="G17" s="170"/>
      <c r="H17" s="170"/>
      <c r="I17" s="170"/>
      <c r="J17" s="171"/>
      <c r="K17" s="215" t="s">
        <v>168</v>
      </c>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32"/>
      <c r="AQ17" s="232"/>
      <c r="AR17" s="233"/>
    </row>
    <row r="18" spans="1:44" ht="45" customHeight="1">
      <c r="A18" s="163" t="s">
        <v>103</v>
      </c>
      <c r="B18" s="164"/>
      <c r="C18" s="164"/>
      <c r="D18" s="164"/>
      <c r="E18" s="164"/>
      <c r="F18" s="164"/>
      <c r="G18" s="164"/>
      <c r="H18" s="164"/>
      <c r="I18" s="164"/>
      <c r="J18" s="165"/>
      <c r="K18" s="217" t="s">
        <v>220</v>
      </c>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18"/>
    </row>
    <row r="19" spans="1:44" ht="68.25" customHeight="1">
      <c r="A19" s="156" t="s">
        <v>104</v>
      </c>
      <c r="B19" s="157"/>
      <c r="C19" s="157"/>
      <c r="D19" s="157"/>
      <c r="E19" s="157"/>
      <c r="F19" s="157"/>
      <c r="G19" s="157"/>
      <c r="H19" s="157"/>
      <c r="I19" s="157"/>
      <c r="J19" s="158"/>
      <c r="K19" s="159" t="s">
        <v>194</v>
      </c>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1"/>
      <c r="AP19" s="161"/>
      <c r="AQ19" s="161"/>
      <c r="AR19" s="162"/>
    </row>
    <row r="20" spans="1:44" ht="84" customHeight="1">
      <c r="A20" s="156" t="s">
        <v>105</v>
      </c>
      <c r="B20" s="157"/>
      <c r="C20" s="157"/>
      <c r="D20" s="157"/>
      <c r="E20" s="157"/>
      <c r="F20" s="157"/>
      <c r="G20" s="157"/>
      <c r="H20" s="157"/>
      <c r="I20" s="157"/>
      <c r="J20" s="158"/>
      <c r="K20" s="159" t="s">
        <v>206</v>
      </c>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208"/>
      <c r="AO20" s="209"/>
      <c r="AP20" s="209"/>
      <c r="AQ20" s="209"/>
      <c r="AR20" s="210"/>
    </row>
    <row r="21" spans="1:44" ht="22.5" customHeight="1">
      <c r="A21" s="163" t="s">
        <v>169</v>
      </c>
      <c r="B21" s="164"/>
      <c r="C21" s="164"/>
      <c r="D21" s="164"/>
      <c r="E21" s="164"/>
      <c r="F21" s="164"/>
      <c r="G21" s="164"/>
      <c r="H21" s="164"/>
      <c r="I21" s="164"/>
      <c r="J21" s="165"/>
      <c r="K21" s="172" t="s">
        <v>106</v>
      </c>
      <c r="L21" s="173"/>
      <c r="M21" s="173"/>
      <c r="N21" s="174"/>
      <c r="O21" s="172" t="s">
        <v>196</v>
      </c>
      <c r="P21" s="173"/>
      <c r="Q21" s="173"/>
      <c r="R21" s="173"/>
      <c r="S21" s="174"/>
      <c r="T21" s="172" t="s">
        <v>170</v>
      </c>
      <c r="U21" s="173"/>
      <c r="V21" s="173"/>
      <c r="W21" s="173"/>
      <c r="X21" s="174"/>
      <c r="Y21" s="172" t="s">
        <v>197</v>
      </c>
      <c r="Z21" s="173"/>
      <c r="AA21" s="173"/>
      <c r="AB21" s="173"/>
      <c r="AC21" s="174"/>
      <c r="AD21" s="172" t="s">
        <v>198</v>
      </c>
      <c r="AE21" s="173"/>
      <c r="AF21" s="173"/>
      <c r="AG21" s="173"/>
      <c r="AH21" s="174"/>
      <c r="AI21" s="172" t="s">
        <v>208</v>
      </c>
      <c r="AJ21" s="173"/>
      <c r="AK21" s="173"/>
      <c r="AL21" s="173"/>
      <c r="AM21" s="174"/>
      <c r="AN21" s="175"/>
      <c r="AO21" s="176"/>
      <c r="AP21" s="176"/>
      <c r="AQ21" s="176"/>
      <c r="AR21" s="177"/>
    </row>
    <row r="22" spans="1:44" ht="22.5" customHeight="1">
      <c r="A22" s="169"/>
      <c r="B22" s="170"/>
      <c r="C22" s="170"/>
      <c r="D22" s="170"/>
      <c r="E22" s="170"/>
      <c r="F22" s="170"/>
      <c r="G22" s="170"/>
      <c r="H22" s="170"/>
      <c r="I22" s="170"/>
      <c r="J22" s="171"/>
      <c r="K22" s="203" t="s">
        <v>171</v>
      </c>
      <c r="L22" s="204"/>
      <c r="M22" s="204"/>
      <c r="N22" s="205"/>
      <c r="O22" s="206">
        <v>2387023</v>
      </c>
      <c r="P22" s="207"/>
      <c r="Q22" s="207"/>
      <c r="R22" s="207"/>
      <c r="S22" s="101" t="s">
        <v>172</v>
      </c>
      <c r="T22" s="206">
        <v>2365511</v>
      </c>
      <c r="U22" s="207"/>
      <c r="V22" s="207"/>
      <c r="W22" s="207"/>
      <c r="X22" s="102" t="s">
        <v>173</v>
      </c>
      <c r="Y22" s="206">
        <v>1345167</v>
      </c>
      <c r="Z22" s="207"/>
      <c r="AA22" s="207"/>
      <c r="AB22" s="207"/>
      <c r="AC22" s="102" t="s">
        <v>173</v>
      </c>
      <c r="AD22" s="148">
        <v>1241110</v>
      </c>
      <c r="AE22" s="149"/>
      <c r="AF22" s="149"/>
      <c r="AG22" s="149"/>
      <c r="AH22" s="102" t="s">
        <v>173</v>
      </c>
      <c r="AI22" s="148">
        <v>2298889</v>
      </c>
      <c r="AJ22" s="149"/>
      <c r="AK22" s="149"/>
      <c r="AL22" s="149"/>
      <c r="AM22" s="102" t="s">
        <v>173</v>
      </c>
      <c r="AN22" s="150"/>
      <c r="AO22" s="150"/>
      <c r="AP22" s="150"/>
      <c r="AQ22" s="150"/>
      <c r="AR22" s="103"/>
    </row>
    <row r="23" spans="1:44" ht="22.5" customHeight="1">
      <c r="A23" s="163" t="s">
        <v>107</v>
      </c>
      <c r="B23" s="164"/>
      <c r="C23" s="164"/>
      <c r="D23" s="164"/>
      <c r="E23" s="164"/>
      <c r="F23" s="164"/>
      <c r="G23" s="164"/>
      <c r="H23" s="164"/>
      <c r="I23" s="164"/>
      <c r="J23" s="165"/>
      <c r="K23" s="172" t="s">
        <v>106</v>
      </c>
      <c r="L23" s="173"/>
      <c r="M23" s="173"/>
      <c r="N23" s="174"/>
      <c r="O23" s="172" t="s">
        <v>196</v>
      </c>
      <c r="P23" s="173"/>
      <c r="Q23" s="173"/>
      <c r="R23" s="173"/>
      <c r="S23" s="174"/>
      <c r="T23" s="172" t="s">
        <v>170</v>
      </c>
      <c r="U23" s="173"/>
      <c r="V23" s="173"/>
      <c r="W23" s="173"/>
      <c r="X23" s="174"/>
      <c r="Y23" s="172" t="s">
        <v>197</v>
      </c>
      <c r="Z23" s="173"/>
      <c r="AA23" s="173"/>
      <c r="AB23" s="173"/>
      <c r="AC23" s="174"/>
      <c r="AD23" s="172" t="s">
        <v>198</v>
      </c>
      <c r="AE23" s="173"/>
      <c r="AF23" s="173"/>
      <c r="AG23" s="173"/>
      <c r="AH23" s="174"/>
      <c r="AI23" s="172" t="s">
        <v>208</v>
      </c>
      <c r="AJ23" s="173"/>
      <c r="AK23" s="173"/>
      <c r="AL23" s="173"/>
      <c r="AM23" s="174"/>
      <c r="AN23" s="175"/>
      <c r="AO23" s="176"/>
      <c r="AP23" s="176"/>
      <c r="AQ23" s="176"/>
      <c r="AR23" s="177"/>
    </row>
    <row r="24" spans="1:44" ht="22.5" customHeight="1">
      <c r="A24" s="166"/>
      <c r="B24" s="167"/>
      <c r="C24" s="167"/>
      <c r="D24" s="167"/>
      <c r="E24" s="167"/>
      <c r="F24" s="167"/>
      <c r="G24" s="167"/>
      <c r="H24" s="167"/>
      <c r="I24" s="167"/>
      <c r="J24" s="168"/>
      <c r="K24" s="198" t="s">
        <v>108</v>
      </c>
      <c r="L24" s="199"/>
      <c r="M24" s="199"/>
      <c r="N24" s="200"/>
      <c r="O24" s="201">
        <f>2387023/2600000*100</f>
        <v>91.80857692307693</v>
      </c>
      <c r="P24" s="202"/>
      <c r="Q24" s="202"/>
      <c r="R24" s="202"/>
      <c r="S24" s="104" t="s">
        <v>174</v>
      </c>
      <c r="T24" s="201">
        <f>2365511/2700000*100</f>
        <v>87.61151851851852</v>
      </c>
      <c r="U24" s="202"/>
      <c r="V24" s="202"/>
      <c r="W24" s="202"/>
      <c r="X24" s="102" t="s">
        <v>174</v>
      </c>
      <c r="Y24" s="184" t="s">
        <v>175</v>
      </c>
      <c r="Z24" s="185"/>
      <c r="AA24" s="185"/>
      <c r="AB24" s="185"/>
      <c r="AC24" s="102" t="s">
        <v>174</v>
      </c>
      <c r="AD24" s="184" t="s">
        <v>175</v>
      </c>
      <c r="AE24" s="185"/>
      <c r="AF24" s="185"/>
      <c r="AG24" s="185"/>
      <c r="AH24" s="105" t="s">
        <v>174</v>
      </c>
      <c r="AI24" s="151" t="s">
        <v>207</v>
      </c>
      <c r="AJ24" s="152"/>
      <c r="AK24" s="152"/>
      <c r="AL24" s="152"/>
      <c r="AM24" s="102" t="s">
        <v>174</v>
      </c>
      <c r="AN24" s="153"/>
      <c r="AO24" s="153"/>
      <c r="AP24" s="153"/>
      <c r="AQ24" s="153"/>
      <c r="AR24" s="103"/>
    </row>
    <row r="25" spans="1:44" ht="52.5" customHeight="1">
      <c r="A25" s="169"/>
      <c r="B25" s="170"/>
      <c r="C25" s="170"/>
      <c r="D25" s="170"/>
      <c r="E25" s="170"/>
      <c r="F25" s="170"/>
      <c r="G25" s="170"/>
      <c r="H25" s="170"/>
      <c r="I25" s="170"/>
      <c r="J25" s="171"/>
      <c r="K25" s="195" t="s">
        <v>218</v>
      </c>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7"/>
    </row>
    <row r="26" spans="1:44" ht="18" customHeight="1">
      <c r="A26" s="186"/>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row>
    <row r="27" spans="1:44" ht="17.25">
      <c r="A27" s="187" t="s">
        <v>219</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row>
    <row r="28" spans="1:44" ht="26.25" customHeight="1">
      <c r="A28" s="163" t="s">
        <v>109</v>
      </c>
      <c r="B28" s="164"/>
      <c r="C28" s="164"/>
      <c r="D28" s="164"/>
      <c r="E28" s="164"/>
      <c r="F28" s="164"/>
      <c r="G28" s="164"/>
      <c r="H28" s="164"/>
      <c r="I28" s="164"/>
      <c r="J28" s="165"/>
      <c r="K28" s="188" t="s">
        <v>176</v>
      </c>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90"/>
      <c r="AP28" s="190"/>
      <c r="AQ28" s="190"/>
      <c r="AR28" s="191"/>
    </row>
    <row r="29" spans="1:44" ht="52.5" customHeight="1">
      <c r="A29" s="169"/>
      <c r="B29" s="170"/>
      <c r="C29" s="170"/>
      <c r="D29" s="170"/>
      <c r="E29" s="170"/>
      <c r="F29" s="170"/>
      <c r="G29" s="170"/>
      <c r="H29" s="170"/>
      <c r="I29" s="170"/>
      <c r="J29" s="171"/>
      <c r="K29" s="192" t="s">
        <v>177</v>
      </c>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4"/>
    </row>
    <row r="30" spans="1:44" ht="37.5" customHeight="1">
      <c r="A30" s="156" t="s">
        <v>110</v>
      </c>
      <c r="B30" s="157"/>
      <c r="C30" s="157"/>
      <c r="D30" s="157"/>
      <c r="E30" s="157"/>
      <c r="F30" s="157"/>
      <c r="G30" s="157"/>
      <c r="H30" s="157"/>
      <c r="I30" s="157"/>
      <c r="J30" s="158"/>
      <c r="K30" s="159" t="s">
        <v>178</v>
      </c>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1"/>
      <c r="AP30" s="161"/>
      <c r="AQ30" s="161"/>
      <c r="AR30" s="162"/>
    </row>
    <row r="31" spans="1:44" ht="408.75" customHeight="1">
      <c r="A31" s="156" t="s">
        <v>111</v>
      </c>
      <c r="B31" s="157"/>
      <c r="C31" s="157"/>
      <c r="D31" s="157"/>
      <c r="E31" s="157"/>
      <c r="F31" s="157"/>
      <c r="G31" s="157"/>
      <c r="H31" s="157"/>
      <c r="I31" s="157"/>
      <c r="J31" s="158"/>
      <c r="K31" s="178" t="s">
        <v>204</v>
      </c>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80"/>
    </row>
    <row r="32" spans="1:44" ht="40.5" customHeight="1">
      <c r="A32" s="156" t="s">
        <v>112</v>
      </c>
      <c r="B32" s="157"/>
      <c r="C32" s="157"/>
      <c r="D32" s="157"/>
      <c r="E32" s="157"/>
      <c r="F32" s="157"/>
      <c r="G32" s="157"/>
      <c r="H32" s="157"/>
      <c r="I32" s="157"/>
      <c r="J32" s="158"/>
      <c r="K32" s="181" t="s">
        <v>179</v>
      </c>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3"/>
    </row>
  </sheetData>
  <sheetProtection/>
  <mergeCells count="92">
    <mergeCell ref="A1:AR1"/>
    <mergeCell ref="A2:AR2"/>
    <mergeCell ref="A3:E3"/>
    <mergeCell ref="F3:R3"/>
    <mergeCell ref="S3:W3"/>
    <mergeCell ref="X3:AR3"/>
    <mergeCell ref="A4:AR4"/>
    <mergeCell ref="A5:AR5"/>
    <mergeCell ref="A6:J6"/>
    <mergeCell ref="A7:J7"/>
    <mergeCell ref="K7:AR7"/>
    <mergeCell ref="K6:AA6"/>
    <mergeCell ref="A8:J8"/>
    <mergeCell ref="K8:AR8"/>
    <mergeCell ref="A9:J9"/>
    <mergeCell ref="K9:AR9"/>
    <mergeCell ref="A10:J10"/>
    <mergeCell ref="K10:AR10"/>
    <mergeCell ref="A11:J11"/>
    <mergeCell ref="K11:AR11"/>
    <mergeCell ref="A12:J12"/>
    <mergeCell ref="K12:AR12"/>
    <mergeCell ref="A13:J13"/>
    <mergeCell ref="K13:AR13"/>
    <mergeCell ref="A14:J17"/>
    <mergeCell ref="K14:Q15"/>
    <mergeCell ref="R14:AO14"/>
    <mergeCell ref="AP14:AR17"/>
    <mergeCell ref="R15:W15"/>
    <mergeCell ref="X15:AC15"/>
    <mergeCell ref="AD15:AI15"/>
    <mergeCell ref="AJ15:AO15"/>
    <mergeCell ref="K16:O16"/>
    <mergeCell ref="P16:Q16"/>
    <mergeCell ref="A18:J18"/>
    <mergeCell ref="K18:AR18"/>
    <mergeCell ref="A19:J19"/>
    <mergeCell ref="K19:AR19"/>
    <mergeCell ref="R16:U16"/>
    <mergeCell ref="V16:W16"/>
    <mergeCell ref="X16:AA16"/>
    <mergeCell ref="AB16:AC16"/>
    <mergeCell ref="AD16:AG16"/>
    <mergeCell ref="AH16:AI16"/>
    <mergeCell ref="T21:X21"/>
    <mergeCell ref="Y21:AC21"/>
    <mergeCell ref="AD21:AH21"/>
    <mergeCell ref="AI21:AM21"/>
    <mergeCell ref="AJ16:AM16"/>
    <mergeCell ref="AN16:AO16"/>
    <mergeCell ref="K17:AO17"/>
    <mergeCell ref="AN21:AR21"/>
    <mergeCell ref="K22:N22"/>
    <mergeCell ref="O22:R22"/>
    <mergeCell ref="T22:W22"/>
    <mergeCell ref="Y22:AB22"/>
    <mergeCell ref="AD22:AG22"/>
    <mergeCell ref="A20:J20"/>
    <mergeCell ref="K20:AR20"/>
    <mergeCell ref="A21:J22"/>
    <mergeCell ref="K21:N21"/>
    <mergeCell ref="O21:S21"/>
    <mergeCell ref="O23:S23"/>
    <mergeCell ref="T23:X23"/>
    <mergeCell ref="Y23:AC23"/>
    <mergeCell ref="AD23:AH23"/>
    <mergeCell ref="K25:AR25"/>
    <mergeCell ref="AI23:AM23"/>
    <mergeCell ref="K24:N24"/>
    <mergeCell ref="O24:R24"/>
    <mergeCell ref="T24:W24"/>
    <mergeCell ref="Y24:AB24"/>
    <mergeCell ref="A31:J31"/>
    <mergeCell ref="K31:AR31"/>
    <mergeCell ref="A32:J32"/>
    <mergeCell ref="K32:AR32"/>
    <mergeCell ref="AD24:AG24"/>
    <mergeCell ref="A26:AR26"/>
    <mergeCell ref="A27:AR27"/>
    <mergeCell ref="A28:J29"/>
    <mergeCell ref="K28:AR28"/>
    <mergeCell ref="K29:AR29"/>
    <mergeCell ref="AI22:AL22"/>
    <mergeCell ref="AN22:AQ22"/>
    <mergeCell ref="AI24:AL24"/>
    <mergeCell ref="AN24:AQ24"/>
    <mergeCell ref="AB6:AR6"/>
    <mergeCell ref="A30:J30"/>
    <mergeCell ref="K30:AR30"/>
    <mergeCell ref="A23:J25"/>
    <mergeCell ref="K23:N23"/>
    <mergeCell ref="AN23:AR23"/>
  </mergeCells>
  <hyperlinks>
    <hyperlink ref="F3:R3" r:id="rId1" display="万国博覧会記念公園"/>
    <hyperlink ref="X3:AR3" r:id="rId2" display="府民文化部府民文化総務課企画グループ"/>
    <hyperlink ref="K6:W6" r:id="rId3" display="大阪府日本万国博覧会記念公園条例 "/>
    <hyperlink ref="K29:AR29" r:id="rId4" display="利用区分の内容、区分別利用額についてはこちら"/>
    <hyperlink ref="K32:AR32" r:id="rId5" display="導入済：平成30年10月1日より（利用料金の詳細はこちら）"/>
    <hyperlink ref="AB6:AR6" r:id="rId6" display="大阪府日本万国博覧会記念公園条例施行規則"/>
  </hyperlinks>
  <printOptions horizontalCentered="1"/>
  <pageMargins left="0.5905511811023623" right="0.1968503937007874" top="0.5905511811023623" bottom="0.1968503937007874" header="0.3937007874015748" footer="0.1968503937007874"/>
  <pageSetup cellComments="asDisplayed" fitToHeight="0" fitToWidth="1" horizontalDpi="300" verticalDpi="300" orientation="portrait" paperSize="9" scale="79" r:id="rId8"/>
  <headerFooter alignWithMargins="0">
    <oddHeader>&amp;R万国博覧会記念公園</oddHeader>
  </headerFooter>
  <rowBreaks count="2" manualBreakCount="2">
    <brk id="19" max="43" man="1"/>
    <brk id="81" max="39" man="1"/>
  </rowBreaks>
  <drawing r:id="rId7"/>
</worksheet>
</file>

<file path=xl/worksheets/sheet2.xml><?xml version="1.0" encoding="utf-8"?>
<worksheet xmlns="http://schemas.openxmlformats.org/spreadsheetml/2006/main" xmlns:r="http://schemas.openxmlformats.org/officeDocument/2006/relationships">
  <sheetPr>
    <pageSetUpPr fitToPage="1"/>
  </sheetPr>
  <dimension ref="A1:I140"/>
  <sheetViews>
    <sheetView view="pageBreakPreview" zoomScaleSheetLayoutView="100" workbookViewId="0" topLeftCell="A1">
      <selection activeCell="I112" sqref="I112"/>
    </sheetView>
  </sheetViews>
  <sheetFormatPr defaultColWidth="9.140625" defaultRowHeight="15"/>
  <cols>
    <col min="1" max="1" width="4.28125" style="0" customWidth="1"/>
    <col min="2" max="2" width="6.28125" style="0" customWidth="1"/>
    <col min="3" max="3" width="6.140625" style="0" customWidth="1"/>
    <col min="4" max="4" width="16.28125" style="0" customWidth="1"/>
    <col min="5" max="7" width="17.140625" style="15" customWidth="1"/>
    <col min="8" max="9" width="17.140625" style="16" customWidth="1"/>
    <col min="10" max="10" width="2.00390625" style="0" customWidth="1"/>
  </cols>
  <sheetData>
    <row r="1" ht="20.25">
      <c r="A1" s="12" t="s">
        <v>135</v>
      </c>
    </row>
    <row r="2" spans="1:9" ht="11.25" customHeight="1">
      <c r="A2" s="94" t="s">
        <v>159</v>
      </c>
      <c r="B2" s="80"/>
      <c r="C2" s="80"/>
      <c r="D2" s="80"/>
      <c r="E2" s="80"/>
      <c r="F2" s="80"/>
      <c r="G2" s="80"/>
      <c r="H2" s="80"/>
      <c r="I2" s="18"/>
    </row>
    <row r="3" spans="1:9" ht="18" customHeight="1">
      <c r="A3" s="261" t="s">
        <v>126</v>
      </c>
      <c r="B3" s="261"/>
      <c r="C3" s="261"/>
      <c r="D3" s="261"/>
      <c r="E3" s="17"/>
      <c r="F3" s="17"/>
      <c r="G3" s="17"/>
      <c r="H3" s="18"/>
      <c r="I3" s="129" t="s">
        <v>184</v>
      </c>
    </row>
    <row r="4" spans="1:9" ht="16.5" customHeight="1">
      <c r="A4" s="265" t="s">
        <v>0</v>
      </c>
      <c r="B4" s="266"/>
      <c r="C4" s="266"/>
      <c r="D4" s="267"/>
      <c r="E4" s="26" t="s">
        <v>143</v>
      </c>
      <c r="F4" s="26" t="s">
        <v>144</v>
      </c>
      <c r="G4" s="27" t="s">
        <v>145</v>
      </c>
      <c r="H4" s="27" t="s">
        <v>146</v>
      </c>
      <c r="I4" s="27" t="s">
        <v>212</v>
      </c>
    </row>
    <row r="5" spans="1:9" ht="16.5" customHeight="1">
      <c r="A5" s="280" t="s">
        <v>1</v>
      </c>
      <c r="B5" s="268" t="s">
        <v>2</v>
      </c>
      <c r="C5" s="269"/>
      <c r="D5" s="270"/>
      <c r="E5" s="43">
        <v>26674</v>
      </c>
      <c r="F5" s="43">
        <v>25754</v>
      </c>
      <c r="G5" s="124">
        <v>26691</v>
      </c>
      <c r="H5" s="110">
        <v>26443</v>
      </c>
      <c r="I5" s="110">
        <v>26443</v>
      </c>
    </row>
    <row r="6" spans="1:9" ht="16.5" customHeight="1">
      <c r="A6" s="281"/>
      <c r="B6" s="268" t="s">
        <v>3</v>
      </c>
      <c r="C6" s="269"/>
      <c r="D6" s="270"/>
      <c r="E6" s="43">
        <v>0</v>
      </c>
      <c r="F6" s="43">
        <v>0</v>
      </c>
      <c r="G6" s="124">
        <v>0</v>
      </c>
      <c r="H6" s="110">
        <v>0</v>
      </c>
      <c r="I6" s="110">
        <v>0</v>
      </c>
    </row>
    <row r="7" spans="1:9" ht="16.5" customHeight="1">
      <c r="A7" s="281"/>
      <c r="B7" s="268" t="s">
        <v>4</v>
      </c>
      <c r="C7" s="269"/>
      <c r="D7" s="270"/>
      <c r="E7" s="43">
        <v>1800710</v>
      </c>
      <c r="F7" s="43">
        <v>1788610</v>
      </c>
      <c r="G7" s="124">
        <v>1616278</v>
      </c>
      <c r="H7" s="110">
        <v>1754076</v>
      </c>
      <c r="I7" s="110">
        <v>1545362</v>
      </c>
    </row>
    <row r="8" spans="1:9" ht="16.5" customHeight="1" thickBot="1">
      <c r="A8" s="281"/>
      <c r="B8" s="271" t="s">
        <v>5</v>
      </c>
      <c r="C8" s="272"/>
      <c r="D8" s="273"/>
      <c r="E8" s="44">
        <v>652938</v>
      </c>
      <c r="F8" s="44">
        <v>1107273</v>
      </c>
      <c r="G8" s="125">
        <v>1477997</v>
      </c>
      <c r="H8" s="135">
        <v>1299721</v>
      </c>
      <c r="I8" s="135">
        <v>2056090</v>
      </c>
    </row>
    <row r="9" spans="1:9" ht="16.5" customHeight="1" thickBot="1">
      <c r="A9" s="282"/>
      <c r="B9" s="274" t="s">
        <v>6</v>
      </c>
      <c r="C9" s="275"/>
      <c r="D9" s="275"/>
      <c r="E9" s="81">
        <f>SUM(E5:E8)</f>
        <v>2480322</v>
      </c>
      <c r="F9" s="81">
        <f>SUM(F5:F8)</f>
        <v>2921637</v>
      </c>
      <c r="G9" s="126">
        <f>SUM(G5:G8)</f>
        <v>3120966</v>
      </c>
      <c r="H9" s="139">
        <f>SUM(H5:H8)</f>
        <v>3080240</v>
      </c>
      <c r="I9" s="111">
        <f>SUM(I5:I8)</f>
        <v>3627895</v>
      </c>
    </row>
    <row r="10" spans="1:9" ht="16.5" customHeight="1">
      <c r="A10" s="283" t="s">
        <v>7</v>
      </c>
      <c r="B10" s="278" t="s">
        <v>79</v>
      </c>
      <c r="C10" s="278"/>
      <c r="D10" s="72" t="s">
        <v>8</v>
      </c>
      <c r="E10" s="48">
        <v>0</v>
      </c>
      <c r="F10" s="48">
        <v>796082</v>
      </c>
      <c r="G10" s="127">
        <v>760027</v>
      </c>
      <c r="H10" s="112">
        <v>50924</v>
      </c>
      <c r="I10" s="112">
        <v>0</v>
      </c>
    </row>
    <row r="11" spans="1:9" ht="16.5" customHeight="1">
      <c r="A11" s="284"/>
      <c r="B11" s="279"/>
      <c r="C11" s="279"/>
      <c r="D11" s="65" t="s">
        <v>9</v>
      </c>
      <c r="E11" s="43">
        <v>0</v>
      </c>
      <c r="F11" s="43">
        <v>0</v>
      </c>
      <c r="G11" s="124">
        <v>0</v>
      </c>
      <c r="H11" s="110">
        <v>0</v>
      </c>
      <c r="I11" s="110">
        <v>0</v>
      </c>
    </row>
    <row r="12" spans="1:9" ht="16.5" customHeight="1">
      <c r="A12" s="284"/>
      <c r="B12" s="279"/>
      <c r="C12" s="279"/>
      <c r="D12" s="65" t="s">
        <v>10</v>
      </c>
      <c r="E12" s="60">
        <f>SUM(E10:E11)</f>
        <v>0</v>
      </c>
      <c r="F12" s="60">
        <f>SUM(F10:F11)</f>
        <v>796082</v>
      </c>
      <c r="G12" s="113">
        <f>SUM(G10:G11)</f>
        <v>760027</v>
      </c>
      <c r="H12" s="113">
        <f>SUM(H10:H11)</f>
        <v>50924</v>
      </c>
      <c r="I12" s="113">
        <f>SUM(I10:I11)</f>
        <v>0</v>
      </c>
    </row>
    <row r="13" spans="1:9" ht="16.5" customHeight="1">
      <c r="A13" s="284"/>
      <c r="B13" s="285" t="s">
        <v>185</v>
      </c>
      <c r="C13" s="285"/>
      <c r="D13" s="65" t="s">
        <v>9</v>
      </c>
      <c r="E13" s="43">
        <v>0</v>
      </c>
      <c r="F13" s="43">
        <v>0</v>
      </c>
      <c r="G13" s="124">
        <v>0</v>
      </c>
      <c r="H13" s="110">
        <v>0</v>
      </c>
      <c r="I13" s="110">
        <v>0</v>
      </c>
    </row>
    <row r="14" spans="1:9" ht="16.5" customHeight="1" thickBot="1">
      <c r="A14" s="284"/>
      <c r="B14" s="286" t="s">
        <v>12</v>
      </c>
      <c r="C14" s="286"/>
      <c r="D14" s="66" t="s">
        <v>13</v>
      </c>
      <c r="E14" s="44">
        <v>2209140</v>
      </c>
      <c r="F14" s="44">
        <v>1757610</v>
      </c>
      <c r="G14" s="125">
        <v>2140253</v>
      </c>
      <c r="H14" s="135">
        <v>2681579</v>
      </c>
      <c r="I14" s="135">
        <v>2989026</v>
      </c>
    </row>
    <row r="15" spans="1:9" ht="16.5" customHeight="1" thickBot="1">
      <c r="A15" s="281"/>
      <c r="B15" s="290" t="s">
        <v>6</v>
      </c>
      <c r="C15" s="291"/>
      <c r="D15" s="291"/>
      <c r="E15" s="82">
        <f>E12+E13+E14</f>
        <v>2209140</v>
      </c>
      <c r="F15" s="82">
        <f>F12+F13+F14</f>
        <v>2553692</v>
      </c>
      <c r="G15" s="128">
        <f>G12+G13+G14</f>
        <v>2900280</v>
      </c>
      <c r="H15" s="140">
        <f>H12+H13+H14</f>
        <v>2732503</v>
      </c>
      <c r="I15" s="114">
        <f>I12+I13+I14</f>
        <v>2989026</v>
      </c>
    </row>
    <row r="16" spans="1:9" ht="16.5" customHeight="1" thickBot="1">
      <c r="A16" s="292" t="s">
        <v>14</v>
      </c>
      <c r="B16" s="293"/>
      <c r="C16" s="293"/>
      <c r="D16" s="293"/>
      <c r="E16" s="81">
        <f>E15-E9</f>
        <v>-271182</v>
      </c>
      <c r="F16" s="81">
        <f>F15-F9</f>
        <v>-367945</v>
      </c>
      <c r="G16" s="126">
        <f>G15-G9</f>
        <v>-220686</v>
      </c>
      <c r="H16" s="139">
        <f>H15-H9</f>
        <v>-347737</v>
      </c>
      <c r="I16" s="111">
        <f>I15-I9</f>
        <v>-638869</v>
      </c>
    </row>
    <row r="17" spans="1:9" ht="8.25" customHeight="1">
      <c r="A17" s="6"/>
      <c r="B17" s="6"/>
      <c r="C17" s="6"/>
      <c r="D17" s="6"/>
      <c r="E17" s="45"/>
      <c r="F17" s="45"/>
      <c r="G17" s="45"/>
      <c r="H17" s="45"/>
      <c r="I17" s="92"/>
    </row>
    <row r="18" spans="1:9" ht="16.5" customHeight="1">
      <c r="A18" s="294" t="s">
        <v>15</v>
      </c>
      <c r="B18" s="295"/>
      <c r="C18" s="295"/>
      <c r="D18" s="296"/>
      <c r="E18" s="43">
        <v>0</v>
      </c>
      <c r="F18" s="43">
        <v>0</v>
      </c>
      <c r="G18" s="43">
        <v>0</v>
      </c>
      <c r="H18" s="43">
        <v>0</v>
      </c>
      <c r="I18" s="106">
        <v>0</v>
      </c>
    </row>
    <row r="19" spans="1:9" ht="8.25" customHeight="1">
      <c r="A19" s="6"/>
      <c r="B19" s="6"/>
      <c r="C19" s="6"/>
      <c r="D19" s="6"/>
      <c r="I19" s="93"/>
    </row>
    <row r="20" spans="1:9" ht="18" customHeight="1">
      <c r="A20" s="300" t="s">
        <v>16</v>
      </c>
      <c r="B20" s="301"/>
      <c r="C20" s="301"/>
      <c r="D20" s="301"/>
      <c r="E20" s="301"/>
      <c r="F20" s="301"/>
      <c r="G20" s="301"/>
      <c r="H20" s="301"/>
      <c r="I20" s="302"/>
    </row>
    <row r="21" spans="1:9" ht="51" customHeight="1">
      <c r="A21" s="297" t="s">
        <v>188</v>
      </c>
      <c r="B21" s="298"/>
      <c r="C21" s="298"/>
      <c r="D21" s="298"/>
      <c r="E21" s="298"/>
      <c r="F21" s="298"/>
      <c r="G21" s="298"/>
      <c r="H21" s="298"/>
      <c r="I21" s="299"/>
    </row>
    <row r="22" ht="6" customHeight="1"/>
    <row r="23" ht="18.75">
      <c r="A23" s="1" t="s">
        <v>17</v>
      </c>
    </row>
    <row r="24" spans="1:9" ht="18" customHeight="1">
      <c r="A24" s="258" t="s">
        <v>18</v>
      </c>
      <c r="B24" s="258"/>
      <c r="C24" s="258"/>
      <c r="E24" s="17"/>
      <c r="F24" s="17"/>
      <c r="G24" s="17"/>
      <c r="H24" s="71"/>
      <c r="I24" s="96"/>
    </row>
    <row r="25" spans="1:9" ht="18" customHeight="1">
      <c r="A25" s="379" t="s">
        <v>190</v>
      </c>
      <c r="B25" s="380"/>
      <c r="C25" s="380"/>
      <c r="D25" s="381"/>
      <c r="E25" s="17"/>
      <c r="F25" s="17"/>
      <c r="G25" s="17"/>
      <c r="H25" s="18"/>
      <c r="I25" s="129" t="s">
        <v>184</v>
      </c>
    </row>
    <row r="26" spans="1:9" ht="16.5" customHeight="1">
      <c r="A26" s="262" t="s">
        <v>0</v>
      </c>
      <c r="B26" s="263"/>
      <c r="C26" s="263"/>
      <c r="D26" s="264"/>
      <c r="E26" s="26" t="s">
        <v>201</v>
      </c>
      <c r="F26" s="26" t="s">
        <v>182</v>
      </c>
      <c r="G26" s="27" t="s">
        <v>202</v>
      </c>
      <c r="H26" s="27" t="s">
        <v>203</v>
      </c>
      <c r="I26" s="27" t="s">
        <v>213</v>
      </c>
    </row>
    <row r="27" spans="1:9" ht="16.5" customHeight="1">
      <c r="A27" s="311" t="s">
        <v>124</v>
      </c>
      <c r="B27" s="287" t="s">
        <v>19</v>
      </c>
      <c r="C27" s="288"/>
      <c r="D27" s="289"/>
      <c r="E27" s="60">
        <f>SUM(E28:E32)</f>
        <v>992</v>
      </c>
      <c r="F27" s="62">
        <f>SUM(F28:F32)</f>
        <v>205633529</v>
      </c>
      <c r="G27" s="62">
        <f>SUM(G28:G32)</f>
        <v>298461965</v>
      </c>
      <c r="H27" s="117">
        <f>SUM(H28:H32)</f>
        <v>221326988</v>
      </c>
      <c r="I27" s="117">
        <f>SUM(I28:I32)</f>
        <v>558814313</v>
      </c>
    </row>
    <row r="28" spans="1:9" ht="16.5" customHeight="1">
      <c r="A28" s="312"/>
      <c r="B28" s="29"/>
      <c r="C28" s="314" t="s">
        <v>20</v>
      </c>
      <c r="D28" s="315"/>
      <c r="E28" s="43">
        <v>945</v>
      </c>
      <c r="F28" s="46">
        <v>205633529</v>
      </c>
      <c r="G28" s="46">
        <v>298461965</v>
      </c>
      <c r="H28" s="116">
        <v>221326988</v>
      </c>
      <c r="I28" s="116">
        <v>558814313</v>
      </c>
    </row>
    <row r="29" spans="1:9" ht="16.5" customHeight="1">
      <c r="A29" s="312"/>
      <c r="B29" s="29"/>
      <c r="C29" s="314" t="s">
        <v>21</v>
      </c>
      <c r="D29" s="315"/>
      <c r="E29" s="43">
        <v>47</v>
      </c>
      <c r="F29" s="46">
        <v>0</v>
      </c>
      <c r="G29" s="46">
        <v>0</v>
      </c>
      <c r="H29" s="116">
        <v>0</v>
      </c>
      <c r="I29" s="116">
        <v>0</v>
      </c>
    </row>
    <row r="30" spans="1:9" ht="16.5" customHeight="1">
      <c r="A30" s="312"/>
      <c r="B30" s="29"/>
      <c r="C30" s="314" t="s">
        <v>22</v>
      </c>
      <c r="D30" s="315"/>
      <c r="E30" s="43">
        <v>0</v>
      </c>
      <c r="F30" s="46">
        <v>0</v>
      </c>
      <c r="G30" s="46">
        <v>0</v>
      </c>
      <c r="H30" s="116">
        <v>0</v>
      </c>
      <c r="I30" s="116">
        <v>0</v>
      </c>
    </row>
    <row r="31" spans="1:9" ht="16.5" customHeight="1">
      <c r="A31" s="312"/>
      <c r="B31" s="29"/>
      <c r="C31" s="314" t="s">
        <v>23</v>
      </c>
      <c r="D31" s="315"/>
      <c r="E31" s="43">
        <v>0</v>
      </c>
      <c r="F31" s="46">
        <v>0</v>
      </c>
      <c r="G31" s="46">
        <v>0</v>
      </c>
      <c r="H31" s="116">
        <v>0</v>
      </c>
      <c r="I31" s="116">
        <v>0</v>
      </c>
    </row>
    <row r="32" spans="1:9" ht="16.5" customHeight="1">
      <c r="A32" s="312"/>
      <c r="B32" s="30"/>
      <c r="C32" s="314" t="s">
        <v>24</v>
      </c>
      <c r="D32" s="315"/>
      <c r="E32" s="43">
        <v>0</v>
      </c>
      <c r="F32" s="46">
        <v>0</v>
      </c>
      <c r="G32" s="46">
        <v>0</v>
      </c>
      <c r="H32" s="116">
        <v>0</v>
      </c>
      <c r="I32" s="116">
        <v>0</v>
      </c>
    </row>
    <row r="33" spans="1:9" ht="16.5" customHeight="1">
      <c r="A33" s="312"/>
      <c r="B33" s="287" t="s">
        <v>25</v>
      </c>
      <c r="C33" s="288"/>
      <c r="D33" s="289"/>
      <c r="E33" s="60">
        <f>SUM(E34:E44)</f>
        <v>63721167</v>
      </c>
      <c r="F33" s="62">
        <f>SUM(F34:F44)</f>
        <v>63766137021</v>
      </c>
      <c r="G33" s="62">
        <f>SUM(G34:G44)</f>
        <v>63117817099</v>
      </c>
      <c r="H33" s="117">
        <f>SUM(H34:H44)</f>
        <v>62423842246</v>
      </c>
      <c r="I33" s="117">
        <f>SUM(I34:I44)</f>
        <v>62186340096</v>
      </c>
    </row>
    <row r="34" spans="1:9" ht="16.5" customHeight="1">
      <c r="A34" s="312"/>
      <c r="B34" s="31"/>
      <c r="C34" s="314" t="s">
        <v>27</v>
      </c>
      <c r="D34" s="315"/>
      <c r="E34" s="43">
        <v>40030691</v>
      </c>
      <c r="F34" s="46">
        <v>40030690736</v>
      </c>
      <c r="G34" s="46">
        <v>40030690736</v>
      </c>
      <c r="H34" s="116">
        <v>40030690736</v>
      </c>
      <c r="I34" s="116">
        <v>40030690736</v>
      </c>
    </row>
    <row r="35" spans="1:9" ht="16.5" customHeight="1">
      <c r="A35" s="312"/>
      <c r="B35" s="31"/>
      <c r="C35" s="314" t="s">
        <v>28</v>
      </c>
      <c r="D35" s="315"/>
      <c r="E35" s="43">
        <v>4250816</v>
      </c>
      <c r="F35" s="46">
        <v>4475271080</v>
      </c>
      <c r="G35" s="46">
        <v>4389421700</v>
      </c>
      <c r="H35" s="116">
        <v>4326524399</v>
      </c>
      <c r="I35" s="116">
        <v>4327731172</v>
      </c>
    </row>
    <row r="36" spans="1:9" ht="16.5" customHeight="1">
      <c r="A36" s="312"/>
      <c r="B36" s="31"/>
      <c r="C36" s="314" t="s">
        <v>29</v>
      </c>
      <c r="D36" s="315"/>
      <c r="E36" s="43">
        <v>6534399</v>
      </c>
      <c r="F36" s="46">
        <v>6591335262</v>
      </c>
      <c r="G36" s="46">
        <v>6274370190</v>
      </c>
      <c r="H36" s="116">
        <v>6077239440</v>
      </c>
      <c r="I36" s="116">
        <v>5732750209</v>
      </c>
    </row>
    <row r="37" spans="1:9" ht="16.5" customHeight="1">
      <c r="A37" s="312"/>
      <c r="B37" s="31"/>
      <c r="C37" s="314" t="s">
        <v>30</v>
      </c>
      <c r="D37" s="315"/>
      <c r="E37" s="43">
        <v>0</v>
      </c>
      <c r="F37" s="46">
        <v>0</v>
      </c>
      <c r="G37" s="46">
        <v>0</v>
      </c>
      <c r="H37" s="116">
        <v>0</v>
      </c>
      <c r="I37" s="116">
        <v>0</v>
      </c>
    </row>
    <row r="38" spans="1:9" ht="16.5" customHeight="1">
      <c r="A38" s="312"/>
      <c r="B38" s="31"/>
      <c r="C38" s="316" t="s">
        <v>183</v>
      </c>
      <c r="D38" s="317"/>
      <c r="E38" s="43">
        <v>139</v>
      </c>
      <c r="F38" s="46">
        <v>110022</v>
      </c>
      <c r="G38" s="46">
        <v>81258</v>
      </c>
      <c r="H38" s="116">
        <v>52494</v>
      </c>
      <c r="I38" s="116">
        <v>23730</v>
      </c>
    </row>
    <row r="39" spans="1:9" ht="16.5" customHeight="1">
      <c r="A39" s="312"/>
      <c r="B39" s="31"/>
      <c r="C39" s="314" t="s">
        <v>31</v>
      </c>
      <c r="D39" s="315"/>
      <c r="E39" s="43">
        <v>144459</v>
      </c>
      <c r="F39" s="46">
        <v>142820382</v>
      </c>
      <c r="G39" s="46">
        <v>144233686</v>
      </c>
      <c r="H39" s="116">
        <v>148566110</v>
      </c>
      <c r="I39" s="116">
        <v>148366439</v>
      </c>
    </row>
    <row r="40" spans="1:9" ht="16.5" customHeight="1">
      <c r="A40" s="312"/>
      <c r="B40" s="31"/>
      <c r="C40" s="314" t="s">
        <v>32</v>
      </c>
      <c r="D40" s="315"/>
      <c r="E40" s="43">
        <v>40212</v>
      </c>
      <c r="F40" s="46">
        <v>28903684</v>
      </c>
      <c r="G40" s="46">
        <v>17595556</v>
      </c>
      <c r="H40" s="116">
        <v>26241996</v>
      </c>
      <c r="I40" s="116">
        <v>0</v>
      </c>
    </row>
    <row r="41" spans="1:9" ht="16.5" customHeight="1">
      <c r="A41" s="312"/>
      <c r="B41" s="31"/>
      <c r="C41" s="314" t="s">
        <v>33</v>
      </c>
      <c r="D41" s="315"/>
      <c r="E41" s="43">
        <v>347604</v>
      </c>
      <c r="F41" s="46">
        <v>146091681</v>
      </c>
      <c r="G41" s="46">
        <v>103702549</v>
      </c>
      <c r="H41" s="116">
        <v>247799104</v>
      </c>
      <c r="I41" s="116">
        <v>1024486297</v>
      </c>
    </row>
    <row r="42" spans="1:9" ht="16.5" customHeight="1">
      <c r="A42" s="312"/>
      <c r="B42" s="31"/>
      <c r="C42" s="314" t="s">
        <v>34</v>
      </c>
      <c r="D42" s="315"/>
      <c r="E42" s="43">
        <v>0</v>
      </c>
      <c r="F42" s="46">
        <v>0</v>
      </c>
      <c r="G42" s="46">
        <v>0</v>
      </c>
      <c r="H42" s="116">
        <v>0</v>
      </c>
      <c r="I42" s="116">
        <v>0</v>
      </c>
    </row>
    <row r="43" spans="1:9" ht="16.5" customHeight="1">
      <c r="A43" s="312"/>
      <c r="B43" s="31"/>
      <c r="C43" s="314" t="s">
        <v>35</v>
      </c>
      <c r="D43" s="315"/>
      <c r="E43" s="43">
        <v>0</v>
      </c>
      <c r="F43" s="46">
        <v>0</v>
      </c>
      <c r="G43" s="46">
        <v>0</v>
      </c>
      <c r="H43" s="116">
        <v>0</v>
      </c>
      <c r="I43" s="116">
        <v>0</v>
      </c>
    </row>
    <row r="44" spans="1:9" ht="16.5" customHeight="1" thickBot="1">
      <c r="A44" s="312"/>
      <c r="B44" s="31"/>
      <c r="C44" s="318" t="s">
        <v>36</v>
      </c>
      <c r="D44" s="319"/>
      <c r="E44" s="44">
        <v>12372847</v>
      </c>
      <c r="F44" s="47">
        <v>12350914174</v>
      </c>
      <c r="G44" s="47">
        <v>12157721424</v>
      </c>
      <c r="H44" s="121">
        <v>11566727967</v>
      </c>
      <c r="I44" s="121">
        <v>10922291513</v>
      </c>
    </row>
    <row r="45" spans="1:9" ht="16.5" customHeight="1" thickBot="1">
      <c r="A45" s="313"/>
      <c r="B45" s="320" t="s">
        <v>37</v>
      </c>
      <c r="C45" s="321"/>
      <c r="D45" s="321"/>
      <c r="E45" s="81">
        <f>E27+E33</f>
        <v>63722159</v>
      </c>
      <c r="F45" s="83">
        <f>F27+F33</f>
        <v>63971770550</v>
      </c>
      <c r="G45" s="97">
        <f>G27+G33</f>
        <v>63416279064</v>
      </c>
      <c r="H45" s="141">
        <f>H27+H33</f>
        <v>62645169234</v>
      </c>
      <c r="I45" s="119">
        <f>I27+I33</f>
        <v>62745154409</v>
      </c>
    </row>
    <row r="46" spans="1:9" ht="16.5" customHeight="1">
      <c r="A46" s="311" t="s">
        <v>125</v>
      </c>
      <c r="B46" s="322" t="s">
        <v>38</v>
      </c>
      <c r="C46" s="323"/>
      <c r="D46" s="324"/>
      <c r="E46" s="61">
        <f>SUM(E47:E50)</f>
        <v>39379</v>
      </c>
      <c r="F46" s="63">
        <f>SUM(F47:F50)</f>
        <v>40628447</v>
      </c>
      <c r="G46" s="63">
        <f>SUM(G47:G50)</f>
        <v>35752765</v>
      </c>
      <c r="H46" s="130">
        <f>SUM(H47:H50)</f>
        <v>34726035</v>
      </c>
      <c r="I46" s="130">
        <f>SUM(I47:I50)</f>
        <v>28267159</v>
      </c>
    </row>
    <row r="47" spans="1:9" ht="16.5" customHeight="1">
      <c r="A47" s="312"/>
      <c r="B47" s="31"/>
      <c r="C47" s="314" t="s">
        <v>39</v>
      </c>
      <c r="D47" s="315"/>
      <c r="E47" s="43">
        <v>0</v>
      </c>
      <c r="F47" s="46">
        <v>0</v>
      </c>
      <c r="G47" s="46">
        <v>0</v>
      </c>
      <c r="H47" s="116">
        <v>0</v>
      </c>
      <c r="I47" s="116">
        <v>0</v>
      </c>
    </row>
    <row r="48" spans="1:9" ht="16.5" customHeight="1">
      <c r="A48" s="312"/>
      <c r="B48" s="31"/>
      <c r="C48" s="314" t="s">
        <v>40</v>
      </c>
      <c r="D48" s="315"/>
      <c r="E48" s="43">
        <v>28071</v>
      </c>
      <c r="F48" s="46">
        <v>29320331</v>
      </c>
      <c r="G48" s="46">
        <v>26983464</v>
      </c>
      <c r="H48" s="116">
        <v>26703291</v>
      </c>
      <c r="I48" s="116">
        <v>28267159</v>
      </c>
    </row>
    <row r="49" spans="1:9" ht="16.5" customHeight="1">
      <c r="A49" s="312"/>
      <c r="B49" s="31"/>
      <c r="C49" s="314" t="s">
        <v>41</v>
      </c>
      <c r="D49" s="315"/>
      <c r="E49" s="43">
        <v>11308</v>
      </c>
      <c r="F49" s="46">
        <v>11308116</v>
      </c>
      <c r="G49" s="46">
        <v>8769301</v>
      </c>
      <c r="H49" s="116">
        <v>8022744</v>
      </c>
      <c r="I49" s="116">
        <v>0</v>
      </c>
    </row>
    <row r="50" spans="1:9" ht="16.5" customHeight="1">
      <c r="A50" s="312"/>
      <c r="B50" s="31"/>
      <c r="C50" s="314" t="s">
        <v>42</v>
      </c>
      <c r="D50" s="315"/>
      <c r="E50" s="43">
        <v>0</v>
      </c>
      <c r="F50" s="46">
        <v>0</v>
      </c>
      <c r="G50" s="46">
        <v>0</v>
      </c>
      <c r="H50" s="116">
        <v>0</v>
      </c>
      <c r="I50" s="116">
        <v>0</v>
      </c>
    </row>
    <row r="51" spans="1:9" ht="16.5" customHeight="1">
      <c r="A51" s="312"/>
      <c r="B51" s="287" t="s">
        <v>43</v>
      </c>
      <c r="C51" s="288"/>
      <c r="D51" s="289"/>
      <c r="E51" s="60">
        <f>SUM(E52:E54)</f>
        <v>381820</v>
      </c>
      <c r="F51" s="62">
        <f>SUM(F52:F54)</f>
        <v>302414748</v>
      </c>
      <c r="G51" s="62">
        <f>SUM(G52:G54)</f>
        <v>261338188</v>
      </c>
      <c r="H51" s="117">
        <f>SUM(H52:H54)</f>
        <v>269502435</v>
      </c>
      <c r="I51" s="117">
        <f>SUM(I52:I54)</f>
        <v>251909243</v>
      </c>
    </row>
    <row r="52" spans="1:9" ht="16.5" customHeight="1">
      <c r="A52" s="312"/>
      <c r="B52" s="31"/>
      <c r="C52" s="314" t="s">
        <v>39</v>
      </c>
      <c r="D52" s="315"/>
      <c r="E52" s="43">
        <v>0</v>
      </c>
      <c r="F52" s="46">
        <v>0</v>
      </c>
      <c r="G52" s="46">
        <v>0</v>
      </c>
      <c r="H52" s="116">
        <v>0</v>
      </c>
      <c r="I52" s="116">
        <v>0</v>
      </c>
    </row>
    <row r="53" spans="1:9" ht="16.5" customHeight="1">
      <c r="A53" s="312"/>
      <c r="B53" s="31"/>
      <c r="C53" s="314" t="s">
        <v>44</v>
      </c>
      <c r="D53" s="315"/>
      <c r="E53" s="43">
        <v>352634</v>
      </c>
      <c r="F53" s="46">
        <v>284537051</v>
      </c>
      <c r="G53" s="46">
        <v>252229792</v>
      </c>
      <c r="H53" s="116">
        <v>251283183</v>
      </c>
      <c r="I53" s="116">
        <v>251909243</v>
      </c>
    </row>
    <row r="54" spans="1:9" ht="16.5" customHeight="1" thickBot="1">
      <c r="A54" s="312"/>
      <c r="B54" s="31"/>
      <c r="C54" s="318" t="s">
        <v>41</v>
      </c>
      <c r="D54" s="319"/>
      <c r="E54" s="44">
        <v>29186</v>
      </c>
      <c r="F54" s="47">
        <v>17877697</v>
      </c>
      <c r="G54" s="47">
        <v>9108396</v>
      </c>
      <c r="H54" s="121">
        <v>18219252</v>
      </c>
      <c r="I54" s="121">
        <v>0</v>
      </c>
    </row>
    <row r="55" spans="1:9" ht="16.5" customHeight="1" thickBot="1">
      <c r="A55" s="327"/>
      <c r="B55" s="320" t="s">
        <v>139</v>
      </c>
      <c r="C55" s="321"/>
      <c r="D55" s="321"/>
      <c r="E55" s="81">
        <f>E46+E51</f>
        <v>421199</v>
      </c>
      <c r="F55" s="83">
        <f>F46+F51</f>
        <v>343043195</v>
      </c>
      <c r="G55" s="83">
        <f>G46+G51</f>
        <v>297090953</v>
      </c>
      <c r="H55" s="141">
        <f>H46+H51</f>
        <v>304228470</v>
      </c>
      <c r="I55" s="119">
        <f>I46+I51</f>
        <v>280176402</v>
      </c>
    </row>
    <row r="56" spans="1:9" ht="16.5" customHeight="1" thickBot="1">
      <c r="A56" s="327"/>
      <c r="B56" s="325" t="s">
        <v>45</v>
      </c>
      <c r="C56" s="326"/>
      <c r="D56" s="326"/>
      <c r="E56" s="81">
        <f>E45-E55</f>
        <v>63300960</v>
      </c>
      <c r="F56" s="83">
        <f>F45-F55</f>
        <v>63628727355</v>
      </c>
      <c r="G56" s="97">
        <f>G45-G55</f>
        <v>63119188111</v>
      </c>
      <c r="H56" s="141">
        <f>H45-H55</f>
        <v>62340940764</v>
      </c>
      <c r="I56" s="119">
        <f>I45-I55</f>
        <v>62464978007</v>
      </c>
    </row>
    <row r="57" spans="1:9" ht="16.5" customHeight="1" thickBot="1">
      <c r="A57" s="313"/>
      <c r="B57" s="325" t="s">
        <v>46</v>
      </c>
      <c r="C57" s="326"/>
      <c r="D57" s="326"/>
      <c r="E57" s="81">
        <f>SUM(E55:E56)</f>
        <v>63722159</v>
      </c>
      <c r="F57" s="83">
        <f>SUM(F55:F56)</f>
        <v>63971770550</v>
      </c>
      <c r="G57" s="97">
        <f>SUM(G55:G56)</f>
        <v>63416279064</v>
      </c>
      <c r="H57" s="141">
        <f>SUM(H55:H56)</f>
        <v>62645169234</v>
      </c>
      <c r="I57" s="119">
        <f>SUM(I55:I56)</f>
        <v>62745154409</v>
      </c>
    </row>
    <row r="58" spans="1:9" ht="8.25" customHeight="1">
      <c r="A58" s="11"/>
      <c r="B58" s="6"/>
      <c r="C58" s="6"/>
      <c r="D58" s="6"/>
      <c r="E58" s="45"/>
      <c r="F58" s="45"/>
      <c r="G58" s="45"/>
      <c r="H58" s="22"/>
      <c r="I58" s="131"/>
    </row>
    <row r="59" spans="1:9" ht="16.5" customHeight="1">
      <c r="A59" s="265" t="s">
        <v>142</v>
      </c>
      <c r="B59" s="266"/>
      <c r="C59" s="266"/>
      <c r="D59" s="267"/>
      <c r="E59" s="98">
        <f>E55*1000/D62</f>
        <v>47.64980792398276</v>
      </c>
      <c r="F59" s="98">
        <f>F55/D62</f>
        <v>38.80812241097288</v>
      </c>
      <c r="G59" s="100">
        <f>G55/D64</f>
        <v>33.616377252640255</v>
      </c>
      <c r="H59" s="98">
        <f>H55/D64</f>
        <v>34.42400017651681</v>
      </c>
      <c r="I59" s="100">
        <f>I55/D64</f>
        <v>31.702465294927347</v>
      </c>
    </row>
    <row r="60" spans="1:9" s="23" customFormat="1" ht="12" customHeight="1">
      <c r="A60" s="79" t="s">
        <v>47</v>
      </c>
      <c r="B60" s="4"/>
      <c r="C60" s="4"/>
      <c r="D60" s="4"/>
      <c r="E60" s="24"/>
      <c r="F60" s="67"/>
      <c r="G60" s="24"/>
      <c r="H60" s="25"/>
      <c r="I60" s="22"/>
    </row>
    <row r="61" spans="1:9" s="23" customFormat="1" ht="13.5" customHeight="1">
      <c r="A61" s="73" t="s">
        <v>149</v>
      </c>
      <c r="B61" s="73"/>
      <c r="C61" s="73"/>
      <c r="D61" s="73"/>
      <c r="E61" s="74"/>
      <c r="F61" s="75"/>
      <c r="G61" s="74"/>
      <c r="H61" s="76"/>
      <c r="I61" s="77"/>
    </row>
    <row r="62" spans="1:9" s="23" customFormat="1" ht="13.5" customHeight="1">
      <c r="A62" s="78" t="s">
        <v>160</v>
      </c>
      <c r="B62" s="73"/>
      <c r="C62" s="73"/>
      <c r="D62" s="99">
        <v>8839469</v>
      </c>
      <c r="E62" s="74"/>
      <c r="F62" s="75"/>
      <c r="G62" s="74"/>
      <c r="H62" s="76"/>
      <c r="I62" s="77"/>
    </row>
    <row r="63" spans="1:9" s="23" customFormat="1" ht="13.5" customHeight="1">
      <c r="A63" s="73" t="s">
        <v>224</v>
      </c>
      <c r="B63" s="73"/>
      <c r="C63" s="73"/>
      <c r="D63" s="73"/>
      <c r="E63" s="74"/>
      <c r="F63" s="75"/>
      <c r="G63" s="74"/>
      <c r="H63" s="76"/>
      <c r="I63" s="77"/>
    </row>
    <row r="64" spans="1:9" s="23" customFormat="1" ht="13.5" customHeight="1">
      <c r="A64" s="78" t="s">
        <v>161</v>
      </c>
      <c r="B64" s="73"/>
      <c r="C64" s="73"/>
      <c r="D64" s="99">
        <v>8837685</v>
      </c>
      <c r="E64" s="74"/>
      <c r="F64" s="75"/>
      <c r="G64" s="74"/>
      <c r="H64" s="76"/>
      <c r="I64" s="77"/>
    </row>
    <row r="65" spans="1:9" ht="18.75">
      <c r="A65" s="49" t="s">
        <v>48</v>
      </c>
      <c r="B65" s="6"/>
      <c r="C65" s="6"/>
      <c r="D65" s="6"/>
      <c r="E65" s="17"/>
      <c r="F65" s="17"/>
      <c r="G65" s="17"/>
      <c r="H65" s="18"/>
      <c r="I65" s="18"/>
    </row>
    <row r="66" spans="1:9" ht="18" customHeight="1">
      <c r="A66" s="107" t="s">
        <v>216</v>
      </c>
      <c r="B66" s="107"/>
      <c r="C66" s="107"/>
      <c r="D66" s="107"/>
      <c r="E66" s="17"/>
      <c r="F66" s="17"/>
      <c r="G66" s="17"/>
      <c r="H66" s="18"/>
      <c r="I66" s="129" t="s">
        <v>184</v>
      </c>
    </row>
    <row r="67" spans="1:9" ht="16.5" customHeight="1">
      <c r="A67" s="328" t="s">
        <v>0</v>
      </c>
      <c r="B67" s="329"/>
      <c r="C67" s="329"/>
      <c r="D67" s="330"/>
      <c r="E67" s="26" t="s">
        <v>201</v>
      </c>
      <c r="F67" s="26" t="s">
        <v>182</v>
      </c>
      <c r="G67" s="27" t="s">
        <v>202</v>
      </c>
      <c r="H67" s="27" t="s">
        <v>203</v>
      </c>
      <c r="I67" s="27" t="s">
        <v>213</v>
      </c>
    </row>
    <row r="68" spans="1:9" ht="16.5" customHeight="1">
      <c r="A68" s="310" t="s">
        <v>49</v>
      </c>
      <c r="B68" s="333" t="s">
        <v>50</v>
      </c>
      <c r="C68" s="334"/>
      <c r="D68" s="335"/>
      <c r="E68" s="60">
        <f>SUM(E69:E74)</f>
        <v>3024373</v>
      </c>
      <c r="F68" s="62">
        <f>SUM(F69:F74)</f>
        <v>2301818655</v>
      </c>
      <c r="G68" s="62">
        <f>SUM(G69:G74)</f>
        <v>2195102572</v>
      </c>
      <c r="H68" s="117">
        <f>SUM(H69:H74)</f>
        <v>2100259764</v>
      </c>
      <c r="I68" s="117">
        <f>SUM(I69:I74)</f>
        <v>2179345327</v>
      </c>
    </row>
    <row r="69" spans="1:9" ht="16.5" customHeight="1">
      <c r="A69" s="331"/>
      <c r="B69" s="33"/>
      <c r="C69" s="336" t="s">
        <v>51</v>
      </c>
      <c r="D69" s="337"/>
      <c r="E69" s="43">
        <v>0</v>
      </c>
      <c r="F69" s="46">
        <v>0</v>
      </c>
      <c r="G69" s="46">
        <v>0</v>
      </c>
      <c r="H69" s="116">
        <v>0</v>
      </c>
      <c r="I69" s="116">
        <v>0</v>
      </c>
    </row>
    <row r="70" spans="1:9" ht="16.5" customHeight="1">
      <c r="A70" s="331"/>
      <c r="B70" s="33"/>
      <c r="C70" s="336" t="s">
        <v>52</v>
      </c>
      <c r="D70" s="337"/>
      <c r="E70" s="43">
        <v>668705</v>
      </c>
      <c r="F70" s="46">
        <v>36808110</v>
      </c>
      <c r="G70" s="46">
        <v>26608780</v>
      </c>
      <c r="H70" s="116">
        <v>27345980</v>
      </c>
      <c r="I70" s="116">
        <v>30141930</v>
      </c>
    </row>
    <row r="71" spans="1:9" ht="16.5" customHeight="1">
      <c r="A71" s="331"/>
      <c r="B71" s="33"/>
      <c r="C71" s="336" t="s">
        <v>53</v>
      </c>
      <c r="D71" s="337"/>
      <c r="E71" s="43">
        <v>0</v>
      </c>
      <c r="F71" s="46">
        <v>0</v>
      </c>
      <c r="G71" s="46">
        <v>0</v>
      </c>
      <c r="H71" s="116">
        <v>0</v>
      </c>
      <c r="I71" s="116">
        <v>0</v>
      </c>
    </row>
    <row r="72" spans="1:9" ht="16.5" customHeight="1">
      <c r="A72" s="331"/>
      <c r="B72" s="33"/>
      <c r="C72" s="336" t="s">
        <v>54</v>
      </c>
      <c r="D72" s="337"/>
      <c r="E72" s="43">
        <v>1744362</v>
      </c>
      <c r="F72" s="46">
        <v>1726377917</v>
      </c>
      <c r="G72" s="46">
        <v>1691237598</v>
      </c>
      <c r="H72" s="116">
        <v>1546463289</v>
      </c>
      <c r="I72" s="116">
        <v>1689501594</v>
      </c>
    </row>
    <row r="73" spans="1:9" ht="16.5" customHeight="1">
      <c r="A73" s="331"/>
      <c r="B73" s="33"/>
      <c r="C73" s="336" t="s">
        <v>55</v>
      </c>
      <c r="D73" s="337"/>
      <c r="E73" s="43">
        <v>447</v>
      </c>
      <c r="F73" s="46">
        <v>143799700</v>
      </c>
      <c r="G73" s="46">
        <v>145137000</v>
      </c>
      <c r="H73" s="116">
        <v>131100000</v>
      </c>
      <c r="I73" s="116">
        <v>138435900</v>
      </c>
    </row>
    <row r="74" spans="1:9" ht="16.5" customHeight="1">
      <c r="A74" s="331"/>
      <c r="B74" s="33"/>
      <c r="C74" s="336" t="s">
        <v>56</v>
      </c>
      <c r="D74" s="337"/>
      <c r="E74" s="43">
        <v>610859</v>
      </c>
      <c r="F74" s="46">
        <v>394832928</v>
      </c>
      <c r="G74" s="46">
        <v>332119194</v>
      </c>
      <c r="H74" s="116">
        <v>395350495</v>
      </c>
      <c r="I74" s="116">
        <v>321265903</v>
      </c>
    </row>
    <row r="75" spans="1:9" ht="16.5" customHeight="1">
      <c r="A75" s="331"/>
      <c r="B75" s="33"/>
      <c r="C75" s="343" t="s">
        <v>57</v>
      </c>
      <c r="D75" s="344"/>
      <c r="E75" s="43">
        <v>0</v>
      </c>
      <c r="F75" s="46">
        <v>0</v>
      </c>
      <c r="G75" s="46">
        <v>0</v>
      </c>
      <c r="H75" s="116">
        <v>0</v>
      </c>
      <c r="I75" s="116">
        <v>0</v>
      </c>
    </row>
    <row r="76" spans="1:9" ht="16.5" customHeight="1">
      <c r="A76" s="331"/>
      <c r="B76" s="333" t="s">
        <v>58</v>
      </c>
      <c r="C76" s="334"/>
      <c r="D76" s="335"/>
      <c r="E76" s="60">
        <f>E77</f>
        <v>79365</v>
      </c>
      <c r="F76" s="62">
        <f>F77</f>
        <v>78456346</v>
      </c>
      <c r="G76" s="62">
        <f>G77</f>
        <v>74935416</v>
      </c>
      <c r="H76" s="117">
        <f>H77</f>
        <v>72001257</v>
      </c>
      <c r="I76" s="117">
        <f>I77</f>
        <v>70489996</v>
      </c>
    </row>
    <row r="77" spans="1:9" ht="16.5" customHeight="1">
      <c r="A77" s="331"/>
      <c r="B77" s="34"/>
      <c r="C77" s="338" t="s">
        <v>59</v>
      </c>
      <c r="D77" s="339"/>
      <c r="E77" s="43">
        <v>79365</v>
      </c>
      <c r="F77" s="46">
        <v>78456346</v>
      </c>
      <c r="G77" s="46">
        <v>74935416</v>
      </c>
      <c r="H77" s="116">
        <v>72001257</v>
      </c>
      <c r="I77" s="116">
        <v>70489996</v>
      </c>
    </row>
    <row r="78" spans="1:9" ht="16.5" customHeight="1">
      <c r="A78" s="331"/>
      <c r="B78" s="333" t="s">
        <v>60</v>
      </c>
      <c r="C78" s="334"/>
      <c r="D78" s="335"/>
      <c r="E78" s="60">
        <f>SUM(E79:E82)</f>
        <v>77472</v>
      </c>
      <c r="F78" s="62">
        <f>SUM(F79:F82)</f>
        <v>29614832</v>
      </c>
      <c r="G78" s="62">
        <f>SUM(G79:G82)</f>
        <v>0</v>
      </c>
      <c r="H78" s="117">
        <f>SUM(H79:H82)</f>
        <v>1034000</v>
      </c>
      <c r="I78" s="117">
        <f>SUM(I79:I82)</f>
        <v>10486400</v>
      </c>
    </row>
    <row r="79" spans="1:9" ht="16.5" customHeight="1">
      <c r="A79" s="331"/>
      <c r="B79" s="33"/>
      <c r="C79" s="336" t="s">
        <v>51</v>
      </c>
      <c r="D79" s="337"/>
      <c r="E79" s="43">
        <v>0</v>
      </c>
      <c r="F79" s="46">
        <v>0</v>
      </c>
      <c r="G79" s="46">
        <v>0</v>
      </c>
      <c r="H79" s="116">
        <v>0</v>
      </c>
      <c r="I79" s="116">
        <v>0</v>
      </c>
    </row>
    <row r="80" spans="1:9" ht="16.5" customHeight="1">
      <c r="A80" s="331"/>
      <c r="B80" s="33"/>
      <c r="C80" s="336" t="s">
        <v>53</v>
      </c>
      <c r="D80" s="337"/>
      <c r="E80" s="43">
        <v>16532</v>
      </c>
      <c r="F80" s="46">
        <v>14322000</v>
      </c>
      <c r="G80" s="46">
        <v>0</v>
      </c>
      <c r="H80" s="116">
        <v>0</v>
      </c>
      <c r="I80" s="116">
        <v>0</v>
      </c>
    </row>
    <row r="81" spans="1:9" ht="16.5" customHeight="1">
      <c r="A81" s="331"/>
      <c r="B81" s="33"/>
      <c r="C81" s="336" t="s">
        <v>61</v>
      </c>
      <c r="D81" s="337"/>
      <c r="E81" s="43">
        <v>0</v>
      </c>
      <c r="F81" s="46">
        <v>0</v>
      </c>
      <c r="G81" s="46">
        <v>0</v>
      </c>
      <c r="H81" s="116">
        <v>0</v>
      </c>
      <c r="I81" s="116">
        <v>0</v>
      </c>
    </row>
    <row r="82" spans="1:9" ht="16.5" customHeight="1" thickBot="1">
      <c r="A82" s="331"/>
      <c r="B82" s="33"/>
      <c r="C82" s="347" t="s">
        <v>62</v>
      </c>
      <c r="D82" s="348"/>
      <c r="E82" s="44">
        <v>60940</v>
      </c>
      <c r="F82" s="47">
        <v>15292832</v>
      </c>
      <c r="G82" s="47">
        <v>0</v>
      </c>
      <c r="H82" s="121">
        <v>1034000</v>
      </c>
      <c r="I82" s="121">
        <v>10486400</v>
      </c>
    </row>
    <row r="83" spans="1:9" ht="16.5" customHeight="1" thickBot="1">
      <c r="A83" s="332"/>
      <c r="B83" s="340" t="s">
        <v>153</v>
      </c>
      <c r="C83" s="341"/>
      <c r="D83" s="342"/>
      <c r="E83" s="84">
        <f>SUM(E68,E76,E78)</f>
        <v>3181210</v>
      </c>
      <c r="F83" s="85">
        <f>SUM(F68,F76,F78)</f>
        <v>2409889833</v>
      </c>
      <c r="G83" s="85">
        <f>SUM(G68,G76,G78)</f>
        <v>2270037988</v>
      </c>
      <c r="H83" s="141">
        <f>SUM(H68,H76,H78)</f>
        <v>2173295021</v>
      </c>
      <c r="I83" s="119">
        <f>SUM(I68,I76,I78)</f>
        <v>2260321723</v>
      </c>
    </row>
    <row r="84" spans="1:9" ht="16.5" customHeight="1">
      <c r="A84" s="372" t="s">
        <v>7</v>
      </c>
      <c r="B84" s="351" t="s">
        <v>141</v>
      </c>
      <c r="C84" s="352"/>
      <c r="D84" s="353"/>
      <c r="E84" s="61">
        <f>SUM(E85:E96)-E88</f>
        <v>3041761</v>
      </c>
      <c r="F84" s="63">
        <f>SUM(F85:F96)-F88</f>
        <v>1854881468</v>
      </c>
      <c r="G84" s="63">
        <f>SUM(G85:G96)-G88</f>
        <v>2776895447</v>
      </c>
      <c r="H84" s="130">
        <f>SUM(H85:H96)-H88</f>
        <v>2927261293</v>
      </c>
      <c r="I84" s="130">
        <f>SUM(I85:I96)-I88</f>
        <v>1978678317</v>
      </c>
    </row>
    <row r="85" spans="1:9" ht="16.5" customHeight="1">
      <c r="A85" s="373"/>
      <c r="B85" s="33"/>
      <c r="C85" s="259" t="s">
        <v>186</v>
      </c>
      <c r="D85" s="260"/>
      <c r="E85" s="43">
        <v>217167</v>
      </c>
      <c r="F85" s="46">
        <v>217242500</v>
      </c>
      <c r="G85" s="46">
        <v>216652300</v>
      </c>
      <c r="H85" s="116">
        <v>216652300</v>
      </c>
      <c r="I85" s="116">
        <v>0</v>
      </c>
    </row>
    <row r="86" spans="1:9" ht="16.5" customHeight="1">
      <c r="A86" s="373"/>
      <c r="B86" s="33"/>
      <c r="C86" s="259" t="s">
        <v>63</v>
      </c>
      <c r="D86" s="260"/>
      <c r="E86" s="43">
        <v>413236</v>
      </c>
      <c r="F86" s="46">
        <v>334855480</v>
      </c>
      <c r="G86" s="46">
        <v>323773726</v>
      </c>
      <c r="H86" s="116">
        <v>313769533</v>
      </c>
      <c r="I86" s="116">
        <v>319916727</v>
      </c>
    </row>
    <row r="87" spans="1:9" ht="16.5" customHeight="1">
      <c r="A87" s="373"/>
      <c r="B87" s="33"/>
      <c r="C87" s="259" t="s">
        <v>64</v>
      </c>
      <c r="D87" s="260"/>
      <c r="E87" s="43">
        <v>1341670</v>
      </c>
      <c r="F87" s="46">
        <v>549886228</v>
      </c>
      <c r="G87" s="46">
        <v>1269076520</v>
      </c>
      <c r="H87" s="116">
        <v>1217061925</v>
      </c>
      <c r="I87" s="116">
        <v>526968084</v>
      </c>
    </row>
    <row r="88" spans="1:9" ht="16.5" customHeight="1">
      <c r="A88" s="373"/>
      <c r="B88" s="33"/>
      <c r="C88" s="349" t="s">
        <v>65</v>
      </c>
      <c r="D88" s="350"/>
      <c r="E88" s="43">
        <v>0</v>
      </c>
      <c r="F88" s="46">
        <v>0</v>
      </c>
      <c r="G88" s="46">
        <v>719025235</v>
      </c>
      <c r="H88" s="147">
        <v>720055259</v>
      </c>
      <c r="I88" s="147">
        <v>0</v>
      </c>
    </row>
    <row r="89" spans="1:9" ht="16.5" customHeight="1">
      <c r="A89" s="373"/>
      <c r="B89" s="33"/>
      <c r="C89" s="259" t="s">
        <v>66</v>
      </c>
      <c r="D89" s="260"/>
      <c r="E89" s="43">
        <v>485865</v>
      </c>
      <c r="F89" s="46">
        <v>131588043</v>
      </c>
      <c r="G89" s="46">
        <v>244383047</v>
      </c>
      <c r="H89" s="116">
        <v>515263265</v>
      </c>
      <c r="I89" s="116">
        <v>214460276</v>
      </c>
    </row>
    <row r="90" spans="1:9" ht="16.5" customHeight="1">
      <c r="A90" s="373"/>
      <c r="B90" s="33"/>
      <c r="C90" s="345" t="s">
        <v>67</v>
      </c>
      <c r="D90" s="346"/>
      <c r="E90" s="43">
        <v>0</v>
      </c>
      <c r="F90" s="46">
        <v>0</v>
      </c>
      <c r="G90" s="46">
        <v>0</v>
      </c>
      <c r="H90" s="116">
        <v>0</v>
      </c>
      <c r="I90" s="116">
        <v>0</v>
      </c>
    </row>
    <row r="91" spans="1:9" ht="16.5" customHeight="1">
      <c r="A91" s="373"/>
      <c r="B91" s="33"/>
      <c r="C91" s="259" t="s">
        <v>68</v>
      </c>
      <c r="D91" s="260"/>
      <c r="E91" s="43">
        <v>12109</v>
      </c>
      <c r="F91" s="46">
        <v>30655001</v>
      </c>
      <c r="G91" s="46">
        <v>75607890</v>
      </c>
      <c r="H91" s="116">
        <v>22316769</v>
      </c>
      <c r="I91" s="116">
        <v>209311719</v>
      </c>
    </row>
    <row r="92" spans="1:9" ht="16.5" customHeight="1">
      <c r="A92" s="373"/>
      <c r="B92" s="33"/>
      <c r="C92" s="345" t="s">
        <v>69</v>
      </c>
      <c r="D92" s="346"/>
      <c r="E92" s="43">
        <v>0</v>
      </c>
      <c r="F92" s="46">
        <v>0</v>
      </c>
      <c r="G92" s="46">
        <v>0</v>
      </c>
      <c r="H92" s="116">
        <v>0</v>
      </c>
      <c r="I92" s="116">
        <v>0</v>
      </c>
    </row>
    <row r="93" spans="1:9" ht="16.5" customHeight="1">
      <c r="A93" s="373"/>
      <c r="B93" s="33"/>
      <c r="C93" s="345" t="s">
        <v>70</v>
      </c>
      <c r="D93" s="346"/>
      <c r="E93" s="43">
        <v>0</v>
      </c>
      <c r="F93" s="46">
        <v>0</v>
      </c>
      <c r="G93" s="46">
        <v>0</v>
      </c>
      <c r="H93" s="116">
        <v>0</v>
      </c>
      <c r="I93" s="116">
        <v>0</v>
      </c>
    </row>
    <row r="94" spans="1:9" ht="16.5" customHeight="1">
      <c r="A94" s="373"/>
      <c r="B94" s="33"/>
      <c r="C94" s="345" t="s">
        <v>71</v>
      </c>
      <c r="D94" s="346"/>
      <c r="E94" s="43">
        <v>564923</v>
      </c>
      <c r="F94" s="46">
        <v>606209677</v>
      </c>
      <c r="G94" s="46">
        <v>629372101</v>
      </c>
      <c r="H94" s="116">
        <v>635193755</v>
      </c>
      <c r="I94" s="116">
        <v>649887519</v>
      </c>
    </row>
    <row r="95" spans="1:9" ht="16.5" customHeight="1">
      <c r="A95" s="373"/>
      <c r="B95" s="33"/>
      <c r="C95" s="349" t="s">
        <v>72</v>
      </c>
      <c r="D95" s="350"/>
      <c r="E95" s="43">
        <v>6791</v>
      </c>
      <c r="F95" s="46">
        <v>-16155461</v>
      </c>
      <c r="G95" s="46">
        <v>18029863</v>
      </c>
      <c r="H95" s="116">
        <v>7003746</v>
      </c>
      <c r="I95" s="116">
        <v>58133992</v>
      </c>
    </row>
    <row r="96" spans="1:9" ht="16.5" customHeight="1">
      <c r="A96" s="373"/>
      <c r="B96" s="33"/>
      <c r="C96" s="259" t="s">
        <v>73</v>
      </c>
      <c r="D96" s="260"/>
      <c r="E96" s="43">
        <v>0</v>
      </c>
      <c r="F96" s="46">
        <v>600000</v>
      </c>
      <c r="G96" s="46">
        <v>0</v>
      </c>
      <c r="H96" s="116">
        <v>0</v>
      </c>
      <c r="I96" s="116">
        <v>0</v>
      </c>
    </row>
    <row r="97" spans="1:9" ht="16.5" customHeight="1">
      <c r="A97" s="373"/>
      <c r="B97" s="354" t="s">
        <v>140</v>
      </c>
      <c r="C97" s="355"/>
      <c r="D97" s="356"/>
      <c r="E97" s="60">
        <f>E98</f>
        <v>0</v>
      </c>
      <c r="F97" s="62">
        <f>F98</f>
        <v>0</v>
      </c>
      <c r="G97" s="62">
        <f>G98</f>
        <v>0</v>
      </c>
      <c r="H97" s="117">
        <f>H98</f>
        <v>0</v>
      </c>
      <c r="I97" s="117">
        <f>I98</f>
        <v>0</v>
      </c>
    </row>
    <row r="98" spans="1:9" ht="16.5" customHeight="1">
      <c r="A98" s="373"/>
      <c r="B98" s="34"/>
      <c r="C98" s="259" t="s">
        <v>74</v>
      </c>
      <c r="D98" s="260"/>
      <c r="E98" s="43">
        <v>0</v>
      </c>
      <c r="F98" s="46">
        <v>0</v>
      </c>
      <c r="G98" s="46">
        <v>0</v>
      </c>
      <c r="H98" s="116">
        <v>0</v>
      </c>
      <c r="I98" s="116">
        <v>0</v>
      </c>
    </row>
    <row r="99" spans="1:9" ht="16.5" customHeight="1">
      <c r="A99" s="373"/>
      <c r="B99" s="354" t="s">
        <v>75</v>
      </c>
      <c r="C99" s="355"/>
      <c r="D99" s="356"/>
      <c r="E99" s="60">
        <f>SUM(E100:E102)</f>
        <v>69957</v>
      </c>
      <c r="F99" s="62">
        <f>SUM(F100:F102)</f>
        <v>249861669</v>
      </c>
      <c r="G99" s="62">
        <f>SUM(G100:G102)</f>
        <v>26035443</v>
      </c>
      <c r="H99" s="117">
        <f>SUM(H100:H102)</f>
        <v>5528139</v>
      </c>
      <c r="I99" s="117">
        <f>SUM(I100:I102)</f>
        <v>186846936</v>
      </c>
    </row>
    <row r="100" spans="1:9" ht="16.5" customHeight="1">
      <c r="A100" s="373"/>
      <c r="B100" s="33"/>
      <c r="C100" s="357" t="s">
        <v>76</v>
      </c>
      <c r="D100" s="358"/>
      <c r="E100" s="43">
        <v>36894</v>
      </c>
      <c r="F100" s="46">
        <v>199412554</v>
      </c>
      <c r="G100" s="46">
        <v>0</v>
      </c>
      <c r="H100" s="116">
        <v>0</v>
      </c>
      <c r="I100" s="116">
        <v>168979071</v>
      </c>
    </row>
    <row r="101" spans="1:9" ht="16.5" customHeight="1">
      <c r="A101" s="373"/>
      <c r="B101" s="33"/>
      <c r="C101" s="259" t="s">
        <v>187</v>
      </c>
      <c r="D101" s="260"/>
      <c r="E101" s="44">
        <v>33063</v>
      </c>
      <c r="F101" s="47">
        <v>28645000</v>
      </c>
      <c r="G101" s="47">
        <v>0</v>
      </c>
      <c r="H101" s="121">
        <v>0</v>
      </c>
      <c r="I101" s="121">
        <v>0</v>
      </c>
    </row>
    <row r="102" spans="1:9" ht="16.5" customHeight="1" thickBot="1">
      <c r="A102" s="373"/>
      <c r="B102" s="33"/>
      <c r="C102" s="359" t="s">
        <v>77</v>
      </c>
      <c r="D102" s="360"/>
      <c r="E102" s="44">
        <v>0</v>
      </c>
      <c r="F102" s="47">
        <v>21804115</v>
      </c>
      <c r="G102" s="47">
        <v>26035443</v>
      </c>
      <c r="H102" s="121">
        <v>5528139</v>
      </c>
      <c r="I102" s="121">
        <v>17867865</v>
      </c>
    </row>
    <row r="103" spans="1:9" ht="16.5" customHeight="1" thickBot="1">
      <c r="A103" s="374"/>
      <c r="B103" s="86" t="s">
        <v>154</v>
      </c>
      <c r="C103" s="87"/>
      <c r="D103" s="88"/>
      <c r="E103" s="82">
        <f>SUM(E84,E97,E99)</f>
        <v>3111718</v>
      </c>
      <c r="F103" s="89">
        <f>SUM(F84,F97,F99)</f>
        <v>2104743137</v>
      </c>
      <c r="G103" s="89">
        <f>SUM(G84,G97,G99)</f>
        <v>2802930890</v>
      </c>
      <c r="H103" s="142">
        <f>SUM(H84,H97,H99)</f>
        <v>2932789432</v>
      </c>
      <c r="I103" s="145">
        <f>SUM(I84,I97,I99)</f>
        <v>2165525253</v>
      </c>
    </row>
    <row r="104" spans="1:9" ht="16.5" customHeight="1" thickBot="1">
      <c r="A104" s="361" t="s">
        <v>150</v>
      </c>
      <c r="B104" s="362"/>
      <c r="C104" s="362"/>
      <c r="D104" s="362"/>
      <c r="E104" s="81">
        <f>E83-E103</f>
        <v>69492</v>
      </c>
      <c r="F104" s="83">
        <f>F83-F103</f>
        <v>305146696</v>
      </c>
      <c r="G104" s="83">
        <f>G83-G103</f>
        <v>-532892902</v>
      </c>
      <c r="H104" s="141">
        <f>H83-H103</f>
        <v>-759494411</v>
      </c>
      <c r="I104" s="119">
        <f>I83-I103</f>
        <v>94796470</v>
      </c>
    </row>
    <row r="105" spans="1:9" ht="16.5" customHeight="1" thickBot="1">
      <c r="A105" s="363" t="s">
        <v>155</v>
      </c>
      <c r="B105" s="364"/>
      <c r="C105" s="364"/>
      <c r="D105" s="365"/>
      <c r="E105" s="90">
        <v>422</v>
      </c>
      <c r="F105" s="91">
        <v>184</v>
      </c>
      <c r="G105" s="91">
        <v>0</v>
      </c>
      <c r="H105" s="143">
        <v>0</v>
      </c>
      <c r="I105" s="146">
        <v>0</v>
      </c>
    </row>
    <row r="106" spans="1:9" ht="16.5" customHeight="1" thickBot="1">
      <c r="A106" s="361" t="s">
        <v>151</v>
      </c>
      <c r="B106" s="362"/>
      <c r="C106" s="362"/>
      <c r="D106" s="362"/>
      <c r="E106" s="81">
        <f>SUM(E104:E105)</f>
        <v>69914</v>
      </c>
      <c r="F106" s="83">
        <f>SUM(F104:F105)</f>
        <v>305146880</v>
      </c>
      <c r="G106" s="83">
        <f>SUM(G104:G105)</f>
        <v>-532892902</v>
      </c>
      <c r="H106" s="141">
        <f>SUM(H104:H105)</f>
        <v>-759494411</v>
      </c>
      <c r="I106" s="119">
        <f>SUM(I104:I105)</f>
        <v>94796470</v>
      </c>
    </row>
    <row r="107" ht="18" customHeight="1">
      <c r="I107" s="132"/>
    </row>
    <row r="108" spans="1:9" ht="16.5" customHeight="1">
      <c r="A108" s="19"/>
      <c r="B108" s="20"/>
      <c r="C108" s="20"/>
      <c r="D108" s="21"/>
      <c r="E108" s="26" t="s">
        <v>133</v>
      </c>
      <c r="F108" s="26" t="s">
        <v>123</v>
      </c>
      <c r="G108" s="27" t="s">
        <v>132</v>
      </c>
      <c r="H108" s="115" t="s">
        <v>134</v>
      </c>
      <c r="I108" s="115" t="s">
        <v>211</v>
      </c>
    </row>
    <row r="109" spans="1:9" ht="40.5" customHeight="1">
      <c r="A109" s="369" t="s">
        <v>147</v>
      </c>
      <c r="B109" s="370"/>
      <c r="C109" s="370"/>
      <c r="D109" s="371"/>
      <c r="E109" s="144">
        <f>(E84+E97)*1000/'基本情報 '!$O$22</f>
        <v>1274.290612197704</v>
      </c>
      <c r="F109" s="144">
        <f>(F84+F97)/'基本情報 '!$T$22</f>
        <v>784.1356341188014</v>
      </c>
      <c r="G109" s="144">
        <f>(G84+G97)/'基本情報 '!$Y$22</f>
        <v>2064.349963238765</v>
      </c>
      <c r="H109" s="144">
        <f>(H84+H97)/'基本情報 '!$AD$22</f>
        <v>2358.5832786779574</v>
      </c>
      <c r="I109" s="144">
        <f>(I84+I97)/'基本情報 '!$AI$22</f>
        <v>860.7106811159651</v>
      </c>
    </row>
    <row r="110" spans="1:9" s="70" customFormat="1" ht="18" customHeight="1">
      <c r="A110" s="68"/>
      <c r="B110" s="68"/>
      <c r="C110" s="68"/>
      <c r="D110" s="68"/>
      <c r="E110" s="69"/>
      <c r="F110" s="69"/>
      <c r="G110" s="69"/>
      <c r="H110" s="69"/>
      <c r="I110" s="133"/>
    </row>
    <row r="111" spans="1:9" ht="16.5" customHeight="1">
      <c r="A111" s="36"/>
      <c r="B111" s="35"/>
      <c r="C111" s="35"/>
      <c r="D111" s="37"/>
      <c r="E111" s="38" t="s">
        <v>133</v>
      </c>
      <c r="F111" s="38" t="s">
        <v>123</v>
      </c>
      <c r="G111" s="39" t="s">
        <v>132</v>
      </c>
      <c r="H111" s="134" t="s">
        <v>134</v>
      </c>
      <c r="I111" s="134" t="s">
        <v>211</v>
      </c>
    </row>
    <row r="112" spans="1:9" ht="40.5" customHeight="1">
      <c r="A112" s="369" t="s">
        <v>148</v>
      </c>
      <c r="B112" s="370"/>
      <c r="C112" s="370"/>
      <c r="D112" s="371"/>
      <c r="E112" s="108">
        <f>E105*1000/'基本情報 '!$O$22</f>
        <v>0.17678924752714992</v>
      </c>
      <c r="F112" s="108">
        <f>F105/'基本情報 '!$T$22</f>
        <v>7.778446179282193E-05</v>
      </c>
      <c r="G112" s="108">
        <f>G105*1000/'基本情報 '!$Y$22</f>
        <v>0</v>
      </c>
      <c r="H112" s="108">
        <f>H105*1000/'基本情報 '!$AD$22</f>
        <v>0</v>
      </c>
      <c r="I112" s="144">
        <f>I105*1000/'基本情報 '!$AI$22</f>
        <v>0</v>
      </c>
    </row>
    <row r="113" spans="1:4" ht="18.75">
      <c r="A113" s="6"/>
      <c r="B113" s="6"/>
      <c r="C113" s="6"/>
      <c r="D113" s="6"/>
    </row>
    <row r="114" spans="1:9" ht="18.75">
      <c r="A114" s="300" t="s">
        <v>16</v>
      </c>
      <c r="B114" s="301"/>
      <c r="C114" s="301"/>
      <c r="D114" s="301"/>
      <c r="E114" s="301"/>
      <c r="F114" s="301"/>
      <c r="G114" s="301"/>
      <c r="H114" s="301"/>
      <c r="I114" s="302"/>
    </row>
    <row r="115" spans="1:9" ht="68.25" customHeight="1">
      <c r="A115" s="297" t="s">
        <v>188</v>
      </c>
      <c r="B115" s="298"/>
      <c r="C115" s="298"/>
      <c r="D115" s="298"/>
      <c r="E115" s="298"/>
      <c r="F115" s="298"/>
      <c r="G115" s="298"/>
      <c r="H115" s="298"/>
      <c r="I115" s="299"/>
    </row>
    <row r="117" spans="1:9" ht="18.75">
      <c r="A117" s="3" t="s">
        <v>217</v>
      </c>
      <c r="I117" s="129" t="s">
        <v>184</v>
      </c>
    </row>
    <row r="118" spans="1:9" ht="19.5" customHeight="1">
      <c r="A118" s="366" t="s">
        <v>0</v>
      </c>
      <c r="B118" s="367"/>
      <c r="C118" s="367"/>
      <c r="D118" s="368"/>
      <c r="E118" s="26" t="s">
        <v>133</v>
      </c>
      <c r="F118" s="26" t="s">
        <v>123</v>
      </c>
      <c r="G118" s="27" t="s">
        <v>132</v>
      </c>
      <c r="H118" s="115" t="s">
        <v>134</v>
      </c>
      <c r="I118" s="115" t="s">
        <v>211</v>
      </c>
    </row>
    <row r="119" spans="1:9" ht="19.5" customHeight="1">
      <c r="A119" s="306" t="s">
        <v>78</v>
      </c>
      <c r="B119" s="309" t="s">
        <v>79</v>
      </c>
      <c r="C119" s="276" t="s">
        <v>80</v>
      </c>
      <c r="D119" s="277"/>
      <c r="E119" s="43">
        <v>691218</v>
      </c>
      <c r="F119" s="43">
        <v>1399394</v>
      </c>
      <c r="G119" s="43">
        <v>809974</v>
      </c>
      <c r="H119" s="116">
        <v>811685629</v>
      </c>
      <c r="I119" s="116">
        <v>1336601566</v>
      </c>
    </row>
    <row r="120" spans="1:9" ht="19.5" customHeight="1">
      <c r="A120" s="307"/>
      <c r="B120" s="309"/>
      <c r="C120" s="276" t="s">
        <v>81</v>
      </c>
      <c r="D120" s="277"/>
      <c r="E120" s="43">
        <v>515</v>
      </c>
      <c r="F120" s="43">
        <v>9930</v>
      </c>
      <c r="G120" s="43">
        <v>0</v>
      </c>
      <c r="H120" s="116">
        <v>0</v>
      </c>
      <c r="I120" s="116">
        <v>0</v>
      </c>
    </row>
    <row r="121" spans="1:9" ht="19.5" customHeight="1">
      <c r="A121" s="307"/>
      <c r="B121" s="309"/>
      <c r="C121" s="276" t="s">
        <v>82</v>
      </c>
      <c r="D121" s="277"/>
      <c r="E121" s="43">
        <v>0</v>
      </c>
      <c r="F121" s="43">
        <v>0</v>
      </c>
      <c r="G121" s="43">
        <v>719025</v>
      </c>
      <c r="H121" s="404">
        <v>720055259</v>
      </c>
      <c r="I121" s="147">
        <v>0</v>
      </c>
    </row>
    <row r="122" spans="1:9" ht="19.5" customHeight="1">
      <c r="A122" s="307"/>
      <c r="B122" s="309"/>
      <c r="C122" s="276" t="s">
        <v>83</v>
      </c>
      <c r="D122" s="277"/>
      <c r="E122" s="43">
        <v>0</v>
      </c>
      <c r="F122" s="43">
        <v>41175</v>
      </c>
      <c r="G122" s="43">
        <v>747198</v>
      </c>
      <c r="H122" s="116">
        <v>721659845</v>
      </c>
      <c r="I122" s="116">
        <v>-3992609</v>
      </c>
    </row>
    <row r="123" spans="1:9" ht="19.5" customHeight="1">
      <c r="A123" s="307"/>
      <c r="B123" s="309"/>
      <c r="C123" s="276" t="s">
        <v>84</v>
      </c>
      <c r="D123" s="277"/>
      <c r="E123" s="43">
        <v>226632</v>
      </c>
      <c r="F123" s="43">
        <v>269858</v>
      </c>
      <c r="G123" s="43">
        <v>210526</v>
      </c>
      <c r="H123" s="116">
        <v>220920068</v>
      </c>
      <c r="I123" s="116">
        <v>340339426</v>
      </c>
    </row>
    <row r="124" spans="1:9" ht="19.5" customHeight="1">
      <c r="A124" s="307"/>
      <c r="B124" s="309"/>
      <c r="C124" s="276" t="s">
        <v>10</v>
      </c>
      <c r="D124" s="277"/>
      <c r="E124" s="60">
        <f>SUM(E119:E123)</f>
        <v>918365</v>
      </c>
      <c r="F124" s="60">
        <f>SUM(F119:F123)</f>
        <v>1720357</v>
      </c>
      <c r="G124" s="60">
        <f>SUM(G119:G123)</f>
        <v>2486723</v>
      </c>
      <c r="H124" s="117">
        <f>SUM(H119:H123)</f>
        <v>2474320801</v>
      </c>
      <c r="I124" s="117">
        <f>SUM(I119:I123)</f>
        <v>1672948383</v>
      </c>
    </row>
    <row r="125" spans="1:9" ht="19.5" customHeight="1">
      <c r="A125" s="307"/>
      <c r="B125" s="309" t="s">
        <v>122</v>
      </c>
      <c r="C125" s="276" t="s">
        <v>83</v>
      </c>
      <c r="D125" s="277"/>
      <c r="E125" s="43">
        <v>0</v>
      </c>
      <c r="F125" s="43">
        <v>0</v>
      </c>
      <c r="G125" s="43">
        <v>0</v>
      </c>
      <c r="H125" s="116">
        <v>0</v>
      </c>
      <c r="I125" s="116">
        <v>0</v>
      </c>
    </row>
    <row r="126" spans="1:9" ht="19.5" customHeight="1">
      <c r="A126" s="307"/>
      <c r="B126" s="309"/>
      <c r="C126" s="276" t="s">
        <v>84</v>
      </c>
      <c r="D126" s="277"/>
      <c r="E126" s="43">
        <v>0</v>
      </c>
      <c r="F126" s="43">
        <v>0</v>
      </c>
      <c r="G126" s="43">
        <v>0</v>
      </c>
      <c r="H126" s="116">
        <v>0</v>
      </c>
      <c r="I126" s="116">
        <v>0</v>
      </c>
    </row>
    <row r="127" spans="1:9" ht="19.5" customHeight="1" thickBot="1">
      <c r="A127" s="307"/>
      <c r="B127" s="310"/>
      <c r="C127" s="375" t="s">
        <v>10</v>
      </c>
      <c r="D127" s="376"/>
      <c r="E127" s="64">
        <f>SUM(E125:E126)</f>
        <v>0</v>
      </c>
      <c r="F127" s="64">
        <f>SUM(F125:F126)</f>
        <v>0</v>
      </c>
      <c r="G127" s="64">
        <f>SUM(G125:G126)</f>
        <v>0</v>
      </c>
      <c r="H127" s="118">
        <f>SUM(H125:H126)</f>
        <v>0</v>
      </c>
      <c r="I127" s="118">
        <f>SUM(I125:I126)</f>
        <v>0</v>
      </c>
    </row>
    <row r="128" spans="1:9" ht="19.5" customHeight="1" thickBot="1">
      <c r="A128" s="308"/>
      <c r="B128" s="377" t="s">
        <v>6</v>
      </c>
      <c r="C128" s="378"/>
      <c r="D128" s="378"/>
      <c r="E128" s="81">
        <f>SUM(E127,E124)</f>
        <v>918365</v>
      </c>
      <c r="F128" s="81">
        <f>SUM(F127,F124)</f>
        <v>1720357</v>
      </c>
      <c r="G128" s="81">
        <f>SUM(G127,G124)</f>
        <v>2486723</v>
      </c>
      <c r="H128" s="97">
        <f>SUM(H127,H124)</f>
        <v>2474320801</v>
      </c>
      <c r="I128" s="119">
        <f>SUM(I127,I124)</f>
        <v>1672948383</v>
      </c>
    </row>
    <row r="129" spans="1:9" ht="19.5" customHeight="1">
      <c r="A129" s="306" t="s">
        <v>85</v>
      </c>
      <c r="B129" s="388" t="s">
        <v>79</v>
      </c>
      <c r="C129" s="382" t="s">
        <v>86</v>
      </c>
      <c r="D129" s="40" t="s">
        <v>87</v>
      </c>
      <c r="E129" s="48">
        <v>1059624</v>
      </c>
      <c r="F129" s="48">
        <v>1886832</v>
      </c>
      <c r="G129" s="48">
        <v>1652016</v>
      </c>
      <c r="H129" s="120">
        <v>1647361667</v>
      </c>
      <c r="I129" s="120">
        <v>1880260156</v>
      </c>
    </row>
    <row r="130" spans="1:9" ht="19.5" customHeight="1">
      <c r="A130" s="307"/>
      <c r="B130" s="388"/>
      <c r="C130" s="382"/>
      <c r="D130" s="41" t="s">
        <v>88</v>
      </c>
      <c r="E130" s="43">
        <v>36288</v>
      </c>
      <c r="F130" s="43">
        <v>42764</v>
      </c>
      <c r="G130" s="43">
        <v>79860</v>
      </c>
      <c r="H130" s="116">
        <v>79860012</v>
      </c>
      <c r="I130" s="116">
        <v>79860012</v>
      </c>
    </row>
    <row r="131" spans="1:9" ht="19.5" customHeight="1">
      <c r="A131" s="307"/>
      <c r="B131" s="388"/>
      <c r="C131" s="382"/>
      <c r="D131" s="41" t="s">
        <v>13</v>
      </c>
      <c r="E131" s="43">
        <v>6000</v>
      </c>
      <c r="F131" s="43">
        <v>12000</v>
      </c>
      <c r="G131" s="43">
        <v>3954</v>
      </c>
      <c r="H131" s="116">
        <v>1709786</v>
      </c>
      <c r="I131" s="116">
        <v>463751</v>
      </c>
    </row>
    <row r="132" spans="1:9" ht="19.5" customHeight="1">
      <c r="A132" s="307"/>
      <c r="B132" s="388"/>
      <c r="C132" s="383"/>
      <c r="D132" s="41" t="s">
        <v>156</v>
      </c>
      <c r="E132" s="60">
        <f>SUM(E129:E131)</f>
        <v>1101912</v>
      </c>
      <c r="F132" s="60">
        <f>SUM(F129:F131)</f>
        <v>1941596</v>
      </c>
      <c r="G132" s="60">
        <f>SUM(G129:G131)</f>
        <v>1735830</v>
      </c>
      <c r="H132" s="117">
        <f>SUM(H129:H131)</f>
        <v>1728931465</v>
      </c>
      <c r="I132" s="117">
        <f>SUM(I129:I131)</f>
        <v>1960583919</v>
      </c>
    </row>
    <row r="133" spans="1:9" ht="19.5" customHeight="1">
      <c r="A133" s="307"/>
      <c r="B133" s="388"/>
      <c r="C133" s="384" t="s">
        <v>157</v>
      </c>
      <c r="D133" s="385"/>
      <c r="E133" s="43">
        <v>0</v>
      </c>
      <c r="F133" s="43">
        <v>0</v>
      </c>
      <c r="G133" s="43">
        <v>0</v>
      </c>
      <c r="H133" s="116">
        <v>0</v>
      </c>
      <c r="I133" s="116">
        <v>0</v>
      </c>
    </row>
    <row r="134" spans="1:9" ht="19.5" customHeight="1">
      <c r="A134" s="307"/>
      <c r="B134" s="388"/>
      <c r="C134" s="384" t="s">
        <v>158</v>
      </c>
      <c r="D134" s="385"/>
      <c r="E134" s="43">
        <v>9275</v>
      </c>
      <c r="F134" s="43">
        <v>42488</v>
      </c>
      <c r="G134" s="43">
        <v>31868</v>
      </c>
      <c r="H134" s="116">
        <v>31766868</v>
      </c>
      <c r="I134" s="116">
        <v>32663006</v>
      </c>
    </row>
    <row r="135" spans="1:9" ht="19.5" customHeight="1">
      <c r="A135" s="307"/>
      <c r="B135" s="389"/>
      <c r="C135" s="268" t="s">
        <v>152</v>
      </c>
      <c r="D135" s="270"/>
      <c r="E135" s="60">
        <f>SUM(E132:E134)</f>
        <v>1111187</v>
      </c>
      <c r="F135" s="60">
        <f>SUM(F132:F134)</f>
        <v>1984084</v>
      </c>
      <c r="G135" s="60">
        <f>SUM(G132:G134)</f>
        <v>1767698</v>
      </c>
      <c r="H135" s="117">
        <f>SUM(H132:H134)</f>
        <v>1760698333</v>
      </c>
      <c r="I135" s="117">
        <f>SUM(I132:I134)</f>
        <v>1993246925</v>
      </c>
    </row>
    <row r="136" spans="1:9" ht="57.75" customHeight="1" thickBot="1">
      <c r="A136" s="307"/>
      <c r="B136" s="42" t="s">
        <v>11</v>
      </c>
      <c r="C136" s="386" t="s">
        <v>89</v>
      </c>
      <c r="D136" s="387"/>
      <c r="E136" s="44">
        <v>0</v>
      </c>
      <c r="F136" s="44">
        <v>0</v>
      </c>
      <c r="G136" s="44">
        <v>0</v>
      </c>
      <c r="H136" s="121">
        <v>0</v>
      </c>
      <c r="I136" s="121">
        <v>0</v>
      </c>
    </row>
    <row r="137" spans="1:9" ht="19.5" customHeight="1" thickBot="1">
      <c r="A137" s="308"/>
      <c r="B137" s="390" t="s">
        <v>6</v>
      </c>
      <c r="C137" s="391"/>
      <c r="D137" s="391"/>
      <c r="E137" s="81">
        <f>SUM(E135:E136)</f>
        <v>1111187</v>
      </c>
      <c r="F137" s="81">
        <f>SUM(F135:F136)</f>
        <v>1984084</v>
      </c>
      <c r="G137" s="81">
        <f>SUM(G135:G136)</f>
        <v>1767698</v>
      </c>
      <c r="H137" s="97">
        <f>SUM(H135:H136)</f>
        <v>1760698333</v>
      </c>
      <c r="I137" s="119">
        <f>SUM(I135:I136)</f>
        <v>1993246925</v>
      </c>
    </row>
    <row r="138" spans="1:4" ht="18.75">
      <c r="A138" s="6"/>
      <c r="B138" s="6"/>
      <c r="C138" s="6"/>
      <c r="D138" s="6"/>
    </row>
    <row r="139" spans="1:9" ht="18.75" customHeight="1">
      <c r="A139" s="303" t="s">
        <v>16</v>
      </c>
      <c r="B139" s="304"/>
      <c r="C139" s="304"/>
      <c r="D139" s="304"/>
      <c r="E139" s="304"/>
      <c r="F139" s="304"/>
      <c r="G139" s="304"/>
      <c r="H139" s="304"/>
      <c r="I139" s="305"/>
    </row>
    <row r="140" spans="1:9" ht="105.75" customHeight="1">
      <c r="A140" s="297" t="s">
        <v>188</v>
      </c>
      <c r="B140" s="298"/>
      <c r="C140" s="298"/>
      <c r="D140" s="298"/>
      <c r="E140" s="298"/>
      <c r="F140" s="298"/>
      <c r="G140" s="298"/>
      <c r="H140" s="298"/>
      <c r="I140" s="299"/>
    </row>
  </sheetData>
  <sheetProtection/>
  <mergeCells count="123">
    <mergeCell ref="A25:D25"/>
    <mergeCell ref="A129:A137"/>
    <mergeCell ref="C129:C132"/>
    <mergeCell ref="C133:D133"/>
    <mergeCell ref="C134:D134"/>
    <mergeCell ref="C135:D135"/>
    <mergeCell ref="C136:D136"/>
    <mergeCell ref="B129:B135"/>
    <mergeCell ref="B137:D137"/>
    <mergeCell ref="C126:D126"/>
    <mergeCell ref="C127:D127"/>
    <mergeCell ref="B128:D128"/>
    <mergeCell ref="C120:D120"/>
    <mergeCell ref="C121:D121"/>
    <mergeCell ref="C122:D122"/>
    <mergeCell ref="C123:D123"/>
    <mergeCell ref="C100:D100"/>
    <mergeCell ref="C102:D102"/>
    <mergeCell ref="A104:D104"/>
    <mergeCell ref="A105:D105"/>
    <mergeCell ref="A106:D106"/>
    <mergeCell ref="A118:D118"/>
    <mergeCell ref="A109:D109"/>
    <mergeCell ref="A112:D112"/>
    <mergeCell ref="A84:A103"/>
    <mergeCell ref="C90:D90"/>
    <mergeCell ref="C95:D95"/>
    <mergeCell ref="C96:D96"/>
    <mergeCell ref="B84:D84"/>
    <mergeCell ref="B97:D97"/>
    <mergeCell ref="C98:D98"/>
    <mergeCell ref="B99:D99"/>
    <mergeCell ref="C85:D85"/>
    <mergeCell ref="C87:D87"/>
    <mergeCell ref="C88:D88"/>
    <mergeCell ref="C89:D89"/>
    <mergeCell ref="C79:D79"/>
    <mergeCell ref="C91:D91"/>
    <mergeCell ref="C92:D92"/>
    <mergeCell ref="C93:D93"/>
    <mergeCell ref="C94:D94"/>
    <mergeCell ref="C80:D80"/>
    <mergeCell ref="C81:D81"/>
    <mergeCell ref="C82:D82"/>
    <mergeCell ref="C86:D86"/>
    <mergeCell ref="C70:D70"/>
    <mergeCell ref="C71:D71"/>
    <mergeCell ref="B78:D78"/>
    <mergeCell ref="C77:D77"/>
    <mergeCell ref="B83:D83"/>
    <mergeCell ref="C72:D72"/>
    <mergeCell ref="C73:D73"/>
    <mergeCell ref="C74:D74"/>
    <mergeCell ref="C75:D75"/>
    <mergeCell ref="B76:D76"/>
    <mergeCell ref="B55:D55"/>
    <mergeCell ref="B56:D56"/>
    <mergeCell ref="B57:D57"/>
    <mergeCell ref="A46:A57"/>
    <mergeCell ref="C125:D125"/>
    <mergeCell ref="A59:D59"/>
    <mergeCell ref="A67:D67"/>
    <mergeCell ref="A68:A83"/>
    <mergeCell ref="B68:D68"/>
    <mergeCell ref="C69:D69"/>
    <mergeCell ref="C49:D49"/>
    <mergeCell ref="C50:D50"/>
    <mergeCell ref="B51:D51"/>
    <mergeCell ref="C52:D52"/>
    <mergeCell ref="C53:D53"/>
    <mergeCell ref="C54:D54"/>
    <mergeCell ref="C43:D43"/>
    <mergeCell ref="C44:D44"/>
    <mergeCell ref="B45:D45"/>
    <mergeCell ref="B46:D46"/>
    <mergeCell ref="C47:D47"/>
    <mergeCell ref="C48:D48"/>
    <mergeCell ref="C37:D37"/>
    <mergeCell ref="C39:D39"/>
    <mergeCell ref="C40:D40"/>
    <mergeCell ref="C41:D41"/>
    <mergeCell ref="C42:D42"/>
    <mergeCell ref="C38:D38"/>
    <mergeCell ref="B33:D33"/>
    <mergeCell ref="A27:A45"/>
    <mergeCell ref="C28:D28"/>
    <mergeCell ref="C29:D29"/>
    <mergeCell ref="C30:D30"/>
    <mergeCell ref="C31:D31"/>
    <mergeCell ref="C32:D32"/>
    <mergeCell ref="C34:D34"/>
    <mergeCell ref="C35:D35"/>
    <mergeCell ref="C36:D36"/>
    <mergeCell ref="A140:I140"/>
    <mergeCell ref="A20:I20"/>
    <mergeCell ref="A21:I21"/>
    <mergeCell ref="A114:I114"/>
    <mergeCell ref="A115:I115"/>
    <mergeCell ref="A139:I139"/>
    <mergeCell ref="A119:A128"/>
    <mergeCell ref="B119:B124"/>
    <mergeCell ref="B125:B127"/>
    <mergeCell ref="C124:D124"/>
    <mergeCell ref="C119:D119"/>
    <mergeCell ref="B10:C12"/>
    <mergeCell ref="A5:A9"/>
    <mergeCell ref="A10:A15"/>
    <mergeCell ref="B13:C13"/>
    <mergeCell ref="B14:C14"/>
    <mergeCell ref="B27:D27"/>
    <mergeCell ref="B15:D15"/>
    <mergeCell ref="A16:D16"/>
    <mergeCell ref="A18:D18"/>
    <mergeCell ref="A24:C24"/>
    <mergeCell ref="C101:D101"/>
    <mergeCell ref="A3:D3"/>
    <mergeCell ref="A26:D26"/>
    <mergeCell ref="A4:D4"/>
    <mergeCell ref="B5:D5"/>
    <mergeCell ref="B6:D6"/>
    <mergeCell ref="B7:D7"/>
    <mergeCell ref="B8:D8"/>
    <mergeCell ref="B9:D9"/>
  </mergeCells>
  <hyperlinks>
    <hyperlink ref="A25" r:id="rId1" display="府の決算（財務諸表等）はこちら"/>
    <hyperlink ref="A25:D25" r:id="rId2" display="府の決算（財務諸表等）はこちら"/>
  </hyperlinks>
  <printOptions horizontalCentered="1"/>
  <pageMargins left="0.5905511811023623" right="0.1968503937007874" top="0.5905511811023623" bottom="0.1968503937007874" header="0.3937007874015748" footer="0.1968503937007874"/>
  <pageSetup cellComments="asDisplayed" fitToHeight="0" fitToWidth="1" horizontalDpi="600" verticalDpi="600" orientation="portrait" paperSize="9" scale="73" r:id="rId3"/>
  <headerFooter alignWithMargins="0">
    <oddHeader>&amp;R万国博覧会記念公園</oddHeader>
  </headerFooter>
  <rowBreaks count="2" manualBreakCount="2">
    <brk id="64" max="8" man="1"/>
    <brk id="115" max="8" man="1"/>
  </rowBreaks>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view="pageBreakPreview" zoomScale="73" zoomScaleSheetLayoutView="73" zoomScalePageLayoutView="0" workbookViewId="0" topLeftCell="A10">
      <selection activeCell="A1" sqref="A1"/>
    </sheetView>
  </sheetViews>
  <sheetFormatPr defaultColWidth="9.140625" defaultRowHeight="15"/>
  <cols>
    <col min="1" max="1" width="20.28125" style="0" customWidth="1"/>
    <col min="2" max="2" width="14.140625" style="0" customWidth="1"/>
    <col min="3" max="3" width="10.57421875" style="0" customWidth="1"/>
    <col min="4" max="8" width="13.57421875" style="0" customWidth="1"/>
    <col min="9" max="9" width="2.421875" style="0" customWidth="1"/>
  </cols>
  <sheetData>
    <row r="1" spans="1:8" ht="18.75">
      <c r="A1" s="5" t="s">
        <v>136</v>
      </c>
      <c r="B1" s="9"/>
      <c r="C1" s="9"/>
      <c r="D1" s="9"/>
      <c r="E1" s="9"/>
      <c r="F1" s="9"/>
      <c r="G1" s="9"/>
      <c r="H1" s="9"/>
    </row>
    <row r="2" spans="1:8" ht="18.75" customHeight="1">
      <c r="A2" s="50" t="s">
        <v>127</v>
      </c>
      <c r="B2" s="51"/>
      <c r="C2" s="51"/>
      <c r="D2" s="28" t="s">
        <v>128</v>
      </c>
      <c r="E2" s="28" t="s">
        <v>129</v>
      </c>
      <c r="F2" s="28" t="s">
        <v>130</v>
      </c>
      <c r="G2" s="32" t="s">
        <v>131</v>
      </c>
      <c r="H2" s="32" t="s">
        <v>214</v>
      </c>
    </row>
    <row r="3" spans="1:8" ht="19.5">
      <c r="A3" s="52" t="s">
        <v>113</v>
      </c>
      <c r="B3" s="53"/>
      <c r="C3" s="53"/>
      <c r="D3" s="58">
        <f>SUM(D4:D5)</f>
        <v>52</v>
      </c>
      <c r="E3" s="58">
        <f>SUM(E4:E5)</f>
        <v>47</v>
      </c>
      <c r="F3" s="58">
        <f>SUM(F4:F5)</f>
        <v>47</v>
      </c>
      <c r="G3" s="59">
        <f>SUM(G4:G5)</f>
        <v>46</v>
      </c>
      <c r="H3" s="59">
        <f>SUM(H4:H5)</f>
        <v>46</v>
      </c>
    </row>
    <row r="4" spans="1:8" ht="18.75">
      <c r="A4" s="54" t="s">
        <v>26</v>
      </c>
      <c r="B4" s="55" t="s">
        <v>114</v>
      </c>
      <c r="C4" s="56"/>
      <c r="D4" s="13">
        <v>50</v>
      </c>
      <c r="E4" s="13">
        <v>44</v>
      </c>
      <c r="F4" s="14">
        <v>44</v>
      </c>
      <c r="G4" s="109">
        <v>43</v>
      </c>
      <c r="H4" s="136">
        <v>43</v>
      </c>
    </row>
    <row r="5" spans="1:8" ht="18.75">
      <c r="A5" s="57"/>
      <c r="B5" s="55" t="s">
        <v>115</v>
      </c>
      <c r="C5" s="56"/>
      <c r="D5" s="13">
        <v>2</v>
      </c>
      <c r="E5" s="14">
        <v>3</v>
      </c>
      <c r="F5" s="14">
        <v>3</v>
      </c>
      <c r="G5" s="109">
        <v>3</v>
      </c>
      <c r="H5" s="136">
        <v>3</v>
      </c>
    </row>
    <row r="6" spans="1:8" ht="18.75">
      <c r="A6" s="2"/>
      <c r="B6" s="2"/>
      <c r="C6" s="2"/>
      <c r="D6" s="2"/>
      <c r="E6" s="2"/>
      <c r="F6" s="2"/>
      <c r="G6" s="2"/>
      <c r="H6" s="2"/>
    </row>
    <row r="7" spans="1:8" ht="18.75">
      <c r="A7" s="2"/>
      <c r="B7" s="7"/>
      <c r="C7" s="7"/>
      <c r="D7" s="8"/>
      <c r="E7" s="8"/>
      <c r="F7" s="8"/>
      <c r="G7" s="8"/>
      <c r="H7" s="8"/>
    </row>
    <row r="8" spans="1:8" ht="18.75">
      <c r="A8" s="5" t="s">
        <v>137</v>
      </c>
      <c r="B8" s="9"/>
      <c r="C8" s="9"/>
      <c r="D8" s="9"/>
      <c r="E8" s="9"/>
      <c r="F8" s="9"/>
      <c r="G8" s="9"/>
      <c r="H8" s="9"/>
    </row>
    <row r="9" spans="1:8" ht="90.75" customHeight="1">
      <c r="A9" s="401" t="s">
        <v>205</v>
      </c>
      <c r="B9" s="402"/>
      <c r="C9" s="402"/>
      <c r="D9" s="402"/>
      <c r="E9" s="402"/>
      <c r="F9" s="402"/>
      <c r="G9" s="402"/>
      <c r="H9" s="403"/>
    </row>
    <row r="10" spans="1:8" ht="18.75">
      <c r="A10" s="9"/>
      <c r="B10" s="9"/>
      <c r="C10" s="9"/>
      <c r="D10" s="10"/>
      <c r="E10" s="10"/>
      <c r="F10" s="10"/>
      <c r="G10" s="10"/>
      <c r="H10" s="10"/>
    </row>
    <row r="11" spans="1:8" ht="18.75">
      <c r="A11" s="9"/>
      <c r="B11" s="9"/>
      <c r="C11" s="9"/>
      <c r="D11" s="10"/>
      <c r="E11" s="10"/>
      <c r="F11" s="10"/>
      <c r="G11" s="10"/>
      <c r="H11" s="10"/>
    </row>
    <row r="12" spans="1:8" ht="18.75">
      <c r="A12" s="5" t="s">
        <v>138</v>
      </c>
      <c r="B12" s="9"/>
      <c r="C12" s="9"/>
      <c r="D12" s="10"/>
      <c r="E12" s="10"/>
      <c r="F12" s="10"/>
      <c r="G12" s="10"/>
      <c r="H12" s="10"/>
    </row>
    <row r="13" spans="1:8" ht="42" customHeight="1">
      <c r="A13" s="122" t="s">
        <v>116</v>
      </c>
      <c r="B13" s="137" t="s">
        <v>117</v>
      </c>
      <c r="C13" s="122" t="s">
        <v>118</v>
      </c>
      <c r="D13" s="392" t="s">
        <v>209</v>
      </c>
      <c r="E13" s="393"/>
      <c r="F13" s="394"/>
      <c r="G13" s="123" t="s">
        <v>119</v>
      </c>
      <c r="H13" s="138" t="s">
        <v>210</v>
      </c>
    </row>
    <row r="14" spans="1:8" ht="84.75" customHeight="1">
      <c r="A14" s="122" t="s">
        <v>120</v>
      </c>
      <c r="B14" s="395" t="s">
        <v>189</v>
      </c>
      <c r="C14" s="396"/>
      <c r="D14" s="396"/>
      <c r="E14" s="396"/>
      <c r="F14" s="396"/>
      <c r="G14" s="396"/>
      <c r="H14" s="397"/>
    </row>
    <row r="15" spans="1:8" ht="292.5" customHeight="1">
      <c r="A15" s="122" t="s">
        <v>121</v>
      </c>
      <c r="B15" s="398" t="s">
        <v>215</v>
      </c>
      <c r="C15" s="399"/>
      <c r="D15" s="399"/>
      <c r="E15" s="399"/>
      <c r="F15" s="399"/>
      <c r="G15" s="399"/>
      <c r="H15" s="400"/>
    </row>
  </sheetData>
  <sheetProtection/>
  <mergeCells count="4">
    <mergeCell ref="D13:F13"/>
    <mergeCell ref="B14:H14"/>
    <mergeCell ref="B15:H15"/>
    <mergeCell ref="A9:H9"/>
  </mergeCells>
  <printOptions horizontalCentered="1"/>
  <pageMargins left="0.5905511811023623" right="0.1968503937007874" top="0.5905511811023623" bottom="0.1968503937007874" header="0.3937007874015748" footer="0.1968503937007874"/>
  <pageSetup cellComments="asDisplayed" fitToHeight="0" fitToWidth="1" horizontalDpi="600" verticalDpi="600" orientation="portrait" paperSize="9" scale="75" r:id="rId1"/>
  <headerFooter alignWithMargins="0">
    <oddHeader>&amp;R万国博覧会記念公園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2023-10-23T08:56:42Z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