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臨海" sheetId="1" r:id="rId1"/>
  </sheets>
  <definedNames>
    <definedName name="_xlnm.Print_Area" localSheetId="0">'臨海'!$C$4:$Q$25</definedName>
  </definedNames>
  <calcPr fullCalcOnLoad="1"/>
</workbook>
</file>

<file path=xl/sharedStrings.xml><?xml version="1.0" encoding="utf-8"?>
<sst xmlns="http://schemas.openxmlformats.org/spreadsheetml/2006/main" count="37" uniqueCount="28">
  <si>
    <t>【大阪府立臨海スポーツセンター】</t>
  </si>
  <si>
    <t>単位：円</t>
  </si>
  <si>
    <t>項　　目</t>
  </si>
  <si>
    <t>施設管理
運営業務</t>
  </si>
  <si>
    <t>施設活用事業</t>
  </si>
  <si>
    <t>計</t>
  </si>
  <si>
    <t>事業収入   　     ａ</t>
  </si>
  <si>
    <t>その他収入  　　  ｂ</t>
  </si>
  <si>
    <t>総収入 　　　a+b=ｃ</t>
  </si>
  <si>
    <t>事業費用　　　　　ｄ　</t>
  </si>
  <si>
    <t>人件費</t>
  </si>
  <si>
    <t>光熱水費</t>
  </si>
  <si>
    <t>消耗品費</t>
  </si>
  <si>
    <t>宣伝費</t>
  </si>
  <si>
    <r>
      <t>基本修繕費</t>
    </r>
    <r>
      <rPr>
        <sz val="11"/>
        <rFont val="ＭＳ Ｐゴシック"/>
        <family val="3"/>
      </rPr>
      <t>(*)</t>
    </r>
  </si>
  <si>
    <t>手数料</t>
  </si>
  <si>
    <t>委託料</t>
  </si>
  <si>
    <t>公租公課費</t>
  </si>
  <si>
    <t>賃貸料</t>
  </si>
  <si>
    <t>施設整備費</t>
  </si>
  <si>
    <t>その他</t>
  </si>
  <si>
    <t>損　益　ｃ－ｄ=ｅ</t>
  </si>
  <si>
    <t>収支状況（平成２８年度～令和元年度）</t>
  </si>
  <si>
    <t>平成２８年度決算</t>
  </si>
  <si>
    <t>平成２９年度決算</t>
  </si>
  <si>
    <t>平成３０年度決算</t>
  </si>
  <si>
    <t>令和元年度決算</t>
  </si>
  <si>
    <t>通信運搬費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</si>
</sst>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33" borderId="14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/>
    </xf>
    <xf numFmtId="176" fontId="51" fillId="33" borderId="25" xfId="0" applyNumberFormat="1" applyFont="1" applyFill="1" applyBorder="1" applyAlignment="1">
      <alignment horizontal="right" vertical="center"/>
    </xf>
    <xf numFmtId="176" fontId="51" fillId="33" borderId="26" xfId="0" applyNumberFormat="1" applyFont="1" applyFill="1" applyBorder="1" applyAlignment="1">
      <alignment horizontal="right" vertical="center"/>
    </xf>
    <xf numFmtId="176" fontId="51" fillId="33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176" fontId="4" fillId="33" borderId="30" xfId="0" applyNumberFormat="1" applyFont="1" applyFill="1" applyBorder="1" applyAlignment="1">
      <alignment horizontal="right" vertical="center"/>
    </xf>
    <xf numFmtId="176" fontId="4" fillId="33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33" borderId="26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22</xdr:row>
      <xdr:rowOff>28575</xdr:rowOff>
    </xdr:from>
    <xdr:to>
      <xdr:col>16</xdr:col>
      <xdr:colOff>561975</xdr:colOff>
      <xdr:row>24</xdr:row>
      <xdr:rowOff>142875</xdr:rowOff>
    </xdr:to>
    <xdr:sp>
      <xdr:nvSpPr>
        <xdr:cNvPr id="1" name="正方形/長方形 1"/>
        <xdr:cNvSpPr>
          <a:spLocks/>
        </xdr:cNvSpPr>
      </xdr:nvSpPr>
      <xdr:spPr>
        <a:xfrm rot="5400000">
          <a:off x="15782925" y="8724900"/>
          <a:ext cx="457200" cy="1028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24"/>
  <sheetViews>
    <sheetView tabSelected="1" view="pageBreakPreview" zoomScale="80" zoomScaleNormal="75" zoomScaleSheetLayoutView="80" zoomScalePageLayoutView="0" workbookViewId="0" topLeftCell="C4">
      <pane xSplit="2" ySplit="4" topLeftCell="E26" activePane="bottomRight" state="frozen"/>
      <selection pane="topLeft" activeCell="C4" sqref="C4"/>
      <selection pane="topRight" activeCell="E4" sqref="E4"/>
      <selection pane="bottomLeft" activeCell="C7" sqref="C7"/>
      <selection pane="bottomRight" activeCell="G24" sqref="G24:P24"/>
    </sheetView>
  </sheetViews>
  <sheetFormatPr defaultColWidth="9.00390625" defaultRowHeight="13.5"/>
  <cols>
    <col min="3" max="3" width="2.25390625" style="0" customWidth="1"/>
    <col min="4" max="4" width="17.50390625" style="0" customWidth="1"/>
    <col min="5" max="16" width="14.00390625" style="0" customWidth="1"/>
  </cols>
  <sheetData>
    <row r="4" spans="3:16" ht="27.75" customHeight="1">
      <c r="C4" s="27" t="s">
        <v>22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3:16" ht="18.75" customHeight="1" thickBot="1">
      <c r="C5" s="15"/>
      <c r="D5" s="15" t="s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 t="s">
        <v>1</v>
      </c>
    </row>
    <row r="6" spans="3:16" ht="27.75" customHeight="1">
      <c r="C6" s="37" t="s">
        <v>2</v>
      </c>
      <c r="D6" s="38"/>
      <c r="E6" s="34" t="s">
        <v>23</v>
      </c>
      <c r="F6" s="35"/>
      <c r="G6" s="36"/>
      <c r="H6" s="34" t="s">
        <v>24</v>
      </c>
      <c r="I6" s="35"/>
      <c r="J6" s="36"/>
      <c r="K6" s="34" t="s">
        <v>25</v>
      </c>
      <c r="L6" s="35"/>
      <c r="M6" s="36"/>
      <c r="N6" s="34" t="s">
        <v>26</v>
      </c>
      <c r="O6" s="35"/>
      <c r="P6" s="36"/>
    </row>
    <row r="7" spans="3:16" ht="30" customHeight="1" thickBot="1">
      <c r="C7" s="39"/>
      <c r="D7" s="40"/>
      <c r="E7" s="19" t="s">
        <v>3</v>
      </c>
      <c r="F7" s="20" t="s">
        <v>4</v>
      </c>
      <c r="G7" s="21" t="s">
        <v>5</v>
      </c>
      <c r="H7" s="19" t="s">
        <v>3</v>
      </c>
      <c r="I7" s="20" t="s">
        <v>4</v>
      </c>
      <c r="J7" s="21" t="s">
        <v>5</v>
      </c>
      <c r="K7" s="19" t="s">
        <v>3</v>
      </c>
      <c r="L7" s="20" t="s">
        <v>4</v>
      </c>
      <c r="M7" s="21" t="s">
        <v>5</v>
      </c>
      <c r="N7" s="19" t="s">
        <v>3</v>
      </c>
      <c r="O7" s="20" t="s">
        <v>4</v>
      </c>
      <c r="P7" s="21" t="s">
        <v>5</v>
      </c>
    </row>
    <row r="8" spans="3:16" ht="36" customHeight="1">
      <c r="C8" s="47" t="s">
        <v>6</v>
      </c>
      <c r="D8" s="48"/>
      <c r="E8" s="1">
        <v>151083435</v>
      </c>
      <c r="F8" s="14">
        <v>46852512</v>
      </c>
      <c r="G8" s="2">
        <f>SUM(E8:F8)</f>
        <v>197935947</v>
      </c>
      <c r="H8" s="1">
        <v>153845624</v>
      </c>
      <c r="I8" s="14">
        <v>53288790</v>
      </c>
      <c r="J8" s="2">
        <f>SUM(H8:I8)</f>
        <v>207134414</v>
      </c>
      <c r="K8" s="1">
        <v>101487255</v>
      </c>
      <c r="L8" s="14">
        <v>42778600</v>
      </c>
      <c r="M8" s="2">
        <f>SUM(K8:L8)</f>
        <v>144265855</v>
      </c>
      <c r="N8" s="1">
        <v>128581417</v>
      </c>
      <c r="O8" s="14">
        <v>45857698</v>
      </c>
      <c r="P8" s="2">
        <f>SUM(N8:O8)</f>
        <v>174439115</v>
      </c>
    </row>
    <row r="9" spans="3:16" ht="36" customHeight="1">
      <c r="C9" s="49" t="s">
        <v>7</v>
      </c>
      <c r="D9" s="50"/>
      <c r="E9" s="3">
        <v>449966</v>
      </c>
      <c r="F9" s="4">
        <v>0</v>
      </c>
      <c r="G9" s="2">
        <f>SUM(E9:F9)</f>
        <v>449966</v>
      </c>
      <c r="H9" s="3">
        <v>593046</v>
      </c>
      <c r="I9" s="4">
        <v>0</v>
      </c>
      <c r="J9" s="2">
        <f>SUM(H9:I9)</f>
        <v>593046</v>
      </c>
      <c r="K9" s="3">
        <v>140316</v>
      </c>
      <c r="L9" s="4">
        <v>0</v>
      </c>
      <c r="M9" s="2">
        <f>SUM(K9:L9)</f>
        <v>140316</v>
      </c>
      <c r="N9" s="3">
        <v>72304</v>
      </c>
      <c r="O9" s="4">
        <v>0</v>
      </c>
      <c r="P9" s="2">
        <f>SUM(N9:O9)</f>
        <v>72304</v>
      </c>
    </row>
    <row r="10" spans="3:16" ht="36" customHeight="1" thickBot="1">
      <c r="C10" s="43" t="s">
        <v>8</v>
      </c>
      <c r="D10" s="44"/>
      <c r="E10" s="5">
        <f aca="true" t="shared" si="0" ref="E10:M10">+E8+E9</f>
        <v>151533401</v>
      </c>
      <c r="F10" s="6">
        <f t="shared" si="0"/>
        <v>46852512</v>
      </c>
      <c r="G10" s="7">
        <f t="shared" si="0"/>
        <v>198385913</v>
      </c>
      <c r="H10" s="5">
        <f t="shared" si="0"/>
        <v>154438670</v>
      </c>
      <c r="I10" s="6">
        <f t="shared" si="0"/>
        <v>53288790</v>
      </c>
      <c r="J10" s="7">
        <f t="shared" si="0"/>
        <v>207727460</v>
      </c>
      <c r="K10" s="5">
        <f t="shared" si="0"/>
        <v>101627571</v>
      </c>
      <c r="L10" s="6">
        <f t="shared" si="0"/>
        <v>42778600</v>
      </c>
      <c r="M10" s="7">
        <f t="shared" si="0"/>
        <v>144406171</v>
      </c>
      <c r="N10" s="5">
        <f>+N8+N9</f>
        <v>128653721</v>
      </c>
      <c r="O10" s="6">
        <f>+O8+O9</f>
        <v>45857698</v>
      </c>
      <c r="P10" s="7">
        <f>+P8+P9</f>
        <v>174511419</v>
      </c>
    </row>
    <row r="11" spans="3:16" ht="36" customHeight="1" thickTop="1">
      <c r="C11" s="45" t="s">
        <v>9</v>
      </c>
      <c r="D11" s="46"/>
      <c r="E11" s="28">
        <f>SUM(E12:E23)</f>
        <v>207789604</v>
      </c>
      <c r="F11" s="29"/>
      <c r="G11" s="8">
        <f>SUM(G12:G23)</f>
        <v>207789604</v>
      </c>
      <c r="H11" s="28">
        <f>SUM(H12:H23)</f>
        <v>212608856</v>
      </c>
      <c r="I11" s="29"/>
      <c r="J11" s="8">
        <f>SUM(J12:J23)</f>
        <v>212608856</v>
      </c>
      <c r="K11" s="28">
        <f>SUM(K12:K23)</f>
        <v>176597363</v>
      </c>
      <c r="L11" s="29"/>
      <c r="M11" s="8">
        <f>SUM(M12:M23)</f>
        <v>176597363</v>
      </c>
      <c r="N11" s="28">
        <f>SUM(N12:N23)</f>
        <v>217850305</v>
      </c>
      <c r="O11" s="29"/>
      <c r="P11" s="8">
        <f>SUM(P12:P23)</f>
        <v>217850305</v>
      </c>
    </row>
    <row r="12" spans="3:16" ht="36" customHeight="1">
      <c r="C12" s="9"/>
      <c r="D12" s="10" t="s">
        <v>10</v>
      </c>
      <c r="E12" s="25">
        <v>62714569</v>
      </c>
      <c r="F12" s="26"/>
      <c r="G12" s="11">
        <f aca="true" t="shared" si="1" ref="G12:G23">SUM(E12:F12)</f>
        <v>62714569</v>
      </c>
      <c r="H12" s="25">
        <v>62870399</v>
      </c>
      <c r="I12" s="26"/>
      <c r="J12" s="11">
        <f aca="true" t="shared" si="2" ref="J12:J23">SUM(H12:I12)</f>
        <v>62870399</v>
      </c>
      <c r="K12" s="25">
        <v>56664299</v>
      </c>
      <c r="L12" s="26"/>
      <c r="M12" s="11">
        <f aca="true" t="shared" si="3" ref="M12:M23">SUM(K12:L12)</f>
        <v>56664299</v>
      </c>
      <c r="N12" s="25">
        <v>66916337</v>
      </c>
      <c r="O12" s="26"/>
      <c r="P12" s="11">
        <f aca="true" t="shared" si="4" ref="P12:P23">SUM(N12:O12)</f>
        <v>66916337</v>
      </c>
    </row>
    <row r="13" spans="3:16" ht="36" customHeight="1">
      <c r="C13" s="9"/>
      <c r="D13" s="10" t="s">
        <v>11</v>
      </c>
      <c r="E13" s="25">
        <v>43729809</v>
      </c>
      <c r="F13" s="26"/>
      <c r="G13" s="11">
        <f t="shared" si="1"/>
        <v>43729809</v>
      </c>
      <c r="H13" s="25">
        <v>45985693</v>
      </c>
      <c r="I13" s="26"/>
      <c r="J13" s="11">
        <f t="shared" si="2"/>
        <v>45985693</v>
      </c>
      <c r="K13" s="25">
        <v>31941703</v>
      </c>
      <c r="L13" s="26"/>
      <c r="M13" s="11">
        <f t="shared" si="3"/>
        <v>31941703</v>
      </c>
      <c r="N13" s="25">
        <v>50772901</v>
      </c>
      <c r="O13" s="26"/>
      <c r="P13" s="11">
        <f t="shared" si="4"/>
        <v>50772901</v>
      </c>
    </row>
    <row r="14" spans="3:16" ht="36" customHeight="1">
      <c r="C14" s="9"/>
      <c r="D14" s="10" t="s">
        <v>12</v>
      </c>
      <c r="E14" s="25">
        <v>7152331</v>
      </c>
      <c r="F14" s="26"/>
      <c r="G14" s="11">
        <f t="shared" si="1"/>
        <v>7152331</v>
      </c>
      <c r="H14" s="25">
        <v>3605254</v>
      </c>
      <c r="I14" s="26"/>
      <c r="J14" s="11">
        <f t="shared" si="2"/>
        <v>3605254</v>
      </c>
      <c r="K14" s="25">
        <v>4581935</v>
      </c>
      <c r="L14" s="26"/>
      <c r="M14" s="11">
        <f t="shared" si="3"/>
        <v>4581935</v>
      </c>
      <c r="N14" s="25">
        <v>3130412</v>
      </c>
      <c r="O14" s="26"/>
      <c r="P14" s="11">
        <f t="shared" si="4"/>
        <v>3130412</v>
      </c>
    </row>
    <row r="15" spans="3:16" ht="36" customHeight="1">
      <c r="C15" s="9"/>
      <c r="D15" s="10" t="s">
        <v>13</v>
      </c>
      <c r="E15" s="25">
        <v>2401419</v>
      </c>
      <c r="F15" s="26"/>
      <c r="G15" s="11">
        <f t="shared" si="1"/>
        <v>2401419</v>
      </c>
      <c r="H15" s="25">
        <v>1799961</v>
      </c>
      <c r="I15" s="26"/>
      <c r="J15" s="11">
        <f t="shared" si="2"/>
        <v>1799961</v>
      </c>
      <c r="K15" s="25">
        <v>2035299</v>
      </c>
      <c r="L15" s="26"/>
      <c r="M15" s="11">
        <f t="shared" si="3"/>
        <v>2035299</v>
      </c>
      <c r="N15" s="25">
        <v>1825961</v>
      </c>
      <c r="O15" s="26"/>
      <c r="P15" s="11">
        <f t="shared" si="4"/>
        <v>1825961</v>
      </c>
    </row>
    <row r="16" spans="3:16" ht="36" customHeight="1">
      <c r="C16" s="9"/>
      <c r="D16" s="12" t="s">
        <v>27</v>
      </c>
      <c r="E16" s="25">
        <v>1232491</v>
      </c>
      <c r="F16" s="26"/>
      <c r="G16" s="11">
        <f>SUM(E16:F16)</f>
        <v>1232491</v>
      </c>
      <c r="H16" s="25">
        <v>1029179</v>
      </c>
      <c r="I16" s="26"/>
      <c r="J16" s="11">
        <f>SUM(H16:I16)</f>
        <v>1029179</v>
      </c>
      <c r="K16" s="25">
        <v>1288579</v>
      </c>
      <c r="L16" s="26"/>
      <c r="M16" s="11">
        <f>SUM(K16:L16)</f>
        <v>1288579</v>
      </c>
      <c r="N16" s="25">
        <v>1331707</v>
      </c>
      <c r="O16" s="26"/>
      <c r="P16" s="11">
        <f>SUM(N16:O16)</f>
        <v>1331707</v>
      </c>
    </row>
    <row r="17" spans="3:16" ht="36" customHeight="1">
      <c r="C17" s="9"/>
      <c r="D17" s="12" t="s">
        <v>14</v>
      </c>
      <c r="E17" s="25">
        <v>5026737</v>
      </c>
      <c r="F17" s="26"/>
      <c r="G17" s="11">
        <f t="shared" si="1"/>
        <v>5026737</v>
      </c>
      <c r="H17" s="25">
        <v>6438020</v>
      </c>
      <c r="I17" s="26"/>
      <c r="J17" s="11">
        <f t="shared" si="2"/>
        <v>6438020</v>
      </c>
      <c r="K17" s="25">
        <v>5869738</v>
      </c>
      <c r="L17" s="26"/>
      <c r="M17" s="11">
        <f t="shared" si="3"/>
        <v>5869738</v>
      </c>
      <c r="N17" s="25">
        <v>5046534</v>
      </c>
      <c r="O17" s="26"/>
      <c r="P17" s="11">
        <f t="shared" si="4"/>
        <v>5046534</v>
      </c>
    </row>
    <row r="18" spans="3:16" ht="36" customHeight="1">
      <c r="C18" s="9"/>
      <c r="D18" s="10" t="s">
        <v>15</v>
      </c>
      <c r="E18" s="25">
        <v>1677466</v>
      </c>
      <c r="F18" s="26"/>
      <c r="G18" s="11">
        <f t="shared" si="1"/>
        <v>1677466</v>
      </c>
      <c r="H18" s="25">
        <v>1983600</v>
      </c>
      <c r="I18" s="26"/>
      <c r="J18" s="11">
        <f t="shared" si="2"/>
        <v>1983600</v>
      </c>
      <c r="K18" s="25">
        <v>1562518</v>
      </c>
      <c r="L18" s="26"/>
      <c r="M18" s="11">
        <f t="shared" si="3"/>
        <v>1562518</v>
      </c>
      <c r="N18" s="25">
        <v>1665443</v>
      </c>
      <c r="O18" s="26"/>
      <c r="P18" s="11">
        <f t="shared" si="4"/>
        <v>1665443</v>
      </c>
    </row>
    <row r="19" spans="3:16" ht="36" customHeight="1">
      <c r="C19" s="9"/>
      <c r="D19" s="10" t="s">
        <v>16</v>
      </c>
      <c r="E19" s="25">
        <v>51624461</v>
      </c>
      <c r="F19" s="26"/>
      <c r="G19" s="11">
        <f t="shared" si="1"/>
        <v>51624461</v>
      </c>
      <c r="H19" s="25">
        <v>52444552</v>
      </c>
      <c r="I19" s="26"/>
      <c r="J19" s="11">
        <f t="shared" si="2"/>
        <v>52444552</v>
      </c>
      <c r="K19" s="25">
        <v>39031729</v>
      </c>
      <c r="L19" s="26"/>
      <c r="M19" s="11">
        <f t="shared" si="3"/>
        <v>39031729</v>
      </c>
      <c r="N19" s="25">
        <v>40618026</v>
      </c>
      <c r="O19" s="26"/>
      <c r="P19" s="11">
        <f t="shared" si="4"/>
        <v>40618026</v>
      </c>
    </row>
    <row r="20" spans="3:16" ht="36" customHeight="1">
      <c r="C20" s="9"/>
      <c r="D20" s="10" t="s">
        <v>17</v>
      </c>
      <c r="E20" s="25">
        <v>10000</v>
      </c>
      <c r="F20" s="26"/>
      <c r="G20" s="11">
        <f t="shared" si="1"/>
        <v>10000</v>
      </c>
      <c r="H20" s="25">
        <v>20000</v>
      </c>
      <c r="I20" s="26"/>
      <c r="J20" s="11">
        <f t="shared" si="2"/>
        <v>20000</v>
      </c>
      <c r="K20" s="25">
        <v>12600</v>
      </c>
      <c r="L20" s="26"/>
      <c r="M20" s="11">
        <f t="shared" si="3"/>
        <v>12600</v>
      </c>
      <c r="N20" s="25">
        <v>39800</v>
      </c>
      <c r="O20" s="26"/>
      <c r="P20" s="11">
        <f t="shared" si="4"/>
        <v>39800</v>
      </c>
    </row>
    <row r="21" spans="3:16" ht="36" customHeight="1">
      <c r="C21" s="9"/>
      <c r="D21" s="10" t="s">
        <v>18</v>
      </c>
      <c r="E21" s="25">
        <v>20302640</v>
      </c>
      <c r="F21" s="26"/>
      <c r="G21" s="11">
        <f t="shared" si="1"/>
        <v>20302640</v>
      </c>
      <c r="H21" s="25">
        <v>21771500</v>
      </c>
      <c r="I21" s="26"/>
      <c r="J21" s="11">
        <f t="shared" si="2"/>
        <v>21771500</v>
      </c>
      <c r="K21" s="25">
        <v>17225880</v>
      </c>
      <c r="L21" s="26"/>
      <c r="M21" s="11">
        <f t="shared" si="3"/>
        <v>17225880</v>
      </c>
      <c r="N21" s="25">
        <v>21135560</v>
      </c>
      <c r="O21" s="26"/>
      <c r="P21" s="11">
        <f t="shared" si="4"/>
        <v>21135560</v>
      </c>
    </row>
    <row r="22" spans="3:16" ht="36" customHeight="1">
      <c r="C22" s="9"/>
      <c r="D22" s="10" t="s">
        <v>19</v>
      </c>
      <c r="E22" s="25">
        <v>0</v>
      </c>
      <c r="F22" s="26"/>
      <c r="G22" s="11">
        <f t="shared" si="1"/>
        <v>0</v>
      </c>
      <c r="H22" s="25">
        <v>0</v>
      </c>
      <c r="I22" s="26"/>
      <c r="J22" s="11">
        <f t="shared" si="2"/>
        <v>0</v>
      </c>
      <c r="K22" s="25">
        <v>0</v>
      </c>
      <c r="L22" s="26"/>
      <c r="M22" s="11">
        <f t="shared" si="3"/>
        <v>0</v>
      </c>
      <c r="N22" s="25">
        <v>0</v>
      </c>
      <c r="O22" s="26"/>
      <c r="P22" s="11">
        <f t="shared" si="4"/>
        <v>0</v>
      </c>
    </row>
    <row r="23" spans="3:16" ht="36" customHeight="1" thickBot="1">
      <c r="C23" s="9"/>
      <c r="D23" s="13" t="s">
        <v>20</v>
      </c>
      <c r="E23" s="30">
        <f>24917681-13000000</f>
        <v>11917681</v>
      </c>
      <c r="F23" s="31"/>
      <c r="G23" s="11">
        <f t="shared" si="1"/>
        <v>11917681</v>
      </c>
      <c r="H23" s="25">
        <f>27660698-13000000</f>
        <v>14660698</v>
      </c>
      <c r="I23" s="26"/>
      <c r="J23" s="11">
        <f t="shared" si="2"/>
        <v>14660698</v>
      </c>
      <c r="K23" s="25">
        <f>20977054-4593971</f>
        <v>16383083</v>
      </c>
      <c r="L23" s="26"/>
      <c r="M23" s="11">
        <f t="shared" si="3"/>
        <v>16383083</v>
      </c>
      <c r="N23" s="25">
        <f>32602963-7235339</f>
        <v>25367624</v>
      </c>
      <c r="O23" s="26"/>
      <c r="P23" s="11">
        <f t="shared" si="4"/>
        <v>25367624</v>
      </c>
    </row>
    <row r="24" spans="3:16" ht="36" customHeight="1" thickBot="1" thickTop="1">
      <c r="C24" s="41" t="s">
        <v>21</v>
      </c>
      <c r="D24" s="42"/>
      <c r="E24" s="32"/>
      <c r="F24" s="33"/>
      <c r="G24" s="22">
        <f>+G10-G11</f>
        <v>-9403691</v>
      </c>
      <c r="H24" s="23"/>
      <c r="I24" s="24"/>
      <c r="J24" s="22">
        <f>+J10-J11</f>
        <v>-4881396</v>
      </c>
      <c r="K24" s="23"/>
      <c r="L24" s="24"/>
      <c r="M24" s="22">
        <f>+M10-M11</f>
        <v>-32191192</v>
      </c>
      <c r="N24" s="23"/>
      <c r="O24" s="24"/>
      <c r="P24" s="22">
        <f>+P10-P11</f>
        <v>-43338886</v>
      </c>
    </row>
  </sheetData>
  <sheetProtection/>
  <mergeCells count="67">
    <mergeCell ref="C24:D24"/>
    <mergeCell ref="C10:D10"/>
    <mergeCell ref="C11:D11"/>
    <mergeCell ref="C8:D8"/>
    <mergeCell ref="C9:D9"/>
    <mergeCell ref="E16:F16"/>
    <mergeCell ref="E20:F20"/>
    <mergeCell ref="E21:F21"/>
    <mergeCell ref="E22:F22"/>
    <mergeCell ref="E15:F15"/>
    <mergeCell ref="N6:P6"/>
    <mergeCell ref="E6:G6"/>
    <mergeCell ref="C6:D7"/>
    <mergeCell ref="H6:J6"/>
    <mergeCell ref="K6:M6"/>
    <mergeCell ref="E19:F19"/>
    <mergeCell ref="E11:F11"/>
    <mergeCell ref="E12:F12"/>
    <mergeCell ref="E13:F13"/>
    <mergeCell ref="E14:F14"/>
    <mergeCell ref="E24:F24"/>
    <mergeCell ref="H11:I11"/>
    <mergeCell ref="H12:I12"/>
    <mergeCell ref="H13:I13"/>
    <mergeCell ref="H14:I14"/>
    <mergeCell ref="H15:I15"/>
    <mergeCell ref="H17:I17"/>
    <mergeCell ref="H18:I18"/>
    <mergeCell ref="H20:I20"/>
    <mergeCell ref="H21:I21"/>
    <mergeCell ref="H22:I22"/>
    <mergeCell ref="H23:I23"/>
    <mergeCell ref="E17:F17"/>
    <mergeCell ref="E23:F23"/>
    <mergeCell ref="K11:L11"/>
    <mergeCell ref="K12:L12"/>
    <mergeCell ref="K13:L13"/>
    <mergeCell ref="K14:L14"/>
    <mergeCell ref="K15:L15"/>
    <mergeCell ref="E18:F18"/>
    <mergeCell ref="N14:O14"/>
    <mergeCell ref="N15:O15"/>
    <mergeCell ref="N17:O17"/>
    <mergeCell ref="N18:O18"/>
    <mergeCell ref="H24:I24"/>
    <mergeCell ref="K19:L19"/>
    <mergeCell ref="K20:L20"/>
    <mergeCell ref="K21:L21"/>
    <mergeCell ref="K22:L22"/>
    <mergeCell ref="H19:I19"/>
    <mergeCell ref="H16:I16"/>
    <mergeCell ref="K16:L16"/>
    <mergeCell ref="N16:O16"/>
    <mergeCell ref="C4:P4"/>
    <mergeCell ref="N23:O23"/>
    <mergeCell ref="K17:L17"/>
    <mergeCell ref="K23:L23"/>
    <mergeCell ref="N11:O11"/>
    <mergeCell ref="N12:O12"/>
    <mergeCell ref="N13:O13"/>
    <mergeCell ref="N24:O24"/>
    <mergeCell ref="N19:O19"/>
    <mergeCell ref="N20:O20"/>
    <mergeCell ref="N21:O21"/>
    <mergeCell ref="N22:O22"/>
    <mergeCell ref="K18:L18"/>
    <mergeCell ref="K24:L24"/>
  </mergeCells>
  <printOptions horizontalCentered="1"/>
  <pageMargins left="0.3937007874015748" right="0.2362204724409449" top="0.8661417322834646" bottom="0.1968503937007874" header="0.5118110236220472" footer="0.1968503937007874"/>
  <pageSetup fitToHeight="0" fitToWidth="0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2020-08-18T02:45:05Z</cp:lastPrinted>
  <dcterms:created xsi:type="dcterms:W3CDTF">2010-07-07T02:58:45Z</dcterms:created>
  <dcterms:modified xsi:type="dcterms:W3CDTF">2020-08-18T02:45:09Z</dcterms:modified>
  <cp:category/>
  <cp:version/>
  <cp:contentType/>
  <cp:contentStatus/>
</cp:coreProperties>
</file>