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16.58\幼稚園g\幼稚園Gデータ領域\Dai2\し　施設整備補助\Ｒ０３\05_幼稚園の教育体制支援（幼稚園教諭の処遇改善）\01　交付申請（園→府）\11_12月開始分\02HP掲載\"/>
    </mc:Choice>
  </mc:AlternateContent>
  <bookViews>
    <workbookView xWindow="0" yWindow="0" windowWidth="15345" windowHeight="3825" tabRatio="763"/>
  </bookViews>
  <sheets>
    <sheet name="総括表" sheetId="1" r:id="rId1"/>
    <sheet name="交付申請額（上限額）の算定" sheetId="11" r:id="rId2"/>
    <sheet name="賃金改善にかかる計画書→" sheetId="2" r:id="rId3"/>
    <sheet name="12月" sheetId="3" r:id="rId4"/>
  </sheets>
  <definedNames>
    <definedName name="_xlnm.Print_Area" localSheetId="3">'12月'!$A$1:$Q$113</definedName>
    <definedName name="_xlnm.Print_Area" localSheetId="1">'交付申請額（上限額）の算定'!$B$1:$M$34</definedName>
    <definedName name="_xlnm.Print_Area" localSheetId="0">総括表!$B$1:$J$6</definedName>
    <definedName name="_xlnm.Print_Titles" localSheetId="3">'12月'!$1:$11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2" i="3" l="1"/>
  <c r="H112" i="3"/>
  <c r="K6" i="1" l="1"/>
  <c r="E14" i="11" s="1"/>
  <c r="D4" i="3" l="1"/>
  <c r="N112" i="3"/>
  <c r="M112" i="3"/>
  <c r="L111" i="3"/>
  <c r="P111" i="3" s="1"/>
  <c r="J111" i="3"/>
  <c r="L110" i="3"/>
  <c r="P110" i="3" s="1"/>
  <c r="J110" i="3"/>
  <c r="L109" i="3"/>
  <c r="P109" i="3" s="1"/>
  <c r="J109" i="3"/>
  <c r="L108" i="3"/>
  <c r="P108" i="3" s="1"/>
  <c r="J108" i="3"/>
  <c r="L107" i="3"/>
  <c r="P107" i="3" s="1"/>
  <c r="J107" i="3"/>
  <c r="L106" i="3"/>
  <c r="P106" i="3" s="1"/>
  <c r="J106" i="3"/>
  <c r="L105" i="3"/>
  <c r="P105" i="3" s="1"/>
  <c r="J105" i="3"/>
  <c r="L104" i="3"/>
  <c r="P104" i="3" s="1"/>
  <c r="J104" i="3"/>
  <c r="L103" i="3"/>
  <c r="P103" i="3" s="1"/>
  <c r="J103" i="3"/>
  <c r="L102" i="3"/>
  <c r="P102" i="3" s="1"/>
  <c r="J102" i="3"/>
  <c r="L101" i="3"/>
  <c r="P101" i="3" s="1"/>
  <c r="J101" i="3"/>
  <c r="L100" i="3"/>
  <c r="P100" i="3" s="1"/>
  <c r="J100" i="3"/>
  <c r="L99" i="3"/>
  <c r="P99" i="3" s="1"/>
  <c r="J99" i="3"/>
  <c r="L98" i="3"/>
  <c r="P98" i="3" s="1"/>
  <c r="J98" i="3"/>
  <c r="L97" i="3"/>
  <c r="P97" i="3" s="1"/>
  <c r="J97" i="3"/>
  <c r="L96" i="3"/>
  <c r="P96" i="3" s="1"/>
  <c r="J96" i="3"/>
  <c r="L95" i="3"/>
  <c r="P95" i="3" s="1"/>
  <c r="J95" i="3"/>
  <c r="L94" i="3"/>
  <c r="P94" i="3" s="1"/>
  <c r="J94" i="3"/>
  <c r="L93" i="3"/>
  <c r="P93" i="3" s="1"/>
  <c r="J93" i="3"/>
  <c r="L92" i="3"/>
  <c r="P92" i="3" s="1"/>
  <c r="J92" i="3"/>
  <c r="L91" i="3"/>
  <c r="P91" i="3" s="1"/>
  <c r="J91" i="3"/>
  <c r="L90" i="3"/>
  <c r="P90" i="3" s="1"/>
  <c r="J90" i="3"/>
  <c r="L89" i="3"/>
  <c r="P89" i="3" s="1"/>
  <c r="J89" i="3"/>
  <c r="L88" i="3"/>
  <c r="P88" i="3" s="1"/>
  <c r="J88" i="3"/>
  <c r="L87" i="3"/>
  <c r="P87" i="3" s="1"/>
  <c r="J87" i="3"/>
  <c r="L86" i="3"/>
  <c r="P86" i="3" s="1"/>
  <c r="J86" i="3"/>
  <c r="L85" i="3"/>
  <c r="P85" i="3" s="1"/>
  <c r="J85" i="3"/>
  <c r="L84" i="3"/>
  <c r="P84" i="3" s="1"/>
  <c r="J84" i="3"/>
  <c r="L83" i="3"/>
  <c r="P83" i="3" s="1"/>
  <c r="J83" i="3"/>
  <c r="L82" i="3"/>
  <c r="P82" i="3" s="1"/>
  <c r="J82" i="3"/>
  <c r="L81" i="3"/>
  <c r="P81" i="3" s="1"/>
  <c r="J81" i="3"/>
  <c r="L80" i="3"/>
  <c r="P80" i="3" s="1"/>
  <c r="J80" i="3"/>
  <c r="L79" i="3"/>
  <c r="P79" i="3" s="1"/>
  <c r="J79" i="3"/>
  <c r="L78" i="3"/>
  <c r="P78" i="3" s="1"/>
  <c r="J78" i="3"/>
  <c r="L77" i="3"/>
  <c r="P77" i="3" s="1"/>
  <c r="J77" i="3"/>
  <c r="L76" i="3"/>
  <c r="P76" i="3" s="1"/>
  <c r="J76" i="3"/>
  <c r="L75" i="3"/>
  <c r="P75" i="3" s="1"/>
  <c r="J75" i="3"/>
  <c r="L74" i="3"/>
  <c r="P74" i="3" s="1"/>
  <c r="J74" i="3"/>
  <c r="L73" i="3"/>
  <c r="P73" i="3" s="1"/>
  <c r="J73" i="3"/>
  <c r="L72" i="3"/>
  <c r="P72" i="3" s="1"/>
  <c r="J72" i="3"/>
  <c r="L71" i="3"/>
  <c r="P71" i="3" s="1"/>
  <c r="J71" i="3"/>
  <c r="L70" i="3"/>
  <c r="P70" i="3" s="1"/>
  <c r="J70" i="3"/>
  <c r="L69" i="3"/>
  <c r="P69" i="3" s="1"/>
  <c r="J69" i="3"/>
  <c r="L68" i="3"/>
  <c r="P68" i="3" s="1"/>
  <c r="J68" i="3"/>
  <c r="L67" i="3"/>
  <c r="P67" i="3" s="1"/>
  <c r="J67" i="3"/>
  <c r="P66" i="3"/>
  <c r="L66" i="3"/>
  <c r="J66" i="3"/>
  <c r="L65" i="3"/>
  <c r="P65" i="3" s="1"/>
  <c r="J65" i="3"/>
  <c r="L64" i="3"/>
  <c r="P64" i="3" s="1"/>
  <c r="J64" i="3"/>
  <c r="L63" i="3"/>
  <c r="P63" i="3" s="1"/>
  <c r="J63" i="3"/>
  <c r="L62" i="3"/>
  <c r="P62" i="3" s="1"/>
  <c r="J62" i="3"/>
  <c r="L61" i="3"/>
  <c r="P61" i="3" s="1"/>
  <c r="J61" i="3"/>
  <c r="L60" i="3"/>
  <c r="P60" i="3" s="1"/>
  <c r="J60" i="3"/>
  <c r="L59" i="3"/>
  <c r="P59" i="3" s="1"/>
  <c r="J59" i="3"/>
  <c r="L58" i="3"/>
  <c r="P58" i="3" s="1"/>
  <c r="J58" i="3"/>
  <c r="L57" i="3"/>
  <c r="P57" i="3" s="1"/>
  <c r="J57" i="3"/>
  <c r="L56" i="3"/>
  <c r="P56" i="3" s="1"/>
  <c r="J56" i="3"/>
  <c r="L55" i="3"/>
  <c r="P55" i="3" s="1"/>
  <c r="J55" i="3"/>
  <c r="L54" i="3"/>
  <c r="P54" i="3" s="1"/>
  <c r="J54" i="3"/>
  <c r="L53" i="3"/>
  <c r="P53" i="3" s="1"/>
  <c r="J53" i="3"/>
  <c r="L52" i="3"/>
  <c r="P52" i="3" s="1"/>
  <c r="J52" i="3"/>
  <c r="L51" i="3"/>
  <c r="P51" i="3" s="1"/>
  <c r="J51" i="3"/>
  <c r="L50" i="3"/>
  <c r="P50" i="3" s="1"/>
  <c r="J50" i="3"/>
  <c r="L49" i="3"/>
  <c r="P49" i="3" s="1"/>
  <c r="J49" i="3"/>
  <c r="L48" i="3"/>
  <c r="P48" i="3" s="1"/>
  <c r="J48" i="3"/>
  <c r="L47" i="3"/>
  <c r="P47" i="3" s="1"/>
  <c r="J47" i="3"/>
  <c r="L46" i="3"/>
  <c r="P46" i="3" s="1"/>
  <c r="J46" i="3"/>
  <c r="L45" i="3"/>
  <c r="P45" i="3" s="1"/>
  <c r="J45" i="3"/>
  <c r="L44" i="3"/>
  <c r="P44" i="3" s="1"/>
  <c r="J44" i="3"/>
  <c r="L43" i="3"/>
  <c r="P43" i="3" s="1"/>
  <c r="J43" i="3"/>
  <c r="L42" i="3"/>
  <c r="P42" i="3" s="1"/>
  <c r="J42" i="3"/>
  <c r="L41" i="3"/>
  <c r="P41" i="3" s="1"/>
  <c r="J41" i="3"/>
  <c r="L40" i="3"/>
  <c r="P40" i="3" s="1"/>
  <c r="J40" i="3"/>
  <c r="L39" i="3"/>
  <c r="P39" i="3" s="1"/>
  <c r="J39" i="3"/>
  <c r="L38" i="3"/>
  <c r="P38" i="3" s="1"/>
  <c r="J38" i="3"/>
  <c r="L37" i="3"/>
  <c r="P37" i="3" s="1"/>
  <c r="J37" i="3"/>
  <c r="L36" i="3"/>
  <c r="P36" i="3" s="1"/>
  <c r="J36" i="3"/>
  <c r="L35" i="3"/>
  <c r="P35" i="3" s="1"/>
  <c r="J35" i="3"/>
  <c r="L34" i="3"/>
  <c r="P34" i="3" s="1"/>
  <c r="J34" i="3"/>
  <c r="L33" i="3"/>
  <c r="P33" i="3" s="1"/>
  <c r="J33" i="3"/>
  <c r="L32" i="3"/>
  <c r="P32" i="3" s="1"/>
  <c r="J32" i="3"/>
  <c r="L31" i="3"/>
  <c r="P31" i="3" s="1"/>
  <c r="J31" i="3"/>
  <c r="L30" i="3"/>
  <c r="P30" i="3" s="1"/>
  <c r="J30" i="3"/>
  <c r="L29" i="3"/>
  <c r="P29" i="3" s="1"/>
  <c r="J29" i="3"/>
  <c r="L28" i="3"/>
  <c r="P28" i="3" s="1"/>
  <c r="J28" i="3"/>
  <c r="L27" i="3"/>
  <c r="P27" i="3" s="1"/>
  <c r="J27" i="3"/>
  <c r="L26" i="3"/>
  <c r="P26" i="3" s="1"/>
  <c r="J26" i="3"/>
  <c r="L25" i="3"/>
  <c r="P25" i="3" s="1"/>
  <c r="J25" i="3"/>
  <c r="L24" i="3"/>
  <c r="P24" i="3" s="1"/>
  <c r="J24" i="3"/>
  <c r="L23" i="3"/>
  <c r="P23" i="3" s="1"/>
  <c r="J23" i="3"/>
  <c r="L22" i="3"/>
  <c r="P22" i="3" s="1"/>
  <c r="J22" i="3"/>
  <c r="L21" i="3"/>
  <c r="P21" i="3" s="1"/>
  <c r="J21" i="3"/>
  <c r="L20" i="3"/>
  <c r="P20" i="3" s="1"/>
  <c r="J20" i="3"/>
  <c r="L19" i="3"/>
  <c r="P19" i="3" s="1"/>
  <c r="J19" i="3"/>
  <c r="L18" i="3"/>
  <c r="P18" i="3" s="1"/>
  <c r="J18" i="3"/>
  <c r="L17" i="3"/>
  <c r="P17" i="3" s="1"/>
  <c r="J17" i="3"/>
  <c r="L16" i="3"/>
  <c r="P16" i="3" s="1"/>
  <c r="J16" i="3"/>
  <c r="L15" i="3"/>
  <c r="P15" i="3" s="1"/>
  <c r="J15" i="3"/>
  <c r="L14" i="3"/>
  <c r="P14" i="3" s="1"/>
  <c r="J14" i="3"/>
  <c r="L13" i="3"/>
  <c r="P13" i="3" s="1"/>
  <c r="J13" i="3"/>
  <c r="L12" i="3"/>
  <c r="J12" i="3"/>
  <c r="I5" i="11"/>
  <c r="I3" i="11"/>
  <c r="I4" i="11"/>
  <c r="L24" i="11"/>
  <c r="J112" i="3" l="1"/>
  <c r="K112" i="3"/>
  <c r="E113" i="3" s="1"/>
  <c r="C32" i="11" s="1"/>
  <c r="H11" i="11"/>
  <c r="L11" i="11" s="1"/>
  <c r="L112" i="3"/>
  <c r="P12" i="3"/>
  <c r="P112" i="3" s="1"/>
  <c r="C33" i="11" l="1"/>
  <c r="F33" i="11" s="1"/>
  <c r="B14" i="11"/>
  <c r="H14" i="11" s="1"/>
  <c r="H33" i="11" s="1"/>
  <c r="C34" i="11" l="1"/>
</calcChain>
</file>

<file path=xl/sharedStrings.xml><?xml version="1.0" encoding="utf-8"?>
<sst xmlns="http://schemas.openxmlformats.org/spreadsheetml/2006/main" count="189" uniqueCount="129">
  <si>
    <t>総括表</t>
    <rPh sb="0" eb="3">
      <t>ソウカツヒョウ</t>
    </rPh>
    <phoneticPr fontId="2"/>
  </si>
  <si>
    <t>所在
都道府県名</t>
    <rPh sb="0" eb="2">
      <t>ショザイ</t>
    </rPh>
    <rPh sb="3" eb="7">
      <t>トドウフケン</t>
    </rPh>
    <rPh sb="7" eb="8">
      <t>メイ</t>
    </rPh>
    <phoneticPr fontId="2"/>
  </si>
  <si>
    <t>学校法人名</t>
    <rPh sb="0" eb="4">
      <t>ガッコウホウジン</t>
    </rPh>
    <rPh sb="4" eb="5">
      <t>メイ</t>
    </rPh>
    <phoneticPr fontId="2"/>
  </si>
  <si>
    <t>幼稚園名</t>
    <rPh sb="0" eb="3">
      <t>ヨウチエン</t>
    </rPh>
    <rPh sb="3" eb="4">
      <t>メイ</t>
    </rPh>
    <phoneticPr fontId="2"/>
  </si>
  <si>
    <t>処遇改善
の開始月
（令和４年）</t>
    <rPh sb="0" eb="4">
      <t>ショグウカイゼン</t>
    </rPh>
    <rPh sb="6" eb="8">
      <t>カイシ</t>
    </rPh>
    <rPh sb="8" eb="9">
      <t>ツキ</t>
    </rPh>
    <rPh sb="11" eb="13">
      <t>レイワ</t>
    </rPh>
    <rPh sb="14" eb="15">
      <t>ネン</t>
    </rPh>
    <phoneticPr fontId="2"/>
  </si>
  <si>
    <t>連絡先</t>
    <rPh sb="0" eb="3">
      <t>レンラクサキ</t>
    </rPh>
    <phoneticPr fontId="2"/>
  </si>
  <si>
    <t>新制度園
への
移行予定</t>
    <rPh sb="0" eb="3">
      <t>シンセイド</t>
    </rPh>
    <rPh sb="3" eb="4">
      <t>エン</t>
    </rPh>
    <rPh sb="8" eb="10">
      <t>イコウ</t>
    </rPh>
    <rPh sb="10" eb="12">
      <t>ヨテイ</t>
    </rPh>
    <phoneticPr fontId="2"/>
  </si>
  <si>
    <t>新制度
への
以降予定反映</t>
    <rPh sb="0" eb="3">
      <t>シンセイド</t>
    </rPh>
    <rPh sb="7" eb="9">
      <t>イコウ</t>
    </rPh>
    <rPh sb="9" eb="11">
      <t>ヨテイ</t>
    </rPh>
    <rPh sb="11" eb="13">
      <t>ハンエイ</t>
    </rPh>
    <phoneticPr fontId="2"/>
  </si>
  <si>
    <t>担当者指名</t>
    <rPh sb="0" eb="5">
      <t>タントウシャシメイ</t>
    </rPh>
    <phoneticPr fontId="2"/>
  </si>
  <si>
    <t>電話番号</t>
    <rPh sb="0" eb="4">
      <t>デンワバンゴウ</t>
    </rPh>
    <phoneticPr fontId="2"/>
  </si>
  <si>
    <t>大阪府</t>
    <rPh sb="0" eb="3">
      <t>オオサカフ</t>
    </rPh>
    <phoneticPr fontId="2"/>
  </si>
  <si>
    <t>月</t>
    <rPh sb="0" eb="1">
      <t>ツキ</t>
    </rPh>
    <phoneticPr fontId="2"/>
  </si>
  <si>
    <t>R4.9</t>
  </si>
  <si>
    <t>R4.10</t>
  </si>
  <si>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2"/>
  </si>
  <si>
    <t>都道府県名</t>
    <rPh sb="0" eb="4">
      <t>トドウフケン</t>
    </rPh>
    <rPh sb="4" eb="5">
      <t>メイ</t>
    </rPh>
    <phoneticPr fontId="2"/>
  </si>
  <si>
    <t>学校法人名</t>
    <phoneticPr fontId="2"/>
  </si>
  <si>
    <t>１．交付申請額（上限額）の算式（簡略）</t>
    <rPh sb="2" eb="4">
      <t>コウフ</t>
    </rPh>
    <rPh sb="4" eb="7">
      <t>シンセイガク</t>
    </rPh>
    <rPh sb="8" eb="11">
      <t>ジョウゲンガク</t>
    </rPh>
    <rPh sb="16" eb="18">
      <t>カンリャク</t>
    </rPh>
    <phoneticPr fontId="2"/>
  </si>
  <si>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2"/>
  </si>
  <si>
    <r>
      <t>教員数</t>
    </r>
    <r>
      <rPr>
        <vertAlign val="superscript"/>
        <sz val="11"/>
        <color theme="1"/>
        <rFont val="游ゴシック"/>
        <family val="3"/>
        <charset val="128"/>
        <scheme val="minor"/>
      </rPr>
      <t>※１</t>
    </r>
    <rPh sb="0" eb="2">
      <t>キョウイン</t>
    </rPh>
    <rPh sb="2" eb="3">
      <t>スウ</t>
    </rPh>
    <phoneticPr fontId="11"/>
  </si>
  <si>
    <t>補助単価</t>
    <rPh sb="0" eb="4">
      <t>ホジョタンカ</t>
    </rPh>
    <phoneticPr fontId="11"/>
  </si>
  <si>
    <r>
      <t>法定福利費等の事業主
負担分の割合を加味</t>
    </r>
    <r>
      <rPr>
        <vertAlign val="superscript"/>
        <sz val="9"/>
        <color theme="1"/>
        <rFont val="游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1"/>
  </si>
  <si>
    <t>補助率</t>
    <rPh sb="0" eb="2">
      <t>ホジョ</t>
    </rPh>
    <rPh sb="2" eb="3">
      <t>リツ</t>
    </rPh>
    <phoneticPr fontId="11"/>
  </si>
  <si>
    <t>１か月あたり補助額</t>
    <rPh sb="2" eb="3">
      <t>ゲツ</t>
    </rPh>
    <rPh sb="6" eb="8">
      <t>ホジョ</t>
    </rPh>
    <rPh sb="8" eb="9">
      <t>ガク</t>
    </rPh>
    <phoneticPr fontId="2"/>
  </si>
  <si>
    <t>名</t>
    <rPh sb="0" eb="1">
      <t>メイ</t>
    </rPh>
    <phoneticPr fontId="2"/>
  </si>
  <si>
    <t>×</t>
    <phoneticPr fontId="11"/>
  </si>
  <si>
    <t>円</t>
    <rPh sb="0" eb="1">
      <t>エン</t>
    </rPh>
    <phoneticPr fontId="2"/>
  </si>
  <si>
    <t>3/4</t>
    <phoneticPr fontId="2"/>
  </si>
  <si>
    <t>×　＝</t>
    <phoneticPr fontId="11"/>
  </si>
  <si>
    <t>円</t>
    <rPh sb="0" eb="1">
      <t>エン</t>
    </rPh>
    <phoneticPr fontId="11"/>
  </si>
  <si>
    <t>１か月あたり補助額</t>
    <rPh sb="2" eb="3">
      <t>ゲツ</t>
    </rPh>
    <rPh sb="6" eb="8">
      <t>ホジョ</t>
    </rPh>
    <rPh sb="8" eb="9">
      <t>ヒタイ</t>
    </rPh>
    <phoneticPr fontId="2"/>
  </si>
  <si>
    <r>
      <t>事業実施月数</t>
    </r>
    <r>
      <rPr>
        <vertAlign val="superscript"/>
        <sz val="11"/>
        <color theme="1"/>
        <rFont val="游ゴシック"/>
        <family val="3"/>
        <charset val="128"/>
        <scheme val="minor"/>
      </rPr>
      <t>※３</t>
    </r>
    <rPh sb="0" eb="4">
      <t>ジギョウジッシ</t>
    </rPh>
    <rPh sb="4" eb="6">
      <t>ツキスウ</t>
    </rPh>
    <phoneticPr fontId="2"/>
  </si>
  <si>
    <r>
      <t>総額（見込）</t>
    </r>
    <r>
      <rPr>
        <vertAlign val="superscript"/>
        <sz val="11"/>
        <color theme="1"/>
        <rFont val="游ゴシック"/>
        <family val="3"/>
        <charset val="128"/>
        <scheme val="minor"/>
      </rPr>
      <t>※４</t>
    </r>
    <rPh sb="0" eb="2">
      <t>ソウガク</t>
    </rPh>
    <rPh sb="3" eb="5">
      <t>ミコ</t>
    </rPh>
    <phoneticPr fontId="2"/>
  </si>
  <si>
    <t>か月</t>
    <rPh sb="1" eb="2">
      <t>ツキ</t>
    </rPh>
    <phoneticPr fontId="11"/>
  </si>
  <si>
    <t>＝</t>
    <phoneticPr fontId="2"/>
  </si>
  <si>
    <t>※１　申請時点における教員数（非常勤を含む。）</t>
    <rPh sb="3" eb="5">
      <t>シンセイ</t>
    </rPh>
    <rPh sb="5" eb="7">
      <t>ジテン</t>
    </rPh>
    <rPh sb="11" eb="14">
      <t>キョウインスウ</t>
    </rPh>
    <rPh sb="15" eb="18">
      <t>ヒジョウキン</t>
    </rPh>
    <rPh sb="19" eb="20">
      <t>フク</t>
    </rPh>
    <phoneticPr fontId="2"/>
  </si>
  <si>
    <t>※２　「２．法定福利費等の事業主負担分の算式」に基づき、自動計算。</t>
    <rPh sb="24" eb="25">
      <t>モト</t>
    </rPh>
    <rPh sb="28" eb="32">
      <t>ジドウケイサン</t>
    </rPh>
    <phoneticPr fontId="2"/>
  </si>
  <si>
    <t>※４　千円未満切り捨て。</t>
    <rPh sb="3" eb="8">
      <t>センエンミマンキ</t>
    </rPh>
    <rPh sb="9" eb="10">
      <t>ス</t>
    </rPh>
    <phoneticPr fontId="2"/>
  </si>
  <si>
    <t>２．法定福利費等の事業主負担分の算式</t>
    <phoneticPr fontId="2"/>
  </si>
  <si>
    <r>
      <t>令和</t>
    </r>
    <r>
      <rPr>
        <b/>
        <u/>
        <sz val="11"/>
        <color rgb="FFFF0000"/>
        <rFont val="游ゴシック"/>
        <family val="3"/>
        <charset val="128"/>
        <scheme val="minor"/>
      </rPr>
      <t>２</t>
    </r>
    <r>
      <rPr>
        <sz val="11"/>
        <color theme="1"/>
        <rFont val="游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2"/>
  </si>
  <si>
    <r>
      <t>令和</t>
    </r>
    <r>
      <rPr>
        <b/>
        <u/>
        <sz val="11"/>
        <color rgb="FFFF0000"/>
        <rFont val="游ゴシック"/>
        <family val="3"/>
        <charset val="128"/>
        <scheme val="minor"/>
      </rPr>
      <t>２</t>
    </r>
    <r>
      <rPr>
        <sz val="11"/>
        <color theme="1"/>
        <rFont val="游ゴシック"/>
        <family val="2"/>
        <charset val="128"/>
        <scheme val="minor"/>
      </rPr>
      <t>年度における賃金の総額</t>
    </r>
    <rPh sb="0" eb="2">
      <t>レイワ</t>
    </rPh>
    <rPh sb="3" eb="5">
      <t>ネンド</t>
    </rPh>
    <rPh sb="9" eb="11">
      <t>チンギン</t>
    </rPh>
    <rPh sb="12" eb="14">
      <t>ソウガク</t>
    </rPh>
    <phoneticPr fontId="2"/>
  </si>
  <si>
    <t>（金額単位：円）</t>
    <rPh sb="1" eb="3">
      <t>キンガク</t>
    </rPh>
    <rPh sb="3" eb="5">
      <t>タンイ</t>
    </rPh>
    <rPh sb="6" eb="7">
      <t>エン</t>
    </rPh>
    <phoneticPr fontId="2"/>
  </si>
  <si>
    <t>No</t>
    <phoneticPr fontId="2"/>
  </si>
  <si>
    <t>教職員名</t>
    <rPh sb="0" eb="1">
      <t>オシ</t>
    </rPh>
    <rPh sb="1" eb="3">
      <t>ショクイン</t>
    </rPh>
    <rPh sb="3" eb="4">
      <t>メイ</t>
    </rPh>
    <phoneticPr fontId="2"/>
  </si>
  <si>
    <t>職種</t>
    <rPh sb="0" eb="2">
      <t>ショクシュ</t>
    </rPh>
    <phoneticPr fontId="2"/>
  </si>
  <si>
    <t>常勤・
非常勤
の別</t>
    <rPh sb="0" eb="2">
      <t>ジョウキン</t>
    </rPh>
    <rPh sb="4" eb="7">
      <t>ヒジョウキン</t>
    </rPh>
    <rPh sb="9" eb="10">
      <t>ベツ</t>
    </rPh>
    <phoneticPr fontId="2"/>
  </si>
  <si>
    <t>法人
役員の
兼務</t>
    <rPh sb="0" eb="2">
      <t>ホウジン</t>
    </rPh>
    <rPh sb="3" eb="5">
      <t>ヤクイン</t>
    </rPh>
    <rPh sb="7" eb="9">
      <t>ケンム</t>
    </rPh>
    <phoneticPr fontId="2"/>
  </si>
  <si>
    <t>基準月
の給与</t>
    <rPh sb="0" eb="2">
      <t>キジュン</t>
    </rPh>
    <rPh sb="2" eb="3">
      <t>ツキ</t>
    </rPh>
    <rPh sb="5" eb="7">
      <t>キュウヨ</t>
    </rPh>
    <phoneticPr fontId="2"/>
  </si>
  <si>
    <r>
      <t>賃金改善見込額</t>
    </r>
    <r>
      <rPr>
        <b/>
        <u/>
        <sz val="11"/>
        <color theme="1"/>
        <rFont val="游ゴシック"/>
        <family val="3"/>
        <charset val="128"/>
        <scheme val="minor"/>
      </rPr>
      <t>（計画）</t>
    </r>
    <rPh sb="0" eb="2">
      <t>チンギン</t>
    </rPh>
    <rPh sb="2" eb="4">
      <t>カイゼン</t>
    </rPh>
    <rPh sb="4" eb="6">
      <t>ミコ</t>
    </rPh>
    <rPh sb="6" eb="7">
      <t>ガク</t>
    </rPh>
    <rPh sb="8" eb="10">
      <t>ケイカク</t>
    </rPh>
    <phoneticPr fontId="2"/>
  </si>
  <si>
    <r>
      <t>賃金改善額</t>
    </r>
    <r>
      <rPr>
        <b/>
        <u/>
        <sz val="11"/>
        <color theme="1"/>
        <rFont val="游ゴシック"/>
        <family val="3"/>
        <charset val="128"/>
        <scheme val="minor"/>
      </rPr>
      <t>（実績）</t>
    </r>
    <rPh sb="0" eb="2">
      <t>チンギン</t>
    </rPh>
    <rPh sb="2" eb="4">
      <t>カイゼン</t>
    </rPh>
    <rPh sb="4" eb="5">
      <t>ガク</t>
    </rPh>
    <rPh sb="6" eb="8">
      <t>ジッセキ</t>
    </rPh>
    <phoneticPr fontId="2"/>
  </si>
  <si>
    <t>基本給及び決まって毎月支払う手当</t>
    <rPh sb="0" eb="3">
      <t>キホンキュウ</t>
    </rPh>
    <rPh sb="3" eb="4">
      <t>オヨ</t>
    </rPh>
    <rPh sb="5" eb="6">
      <t>キ</t>
    </rPh>
    <rPh sb="9" eb="13">
      <t>マイツキシハラ</t>
    </rPh>
    <rPh sb="14" eb="16">
      <t>テアテ</t>
    </rPh>
    <phoneticPr fontId="2"/>
  </si>
  <si>
    <t>割合</t>
    <rPh sb="0" eb="2">
      <t>ワリアイ</t>
    </rPh>
    <phoneticPr fontId="2"/>
  </si>
  <si>
    <t>法定福利費等の事業主負担分の増</t>
    <phoneticPr fontId="2"/>
  </si>
  <si>
    <t>その他</t>
    <rPh sb="2" eb="3">
      <t>タ</t>
    </rPh>
    <phoneticPr fontId="2"/>
  </si>
  <si>
    <t>a</t>
    <phoneticPr fontId="2"/>
  </si>
  <si>
    <t>b</t>
    <phoneticPr fontId="2"/>
  </si>
  <si>
    <t>c</t>
    <phoneticPr fontId="2"/>
  </si>
  <si>
    <t>d=b/a</t>
    <phoneticPr fontId="2"/>
  </si>
  <si>
    <t>e=f+g</t>
    <phoneticPr fontId="2"/>
  </si>
  <si>
    <t>f</t>
    <phoneticPr fontId="2"/>
  </si>
  <si>
    <t>g</t>
    <phoneticPr fontId="2"/>
  </si>
  <si>
    <t>h=e/a</t>
    <phoneticPr fontId="2"/>
  </si>
  <si>
    <t>合計（円）</t>
    <rPh sb="0" eb="2">
      <t>ゴウケイ</t>
    </rPh>
    <rPh sb="3" eb="4">
      <t>エン</t>
    </rPh>
    <phoneticPr fontId="2"/>
  </si>
  <si>
    <t>法定福利費等の
事業主負担分の増</t>
    <phoneticPr fontId="2"/>
  </si>
  <si>
    <t>教員</t>
    <rPh sb="0" eb="2">
      <t>キョウイン</t>
    </rPh>
    <phoneticPr fontId="2"/>
  </si>
  <si>
    <t>職員</t>
    <rPh sb="0" eb="2">
      <t>ショクイン</t>
    </rPh>
    <phoneticPr fontId="2"/>
  </si>
  <si>
    <t>幼稚園の教育体制支援事業「賃金改善に係る計画書」（令和４年度）</t>
    <phoneticPr fontId="2"/>
  </si>
  <si>
    <t>e</t>
    <phoneticPr fontId="2"/>
  </si>
  <si>
    <t>b+e</t>
    <phoneticPr fontId="2"/>
  </si>
  <si>
    <t>（１）事業費</t>
    <rPh sb="3" eb="6">
      <t>ジギョウヒ</t>
    </rPh>
    <phoneticPr fontId="2"/>
  </si>
  <si>
    <t>（２）交付申請額</t>
    <rPh sb="3" eb="5">
      <t>コウフ</t>
    </rPh>
    <rPh sb="5" eb="8">
      <t>シンセイガク</t>
    </rPh>
    <phoneticPr fontId="2"/>
  </si>
  <si>
    <t>交付申請額の上限額</t>
    <rPh sb="0" eb="5">
      <t>コウフシンセイガク</t>
    </rPh>
    <rPh sb="6" eb="9">
      <t>ジョウゲンガク</t>
    </rPh>
    <phoneticPr fontId="2"/>
  </si>
  <si>
    <t>３．交付申請額について（自動計算により算出します）</t>
    <rPh sb="2" eb="4">
      <t>コウフ</t>
    </rPh>
    <rPh sb="4" eb="6">
      <t>シンセイ</t>
    </rPh>
    <rPh sb="6" eb="7">
      <t>ガク</t>
    </rPh>
    <rPh sb="12" eb="16">
      <t>ジドウケイサン</t>
    </rPh>
    <rPh sb="19" eb="21">
      <t>サンシュツ</t>
    </rPh>
    <phoneticPr fontId="2"/>
  </si>
  <si>
    <t>備考</t>
    <rPh sb="0" eb="2">
      <t>ビコウ</t>
    </rPh>
    <phoneticPr fontId="2"/>
  </si>
  <si>
    <t>bのうち基本給及び決まって毎月支払う手当</t>
    <rPh sb="4" eb="7">
      <t>キホンキュウ</t>
    </rPh>
    <rPh sb="7" eb="8">
      <t>オヨ</t>
    </rPh>
    <rPh sb="9" eb="10">
      <t>キ</t>
    </rPh>
    <rPh sb="13" eb="17">
      <t>マイツキシハラ</t>
    </rPh>
    <rPh sb="18" eb="20">
      <t>テアテ</t>
    </rPh>
    <phoneticPr fontId="2"/>
  </si>
  <si>
    <t>【令和４年度】（２）交付申請額を交付申請書に記載してください。</t>
    <rPh sb="1" eb="3">
      <t>レイワ</t>
    </rPh>
    <rPh sb="4" eb="6">
      <t>ネンド</t>
    </rPh>
    <rPh sb="10" eb="15">
      <t>コウフシンセイガク</t>
    </rPh>
    <rPh sb="16" eb="21">
      <t>コウフシンセイショ</t>
    </rPh>
    <rPh sb="22" eb="24">
      <t>キサイ</t>
    </rPh>
    <phoneticPr fontId="2"/>
  </si>
  <si>
    <r>
      <t>改善に要する</t>
    </r>
    <r>
      <rPr>
        <sz val="11"/>
        <color theme="1"/>
        <rFont val="游ゴシック"/>
        <family val="2"/>
        <charset val="128"/>
        <scheme val="minor"/>
      </rPr>
      <t>額
（補助対象経費）</t>
    </r>
    <rPh sb="0" eb="2">
      <t>カイゼン</t>
    </rPh>
    <rPh sb="3" eb="4">
      <t>ヨウ</t>
    </rPh>
    <rPh sb="6" eb="7">
      <t>ガク</t>
    </rPh>
    <rPh sb="9" eb="15">
      <t>ホジョタイショウケイヒ</t>
    </rPh>
    <phoneticPr fontId="2"/>
  </si>
  <si>
    <t>c</t>
    <phoneticPr fontId="2"/>
  </si>
  <si>
    <t>補助金
算式</t>
    <rPh sb="0" eb="3">
      <t>ホジョキン</t>
    </rPh>
    <rPh sb="4" eb="6">
      <t>サンシキ</t>
    </rPh>
    <phoneticPr fontId="2"/>
  </si>
  <si>
    <t>［b］と［c］の小さい方
※千円未満は切り捨て</t>
    <rPh sb="8" eb="9">
      <t>チイ</t>
    </rPh>
    <rPh sb="11" eb="12">
      <t>ホウ</t>
    </rPh>
    <rPh sb="14" eb="18">
      <t>センエンミマン</t>
    </rPh>
    <rPh sb="19" eb="20">
      <t>キ</t>
    </rPh>
    <rPh sb="21" eb="22">
      <t>ス</t>
    </rPh>
    <phoneticPr fontId="2"/>
  </si>
  <si>
    <t>（１）合計額</t>
    <rPh sb="3" eb="6">
      <t>ゴウケイガク</t>
    </rPh>
    <phoneticPr fontId="2"/>
  </si>
  <si>
    <r>
      <rPr>
        <sz val="11"/>
        <color theme="1"/>
        <rFont val="游ゴシック"/>
        <family val="3"/>
        <charset val="128"/>
        <scheme val="minor"/>
      </rPr>
      <t>b</t>
    </r>
    <r>
      <rPr>
        <sz val="10"/>
        <color theme="1"/>
        <rFont val="游ゴシック"/>
        <family val="2"/>
        <charset val="128"/>
        <scheme val="minor"/>
      </rPr>
      <t>=a×3/4</t>
    </r>
    <phoneticPr fontId="2"/>
  </si>
  <si>
    <t>R4.11</t>
    <phoneticPr fontId="2"/>
  </si>
  <si>
    <t>R4.12</t>
    <phoneticPr fontId="2"/>
  </si>
  <si>
    <r>
      <t xml:space="preserve">　　　  メールアドレス
</t>
    </r>
    <r>
      <rPr>
        <sz val="10"/>
        <color theme="1"/>
        <rFont val="游ゴシック"/>
        <family val="3"/>
        <charset val="128"/>
        <scheme val="minor"/>
      </rPr>
      <t>※今後、教職員の給与情報をやり取りしても問題のないアドレスを記入してください。</t>
    </r>
    <rPh sb="14" eb="16">
      <t>コンゴ</t>
    </rPh>
    <rPh sb="17" eb="20">
      <t>キョウショクイン</t>
    </rPh>
    <rPh sb="21" eb="23">
      <t>キュウヨ</t>
    </rPh>
    <rPh sb="23" eb="25">
      <t>ジョウホウ</t>
    </rPh>
    <rPh sb="28" eb="29">
      <t>ト</t>
    </rPh>
    <rPh sb="33" eb="35">
      <t>モンダイ</t>
    </rPh>
    <rPh sb="43" eb="45">
      <t>キニュウ</t>
    </rPh>
    <phoneticPr fontId="2"/>
  </si>
  <si>
    <t>令和４年12月</t>
    <rPh sb="0" eb="2">
      <t>レイワ</t>
    </rPh>
    <rPh sb="3" eb="4">
      <t>ネン</t>
    </rPh>
    <rPh sb="6" eb="7">
      <t>ツキ</t>
    </rPh>
    <phoneticPr fontId="2"/>
  </si>
  <si>
    <t>12月</t>
    <rPh sb="2" eb="3">
      <t>ガツ</t>
    </rPh>
    <phoneticPr fontId="2"/>
  </si>
  <si>
    <t>※３　令和４年12月の1か月（総括表から自動計算）。</t>
    <rPh sb="3" eb="5">
      <t>レイワ</t>
    </rPh>
    <rPh sb="6" eb="7">
      <t>ネン</t>
    </rPh>
    <rPh sb="9" eb="10">
      <t>ツキ</t>
    </rPh>
    <rPh sb="13" eb="14">
      <t>ゲツ</t>
    </rPh>
    <rPh sb="15" eb="18">
      <t>ソウカツヒョウ</t>
    </rPh>
    <rPh sb="20" eb="24">
      <t>ジドウケイサン</t>
    </rPh>
    <phoneticPr fontId="2"/>
  </si>
  <si>
    <t>【11月】</t>
    <phoneticPr fontId="2"/>
  </si>
  <si>
    <t>学校法人●●●学園</t>
    <rPh sb="0" eb="4">
      <t>ガッコウホウジン</t>
    </rPh>
    <rPh sb="7" eb="9">
      <t>ガクエン</t>
    </rPh>
    <phoneticPr fontId="2"/>
  </si>
  <si>
    <t>●●●幼稚園</t>
    <rPh sb="3" eb="6">
      <t>ヨウチエン</t>
    </rPh>
    <phoneticPr fontId="2"/>
  </si>
  <si>
    <t>●●　●●</t>
  </si>
  <si>
    <t>06-6210-9273</t>
  </si>
  <si>
    <t>shigakudaigaku-g02@sbox.pref.osaka.lg.jp</t>
  </si>
  <si>
    <t>なし</t>
  </si>
  <si>
    <t>教員</t>
  </si>
  <si>
    <t>常勤</t>
  </si>
  <si>
    <t>○</t>
  </si>
  <si>
    <t>●●　●●●</t>
  </si>
  <si>
    <t>●●●　●●</t>
  </si>
  <si>
    <t>●●●　●●●</t>
  </si>
  <si>
    <t>▲▲　▲▲</t>
  </si>
  <si>
    <t>▲▲　▲▲▲</t>
  </si>
  <si>
    <t>▲▲▲　▲▲</t>
  </si>
  <si>
    <t>▲▲▲　▲▲▲</t>
  </si>
  <si>
    <t>■■　■■</t>
  </si>
  <si>
    <t>■■　■■■</t>
  </si>
  <si>
    <t>■■■　■■</t>
  </si>
  <si>
    <t>■■■　■■■</t>
  </si>
  <si>
    <t>◆◆　◆◆</t>
  </si>
  <si>
    <t>非常勤</t>
  </si>
  <si>
    <t>◆◆　◆◆◆</t>
  </si>
  <si>
    <t>◆◆◆　◆◆</t>
  </si>
  <si>
    <t>◆◆◆　◆◆◆</t>
  </si>
  <si>
    <t>大阪　春子</t>
    <rPh sb="0" eb="2">
      <t>オオサカ</t>
    </rPh>
    <rPh sb="3" eb="4">
      <t>ハル</t>
    </rPh>
    <rPh sb="4" eb="5">
      <t>コ</t>
    </rPh>
    <phoneticPr fontId="2"/>
  </si>
  <si>
    <t>大手前　夏子</t>
    <rPh sb="0" eb="3">
      <t>オオテマエ</t>
    </rPh>
    <rPh sb="4" eb="5">
      <t>ナツ</t>
    </rPh>
    <rPh sb="5" eb="6">
      <t>コ</t>
    </rPh>
    <phoneticPr fontId="2"/>
  </si>
  <si>
    <t>谷町　秋夫</t>
    <rPh sb="0" eb="2">
      <t>タニマチ</t>
    </rPh>
    <rPh sb="3" eb="4">
      <t>アキ</t>
    </rPh>
    <rPh sb="4" eb="5">
      <t>オット</t>
    </rPh>
    <phoneticPr fontId="2"/>
  </si>
  <si>
    <t>咲洲　冬子</t>
    <rPh sb="0" eb="2">
      <t>サキシュウ</t>
    </rPh>
    <rPh sb="3" eb="4">
      <t>フユ</t>
    </rPh>
    <rPh sb="4" eb="5">
      <t>コ</t>
    </rPh>
    <phoneticPr fontId="2"/>
  </si>
  <si>
    <t>R4年４月採用</t>
    <rPh sb="2" eb="3">
      <t>ネン</t>
    </rPh>
    <rPh sb="4" eb="5">
      <t>ガツ</t>
    </rPh>
    <rPh sb="5" eb="7">
      <t>サイヨウ</t>
    </rPh>
    <phoneticPr fontId="2"/>
  </si>
  <si>
    <t>〇〇　〇〇</t>
  </si>
  <si>
    <t>事務長</t>
  </si>
  <si>
    <t>△△　△△</t>
  </si>
  <si>
    <t>事務職員</t>
  </si>
  <si>
    <t>□□　□□</t>
  </si>
  <si>
    <t>◇◇　◇◇</t>
  </si>
  <si>
    <t>その他</t>
  </si>
  <si>
    <t>◇◇　◇◇◇</t>
  </si>
  <si>
    <t>R4年2～12月産休・育休。1月復帰予定</t>
    <rPh sb="2" eb="3">
      <t>ネン</t>
    </rPh>
    <rPh sb="7" eb="8">
      <t>ガツ</t>
    </rPh>
    <rPh sb="8" eb="10">
      <t>サンキュウ</t>
    </rPh>
    <rPh sb="11" eb="13">
      <t>イクキュウ</t>
    </rPh>
    <rPh sb="15" eb="16">
      <t>ガツ</t>
    </rPh>
    <rPh sb="16" eb="18">
      <t>フッキ</t>
    </rPh>
    <rPh sb="18" eb="20">
      <t>ヨテイ</t>
    </rPh>
    <phoneticPr fontId="2"/>
  </si>
  <si>
    <t>R5年1月～産休・育休予定</t>
    <rPh sb="2" eb="3">
      <t>ネン</t>
    </rPh>
    <rPh sb="4" eb="5">
      <t>ガツ</t>
    </rPh>
    <rPh sb="6" eb="8">
      <t>サンキュウ</t>
    </rPh>
    <rPh sb="9" eb="11">
      <t>イクキュウ</t>
    </rPh>
    <rPh sb="11" eb="13">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</si>
</sst>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 "/>
    <numFmt numFmtId="178" formatCode="#,##0.00000_ "/>
    <numFmt numFmtId="179" formatCode="#,##0.000000_ "/>
    <numFmt numFmtId="180" formatCode="#,##0.000000_);[Red]\(#,##0.000000\)"/>
    <numFmt numFmtId="181" formatCode="0.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8"/>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color rgb="FFFF0000"/>
      <name val="游ゴシック"/>
      <family val="3"/>
      <charset val="128"/>
      <scheme val="minor"/>
    </font>
    <font>
      <vertAlign val="superscript"/>
      <sz val="11"/>
      <color theme="1"/>
      <name val="游ゴシック"/>
      <family val="3"/>
      <charset val="128"/>
      <scheme val="minor"/>
    </font>
    <font>
      <sz val="6"/>
      <name val="游ゴシック"/>
      <family val="2"/>
      <charset val="128"/>
    </font>
    <font>
      <sz val="9"/>
      <color theme="1"/>
      <name val="游ゴシック"/>
      <family val="2"/>
      <charset val="128"/>
      <scheme val="minor"/>
    </font>
    <font>
      <vertAlign val="superscript"/>
      <sz val="9"/>
      <color theme="1"/>
      <name val="游ゴシック"/>
      <family val="3"/>
      <charset val="128"/>
      <scheme val="minor"/>
    </font>
    <font>
      <b/>
      <u/>
      <sz val="11"/>
      <color rgb="FFFF0000"/>
      <name val="游ゴシック"/>
      <family val="3"/>
      <charset val="128"/>
      <scheme val="minor"/>
    </font>
    <font>
      <b/>
      <sz val="16"/>
      <color theme="1"/>
      <name val="游ゴシック"/>
      <family val="3"/>
      <charset val="128"/>
      <scheme val="minor"/>
    </font>
    <font>
      <b/>
      <u/>
      <sz val="14"/>
      <color theme="1"/>
      <name val="游ゴシック"/>
      <family val="3"/>
      <charset val="128"/>
      <scheme val="minor"/>
    </font>
    <font>
      <sz val="11"/>
      <name val="游ゴシック"/>
      <family val="2"/>
      <charset val="128"/>
      <scheme val="minor"/>
    </font>
    <font>
      <b/>
      <u/>
      <sz val="11"/>
      <color theme="1"/>
      <name val="游ゴシック"/>
      <family val="3"/>
      <charset val="128"/>
      <scheme val="minor"/>
    </font>
    <font>
      <sz val="9"/>
      <color theme="1"/>
      <name val="游ゴシック"/>
      <family val="3"/>
      <charset val="128"/>
      <scheme val="minor"/>
    </font>
    <font>
      <u/>
      <sz val="11"/>
      <color theme="10"/>
      <name val="游ゴシック"/>
      <family val="2"/>
      <charset val="128"/>
      <scheme val="minor"/>
    </font>
    <font>
      <sz val="11"/>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thin">
        <color auto="1"/>
      </left>
      <right style="medium">
        <color auto="1"/>
      </right>
      <top/>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
      <left style="medium">
        <color auto="1"/>
      </left>
      <right style="thin">
        <color auto="1"/>
      </right>
      <top/>
      <bottom/>
      <diagonal/>
    </border>
    <border>
      <left style="thin">
        <color auto="1"/>
      </left>
      <right style="medium">
        <color indexed="64"/>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diagonalDown="1">
      <left style="thin">
        <color auto="1"/>
      </left>
      <right style="thin">
        <color auto="1"/>
      </right>
      <top style="thin">
        <color auto="1"/>
      </top>
      <bottom/>
      <diagonal style="thin">
        <color auto="1"/>
      </diagonal>
    </border>
    <border diagonalDown="1">
      <left style="thin">
        <color indexed="64"/>
      </left>
      <right/>
      <top style="thin">
        <color auto="1"/>
      </top>
      <bottom/>
      <diagonal style="thin">
        <color auto="1"/>
      </diagonal>
    </border>
    <border>
      <left style="thin">
        <color auto="1"/>
      </left>
      <right style="medium">
        <color indexed="64"/>
      </right>
      <top style="thin">
        <color auto="1"/>
      </top>
      <bottom style="hair">
        <color auto="1"/>
      </bottom>
      <diagonal/>
    </border>
    <border diagonalDown="1">
      <left style="thin">
        <color auto="1"/>
      </left>
      <right style="thin">
        <color auto="1"/>
      </right>
      <top/>
      <bottom/>
      <diagonal style="thin">
        <color auto="1"/>
      </diagonal>
    </border>
    <border diagonalDown="1">
      <left style="thin">
        <color indexed="64"/>
      </left>
      <right/>
      <top/>
      <bottom/>
      <diagonal style="thin">
        <color auto="1"/>
      </diagonal>
    </border>
    <border>
      <left style="thin">
        <color auto="1"/>
      </left>
      <right style="medium">
        <color indexed="64"/>
      </right>
      <top style="hair">
        <color auto="1"/>
      </top>
      <bottom style="hair">
        <color auto="1"/>
      </bottom>
      <diagonal/>
    </border>
    <border>
      <left style="thin">
        <color auto="1"/>
      </left>
      <right style="thin">
        <color auto="1"/>
      </right>
      <top style="double">
        <color auto="1"/>
      </top>
      <bottom style="medium">
        <color auto="1"/>
      </bottom>
      <diagonal/>
    </border>
    <border>
      <left/>
      <right/>
      <top style="double">
        <color auto="1"/>
      </top>
      <bottom/>
      <diagonal/>
    </border>
    <border>
      <left style="thin">
        <color auto="1"/>
      </left>
      <right style="medium">
        <color auto="1"/>
      </right>
      <top style="double">
        <color auto="1"/>
      </top>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right/>
      <top style="thin">
        <color auto="1"/>
      </top>
      <bottom style="thin">
        <color auto="1"/>
      </bottom>
      <diagonal/>
    </border>
    <border>
      <left/>
      <right/>
      <top style="medium">
        <color indexed="64"/>
      </top>
      <bottom style="medium">
        <color indexed="64"/>
      </bottom>
      <diagonal/>
    </border>
    <border>
      <left style="medium">
        <color indexed="64"/>
      </left>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236">
    <xf numFmtId="0" fontId="0" fillId="0" borderId="0" xfId="0">
      <alignment vertical="center"/>
    </xf>
    <xf numFmtId="0" fontId="3" fillId="0" borderId="0" xfId="0" applyFont="1" applyAlignment="1" applyProtection="1">
      <alignment horizontal="center" vertical="center"/>
    </xf>
    <xf numFmtId="0" fontId="0" fillId="0" borderId="0" xfId="0" applyProtection="1">
      <alignment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 xfId="0" applyFont="1" applyBorder="1" applyAlignment="1" applyProtection="1">
      <alignment vertical="center" wrapText="1"/>
    </xf>
    <xf numFmtId="0" fontId="0" fillId="0" borderId="8" xfId="0" applyBorder="1" applyAlignment="1" applyProtection="1">
      <alignment horizontal="center" vertical="center" wrapText="1"/>
    </xf>
    <xf numFmtId="0" fontId="0" fillId="0" borderId="0" xfId="0" applyAlignment="1" applyProtection="1">
      <alignment horizontal="center" vertical="center"/>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4" fillId="0" borderId="1" xfId="0" applyFont="1" applyBorder="1" applyAlignment="1" applyProtection="1">
      <alignment vertical="center"/>
    </xf>
    <xf numFmtId="0" fontId="0" fillId="0" borderId="11" xfId="0" applyBorder="1" applyAlignment="1" applyProtection="1">
      <alignment horizontal="center" vertical="center" wrapText="1"/>
    </xf>
    <xf numFmtId="0" fontId="0" fillId="0" borderId="1" xfId="0" applyFill="1" applyBorder="1" applyAlignment="1" applyProtection="1">
      <alignment horizontal="center" vertical="center"/>
    </xf>
    <xf numFmtId="0" fontId="0" fillId="3" borderId="1" xfId="0" applyFill="1" applyBorder="1" applyAlignment="1" applyProtection="1">
      <alignment vertical="center" shrinkToFit="1"/>
    </xf>
    <xf numFmtId="0" fontId="0" fillId="3" borderId="2" xfId="0" applyFill="1" applyBorder="1" applyAlignment="1" applyProtection="1">
      <alignment vertical="center" shrinkToFit="1"/>
    </xf>
    <xf numFmtId="0" fontId="0" fillId="0" borderId="2" xfId="0" applyFill="1" applyBorder="1" applyAlignment="1" applyProtection="1">
      <alignment vertical="center" shrinkToFit="1"/>
    </xf>
    <xf numFmtId="0" fontId="0" fillId="0" borderId="12" xfId="0" applyFill="1" applyBorder="1" applyAlignment="1" applyProtection="1">
      <alignment vertical="center" shrinkToFit="1"/>
    </xf>
    <xf numFmtId="49" fontId="0" fillId="3" borderId="1" xfId="0" applyNumberFormat="1" applyFill="1" applyBorder="1" applyAlignment="1" applyProtection="1">
      <alignment vertical="center" shrinkToFit="1"/>
    </xf>
    <xf numFmtId="49" fontId="20" fillId="3" borderId="1" xfId="3" applyNumberFormat="1" applyFill="1" applyBorder="1" applyAlignment="1" applyProtection="1">
      <alignment vertical="center" shrinkToFit="1"/>
    </xf>
    <xf numFmtId="0" fontId="0" fillId="3" borderId="1" xfId="0" applyFill="1" applyBorder="1" applyAlignment="1" applyProtection="1">
      <alignment horizontal="center" vertical="center"/>
    </xf>
    <xf numFmtId="176" fontId="0" fillId="0" borderId="12" xfId="0" applyNumberFormat="1" applyBorder="1" applyAlignment="1" applyProtection="1">
      <alignment vertical="center" shrinkToFit="1"/>
    </xf>
    <xf numFmtId="176" fontId="0" fillId="0" borderId="0" xfId="0" applyNumberFormat="1" applyProtection="1">
      <alignment vertical="center"/>
    </xf>
    <xf numFmtId="0" fontId="4" fillId="0" borderId="0" xfId="0" applyFont="1" applyProtection="1">
      <alignment vertical="center"/>
    </xf>
    <xf numFmtId="0" fontId="6" fillId="0" borderId="0" xfId="0" applyFont="1" applyAlignment="1" applyProtection="1">
      <alignment horizontal="center" vertical="center"/>
    </xf>
    <xf numFmtId="0" fontId="4" fillId="0" borderId="0" xfId="0" applyFont="1" applyAlignment="1" applyProtection="1">
      <alignment horizontal="center" vertical="center"/>
    </xf>
    <xf numFmtId="0" fontId="6" fillId="0" borderId="0" xfId="0" applyFont="1" applyAlignment="1" applyProtection="1">
      <alignment horizontal="center" vertical="center"/>
    </xf>
    <xf numFmtId="177" fontId="4" fillId="0" borderId="1" xfId="0" applyNumberFormat="1" applyFont="1" applyBorder="1" applyAlignment="1" applyProtection="1">
      <alignment horizontal="center" vertical="distributed"/>
    </xf>
    <xf numFmtId="0" fontId="4" fillId="0" borderId="1" xfId="0" applyFont="1" applyBorder="1" applyAlignment="1" applyProtection="1">
      <alignment horizontal="left" vertical="center"/>
    </xf>
    <xf numFmtId="0" fontId="7" fillId="0" borderId="0" xfId="0" applyFont="1" applyAlignment="1" applyProtection="1">
      <alignment horizontal="center"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xf>
    <xf numFmtId="0" fontId="0" fillId="0" borderId="0" xfId="0" applyAlignment="1" applyProtection="1">
      <alignment horizontal="center" vertical="center" wrapText="1"/>
    </xf>
    <xf numFmtId="0" fontId="12" fillId="0" borderId="0" xfId="0" applyFont="1" applyAlignment="1" applyProtection="1">
      <alignment horizontal="center" vertical="center" wrapText="1"/>
    </xf>
    <xf numFmtId="0" fontId="0" fillId="0" borderId="13" xfId="0" applyBorder="1" applyAlignment="1" applyProtection="1">
      <alignment horizontal="center" vertical="center"/>
    </xf>
    <xf numFmtId="177" fontId="7" fillId="3" borderId="14" xfId="0" applyNumberFormat="1" applyFont="1" applyFill="1" applyBorder="1" applyProtection="1">
      <alignment vertical="center"/>
    </xf>
    <xf numFmtId="177" fontId="0" fillId="0" borderId="0" xfId="0" applyNumberFormat="1" applyBorder="1" applyProtection="1">
      <alignment vertical="center"/>
    </xf>
    <xf numFmtId="177" fontId="0" fillId="0" borderId="0" xfId="0" applyNumberFormat="1" applyAlignment="1" applyProtection="1">
      <alignment horizontal="center" vertical="center"/>
    </xf>
    <xf numFmtId="177" fontId="7" fillId="0" borderId="14" xfId="0" applyNumberFormat="1" applyFont="1" applyBorder="1" applyProtection="1">
      <alignment vertical="center"/>
    </xf>
    <xf numFmtId="178" fontId="7" fillId="0" borderId="14" xfId="0" applyNumberFormat="1" applyFont="1" applyBorder="1" applyProtection="1">
      <alignment vertical="center"/>
    </xf>
    <xf numFmtId="177" fontId="0" fillId="0" borderId="0" xfId="0" applyNumberFormat="1" applyProtection="1">
      <alignment vertical="center"/>
    </xf>
    <xf numFmtId="49" fontId="7" fillId="0" borderId="14" xfId="0" applyNumberFormat="1" applyFont="1" applyBorder="1" applyAlignment="1" applyProtection="1">
      <alignment horizontal="center" vertical="center"/>
    </xf>
    <xf numFmtId="177" fontId="7" fillId="0" borderId="15" xfId="0" applyNumberFormat="1" applyFont="1" applyBorder="1" applyProtection="1">
      <alignment vertical="center"/>
    </xf>
    <xf numFmtId="177" fontId="0" fillId="0" borderId="16" xfId="0" applyNumberFormat="1" applyBorder="1" applyProtection="1">
      <alignment vertical="center"/>
    </xf>
    <xf numFmtId="177" fontId="0" fillId="0" borderId="0" xfId="0" applyNumberFormat="1" applyFill="1" applyBorder="1" applyProtection="1">
      <alignment vertical="center"/>
    </xf>
    <xf numFmtId="177" fontId="0" fillId="0" borderId="0" xfId="0" applyNumberFormat="1" applyFill="1" applyAlignment="1" applyProtection="1">
      <alignment horizontal="center" vertical="center"/>
    </xf>
    <xf numFmtId="179" fontId="0" fillId="0" borderId="0" xfId="0" applyNumberFormat="1" applyFill="1" applyBorder="1" applyProtection="1">
      <alignment vertical="center"/>
    </xf>
    <xf numFmtId="177" fontId="0" fillId="0" borderId="0" xfId="0" applyNumberFormat="1" applyFill="1" applyProtection="1">
      <alignment vertical="center"/>
    </xf>
    <xf numFmtId="49" fontId="0" fillId="0" borderId="0" xfId="0" applyNumberFormat="1" applyFill="1" applyBorder="1" applyAlignment="1" applyProtection="1">
      <alignment horizontal="center" vertical="center"/>
    </xf>
    <xf numFmtId="0" fontId="0" fillId="0" borderId="0" xfId="0" applyFill="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pplyProtection="1">
      <alignment horizontal="center" vertical="center"/>
    </xf>
    <xf numFmtId="0" fontId="0" fillId="0" borderId="13" xfId="0" applyFill="1" applyBorder="1" applyAlignment="1" applyProtection="1">
      <alignment horizontal="center" vertical="center"/>
    </xf>
    <xf numFmtId="177" fontId="7" fillId="0" borderId="0" xfId="0" applyNumberFormat="1" applyFont="1" applyBorder="1" applyAlignment="1" applyProtection="1">
      <alignment vertical="center"/>
    </xf>
    <xf numFmtId="177" fontId="4" fillId="0" borderId="0" xfId="0" applyNumberFormat="1" applyFont="1" applyBorder="1" applyProtection="1">
      <alignment vertical="center"/>
    </xf>
    <xf numFmtId="177" fontId="4" fillId="0" borderId="0" xfId="0" applyNumberFormat="1" applyFont="1" applyAlignment="1" applyProtection="1">
      <alignment horizontal="center" vertical="center"/>
    </xf>
    <xf numFmtId="0" fontId="3" fillId="0" borderId="14" xfId="0" applyFont="1" applyBorder="1" applyProtection="1">
      <alignment vertical="center"/>
    </xf>
    <xf numFmtId="177" fontId="4" fillId="0" borderId="14" xfId="0" applyNumberFormat="1" applyFont="1" applyBorder="1" applyProtection="1">
      <alignment vertical="center"/>
    </xf>
    <xf numFmtId="0" fontId="4" fillId="0" borderId="0" xfId="0" applyFont="1" applyFill="1" applyAlignment="1" applyProtection="1">
      <alignment horizontal="center" vertical="center"/>
    </xf>
    <xf numFmtId="176" fontId="7" fillId="0" borderId="15" xfId="0" applyNumberFormat="1" applyFont="1" applyFill="1" applyBorder="1" applyProtection="1">
      <alignment vertical="center"/>
    </xf>
    <xf numFmtId="176" fontId="4" fillId="0" borderId="16" xfId="0" applyNumberFormat="1" applyFont="1" applyBorder="1" applyProtection="1">
      <alignment vertical="center"/>
    </xf>
    <xf numFmtId="49" fontId="7" fillId="0" borderId="0" xfId="0" applyNumberFormat="1" applyFont="1" applyFill="1" applyBorder="1" applyAlignment="1" applyProtection="1">
      <alignment horizontal="center" vertical="center"/>
    </xf>
    <xf numFmtId="177" fontId="7" fillId="0" borderId="0" xfId="0" applyNumberFormat="1" applyFont="1" applyFill="1" applyProtection="1">
      <alignment vertical="center"/>
    </xf>
    <xf numFmtId="0" fontId="7" fillId="0" borderId="0" xfId="0" applyFont="1" applyFill="1" applyProtection="1">
      <alignment vertical="center"/>
    </xf>
    <xf numFmtId="177" fontId="7" fillId="0" borderId="0" xfId="0" applyNumberFormat="1" applyFont="1" applyFill="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xf>
    <xf numFmtId="0" fontId="0" fillId="0" borderId="14" xfId="0" applyBorder="1" applyAlignment="1" applyProtection="1">
      <alignment horizontal="center" vertical="center"/>
    </xf>
    <xf numFmtId="176" fontId="0" fillId="0" borderId="0" xfId="0" applyNumberFormat="1" applyAlignment="1" applyProtection="1">
      <alignment horizontal="center" vertical="center"/>
    </xf>
    <xf numFmtId="176" fontId="3" fillId="3" borderId="14" xfId="0" applyNumberFormat="1" applyFont="1" applyFill="1" applyBorder="1" applyAlignment="1" applyProtection="1">
      <alignment horizontal="right" vertical="center"/>
    </xf>
    <xf numFmtId="176" fontId="0" fillId="0" borderId="14" xfId="0" applyNumberFormat="1" applyFill="1" applyBorder="1" applyProtection="1">
      <alignment vertical="center"/>
    </xf>
    <xf numFmtId="180" fontId="3" fillId="0" borderId="17" xfId="0" applyNumberFormat="1" applyFont="1" applyFill="1" applyBorder="1" applyAlignment="1" applyProtection="1">
      <alignment horizontal="right" vertical="center"/>
    </xf>
    <xf numFmtId="176" fontId="3" fillId="3" borderId="0" xfId="0" applyNumberFormat="1" applyFont="1" applyFill="1" applyAlignment="1" applyProtection="1">
      <alignment horizontal="right" vertical="center"/>
    </xf>
    <xf numFmtId="176" fontId="0" fillId="0" borderId="0" xfId="0" applyNumberFormat="1" applyFill="1" applyProtection="1">
      <alignment vertical="center"/>
    </xf>
    <xf numFmtId="180" fontId="3" fillId="0" borderId="18" xfId="0" applyNumberFormat="1" applyFont="1" applyFill="1" applyBorder="1" applyAlignment="1" applyProtection="1">
      <alignment horizontal="right" vertical="center"/>
    </xf>
    <xf numFmtId="0" fontId="0" fillId="0" borderId="0" xfId="0" applyAlignment="1" applyProtection="1">
      <alignment vertical="center"/>
    </xf>
    <xf numFmtId="0" fontId="0" fillId="0" borderId="5" xfId="0" applyBorder="1" applyAlignment="1" applyProtection="1">
      <alignment horizontal="center" vertical="center"/>
    </xf>
    <xf numFmtId="0" fontId="0" fillId="0" borderId="2" xfId="0" applyBorder="1" applyAlignment="1" applyProtection="1">
      <alignment horizontal="center" vertical="center" wrapText="1"/>
    </xf>
    <xf numFmtId="0" fontId="0" fillId="0" borderId="12" xfId="0" applyBorder="1" applyAlignment="1" applyProtection="1">
      <alignment horizontal="center" vertical="center"/>
    </xf>
    <xf numFmtId="0" fontId="0" fillId="0" borderId="12" xfId="0" applyBorder="1" applyAlignment="1" applyProtection="1">
      <alignment horizontal="center" vertical="center"/>
    </xf>
    <xf numFmtId="0" fontId="0" fillId="0" borderId="11" xfId="0" applyBorder="1" applyAlignment="1" applyProtection="1">
      <alignment horizontal="center" vertical="center"/>
    </xf>
    <xf numFmtId="0" fontId="0" fillId="0" borderId="46" xfId="0" applyBorder="1" applyAlignment="1" applyProtection="1">
      <alignment horizontal="center" vertical="center"/>
    </xf>
    <xf numFmtId="0" fontId="23" fillId="0" borderId="2" xfId="0" applyFont="1" applyBorder="1" applyAlignment="1" applyProtection="1">
      <alignment horizontal="center" vertical="center"/>
    </xf>
    <xf numFmtId="0" fontId="23" fillId="0" borderId="12" xfId="0" applyFont="1" applyBorder="1" applyAlignment="1" applyProtection="1">
      <alignment horizontal="center" vertical="center"/>
    </xf>
    <xf numFmtId="0" fontId="0" fillId="0" borderId="1" xfId="0" applyBorder="1" applyProtection="1">
      <alignment vertical="center"/>
    </xf>
    <xf numFmtId="38" fontId="0" fillId="0" borderId="2" xfId="1" applyFont="1" applyBorder="1" applyAlignment="1" applyProtection="1">
      <alignment horizontal="center" vertical="center"/>
    </xf>
    <xf numFmtId="38" fontId="0" fillId="0" borderId="46" xfId="1" applyFont="1" applyBorder="1" applyAlignment="1" applyProtection="1">
      <alignment horizontal="center" vertical="center"/>
    </xf>
    <xf numFmtId="38" fontId="0" fillId="0" borderId="12" xfId="1" applyFont="1" applyBorder="1" applyAlignment="1" applyProtection="1">
      <alignment horizontal="center" vertical="center"/>
    </xf>
    <xf numFmtId="0" fontId="0" fillId="0" borderId="52" xfId="0" applyBorder="1" applyAlignment="1" applyProtection="1">
      <alignment horizontal="center" vertical="center"/>
    </xf>
    <xf numFmtId="0" fontId="0" fillId="0" borderId="53" xfId="0" applyBorder="1" applyAlignment="1" applyProtection="1">
      <alignment horizontal="center" vertical="center"/>
    </xf>
    <xf numFmtId="0" fontId="0" fillId="0" borderId="53" xfId="0" applyBorder="1" applyAlignment="1" applyProtection="1">
      <alignment vertical="center"/>
    </xf>
    <xf numFmtId="38" fontId="0" fillId="0" borderId="49" xfId="1" applyFont="1" applyBorder="1" applyAlignment="1" applyProtection="1">
      <alignment horizontal="center" vertical="center"/>
    </xf>
    <xf numFmtId="38" fontId="0" fillId="0" borderId="50" xfId="1" applyFont="1" applyBorder="1" applyAlignment="1" applyProtection="1">
      <alignment horizontal="center" vertical="center"/>
    </xf>
    <xf numFmtId="38" fontId="0" fillId="0" borderId="51" xfId="1" applyFont="1" applyBorder="1" applyAlignment="1" applyProtection="1">
      <alignment horizontal="center" vertical="center"/>
    </xf>
    <xf numFmtId="38" fontId="0" fillId="0" borderId="12" xfId="1" applyFont="1" applyBorder="1" applyAlignment="1" applyProtection="1">
      <alignment horizontal="center" vertical="center"/>
    </xf>
    <xf numFmtId="0" fontId="0" fillId="0" borderId="2" xfId="0" applyBorder="1" applyProtection="1">
      <alignment vertical="center"/>
    </xf>
    <xf numFmtId="38" fontId="5" fillId="0" borderId="15" xfId="1" applyFont="1" applyBorder="1" applyAlignment="1" applyProtection="1">
      <alignment horizontal="center" vertical="center"/>
    </xf>
    <xf numFmtId="38" fontId="5" fillId="0" borderId="47" xfId="1" applyFont="1" applyBorder="1" applyAlignment="1" applyProtection="1">
      <alignment horizontal="center" vertical="center"/>
    </xf>
    <xf numFmtId="38" fontId="5" fillId="0" borderId="16" xfId="1" applyFont="1" applyBorder="1" applyAlignment="1" applyProtection="1">
      <alignment horizontal="center" vertical="center"/>
    </xf>
    <xf numFmtId="0" fontId="0" fillId="0" borderId="48" xfId="0" applyBorder="1" applyAlignment="1" applyProtection="1">
      <alignment horizontal="center" vertical="center" wrapText="1"/>
    </xf>
    <xf numFmtId="0" fontId="0" fillId="0" borderId="46" xfId="0" applyBorder="1" applyAlignment="1" applyProtection="1">
      <alignment horizontal="center" vertical="center" wrapText="1"/>
    </xf>
    <xf numFmtId="0" fontId="0" fillId="0" borderId="12" xfId="0" applyBorder="1" applyAlignment="1" applyProtection="1">
      <alignment horizontal="center" vertical="center" wrapText="1"/>
    </xf>
    <xf numFmtId="0" fontId="15" fillId="0" borderId="0" xfId="0" applyFont="1" applyFill="1" applyAlignment="1" applyProtection="1">
      <alignment horizontal="center" vertical="center" shrinkToFit="1"/>
    </xf>
    <xf numFmtId="181" fontId="0" fillId="0" borderId="0" xfId="0" applyNumberFormat="1" applyFill="1" applyAlignment="1" applyProtection="1">
      <alignment horizontal="lef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center" vertical="center" shrinkToFit="1"/>
    </xf>
    <xf numFmtId="176" fontId="5" fillId="0" borderId="0" xfId="0" applyNumberFormat="1" applyFont="1" applyFill="1" applyAlignment="1" applyProtection="1">
      <alignment horizontal="center" vertical="center"/>
    </xf>
    <xf numFmtId="181" fontId="5" fillId="0" borderId="0" xfId="0" applyNumberFormat="1" applyFont="1" applyFill="1" applyAlignment="1" applyProtection="1">
      <alignment horizontal="center" vertical="center"/>
    </xf>
    <xf numFmtId="181" fontId="5" fillId="0" borderId="0" xfId="0" applyNumberFormat="1" applyFont="1" applyFill="1" applyAlignment="1" applyProtection="1">
      <alignment horizontal="left" vertical="center"/>
    </xf>
    <xf numFmtId="0" fontId="0" fillId="0" borderId="0" xfId="0" applyFill="1" applyAlignment="1" applyProtection="1">
      <alignment vertical="center" shrinkToFit="1"/>
    </xf>
    <xf numFmtId="176" fontId="0" fillId="0" borderId="2" xfId="0" applyNumberFormat="1" applyFill="1" applyBorder="1" applyAlignment="1" applyProtection="1">
      <alignment horizontal="center" vertical="distributed" shrinkToFit="1"/>
    </xf>
    <xf numFmtId="177" fontId="0" fillId="0" borderId="1" xfId="0" applyNumberFormat="1" applyFill="1" applyBorder="1" applyAlignment="1" applyProtection="1">
      <alignment horizontal="left" vertical="center" shrinkToFit="1"/>
    </xf>
    <xf numFmtId="177" fontId="0" fillId="0" borderId="6" xfId="0" applyNumberFormat="1" applyFill="1" applyBorder="1" applyAlignment="1" applyProtection="1">
      <alignment horizontal="left" vertical="center" shrinkToFit="1"/>
    </xf>
    <xf numFmtId="0" fontId="0" fillId="0" borderId="0" xfId="0" applyFill="1" applyBorder="1" applyAlignment="1" applyProtection="1">
      <alignment vertical="center" shrinkToFit="1"/>
    </xf>
    <xf numFmtId="177" fontId="0" fillId="0" borderId="0" xfId="0" applyNumberFormat="1" applyFill="1" applyBorder="1" applyAlignment="1" applyProtection="1">
      <alignment vertical="center" shrinkToFit="1"/>
    </xf>
    <xf numFmtId="0" fontId="0" fillId="0" borderId="0" xfId="0" applyFill="1" applyAlignment="1" applyProtection="1">
      <alignment horizontal="left" vertical="center" shrinkToFit="1"/>
    </xf>
    <xf numFmtId="176" fontId="0" fillId="0" borderId="0" xfId="0" applyNumberFormat="1" applyFill="1" applyBorder="1" applyProtection="1">
      <alignment vertical="center"/>
    </xf>
    <xf numFmtId="181" fontId="0" fillId="0" borderId="0" xfId="0" applyNumberFormat="1" applyFill="1" applyBorder="1" applyProtection="1">
      <alignment vertical="center"/>
    </xf>
    <xf numFmtId="181" fontId="0" fillId="0" borderId="0" xfId="0" applyNumberFormat="1" applyFill="1" applyBorder="1" applyAlignment="1" applyProtection="1">
      <alignment horizontal="left" vertical="center"/>
    </xf>
    <xf numFmtId="0" fontId="5" fillId="0" borderId="0" xfId="0" applyFont="1" applyFill="1" applyAlignment="1" applyProtection="1">
      <alignment vertical="center" shrinkToFit="1"/>
    </xf>
    <xf numFmtId="0" fontId="17" fillId="0" borderId="13" xfId="0" applyFont="1" applyFill="1" applyBorder="1" applyAlignment="1" applyProtection="1">
      <alignment horizontal="right" vertical="center" wrapText="1"/>
    </xf>
    <xf numFmtId="181" fontId="0" fillId="0" borderId="0" xfId="0" applyNumberFormat="1" applyFill="1" applyProtection="1">
      <alignment vertical="center"/>
    </xf>
    <xf numFmtId="0" fontId="17"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5"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wrapText="1"/>
    </xf>
    <xf numFmtId="0" fontId="4" fillId="0" borderId="19" xfId="0" applyFont="1" applyFill="1" applyBorder="1" applyAlignment="1" applyProtection="1">
      <alignment horizontal="center" wrapText="1"/>
    </xf>
    <xf numFmtId="0" fontId="4" fillId="0" borderId="2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8"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wrapText="1"/>
    </xf>
    <xf numFmtId="0" fontId="4" fillId="0" borderId="23" xfId="0" applyFont="1" applyFill="1" applyBorder="1" applyAlignment="1" applyProtection="1">
      <alignment horizontal="center" wrapText="1"/>
    </xf>
    <xf numFmtId="0" fontId="4" fillId="0" borderId="24" xfId="0" applyFont="1" applyFill="1" applyBorder="1" applyAlignment="1" applyProtection="1">
      <alignment horizontal="left" vertical="center"/>
    </xf>
    <xf numFmtId="0" fontId="4" fillId="0" borderId="25"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4" fillId="0" borderId="54" xfId="0" applyFont="1" applyFill="1" applyBorder="1" applyAlignment="1" applyProtection="1">
      <alignment horizontal="center" vertical="center"/>
    </xf>
    <xf numFmtId="0" fontId="4" fillId="0" borderId="27" xfId="0" applyFont="1" applyFill="1" applyBorder="1" applyAlignment="1" applyProtection="1">
      <alignment horizontal="left" vertical="center"/>
    </xf>
    <xf numFmtId="176" fontId="19" fillId="0" borderId="1" xfId="0" applyNumberFormat="1" applyFont="1" applyFill="1" applyBorder="1" applyAlignment="1" applyProtection="1">
      <alignment horizontal="center" vertical="center" wrapText="1"/>
    </xf>
    <xf numFmtId="181" fontId="4" fillId="0" borderId="1" xfId="0" applyNumberFormat="1" applyFont="1" applyFill="1" applyBorder="1" applyAlignment="1" applyProtection="1">
      <alignment horizontal="center" vertical="center" wrapText="1"/>
    </xf>
    <xf numFmtId="181" fontId="19" fillId="0" borderId="1" xfId="0" applyNumberFormat="1" applyFont="1" applyFill="1" applyBorder="1" applyAlignment="1" applyProtection="1">
      <alignment horizontal="center" vertical="center" wrapText="1"/>
    </xf>
    <xf numFmtId="0" fontId="4" fillId="0" borderId="8" xfId="0" applyFont="1" applyFill="1" applyBorder="1" applyAlignment="1" applyProtection="1">
      <alignment horizontal="left" vertical="center"/>
    </xf>
    <xf numFmtId="176" fontId="19" fillId="0" borderId="3" xfId="0" applyNumberFormat="1" applyFont="1" applyFill="1" applyBorder="1" applyAlignment="1" applyProtection="1">
      <alignment horizontal="center" vertical="center" wrapText="1"/>
    </xf>
    <xf numFmtId="181" fontId="19" fillId="0" borderId="2" xfId="0" applyNumberFormat="1" applyFont="1" applyFill="1" applyBorder="1" applyAlignment="1" applyProtection="1">
      <alignment horizontal="center" vertical="center" wrapText="1"/>
    </xf>
    <xf numFmtId="181" fontId="4" fillId="0" borderId="28" xfId="0" applyNumberFormat="1" applyFont="1" applyFill="1" applyBorder="1" applyAlignment="1" applyProtection="1">
      <alignment horizontal="center" vertical="center" wrapText="1"/>
    </xf>
    <xf numFmtId="0" fontId="4" fillId="0" borderId="6" xfId="0" applyFont="1" applyFill="1" applyBorder="1" applyAlignment="1" applyProtection="1">
      <alignment horizontal="center" vertical="top" wrapText="1"/>
    </xf>
    <xf numFmtId="176" fontId="4" fillId="0" borderId="27" xfId="0" applyNumberFormat="1" applyFont="1" applyFill="1" applyBorder="1" applyAlignment="1" applyProtection="1">
      <alignment horizontal="center" vertical="center"/>
    </xf>
    <xf numFmtId="176" fontId="19" fillId="0" borderId="5" xfId="0" applyNumberFormat="1" applyFont="1" applyFill="1" applyBorder="1" applyAlignment="1" applyProtection="1">
      <alignment horizontal="center" vertical="center" wrapText="1"/>
    </xf>
    <xf numFmtId="181" fontId="4" fillId="0" borderId="5" xfId="0" applyNumberFormat="1" applyFont="1" applyFill="1" applyBorder="1" applyAlignment="1" applyProtection="1">
      <alignment horizontal="center" vertical="center" wrapText="1"/>
    </xf>
    <xf numFmtId="181" fontId="19" fillId="0" borderId="5" xfId="0" applyNumberFormat="1" applyFont="1" applyFill="1" applyBorder="1" applyAlignment="1" applyProtection="1">
      <alignment horizontal="center" vertical="center" wrapText="1"/>
    </xf>
    <xf numFmtId="176" fontId="4" fillId="0" borderId="8" xfId="0" applyNumberFormat="1" applyFont="1" applyFill="1" applyBorder="1" applyAlignment="1" applyProtection="1">
      <alignment horizontal="center" vertical="center"/>
    </xf>
    <xf numFmtId="176" fontId="19" fillId="0" borderId="8" xfId="0" applyNumberFormat="1" applyFont="1" applyFill="1" applyBorder="1" applyAlignment="1" applyProtection="1">
      <alignment horizontal="center" vertical="center" wrapText="1"/>
    </xf>
    <xf numFmtId="176" fontId="19" fillId="0" borderId="6" xfId="0" applyNumberFormat="1" applyFont="1" applyFill="1" applyBorder="1" applyAlignment="1" applyProtection="1">
      <alignment horizontal="center" vertical="center" wrapText="1"/>
    </xf>
    <xf numFmtId="181" fontId="19" fillId="0" borderId="3" xfId="0" applyNumberFormat="1" applyFont="1" applyFill="1" applyBorder="1" applyAlignment="1" applyProtection="1">
      <alignment horizontal="center" vertical="center" wrapText="1"/>
    </xf>
    <xf numFmtId="181" fontId="4" fillId="0" borderId="19" xfId="0" applyNumberFormat="1" applyFont="1" applyFill="1" applyBorder="1" applyAlignment="1" applyProtection="1">
      <alignment horizontal="center" vertical="center" wrapText="1"/>
    </xf>
    <xf numFmtId="0" fontId="0" fillId="0" borderId="7" xfId="0" applyBorder="1" applyAlignment="1" applyProtection="1">
      <alignment horizontal="center" vertical="center"/>
    </xf>
    <xf numFmtId="0" fontId="4" fillId="0" borderId="11"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wrapText="1"/>
    </xf>
    <xf numFmtId="176" fontId="4" fillId="0" borderId="29" xfId="0" applyNumberFormat="1" applyFont="1" applyFill="1" applyBorder="1" applyAlignment="1" applyProtection="1">
      <alignment horizontal="center" vertical="center"/>
    </xf>
    <xf numFmtId="176" fontId="19" fillId="0" borderId="11" xfId="0" applyNumberFormat="1" applyFont="1" applyFill="1" applyBorder="1" applyAlignment="1" applyProtection="1">
      <alignment horizontal="center" vertical="center" wrapText="1"/>
    </xf>
    <xf numFmtId="181" fontId="4" fillId="0" borderId="11" xfId="0" applyNumberFormat="1" applyFont="1" applyFill="1" applyBorder="1" applyAlignment="1" applyProtection="1">
      <alignment horizontal="center" vertical="center" wrapText="1"/>
    </xf>
    <xf numFmtId="176" fontId="4" fillId="0" borderId="11" xfId="0" applyNumberFormat="1" applyFont="1" applyFill="1" applyBorder="1" applyAlignment="1" applyProtection="1">
      <alignment horizontal="center" vertical="center"/>
    </xf>
    <xf numFmtId="181" fontId="4" fillId="0" borderId="9" xfId="0" applyNumberFormat="1" applyFont="1" applyFill="1" applyBorder="1" applyAlignment="1" applyProtection="1">
      <alignment horizontal="center" vertical="center" wrapText="1"/>
    </xf>
    <xf numFmtId="181" fontId="4" fillId="0" borderId="30" xfId="0" applyNumberFormat="1"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xf>
    <xf numFmtId="0" fontId="0" fillId="0" borderId="31" xfId="0" applyFill="1" applyBorder="1" applyProtection="1">
      <alignment vertical="center"/>
    </xf>
    <xf numFmtId="0" fontId="0" fillId="3" borderId="32" xfId="0" applyFill="1" applyBorder="1" applyAlignment="1" applyProtection="1">
      <alignment vertical="center" shrinkToFit="1"/>
    </xf>
    <xf numFmtId="0" fontId="0" fillId="3" borderId="33" xfId="0" applyFill="1" applyBorder="1" applyAlignment="1" applyProtection="1">
      <alignment horizontal="center" vertical="center" shrinkToFit="1"/>
    </xf>
    <xf numFmtId="0" fontId="0" fillId="3" borderId="32" xfId="0" applyFill="1" applyBorder="1" applyAlignment="1" applyProtection="1">
      <alignment horizontal="center" vertical="center"/>
    </xf>
    <xf numFmtId="0" fontId="0" fillId="3" borderId="33" xfId="0" applyFill="1" applyBorder="1" applyAlignment="1" applyProtection="1">
      <alignment horizontal="center" vertical="center"/>
    </xf>
    <xf numFmtId="38" fontId="0" fillId="3" borderId="33" xfId="1" applyFont="1" applyFill="1" applyBorder="1" applyAlignment="1" applyProtection="1">
      <alignment horizontal="right" vertical="center"/>
    </xf>
    <xf numFmtId="176" fontId="0" fillId="3" borderId="34" xfId="1" applyNumberFormat="1" applyFont="1" applyFill="1" applyBorder="1" applyAlignment="1" applyProtection="1">
      <alignment horizontal="right" vertical="center"/>
    </xf>
    <xf numFmtId="176" fontId="0" fillId="3" borderId="31" xfId="1" applyNumberFormat="1" applyFont="1" applyFill="1" applyBorder="1" applyAlignment="1" applyProtection="1">
      <alignment horizontal="right" vertical="center"/>
    </xf>
    <xf numFmtId="10" fontId="0" fillId="0" borderId="31" xfId="2" applyNumberFormat="1" applyFont="1" applyFill="1" applyBorder="1" applyAlignment="1" applyProtection="1">
      <alignment horizontal="right" vertical="center"/>
    </xf>
    <xf numFmtId="10" fontId="0" fillId="0" borderId="35" xfId="2" applyNumberFormat="1" applyFont="1" applyFill="1" applyBorder="1" applyAlignment="1" applyProtection="1">
      <alignment horizontal="center" vertical="center"/>
    </xf>
    <xf numFmtId="176" fontId="0" fillId="0" borderId="32" xfId="2" applyNumberFormat="1" applyFont="1" applyFill="1" applyBorder="1" applyAlignment="1" applyProtection="1">
      <alignment horizontal="right" vertical="center"/>
    </xf>
    <xf numFmtId="176" fontId="0" fillId="4" borderId="31" xfId="2" applyNumberFormat="1" applyFont="1" applyFill="1" applyBorder="1" applyAlignment="1" applyProtection="1">
      <alignment horizontal="right" vertical="center"/>
    </xf>
    <xf numFmtId="10" fontId="0" fillId="0" borderId="36" xfId="2" applyNumberFormat="1" applyFont="1" applyFill="1" applyBorder="1" applyAlignment="1" applyProtection="1">
      <alignment horizontal="center" vertical="center"/>
    </xf>
    <xf numFmtId="10" fontId="0" fillId="0" borderId="37" xfId="2" applyNumberFormat="1" applyFont="1" applyFill="1" applyBorder="1" applyAlignment="1" applyProtection="1">
      <alignment horizontal="right" vertical="center"/>
    </xf>
    <xf numFmtId="10" fontId="0" fillId="3" borderId="55" xfId="2" applyNumberFormat="1" applyFont="1" applyFill="1" applyBorder="1" applyAlignment="1" applyProtection="1">
      <alignment horizontal="left" vertical="center"/>
    </xf>
    <xf numFmtId="0" fontId="0" fillId="0" borderId="32" xfId="0" applyFill="1" applyBorder="1" applyProtection="1">
      <alignment vertical="center"/>
    </xf>
    <xf numFmtId="176" fontId="0" fillId="3" borderId="32" xfId="1" applyNumberFormat="1" applyFont="1" applyFill="1" applyBorder="1" applyAlignment="1" applyProtection="1">
      <alignment horizontal="right" vertical="center"/>
    </xf>
    <xf numFmtId="10" fontId="0" fillId="0" borderId="32" xfId="2" applyNumberFormat="1" applyFont="1" applyFill="1" applyBorder="1" applyAlignment="1" applyProtection="1">
      <alignment horizontal="right" vertical="center"/>
    </xf>
    <xf numFmtId="10" fontId="0" fillId="0" borderId="38" xfId="2" applyNumberFormat="1" applyFont="1" applyFill="1" applyBorder="1" applyAlignment="1" applyProtection="1">
      <alignment horizontal="center" vertical="center"/>
    </xf>
    <xf numFmtId="176" fontId="0" fillId="4" borderId="32" xfId="2" applyNumberFormat="1" applyFont="1" applyFill="1" applyBorder="1" applyAlignment="1" applyProtection="1">
      <alignment horizontal="right" vertical="center"/>
    </xf>
    <xf numFmtId="10" fontId="0" fillId="0" borderId="39" xfId="2" applyNumberFormat="1" applyFont="1" applyFill="1" applyBorder="1" applyAlignment="1" applyProtection="1">
      <alignment horizontal="center" vertical="center"/>
    </xf>
    <xf numFmtId="10" fontId="0" fillId="0" borderId="40" xfId="2" applyNumberFormat="1" applyFont="1" applyFill="1" applyBorder="1" applyAlignment="1" applyProtection="1">
      <alignment horizontal="right" vertical="center"/>
    </xf>
    <xf numFmtId="10" fontId="0" fillId="3" borderId="56" xfId="2" applyNumberFormat="1" applyFont="1" applyFill="1" applyBorder="1" applyAlignment="1" applyProtection="1">
      <alignment horizontal="left" vertical="center"/>
    </xf>
    <xf numFmtId="176" fontId="0" fillId="4" borderId="32" xfId="1" applyNumberFormat="1" applyFont="1" applyFill="1" applyBorder="1" applyAlignment="1" applyProtection="1">
      <alignment horizontal="right" vertical="center"/>
    </xf>
    <xf numFmtId="10" fontId="17" fillId="3" borderId="56" xfId="2" applyNumberFormat="1" applyFont="1" applyFill="1" applyBorder="1" applyAlignment="1" applyProtection="1">
      <alignment horizontal="left" vertical="center"/>
    </xf>
    <xf numFmtId="0" fontId="0" fillId="0" borderId="10" xfId="0" applyBorder="1" applyAlignment="1" applyProtection="1">
      <alignment horizontal="center" vertical="center"/>
    </xf>
    <xf numFmtId="0" fontId="17" fillId="3" borderId="32" xfId="0" applyFont="1" applyFill="1" applyBorder="1" applyAlignment="1" applyProtection="1">
      <alignment vertical="center" shrinkToFit="1"/>
    </xf>
    <xf numFmtId="0" fontId="21" fillId="3" borderId="32" xfId="0" applyFont="1" applyFill="1" applyBorder="1" applyAlignment="1" applyProtection="1">
      <alignment vertical="center" shrinkToFit="1"/>
    </xf>
    <xf numFmtId="0" fontId="0" fillId="2" borderId="32" xfId="0" applyFill="1" applyBorder="1" applyAlignment="1" applyProtection="1">
      <alignment vertical="center" shrinkToFit="1"/>
    </xf>
    <xf numFmtId="0" fontId="0" fillId="2" borderId="33" xfId="0" applyFill="1" applyBorder="1" applyAlignment="1" applyProtection="1">
      <alignment horizontal="center" vertical="center" shrinkToFit="1"/>
    </xf>
    <xf numFmtId="0" fontId="0" fillId="2" borderId="32" xfId="0" applyFill="1" applyBorder="1" applyAlignment="1" applyProtection="1">
      <alignment horizontal="center" vertical="center"/>
    </xf>
    <xf numFmtId="0" fontId="0" fillId="2" borderId="33" xfId="0" applyFill="1" applyBorder="1" applyAlignment="1" applyProtection="1">
      <alignment horizontal="center" vertical="center"/>
    </xf>
    <xf numFmtId="38" fontId="0" fillId="2" borderId="33" xfId="1" applyFont="1" applyFill="1" applyBorder="1" applyAlignment="1" applyProtection="1">
      <alignment horizontal="right" vertical="center"/>
    </xf>
    <xf numFmtId="176" fontId="0" fillId="2" borderId="34" xfId="1" applyNumberFormat="1" applyFont="1" applyFill="1" applyBorder="1" applyAlignment="1" applyProtection="1">
      <alignment horizontal="right" vertical="center"/>
    </xf>
    <xf numFmtId="176" fontId="0" fillId="2" borderId="32" xfId="1" applyNumberFormat="1" applyFont="1" applyFill="1" applyBorder="1" applyAlignment="1" applyProtection="1">
      <alignment horizontal="right" vertical="center"/>
    </xf>
    <xf numFmtId="10" fontId="0" fillId="2" borderId="56" xfId="2" applyNumberFormat="1" applyFont="1" applyFill="1" applyBorder="1" applyAlignment="1" applyProtection="1">
      <alignment horizontal="left" vertical="center"/>
    </xf>
    <xf numFmtId="10" fontId="0" fillId="2" borderId="57" xfId="2" applyNumberFormat="1" applyFont="1" applyFill="1" applyBorder="1" applyAlignment="1" applyProtection="1">
      <alignment horizontal="left" vertical="center"/>
    </xf>
    <xf numFmtId="176" fontId="0" fillId="0" borderId="42" xfId="0" applyNumberFormat="1" applyFill="1" applyBorder="1" applyAlignment="1" applyProtection="1">
      <alignment horizontal="center" vertical="center" shrinkToFit="1"/>
    </xf>
    <xf numFmtId="176" fontId="0" fillId="0" borderId="42" xfId="0" applyNumberFormat="1" applyFill="1" applyBorder="1" applyAlignment="1" applyProtection="1">
      <alignment horizontal="center" vertical="center" shrinkToFit="1"/>
    </xf>
    <xf numFmtId="176" fontId="0" fillId="0" borderId="43" xfId="1" applyNumberFormat="1" applyFont="1" applyFill="1" applyBorder="1" applyAlignment="1" applyProtection="1">
      <alignment horizontal="right" vertical="center" shrinkToFit="1"/>
    </xf>
    <xf numFmtId="176" fontId="0" fillId="0" borderId="44" xfId="1" applyNumberFormat="1" applyFont="1" applyFill="1" applyBorder="1" applyAlignment="1" applyProtection="1">
      <alignment horizontal="right" vertical="center" shrinkToFit="1"/>
    </xf>
    <xf numFmtId="176" fontId="0" fillId="0" borderId="45" xfId="0" applyNumberFormat="1" applyFill="1" applyBorder="1" applyAlignment="1" applyProtection="1">
      <alignment horizontal="right" vertical="center" shrinkToFit="1"/>
    </xf>
    <xf numFmtId="10" fontId="5" fillId="0" borderId="45" xfId="2" applyNumberFormat="1" applyFont="1" applyFill="1" applyBorder="1" applyAlignment="1" applyProtection="1">
      <alignment horizontal="right" vertical="center" shrinkToFit="1"/>
    </xf>
    <xf numFmtId="176" fontId="0" fillId="0" borderId="41" xfId="0" applyNumberFormat="1" applyFill="1" applyBorder="1" applyAlignment="1" applyProtection="1">
      <alignment horizontal="right" vertical="center" shrinkToFit="1"/>
    </xf>
    <xf numFmtId="176" fontId="4" fillId="4" borderId="41" xfId="2" applyNumberFormat="1" applyFont="1" applyFill="1" applyBorder="1" applyAlignment="1" applyProtection="1">
      <alignment horizontal="right" vertical="center" shrinkToFit="1"/>
    </xf>
    <xf numFmtId="10" fontId="5" fillId="0" borderId="41" xfId="2" applyNumberFormat="1" applyFont="1" applyFill="1" applyBorder="1" applyAlignment="1" applyProtection="1">
      <alignment horizontal="right" vertical="center" shrinkToFit="1"/>
    </xf>
    <xf numFmtId="176" fontId="5" fillId="0" borderId="0" xfId="2" applyNumberFormat="1" applyFont="1" applyFill="1" applyBorder="1" applyAlignment="1" applyProtection="1">
      <alignment horizontal="left" vertical="center" shrinkToFit="1"/>
    </xf>
    <xf numFmtId="0" fontId="0" fillId="0" borderId="1" xfId="0" applyBorder="1" applyAlignment="1" applyProtection="1">
      <alignment horizontal="left" vertical="center"/>
    </xf>
    <xf numFmtId="176" fontId="0" fillId="0" borderId="2" xfId="0" applyNumberFormat="1" applyFill="1" applyBorder="1" applyAlignment="1" applyProtection="1">
      <alignment horizontal="center" vertical="center"/>
    </xf>
    <xf numFmtId="176" fontId="0" fillId="0" borderId="46" xfId="0" applyNumberFormat="1" applyFill="1" applyBorder="1" applyAlignment="1" applyProtection="1">
      <alignment horizontal="center" vertical="center"/>
    </xf>
    <xf numFmtId="176" fontId="0" fillId="0" borderId="12" xfId="0" applyNumberFormat="1" applyFill="1" applyBorder="1" applyAlignment="1" applyProtection="1">
      <alignment horizontal="center" vertical="center"/>
    </xf>
    <xf numFmtId="176" fontId="0" fillId="0" borderId="2" xfId="0" applyNumberFormat="1" applyFill="1" applyBorder="1" applyAlignment="1" applyProtection="1">
      <alignment horizontal="left" vertical="center"/>
    </xf>
    <xf numFmtId="176" fontId="0" fillId="0" borderId="46" xfId="0" applyNumberFormat="1" applyFill="1" applyBorder="1" applyAlignment="1" applyProtection="1">
      <alignment horizontal="left" vertical="center"/>
    </xf>
    <xf numFmtId="176" fontId="0" fillId="0" borderId="12" xfId="0" applyNumberFormat="1" applyFill="1" applyBorder="1" applyAlignment="1" applyProtection="1">
      <alignment horizontal="left" vertical="center"/>
    </xf>
    <xf numFmtId="176" fontId="0" fillId="0" borderId="0" xfId="0" applyNumberFormat="1" applyFill="1" applyAlignment="1" applyProtection="1">
      <alignment horizontal="left" vertical="center"/>
    </xf>
    <xf numFmtId="176" fontId="0" fillId="0" borderId="0" xfId="0" applyNumberFormat="1" applyFill="1" applyAlignment="1" applyProtection="1">
      <alignment vertical="center" shrinkToFit="1"/>
    </xf>
    <xf numFmtId="176" fontId="0" fillId="0" borderId="0" xfId="0" applyNumberFormat="1" applyFill="1" applyBorder="1" applyAlignment="1" applyProtection="1">
      <alignment horizontal="center" vertical="center"/>
    </xf>
    <xf numFmtId="176" fontId="0" fillId="0" borderId="0" xfId="0" applyNumberFormat="1" applyFill="1" applyBorder="1" applyAlignment="1" applyProtection="1">
      <alignment horizontal="left" vertic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76200</xdr:rowOff>
    </xdr:from>
    <xdr:to>
      <xdr:col>3</xdr:col>
      <xdr:colOff>606425</xdr:colOff>
      <xdr:row>2</xdr:row>
      <xdr:rowOff>0</xdr:rowOff>
    </xdr:to>
    <xdr:sp macro="" textlink="">
      <xdr:nvSpPr>
        <xdr:cNvPr id="3" name="四角形吹き出し 2"/>
        <xdr:cNvSpPr/>
      </xdr:nvSpPr>
      <xdr:spPr>
        <a:xfrm>
          <a:off x="238125" y="7620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8</xdr:col>
      <xdr:colOff>809625</xdr:colOff>
      <xdr:row>3</xdr:row>
      <xdr:rowOff>323850</xdr:rowOff>
    </xdr:from>
    <xdr:to>
      <xdr:col>9</xdr:col>
      <xdr:colOff>447675</xdr:colOff>
      <xdr:row>4</xdr:row>
      <xdr:rowOff>441197</xdr:rowOff>
    </xdr:to>
    <xdr:sp macro="" textlink="">
      <xdr:nvSpPr>
        <xdr:cNvPr id="4" name="四角形吹き出し 3"/>
        <xdr:cNvSpPr/>
      </xdr:nvSpPr>
      <xdr:spPr>
        <a:xfrm>
          <a:off x="8067675" y="1104900"/>
          <a:ext cx="1666875" cy="622172"/>
        </a:xfrm>
        <a:prstGeom prst="wedgeRectCallout">
          <a:avLst>
            <a:gd name="adj1" fmla="val 34763"/>
            <a:gd name="adj2" fmla="val 65610"/>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プルダウンで選択してください。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xdr:row>
      <xdr:rowOff>47625</xdr:rowOff>
    </xdr:from>
    <xdr:to>
      <xdr:col>4</xdr:col>
      <xdr:colOff>844550</xdr:colOff>
      <xdr:row>2</xdr:row>
      <xdr:rowOff>276225</xdr:rowOff>
    </xdr:to>
    <xdr:sp macro="" textlink="">
      <xdr:nvSpPr>
        <xdr:cNvPr id="5" name="四角形吹き出し 4"/>
        <xdr:cNvSpPr/>
      </xdr:nvSpPr>
      <xdr:spPr>
        <a:xfrm>
          <a:off x="762000" y="4286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1</xdr:col>
      <xdr:colOff>47625</xdr:colOff>
      <xdr:row>12</xdr:row>
      <xdr:rowOff>95250</xdr:rowOff>
    </xdr:from>
    <xdr:to>
      <xdr:col>4</xdr:col>
      <xdr:colOff>838200</xdr:colOff>
      <xdr:row>15</xdr:row>
      <xdr:rowOff>200025</xdr:rowOff>
    </xdr:to>
    <xdr:sp macro="" textlink="">
      <xdr:nvSpPr>
        <xdr:cNvPr id="6" name="四角形吹き出し 5"/>
        <xdr:cNvSpPr/>
      </xdr:nvSpPr>
      <xdr:spPr>
        <a:xfrm>
          <a:off x="733425" y="3648075"/>
          <a:ext cx="2857500" cy="933450"/>
        </a:xfrm>
        <a:prstGeom prst="wedgeRectCallout">
          <a:avLst>
            <a:gd name="adj1" fmla="val -4574"/>
            <a:gd name="adj2" fmla="val -79579"/>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賃金改善計画書に記載した「教員」の人数と一致させてください。（「職員」の人数は含みません。）</a:t>
          </a:r>
          <a:endParaRPr kumimoji="1" lang="en-US" altLang="ja-JP" sz="1100">
            <a:solidFill>
              <a:sysClr val="windowText" lastClr="000000"/>
            </a:solidFill>
          </a:endParaRPr>
        </a:p>
      </xdr:txBody>
    </xdr:sp>
    <xdr:clientData/>
  </xdr:twoCellAnchor>
  <xdr:twoCellAnchor>
    <xdr:from>
      <xdr:col>7</xdr:col>
      <xdr:colOff>19050</xdr:colOff>
      <xdr:row>16</xdr:row>
      <xdr:rowOff>57150</xdr:rowOff>
    </xdr:from>
    <xdr:to>
      <xdr:col>12</xdr:col>
      <xdr:colOff>200025</xdr:colOff>
      <xdr:row>22</xdr:row>
      <xdr:rowOff>66675</xdr:rowOff>
    </xdr:to>
    <xdr:sp macro="" textlink="">
      <xdr:nvSpPr>
        <xdr:cNvPr id="7" name="四角形吹き出し 6"/>
        <xdr:cNvSpPr/>
      </xdr:nvSpPr>
      <xdr:spPr>
        <a:xfrm>
          <a:off x="5114925" y="4676775"/>
          <a:ext cx="4581525" cy="1504950"/>
        </a:xfrm>
        <a:prstGeom prst="wedgeRectCallout">
          <a:avLst>
            <a:gd name="adj1" fmla="val -26879"/>
            <a:gd name="adj2" fmla="val 65192"/>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原則、教職員の法定福利費等の事業主負担分の総額を記入して下さい。</a:t>
          </a:r>
          <a:endParaRPr kumimoji="1" lang="en-US" altLang="ja-JP" sz="1100"/>
        </a:p>
        <a:p>
          <a:pPr algn="l"/>
          <a:r>
            <a:rPr kumimoji="1" lang="ja-JP" altLang="en-US" sz="1100"/>
            <a:t>ただし、補助対象外の教員（法人役員を兼務する園長及び預かり保育や未就園児クラス等のみに従事する教員）については除いてください。</a:t>
          </a:r>
          <a:endParaRPr kumimoji="1" lang="en-US" altLang="ja-JP" sz="1100"/>
        </a:p>
        <a:p>
          <a:pPr algn="l"/>
          <a:endParaRPr kumimoji="1" lang="en-US" altLang="ja-JP" sz="1100"/>
        </a:p>
        <a:p>
          <a:pPr algn="l"/>
          <a:r>
            <a:rPr kumimoji="1" lang="ja-JP" altLang="en-US" sz="1100"/>
            <a:t>なお、計算が可能な場合、教員のみの事業主負担分の総額とすることも可能です。</a:t>
          </a:r>
        </a:p>
      </xdr:txBody>
    </xdr:sp>
    <xdr:clientData/>
  </xdr:twoCellAnchor>
  <xdr:twoCellAnchor>
    <xdr:from>
      <xdr:col>6</xdr:col>
      <xdr:colOff>228600</xdr:colOff>
      <xdr:row>25</xdr:row>
      <xdr:rowOff>180975</xdr:rowOff>
    </xdr:from>
    <xdr:to>
      <xdr:col>12</xdr:col>
      <xdr:colOff>200025</xdr:colOff>
      <xdr:row>31</xdr:row>
      <xdr:rowOff>123825</xdr:rowOff>
    </xdr:to>
    <xdr:sp macro="" textlink="">
      <xdr:nvSpPr>
        <xdr:cNvPr id="8" name="四角形吹き出し 7"/>
        <xdr:cNvSpPr/>
      </xdr:nvSpPr>
      <xdr:spPr>
        <a:xfrm>
          <a:off x="5038725" y="7248525"/>
          <a:ext cx="4657725" cy="1676400"/>
        </a:xfrm>
        <a:prstGeom prst="wedgeRectCallout">
          <a:avLst>
            <a:gd name="adj1" fmla="val -25700"/>
            <a:gd name="adj2" fmla="val -64490"/>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原則、教職員の賃金の総額を記入して下さい。</a:t>
          </a:r>
          <a:endParaRPr kumimoji="1" lang="en-US" altLang="ja-JP" sz="1100"/>
        </a:p>
        <a:p>
          <a:pPr algn="l"/>
          <a:r>
            <a:rPr kumimoji="1" lang="ja-JP" altLang="en-US" sz="1100"/>
            <a:t>ただし、補助対象外の教員（法人役員を兼務する園長及び預かり保育や未就園児クラス等のみに従事する教員）については除いてください。</a:t>
          </a:r>
          <a:endParaRPr kumimoji="1" lang="en-US" altLang="ja-JP" sz="1100"/>
        </a:p>
        <a:p>
          <a:pPr algn="l"/>
          <a:endParaRPr kumimoji="1" lang="en-US" altLang="ja-JP" sz="1100"/>
        </a:p>
        <a:p>
          <a:pPr algn="l"/>
          <a:r>
            <a:rPr kumimoji="1" lang="ja-JP" altLang="en-US" sz="1100"/>
            <a:t>なお、計算が可能な場合、教員のみの</a:t>
          </a:r>
          <a:r>
            <a:rPr kumimoji="1" lang="ja-JP" altLang="en-US" sz="1100">
              <a:solidFill>
                <a:sysClr val="windowText" lastClr="000000"/>
              </a:solidFill>
            </a:rPr>
            <a:t>賃金の総額</a:t>
          </a:r>
          <a:r>
            <a:rPr kumimoji="1" lang="ja-JP" altLang="en-US" sz="1100"/>
            <a:t>とすることも可能です。</a:t>
          </a:r>
          <a:endParaRPr kumimoji="1" lang="en-US" altLang="ja-JP" sz="1100"/>
        </a:p>
        <a:p>
          <a:pPr algn="l"/>
          <a:endParaRPr kumimoji="1" lang="en-US" altLang="ja-JP" sz="1100"/>
        </a:p>
        <a:p>
          <a:pPr algn="l"/>
          <a:r>
            <a:rPr kumimoji="1" lang="ja-JP" altLang="en-US" sz="1100"/>
            <a:t>また、賃金の総額には法定福利費は含まないでください。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2</xdr:row>
      <xdr:rowOff>180975</xdr:rowOff>
    </xdr:from>
    <xdr:to>
      <xdr:col>5</xdr:col>
      <xdr:colOff>158750</xdr:colOff>
      <xdr:row>4</xdr:row>
      <xdr:rowOff>171450</xdr:rowOff>
    </xdr:to>
    <xdr:sp macro="" textlink="">
      <xdr:nvSpPr>
        <xdr:cNvPr id="2" name="四角形吹き出し 1"/>
        <xdr:cNvSpPr/>
      </xdr:nvSpPr>
      <xdr:spPr>
        <a:xfrm>
          <a:off x="752475" y="6572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このシートに記入欄はありません。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200025</xdr:colOff>
      <xdr:row>1</xdr:row>
      <xdr:rowOff>0</xdr:rowOff>
    </xdr:from>
    <xdr:to>
      <xdr:col>16</xdr:col>
      <xdr:colOff>1549400</xdr:colOff>
      <xdr:row>3</xdr:row>
      <xdr:rowOff>209550</xdr:rowOff>
    </xdr:to>
    <xdr:sp macro="" textlink="">
      <xdr:nvSpPr>
        <xdr:cNvPr id="6" name="四角形吹き出し 5"/>
        <xdr:cNvSpPr/>
      </xdr:nvSpPr>
      <xdr:spPr>
        <a:xfrm>
          <a:off x="6848475" y="32385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oneCellAnchor>
    <xdr:from>
      <xdr:col>8</xdr:col>
      <xdr:colOff>295275</xdr:colOff>
      <xdr:row>6</xdr:row>
      <xdr:rowOff>228600</xdr:rowOff>
    </xdr:from>
    <xdr:ext cx="3686175" cy="1085850"/>
    <xdr:sp macro="" textlink="">
      <xdr:nvSpPr>
        <xdr:cNvPr id="4" name="テキスト ボックス 3"/>
        <xdr:cNvSpPr txBox="1"/>
      </xdr:nvSpPr>
      <xdr:spPr>
        <a:xfrm>
          <a:off x="5981700" y="1333500"/>
          <a:ext cx="3686175" cy="1085850"/>
        </a:xfrm>
        <a:prstGeom prst="rect">
          <a:avLst/>
        </a:prstGeom>
        <a:solidFill>
          <a:schemeClr val="accent2">
            <a:lumMod val="20000"/>
            <a:lumOff val="80000"/>
          </a:schemeClr>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solidFill>
                <a:srgbClr val="FF0000"/>
              </a:solidFill>
            </a:rPr>
            <a:t>12</a:t>
          </a:r>
          <a:r>
            <a:rPr kumimoji="1" lang="ja-JP" altLang="en-US" sz="1100" b="1">
              <a:solidFill>
                <a:srgbClr val="FF0000"/>
              </a:solidFill>
            </a:rPr>
            <a:t>月で実施した改善額を</a:t>
          </a:r>
          <a:r>
            <a:rPr kumimoji="1" lang="en-US" altLang="ja-JP" sz="1100" b="1">
              <a:solidFill>
                <a:srgbClr val="FF0000"/>
              </a:solidFill>
            </a:rPr>
            <a:t>1</a:t>
          </a:r>
          <a:r>
            <a:rPr kumimoji="1" lang="ja-JP" altLang="en-US" sz="1100" b="1">
              <a:solidFill>
                <a:srgbClr val="FF0000"/>
              </a:solidFill>
            </a:rPr>
            <a:t>月以降も維持してください。</a:t>
          </a:r>
          <a:endParaRPr kumimoji="1" lang="en-US" altLang="ja-JP" sz="1100" b="1">
            <a:solidFill>
              <a:srgbClr val="FF0000"/>
            </a:solidFill>
          </a:endParaRPr>
        </a:p>
        <a:p>
          <a:r>
            <a:rPr kumimoji="1" lang="ja-JP" altLang="en-US" sz="1100" b="1">
              <a:solidFill>
                <a:srgbClr val="FF0000"/>
              </a:solidFill>
            </a:rPr>
            <a:t>以下のような場合は補助対象外となります。</a:t>
          </a:r>
          <a:endParaRPr kumimoji="1" lang="en-US" altLang="ja-JP" sz="1100" b="1">
            <a:solidFill>
              <a:srgbClr val="FF0000"/>
            </a:solidFill>
          </a:endParaRPr>
        </a:p>
        <a:p>
          <a:r>
            <a:rPr kumimoji="1" lang="ja-JP" altLang="en-US" sz="1100" b="1">
              <a:solidFill>
                <a:srgbClr val="FF0000"/>
              </a:solidFill>
            </a:rPr>
            <a:t>●●●●先生の処遇改善</a:t>
          </a:r>
          <a:endParaRPr kumimoji="1" lang="en-US" altLang="ja-JP" sz="1100" b="1">
            <a:solidFill>
              <a:srgbClr val="FF0000"/>
            </a:solidFill>
          </a:endParaRPr>
        </a:p>
        <a:p>
          <a:r>
            <a:rPr kumimoji="1" lang="en-US" altLang="ja-JP" sz="1100" b="1">
              <a:solidFill>
                <a:srgbClr val="FF0000"/>
              </a:solidFill>
            </a:rPr>
            <a:t>12</a:t>
          </a:r>
          <a:r>
            <a:rPr kumimoji="1" lang="ja-JP" altLang="en-US" sz="1100" b="1">
              <a:solidFill>
                <a:srgbClr val="FF0000"/>
              </a:solidFill>
            </a:rPr>
            <a:t>月：</a:t>
          </a:r>
          <a:r>
            <a:rPr kumimoji="1" lang="en-US" altLang="ja-JP" sz="1100" b="1">
              <a:solidFill>
                <a:srgbClr val="FF0000"/>
              </a:solidFill>
            </a:rPr>
            <a:t>6,000</a:t>
          </a:r>
          <a:r>
            <a:rPr kumimoji="1" lang="ja-JP" altLang="en-US" sz="1100" b="1">
              <a:solidFill>
                <a:srgbClr val="FF0000"/>
              </a:solidFill>
            </a:rPr>
            <a:t>円　</a:t>
          </a:r>
          <a:r>
            <a:rPr kumimoji="1" lang="en-US" altLang="ja-JP" sz="1100" b="1">
              <a:solidFill>
                <a:srgbClr val="FF0000"/>
              </a:solidFill>
            </a:rPr>
            <a:t>1</a:t>
          </a:r>
          <a:r>
            <a:rPr kumimoji="1" lang="ja-JP" altLang="en-US" sz="1100" b="1">
              <a:solidFill>
                <a:srgbClr val="FF0000"/>
              </a:solidFill>
            </a:rPr>
            <a:t>月：</a:t>
          </a:r>
          <a:r>
            <a:rPr kumimoji="1" lang="en-US" altLang="ja-JP" sz="1100" b="1">
              <a:solidFill>
                <a:srgbClr val="FF0000"/>
              </a:solidFill>
            </a:rPr>
            <a:t>4,000</a:t>
          </a:r>
          <a:r>
            <a:rPr kumimoji="1" lang="ja-JP" altLang="en-US" sz="1100" b="1">
              <a:solidFill>
                <a:srgbClr val="FF0000"/>
              </a:solidFill>
            </a:rPr>
            <a:t>円</a:t>
          </a:r>
        </a:p>
      </xdr:txBody>
    </xdr:sp>
    <xdr:clientData/>
  </xdr:oneCellAnchor>
  <xdr:twoCellAnchor>
    <xdr:from>
      <xdr:col>4</xdr:col>
      <xdr:colOff>152400</xdr:colOff>
      <xdr:row>5</xdr:row>
      <xdr:rowOff>228600</xdr:rowOff>
    </xdr:from>
    <xdr:to>
      <xdr:col>8</xdr:col>
      <xdr:colOff>238125</xdr:colOff>
      <xdr:row>9</xdr:row>
      <xdr:rowOff>260223</xdr:rowOff>
    </xdr:to>
    <xdr:sp macro="" textlink="">
      <xdr:nvSpPr>
        <xdr:cNvPr id="5" name="四角形吹き出し 4"/>
        <xdr:cNvSpPr/>
      </xdr:nvSpPr>
      <xdr:spPr>
        <a:xfrm>
          <a:off x="3095625" y="1085850"/>
          <a:ext cx="2828925" cy="1069848"/>
        </a:xfrm>
        <a:prstGeom prst="wedgeRectCallout">
          <a:avLst>
            <a:gd name="adj1" fmla="val -9321"/>
            <a:gd name="adj2" fmla="val 8703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基準月の給与には、通勤手当や扶養手当をはじめとする個人的な事情に基づいて支払われる手当は含まないでください。</a:t>
          </a:r>
        </a:p>
      </xdr:txBody>
    </xdr:sp>
    <xdr:clientData/>
  </xdr:twoCellAnchor>
  <xdr:twoCellAnchor>
    <xdr:from>
      <xdr:col>0</xdr:col>
      <xdr:colOff>219075</xdr:colOff>
      <xdr:row>5</xdr:row>
      <xdr:rowOff>228600</xdr:rowOff>
    </xdr:from>
    <xdr:to>
      <xdr:col>4</xdr:col>
      <xdr:colOff>104775</xdr:colOff>
      <xdr:row>10</xdr:row>
      <xdr:rowOff>107823</xdr:rowOff>
    </xdr:to>
    <xdr:sp macro="" textlink="">
      <xdr:nvSpPr>
        <xdr:cNvPr id="7" name="四角形吹き出し 6"/>
        <xdr:cNvSpPr/>
      </xdr:nvSpPr>
      <xdr:spPr>
        <a:xfrm>
          <a:off x="219075" y="1085850"/>
          <a:ext cx="2828925" cy="1231773"/>
        </a:xfrm>
        <a:prstGeom prst="wedgeRectCallout">
          <a:avLst>
            <a:gd name="adj1" fmla="val -7637"/>
            <a:gd name="adj2" fmla="val 6798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以下の教員以外は全て記入してください</a:t>
          </a:r>
          <a:endParaRPr kumimoji="1" lang="en-US" altLang="ja-JP" sz="1100"/>
        </a:p>
        <a:p>
          <a:pPr algn="l"/>
          <a:r>
            <a:rPr kumimoji="1" lang="ja-JP" altLang="en-US" sz="1100"/>
            <a:t>・法人役員を兼務する園長</a:t>
          </a:r>
          <a:endParaRPr kumimoji="1" lang="en-US" altLang="ja-JP" sz="1100"/>
        </a:p>
        <a:p>
          <a:pPr algn="l"/>
          <a:r>
            <a:rPr kumimoji="1" lang="ja-JP" altLang="en-US" sz="1100"/>
            <a:t>・預かり保育や未就園児クラス等のみに</a:t>
          </a:r>
          <a:endParaRPr kumimoji="1" lang="en-US" altLang="ja-JP" sz="1100"/>
        </a:p>
        <a:p>
          <a:pPr algn="l"/>
          <a:r>
            <a:rPr kumimoji="1" lang="ja-JP" altLang="en-US" sz="1100"/>
            <a:t>　従事する教員</a:t>
          </a:r>
          <a:endParaRPr kumimoji="1" lang="en-US" altLang="ja-JP" sz="1100"/>
        </a:p>
        <a:p>
          <a:pPr algn="l"/>
          <a:endParaRPr kumimoji="1" lang="ja-JP" altLang="en-US" sz="1100"/>
        </a:p>
      </xdr:txBody>
    </xdr:sp>
    <xdr:clientData/>
  </xdr:twoCellAnchor>
  <xdr:twoCellAnchor>
    <xdr:from>
      <xdr:col>10</xdr:col>
      <xdr:colOff>104775</xdr:colOff>
      <xdr:row>22</xdr:row>
      <xdr:rowOff>180975</xdr:rowOff>
    </xdr:from>
    <xdr:to>
      <xdr:col>16</xdr:col>
      <xdr:colOff>1476375</xdr:colOff>
      <xdr:row>26</xdr:row>
      <xdr:rowOff>88773</xdr:rowOff>
    </xdr:to>
    <xdr:sp macro="" textlink="">
      <xdr:nvSpPr>
        <xdr:cNvPr id="8" name="四角形吹き出し 7"/>
        <xdr:cNvSpPr/>
      </xdr:nvSpPr>
      <xdr:spPr>
        <a:xfrm>
          <a:off x="7277100" y="5257800"/>
          <a:ext cx="2333625" cy="860298"/>
        </a:xfrm>
        <a:prstGeom prst="wedgeRectCallout">
          <a:avLst>
            <a:gd name="adj1" fmla="val -6432"/>
            <a:gd name="adj2" fmla="val 7347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休職者の休職期間、新規採用者、退職予定者について備考欄に記載してください。</a:t>
          </a:r>
        </a:p>
      </xdr:txBody>
    </xdr:sp>
    <xdr:clientData/>
  </xdr:twoCellAnchor>
  <xdr:twoCellAnchor>
    <xdr:from>
      <xdr:col>0</xdr:col>
      <xdr:colOff>238125</xdr:colOff>
      <xdr:row>32</xdr:row>
      <xdr:rowOff>66675</xdr:rowOff>
    </xdr:from>
    <xdr:to>
      <xdr:col>4</xdr:col>
      <xdr:colOff>123825</xdr:colOff>
      <xdr:row>35</xdr:row>
      <xdr:rowOff>57150</xdr:rowOff>
    </xdr:to>
    <xdr:sp macro="" textlink="">
      <xdr:nvSpPr>
        <xdr:cNvPr id="9" name="四角形吹き出し 8"/>
        <xdr:cNvSpPr/>
      </xdr:nvSpPr>
      <xdr:spPr>
        <a:xfrm>
          <a:off x="238125" y="7524750"/>
          <a:ext cx="2828925" cy="704850"/>
        </a:xfrm>
        <a:prstGeom prst="wedgeRectCallout">
          <a:avLst>
            <a:gd name="adj1" fmla="val -42318"/>
            <a:gd name="adj2" fmla="val -74143"/>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教員と職員は分けて記載してください。</a:t>
          </a:r>
          <a:endParaRPr kumimoji="1" lang="en-US" altLang="ja-JP" sz="1100"/>
        </a:p>
        <a:p>
          <a:pPr algn="l"/>
          <a:r>
            <a:rPr kumimoji="1" lang="ja-JP" altLang="en-US" sz="1100"/>
            <a:t>職員の記入欄は</a:t>
          </a:r>
          <a:r>
            <a:rPr kumimoji="1" lang="en-US" altLang="ja-JP" sz="1100"/>
            <a:t>No.41</a:t>
          </a:r>
          <a:r>
            <a:rPr kumimoji="1" lang="ja-JP" altLang="en-US" sz="1100"/>
            <a:t>以降です。</a:t>
          </a:r>
          <a:endParaRPr kumimoji="1" lang="en-US" altLang="ja-JP" sz="1100"/>
        </a:p>
      </xdr:txBody>
    </xdr:sp>
    <xdr:clientData/>
  </xdr:twoCellAnchor>
  <xdr:twoCellAnchor>
    <xdr:from>
      <xdr:col>4</xdr:col>
      <xdr:colOff>238125</xdr:colOff>
      <xdr:row>32</xdr:row>
      <xdr:rowOff>66675</xdr:rowOff>
    </xdr:from>
    <xdr:to>
      <xdr:col>8</xdr:col>
      <xdr:colOff>352425</xdr:colOff>
      <xdr:row>37</xdr:row>
      <xdr:rowOff>57150</xdr:rowOff>
    </xdr:to>
    <xdr:sp macro="" textlink="">
      <xdr:nvSpPr>
        <xdr:cNvPr id="10" name="四角形吹き出し 9"/>
        <xdr:cNvSpPr/>
      </xdr:nvSpPr>
      <xdr:spPr>
        <a:xfrm>
          <a:off x="3181350" y="7524750"/>
          <a:ext cx="2857500" cy="1181100"/>
        </a:xfrm>
        <a:prstGeom prst="wedgeRectCallout">
          <a:avLst>
            <a:gd name="adj1" fmla="val -12689"/>
            <a:gd name="adj2" fmla="val -125790"/>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大手前夏子先生（</a:t>
          </a:r>
          <a:r>
            <a:rPr kumimoji="1" lang="en-US" altLang="ja-JP" sz="1100">
              <a:solidFill>
                <a:sysClr val="windowText" lastClr="000000"/>
              </a:solidFill>
            </a:rPr>
            <a:t>R4</a:t>
          </a:r>
          <a:r>
            <a:rPr kumimoji="1" lang="ja-JP" altLang="en-US" sz="1100">
              <a:solidFill>
                <a:sysClr val="windowText" lastClr="000000"/>
              </a:solidFill>
            </a:rPr>
            <a:t>年</a:t>
          </a:r>
          <a:r>
            <a:rPr kumimoji="1" lang="en-US" altLang="ja-JP" sz="1100">
              <a:solidFill>
                <a:sysClr val="windowText" lastClr="000000"/>
              </a:solidFill>
            </a:rPr>
            <a:t>2</a:t>
          </a:r>
          <a:r>
            <a:rPr kumimoji="1" lang="ja-JP" altLang="en-US" sz="1100">
              <a:solidFill>
                <a:sysClr val="windowText" lastClr="000000"/>
              </a:solidFill>
            </a:rPr>
            <a:t>月～</a:t>
          </a:r>
          <a:r>
            <a:rPr kumimoji="1" lang="en-US" altLang="ja-JP" sz="1100">
              <a:solidFill>
                <a:sysClr val="windowText" lastClr="000000"/>
              </a:solidFill>
            </a:rPr>
            <a:t>12</a:t>
          </a:r>
          <a:r>
            <a:rPr kumimoji="1" lang="ja-JP" altLang="en-US" sz="1100">
              <a:solidFill>
                <a:sysClr val="windowText" lastClr="000000"/>
              </a:solidFill>
            </a:rPr>
            <a:t>月産休・育休取得、</a:t>
          </a:r>
          <a:r>
            <a:rPr kumimoji="1" lang="en-US" altLang="ja-JP" sz="1100">
              <a:solidFill>
                <a:sysClr val="windowText" lastClr="000000"/>
              </a:solidFill>
            </a:rPr>
            <a:t>R5</a:t>
          </a:r>
          <a:r>
            <a:rPr kumimoji="1" lang="ja-JP" altLang="en-US" sz="1100">
              <a:solidFill>
                <a:sysClr val="windowText" lastClr="000000"/>
              </a:solidFill>
            </a:rPr>
            <a:t>年</a:t>
          </a:r>
          <a:r>
            <a:rPr kumimoji="1" lang="en-US" altLang="ja-JP" sz="1100">
              <a:solidFill>
                <a:sysClr val="windowText" lastClr="000000"/>
              </a:solidFill>
            </a:rPr>
            <a:t>1</a:t>
          </a:r>
          <a:r>
            <a:rPr kumimoji="1" lang="ja-JP" altLang="en-US" sz="1100">
              <a:solidFill>
                <a:sysClr val="windowText" lastClr="000000"/>
              </a:solidFill>
            </a:rPr>
            <a:t>月に復帰予定）の基準月の給与は、産休・育休取得前の最終月の給与を記載してください。</a:t>
          </a:r>
          <a:endParaRPr kumimoji="1" lang="en-US" altLang="ja-JP" sz="1100">
            <a:solidFill>
              <a:sysClr val="windowText" lastClr="000000"/>
            </a:solidFill>
          </a:endParaRPr>
        </a:p>
      </xdr:txBody>
    </xdr:sp>
    <xdr:clientData/>
  </xdr:twoCellAnchor>
  <xdr:twoCellAnchor>
    <xdr:from>
      <xdr:col>8</xdr:col>
      <xdr:colOff>685800</xdr:colOff>
      <xdr:row>32</xdr:row>
      <xdr:rowOff>66675</xdr:rowOff>
    </xdr:from>
    <xdr:to>
      <xdr:col>16</xdr:col>
      <xdr:colOff>942975</xdr:colOff>
      <xdr:row>36</xdr:row>
      <xdr:rowOff>0</xdr:rowOff>
    </xdr:to>
    <xdr:sp macro="" textlink="">
      <xdr:nvSpPr>
        <xdr:cNvPr id="11" name="四角形吹き出し 10"/>
        <xdr:cNvSpPr/>
      </xdr:nvSpPr>
      <xdr:spPr>
        <a:xfrm>
          <a:off x="6372225" y="7524750"/>
          <a:ext cx="2705100" cy="885825"/>
        </a:xfrm>
        <a:prstGeom prst="wedgeRectCallout">
          <a:avLst>
            <a:gd name="adj1" fmla="val -60943"/>
            <a:gd name="adj2" fmla="val -149276"/>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大手前夏子先生については、</a:t>
          </a:r>
          <a:r>
            <a:rPr kumimoji="1" lang="en-US" altLang="ja-JP" sz="1100">
              <a:solidFill>
                <a:sysClr val="windowText" lastClr="000000"/>
              </a:solidFill>
            </a:rPr>
            <a:t>R4</a:t>
          </a:r>
          <a:r>
            <a:rPr kumimoji="1" lang="ja-JP" altLang="en-US" sz="1100">
              <a:solidFill>
                <a:sysClr val="windowText" lastClr="000000"/>
              </a:solidFill>
            </a:rPr>
            <a:t>年</a:t>
          </a:r>
          <a:r>
            <a:rPr kumimoji="1" lang="en-US" altLang="ja-JP" sz="1100">
              <a:solidFill>
                <a:sysClr val="windowText" lastClr="000000"/>
              </a:solidFill>
            </a:rPr>
            <a:t>12</a:t>
          </a:r>
          <a:r>
            <a:rPr kumimoji="1" lang="ja-JP" altLang="en-US" sz="1100">
              <a:solidFill>
                <a:sysClr val="windowText" lastClr="000000"/>
              </a:solidFill>
            </a:rPr>
            <a:t>月は休職中であるため、賃金改善見込額は空欄となります。</a:t>
          </a:r>
          <a:endParaRPr kumimoji="1" lang="en-US" altLang="ja-JP" sz="1100">
            <a:solidFill>
              <a:sysClr val="windowText" lastClr="000000"/>
            </a:solidFill>
          </a:endParaRPr>
        </a:p>
      </xdr:txBody>
    </xdr:sp>
    <xdr:clientData/>
  </xdr:twoCellAnchor>
  <xdr:twoCellAnchor>
    <xdr:from>
      <xdr:col>2</xdr:col>
      <xdr:colOff>66675</xdr:colOff>
      <xdr:row>55</xdr:row>
      <xdr:rowOff>219075</xdr:rowOff>
    </xdr:from>
    <xdr:to>
      <xdr:col>5</xdr:col>
      <xdr:colOff>438150</xdr:colOff>
      <xdr:row>60</xdr:row>
      <xdr:rowOff>123825</xdr:rowOff>
    </xdr:to>
    <xdr:sp macro="" textlink="">
      <xdr:nvSpPr>
        <xdr:cNvPr id="12" name="四角形吹き出し 11"/>
        <xdr:cNvSpPr/>
      </xdr:nvSpPr>
      <xdr:spPr>
        <a:xfrm>
          <a:off x="1095375" y="13154025"/>
          <a:ext cx="2828925" cy="1095375"/>
        </a:xfrm>
        <a:prstGeom prst="wedgeRectCallout">
          <a:avLst>
            <a:gd name="adj1" fmla="val -5953"/>
            <a:gd name="adj2" fmla="val -11550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幼稚園以外の学校種や複数の幼稚園を設置する法人の場合、事務長や事務職員の人事発令が法人職員となっている場合は計上できません。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
  <sheetViews>
    <sheetView tabSelected="1" view="pageBreakPreview" zoomScaleNormal="100" zoomScaleSheetLayoutView="100" workbookViewId="0">
      <selection activeCell="B1" sqref="B1:J1"/>
    </sheetView>
  </sheetViews>
  <sheetFormatPr defaultColWidth="18.625" defaultRowHeight="18.75" x14ac:dyDescent="0.4"/>
  <cols>
    <col min="1" max="1" width="2.5" style="2" bestFit="1" customWidth="1"/>
    <col min="2" max="2" width="11" style="2" bestFit="1" customWidth="1"/>
    <col min="3" max="4" width="18.875" style="2" customWidth="1"/>
    <col min="5" max="5" width="6.875" style="2" customWidth="1"/>
    <col min="6" max="6" width="7.125" style="2" customWidth="1"/>
    <col min="7" max="8" width="15" style="2" customWidth="1"/>
    <col min="9" max="9" width="26.625" style="27" customWidth="1"/>
    <col min="10" max="10" width="9" style="27" bestFit="1" customWidth="1"/>
    <col min="11" max="11" width="18.625" style="2" hidden="1" customWidth="1"/>
    <col min="12" max="12" width="0" style="2" hidden="1" customWidth="1"/>
    <col min="13" max="16384" width="18.625" style="2"/>
  </cols>
  <sheetData>
    <row r="1" spans="2:11" ht="24" x14ac:dyDescent="0.4">
      <c r="B1" s="1" t="s">
        <v>0</v>
      </c>
      <c r="C1" s="1"/>
      <c r="D1" s="1"/>
      <c r="E1" s="1"/>
      <c r="F1" s="1"/>
      <c r="G1" s="1"/>
      <c r="H1" s="1"/>
      <c r="I1" s="1"/>
      <c r="J1" s="1"/>
    </row>
    <row r="2" spans="2:11" x14ac:dyDescent="0.4">
      <c r="I2" s="2"/>
      <c r="J2" s="2"/>
    </row>
    <row r="3" spans="2:11" ht="18.75" customHeight="1" x14ac:dyDescent="0.4">
      <c r="B3" s="3" t="s">
        <v>1</v>
      </c>
      <c r="C3" s="4" t="s">
        <v>2</v>
      </c>
      <c r="D3" s="5" t="s">
        <v>3</v>
      </c>
      <c r="E3" s="6" t="s">
        <v>4</v>
      </c>
      <c r="F3" s="7"/>
      <c r="G3" s="4" t="s">
        <v>5</v>
      </c>
      <c r="H3" s="4"/>
      <c r="I3" s="4"/>
      <c r="J3" s="8" t="s">
        <v>6</v>
      </c>
      <c r="K3" s="3" t="s">
        <v>7</v>
      </c>
    </row>
    <row r="4" spans="2:11" s="13" customFormat="1" ht="39.950000000000003" customHeight="1" x14ac:dyDescent="0.4">
      <c r="B4" s="4"/>
      <c r="C4" s="4"/>
      <c r="D4" s="5"/>
      <c r="E4" s="9"/>
      <c r="F4" s="10"/>
      <c r="G4" s="4" t="s">
        <v>8</v>
      </c>
      <c r="H4" s="4" t="s">
        <v>9</v>
      </c>
      <c r="I4" s="11" t="s">
        <v>84</v>
      </c>
      <c r="J4" s="12"/>
      <c r="K4" s="3"/>
    </row>
    <row r="5" spans="2:11" s="13" customFormat="1" ht="39.950000000000003" customHeight="1" x14ac:dyDescent="0.4">
      <c r="B5" s="4"/>
      <c r="C5" s="4"/>
      <c r="D5" s="5"/>
      <c r="E5" s="14"/>
      <c r="F5" s="15"/>
      <c r="G5" s="4"/>
      <c r="H5" s="4"/>
      <c r="I5" s="16"/>
      <c r="J5" s="17"/>
      <c r="K5" s="3"/>
    </row>
    <row r="6" spans="2:11" x14ac:dyDescent="0.4">
      <c r="B6" s="18" t="s">
        <v>10</v>
      </c>
      <c r="C6" s="19" t="s">
        <v>89</v>
      </c>
      <c r="D6" s="20" t="s">
        <v>90</v>
      </c>
      <c r="E6" s="21">
        <v>12</v>
      </c>
      <c r="F6" s="22" t="s">
        <v>11</v>
      </c>
      <c r="G6" s="19" t="s">
        <v>91</v>
      </c>
      <c r="H6" s="23" t="s">
        <v>92</v>
      </c>
      <c r="I6" s="24" t="s">
        <v>93</v>
      </c>
      <c r="J6" s="25" t="s">
        <v>94</v>
      </c>
      <c r="K6" s="26">
        <f>IF(J6=K8,4,IF(J6=K9,3,IF(J6=K10,2,IF(J6=K11,1,0))))</f>
        <v>0</v>
      </c>
    </row>
    <row r="7" spans="2:11" x14ac:dyDescent="0.4">
      <c r="I7" s="2"/>
      <c r="J7" s="2"/>
    </row>
    <row r="8" spans="2:11" x14ac:dyDescent="0.4">
      <c r="K8" s="28" t="s">
        <v>12</v>
      </c>
    </row>
    <row r="9" spans="2:11" x14ac:dyDescent="0.4">
      <c r="K9" s="28" t="s">
        <v>13</v>
      </c>
    </row>
    <row r="10" spans="2:11" x14ac:dyDescent="0.4">
      <c r="K10" s="28" t="s">
        <v>82</v>
      </c>
    </row>
    <row r="11" spans="2:11" x14ac:dyDescent="0.4">
      <c r="K11" s="28" t="s">
        <v>83</v>
      </c>
    </row>
  </sheetData>
  <sheetProtection password="DCD7" sheet="1" objects="1" scenarios="1"/>
  <mergeCells count="11">
    <mergeCell ref="K3:K5"/>
    <mergeCell ref="G4:G5"/>
    <mergeCell ref="H4:H5"/>
    <mergeCell ref="I4:I5"/>
    <mergeCell ref="B1:J1"/>
    <mergeCell ref="B3:B5"/>
    <mergeCell ref="C3:C5"/>
    <mergeCell ref="D3:D5"/>
    <mergeCell ref="E3:F5"/>
    <mergeCell ref="G3:I3"/>
    <mergeCell ref="J3:J5"/>
  </mergeCells>
  <phoneticPr fontId="2"/>
  <dataValidations count="2">
    <dataValidation type="list" errorStyle="warning" allowBlank="1" showInputMessage="1" showErrorMessage="1" errorTitle="誤りがあります。" error="2月～9月の範囲を選択してください。" sqref="E6">
      <formula1>" ,2,3,4,5,6,7,8,9,10,11,12"</formula1>
    </dataValidation>
    <dataValidation type="list" allowBlank="1" showInputMessage="1" showErrorMessage="1" sqref="J6">
      <formula1>"　,なし,R4.9,R4.10,R4.11,R4.12,R5.1以降"</formula1>
    </dataValidation>
  </dataValidations>
  <pageMargins left="0.7" right="0.7" top="0.75" bottom="0.75" header="0.3" footer="0.3"/>
  <pageSetup paperSize="9" scale="9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4"/>
  <sheetViews>
    <sheetView view="pageBreakPreview" zoomScaleNormal="100" zoomScaleSheetLayoutView="100" workbookViewId="0">
      <selection activeCell="B1" sqref="B1:M1"/>
    </sheetView>
  </sheetViews>
  <sheetFormatPr defaultRowHeight="18.75" x14ac:dyDescent="0.4"/>
  <cols>
    <col min="1" max="1" width="9" style="2"/>
    <col min="2" max="2" width="20.375" style="2" customWidth="1"/>
    <col min="3" max="4" width="3.375" style="2" bestFit="1" customWidth="1"/>
    <col min="5" max="5" width="20.375" style="2" customWidth="1"/>
    <col min="6" max="6" width="6.625" style="2" customWidth="1"/>
    <col min="7" max="7" width="3.75" style="2" bestFit="1" customWidth="1"/>
    <col min="8" max="8" width="20.375" style="2" customWidth="1"/>
    <col min="9" max="9" width="3.375" style="2" bestFit="1" customWidth="1"/>
    <col min="10" max="10" width="7.125" style="2" bestFit="1" customWidth="1"/>
    <col min="11" max="11" width="6.5" style="2" bestFit="1" customWidth="1"/>
    <col min="12" max="12" width="20.375" style="2" customWidth="1"/>
    <col min="13" max="13" width="3.375" style="2" bestFit="1" customWidth="1"/>
    <col min="14" max="16384" width="9" style="2"/>
  </cols>
  <sheetData>
    <row r="1" spans="2:18" ht="30" x14ac:dyDescent="0.4">
      <c r="B1" s="29" t="s">
        <v>14</v>
      </c>
      <c r="C1" s="29"/>
      <c r="D1" s="29"/>
      <c r="E1" s="29"/>
      <c r="F1" s="29"/>
      <c r="G1" s="29"/>
      <c r="H1" s="29"/>
      <c r="I1" s="29"/>
      <c r="J1" s="29"/>
      <c r="K1" s="29"/>
      <c r="L1" s="29"/>
      <c r="M1" s="29"/>
    </row>
    <row r="2" spans="2:18" s="28" customFormat="1" x14ac:dyDescent="0.4">
      <c r="B2" s="30"/>
      <c r="C2" s="30"/>
      <c r="D2" s="30"/>
      <c r="E2" s="30"/>
      <c r="F2" s="30"/>
      <c r="G2" s="30"/>
      <c r="H2" s="30"/>
      <c r="I2" s="30"/>
      <c r="J2" s="30"/>
      <c r="K2" s="30"/>
      <c r="L2" s="30"/>
      <c r="M2" s="30"/>
    </row>
    <row r="3" spans="2:18" ht="30" x14ac:dyDescent="0.4">
      <c r="B3" s="31"/>
      <c r="C3" s="31"/>
      <c r="D3" s="31"/>
      <c r="E3" s="31"/>
      <c r="F3" s="31"/>
      <c r="G3" s="31"/>
      <c r="H3" s="32" t="s">
        <v>15</v>
      </c>
      <c r="I3" s="33" t="str">
        <f>総括表!B6</f>
        <v>大阪府</v>
      </c>
      <c r="J3" s="33"/>
      <c r="K3" s="33"/>
      <c r="L3" s="33"/>
      <c r="M3" s="33"/>
    </row>
    <row r="4" spans="2:18" ht="30" x14ac:dyDescent="0.4">
      <c r="B4" s="31"/>
      <c r="C4" s="31"/>
      <c r="D4" s="31"/>
      <c r="E4" s="31"/>
      <c r="F4" s="31"/>
      <c r="G4" s="31"/>
      <c r="H4" s="32" t="s">
        <v>16</v>
      </c>
      <c r="I4" s="33" t="str">
        <f>総括表!C6</f>
        <v>学校法人●●●学園</v>
      </c>
      <c r="J4" s="33"/>
      <c r="K4" s="33"/>
      <c r="L4" s="33"/>
      <c r="M4" s="33"/>
    </row>
    <row r="5" spans="2:18" ht="30" x14ac:dyDescent="0.4">
      <c r="B5" s="31"/>
      <c r="C5" s="31"/>
      <c r="D5" s="31"/>
      <c r="E5" s="31"/>
      <c r="F5" s="31"/>
      <c r="G5" s="31"/>
      <c r="H5" s="32" t="s">
        <v>3</v>
      </c>
      <c r="I5" s="33" t="str">
        <f>総括表!D6</f>
        <v>●●●幼稚園</v>
      </c>
      <c r="J5" s="33"/>
      <c r="K5" s="33"/>
      <c r="L5" s="33"/>
      <c r="M5" s="33"/>
    </row>
    <row r="6" spans="2:18" ht="24" x14ac:dyDescent="0.4">
      <c r="B6" s="34"/>
      <c r="C6" s="34"/>
      <c r="D6" s="34"/>
      <c r="E6" s="34"/>
      <c r="F6" s="34"/>
      <c r="G6" s="34"/>
      <c r="H6" s="34"/>
      <c r="I6" s="34"/>
    </row>
    <row r="7" spans="2:18" ht="24" x14ac:dyDescent="0.4">
      <c r="B7" s="35" t="s">
        <v>17</v>
      </c>
      <c r="C7" s="35"/>
      <c r="D7" s="35"/>
      <c r="E7" s="35"/>
      <c r="F7" s="35"/>
      <c r="G7" s="35"/>
      <c r="H7" s="35"/>
      <c r="I7" s="35"/>
      <c r="J7" s="35"/>
      <c r="K7" s="35"/>
      <c r="L7" s="35"/>
      <c r="M7" s="35"/>
    </row>
    <row r="8" spans="2:18" ht="17.25" customHeight="1" x14ac:dyDescent="0.4">
      <c r="B8" s="36" t="s">
        <v>18</v>
      </c>
      <c r="C8" s="36"/>
      <c r="D8" s="36"/>
      <c r="E8" s="36"/>
      <c r="F8" s="36"/>
      <c r="G8" s="36"/>
      <c r="H8" s="36"/>
      <c r="I8" s="36"/>
      <c r="J8" s="36"/>
      <c r="K8" s="36"/>
      <c r="L8" s="36"/>
      <c r="M8" s="36"/>
    </row>
    <row r="9" spans="2:18" ht="10.5" customHeight="1" x14ac:dyDescent="0.4">
      <c r="B9" s="37"/>
      <c r="C9" s="37"/>
      <c r="D9" s="37"/>
      <c r="E9" s="37"/>
      <c r="F9" s="37"/>
      <c r="G9" s="37"/>
      <c r="H9" s="37"/>
      <c r="I9" s="37"/>
      <c r="J9" s="37"/>
      <c r="K9" s="37"/>
      <c r="L9" s="37"/>
      <c r="M9" s="37"/>
    </row>
    <row r="10" spans="2:18" ht="27.75" customHeight="1" thickBot="1" x14ac:dyDescent="0.45">
      <c r="B10" s="38" t="s">
        <v>19</v>
      </c>
      <c r="C10" s="13"/>
      <c r="D10" s="13"/>
      <c r="E10" s="13" t="s">
        <v>20</v>
      </c>
      <c r="F10" s="13"/>
      <c r="G10" s="13"/>
      <c r="H10" s="39" t="s">
        <v>21</v>
      </c>
      <c r="I10" s="13"/>
      <c r="J10" s="38" t="s">
        <v>22</v>
      </c>
      <c r="K10" s="13"/>
      <c r="L10" s="40" t="s">
        <v>23</v>
      </c>
      <c r="M10" s="40"/>
    </row>
    <row r="11" spans="2:18" ht="27.75" customHeight="1" thickBot="1" x14ac:dyDescent="0.45">
      <c r="B11" s="41">
        <v>20</v>
      </c>
      <c r="C11" s="42" t="s">
        <v>24</v>
      </c>
      <c r="D11" s="43" t="s">
        <v>25</v>
      </c>
      <c r="E11" s="44">
        <v>9000</v>
      </c>
      <c r="F11" s="42" t="s">
        <v>26</v>
      </c>
      <c r="G11" s="43" t="s">
        <v>25</v>
      </c>
      <c r="H11" s="45">
        <f>1+L24</f>
        <v>1.25</v>
      </c>
      <c r="I11" s="46" t="s">
        <v>25</v>
      </c>
      <c r="J11" s="47" t="s">
        <v>27</v>
      </c>
      <c r="K11" s="46" t="s">
        <v>28</v>
      </c>
      <c r="L11" s="48">
        <f>B11*E11*H11*3/4</f>
        <v>168750</v>
      </c>
      <c r="M11" s="49" t="s">
        <v>29</v>
      </c>
    </row>
    <row r="12" spans="2:18" s="55" customFormat="1" ht="9.75" customHeight="1" x14ac:dyDescent="0.4">
      <c r="B12" s="50"/>
      <c r="C12" s="50"/>
      <c r="D12" s="51"/>
      <c r="E12" s="50"/>
      <c r="F12" s="50"/>
      <c r="G12" s="51"/>
      <c r="H12" s="52"/>
      <c r="I12" s="53"/>
      <c r="J12" s="54"/>
      <c r="K12" s="53"/>
      <c r="L12" s="53"/>
      <c r="M12" s="53"/>
    </row>
    <row r="13" spans="2:18" s="55" customFormat="1" ht="27.75" customHeight="1" thickBot="1" x14ac:dyDescent="0.45">
      <c r="B13" s="56" t="s">
        <v>30</v>
      </c>
      <c r="C13" s="56"/>
      <c r="D13" s="57"/>
      <c r="E13" s="58" t="s">
        <v>31</v>
      </c>
      <c r="F13" s="58"/>
      <c r="H13" s="59" t="s">
        <v>32</v>
      </c>
      <c r="I13" s="59"/>
      <c r="J13" s="54"/>
      <c r="K13" s="53"/>
      <c r="L13" s="53"/>
      <c r="M13" s="53"/>
      <c r="Q13" s="50"/>
      <c r="R13" s="53"/>
    </row>
    <row r="14" spans="2:18" s="70" customFormat="1" ht="27.75" customHeight="1" thickBot="1" x14ac:dyDescent="0.45">
      <c r="B14" s="60">
        <f>L11</f>
        <v>168750</v>
      </c>
      <c r="C14" s="61" t="s">
        <v>29</v>
      </c>
      <c r="D14" s="62" t="s">
        <v>25</v>
      </c>
      <c r="E14" s="63">
        <f>IF(B11="","",13-総括表!E6-総括表!K6)</f>
        <v>1</v>
      </c>
      <c r="F14" s="64" t="s">
        <v>33</v>
      </c>
      <c r="G14" s="65" t="s">
        <v>34</v>
      </c>
      <c r="H14" s="66">
        <f>ROUNDDOWN(B14*E14,-3)</f>
        <v>168000</v>
      </c>
      <c r="I14" s="67" t="s">
        <v>29</v>
      </c>
      <c r="J14" s="68"/>
      <c r="K14" s="69"/>
      <c r="L14" s="69"/>
      <c r="M14" s="69"/>
      <c r="Q14" s="71"/>
      <c r="R14" s="69"/>
    </row>
    <row r="15" spans="2:18" s="55" customFormat="1" ht="9.75" customHeight="1" x14ac:dyDescent="0.4">
      <c r="B15" s="50"/>
      <c r="C15" s="50"/>
      <c r="D15" s="51"/>
      <c r="E15" s="50"/>
      <c r="F15" s="50"/>
      <c r="G15" s="50"/>
      <c r="H15" s="53"/>
      <c r="I15" s="53"/>
      <c r="J15" s="54"/>
      <c r="K15" s="53"/>
      <c r="L15" s="53"/>
      <c r="M15" s="53"/>
      <c r="Q15" s="50"/>
      <c r="R15" s="53"/>
    </row>
    <row r="16" spans="2:18" ht="18.75" customHeight="1" x14ac:dyDescent="0.4">
      <c r="B16" s="72" t="s">
        <v>35</v>
      </c>
      <c r="C16" s="72"/>
      <c r="D16" s="72"/>
      <c r="E16" s="72"/>
      <c r="F16" s="72"/>
      <c r="G16" s="72"/>
      <c r="H16" s="72"/>
      <c r="I16" s="72"/>
      <c r="J16" s="72"/>
      <c r="K16" s="72"/>
      <c r="L16" s="72"/>
      <c r="M16" s="72"/>
    </row>
    <row r="17" spans="2:13" ht="18.75" customHeight="1" x14ac:dyDescent="0.4">
      <c r="B17" s="72" t="s">
        <v>36</v>
      </c>
      <c r="C17" s="72"/>
      <c r="D17" s="72"/>
      <c r="E17" s="72"/>
      <c r="F17" s="72"/>
      <c r="G17" s="72"/>
      <c r="H17" s="72"/>
      <c r="I17" s="72"/>
      <c r="J17" s="72"/>
      <c r="K17" s="72"/>
      <c r="L17" s="72"/>
      <c r="M17" s="72"/>
    </row>
    <row r="18" spans="2:13" ht="18.75" customHeight="1" x14ac:dyDescent="0.4">
      <c r="B18" s="72" t="s">
        <v>87</v>
      </c>
      <c r="C18" s="72"/>
      <c r="D18" s="72"/>
      <c r="E18" s="72"/>
      <c r="F18" s="72"/>
      <c r="G18" s="72"/>
      <c r="H18" s="72"/>
      <c r="I18" s="72"/>
      <c r="J18" s="72"/>
      <c r="K18" s="72"/>
      <c r="L18" s="72"/>
      <c r="M18" s="72"/>
    </row>
    <row r="19" spans="2:13" ht="18.75" customHeight="1" x14ac:dyDescent="0.4">
      <c r="B19" s="72" t="s">
        <v>37</v>
      </c>
      <c r="C19" s="72"/>
      <c r="D19" s="72"/>
      <c r="E19" s="72"/>
      <c r="F19" s="72"/>
      <c r="G19" s="72"/>
      <c r="H19" s="72"/>
      <c r="I19" s="72"/>
      <c r="J19" s="72"/>
      <c r="K19" s="72"/>
      <c r="L19" s="72"/>
      <c r="M19" s="72"/>
    </row>
    <row r="20" spans="2:13" x14ac:dyDescent="0.4">
      <c r="B20" s="73"/>
      <c r="C20" s="73"/>
      <c r="D20" s="73"/>
      <c r="E20" s="73"/>
      <c r="F20" s="73"/>
      <c r="G20" s="73"/>
      <c r="H20" s="73"/>
      <c r="I20" s="73"/>
      <c r="J20" s="73"/>
      <c r="K20" s="73"/>
      <c r="L20" s="73"/>
      <c r="M20" s="73"/>
    </row>
    <row r="21" spans="2:13" x14ac:dyDescent="0.4">
      <c r="B21" s="73"/>
      <c r="C21" s="73"/>
      <c r="D21" s="73"/>
      <c r="E21" s="73"/>
      <c r="F21" s="73"/>
      <c r="G21" s="73"/>
      <c r="H21" s="73"/>
      <c r="I21" s="73"/>
      <c r="J21" s="73"/>
      <c r="K21" s="73"/>
      <c r="L21" s="73"/>
      <c r="M21" s="73"/>
    </row>
    <row r="22" spans="2:13" ht="24" x14ac:dyDescent="0.4">
      <c r="B22" s="35" t="s">
        <v>38</v>
      </c>
      <c r="C22" s="35"/>
      <c r="D22" s="35"/>
      <c r="E22" s="35"/>
      <c r="F22" s="35"/>
      <c r="G22" s="35"/>
      <c r="H22" s="35"/>
      <c r="I22" s="35"/>
      <c r="J22" s="35"/>
      <c r="K22" s="35"/>
      <c r="L22" s="35"/>
      <c r="M22" s="35"/>
    </row>
    <row r="23" spans="2:13" ht="19.5" thickBot="1" x14ac:dyDescent="0.45">
      <c r="L23" s="46"/>
    </row>
    <row r="24" spans="2:13" ht="27.75" customHeight="1" x14ac:dyDescent="0.4">
      <c r="B24" s="74" t="s">
        <v>39</v>
      </c>
      <c r="C24" s="74"/>
      <c r="D24" s="74"/>
      <c r="E24" s="74"/>
      <c r="F24" s="74"/>
      <c r="G24" s="75" t="s">
        <v>34</v>
      </c>
      <c r="H24" s="76">
        <v>20000000</v>
      </c>
      <c r="I24" s="76"/>
      <c r="J24" s="77" t="s">
        <v>26</v>
      </c>
      <c r="K24" s="75" t="s">
        <v>34</v>
      </c>
      <c r="L24" s="78">
        <f>H24/H25</f>
        <v>0.25</v>
      </c>
    </row>
    <row r="25" spans="2:13" ht="27.75" customHeight="1" thickBot="1" x14ac:dyDescent="0.45">
      <c r="B25" s="58" t="s">
        <v>40</v>
      </c>
      <c r="C25" s="58"/>
      <c r="D25" s="58"/>
      <c r="E25" s="58"/>
      <c r="F25" s="58"/>
      <c r="G25" s="75"/>
      <c r="H25" s="79">
        <v>80000000</v>
      </c>
      <c r="I25" s="79"/>
      <c r="J25" s="80" t="s">
        <v>26</v>
      </c>
      <c r="K25" s="75"/>
      <c r="L25" s="81"/>
    </row>
    <row r="26" spans="2:13" x14ac:dyDescent="0.4">
      <c r="I26" s="82"/>
      <c r="J26" s="82"/>
      <c r="K26" s="82"/>
      <c r="L26" s="82"/>
    </row>
    <row r="27" spans="2:13" x14ac:dyDescent="0.4">
      <c r="L27" s="46"/>
    </row>
    <row r="28" spans="2:13" ht="24" x14ac:dyDescent="0.4">
      <c r="B28" s="35" t="s">
        <v>72</v>
      </c>
      <c r="C28" s="35"/>
      <c r="D28" s="35"/>
      <c r="E28" s="35"/>
      <c r="F28" s="35"/>
      <c r="G28" s="35"/>
      <c r="H28" s="35"/>
      <c r="I28" s="35"/>
      <c r="J28" s="35"/>
      <c r="K28" s="35"/>
      <c r="L28" s="35"/>
      <c r="M28" s="35"/>
    </row>
    <row r="29" spans="2:13" x14ac:dyDescent="0.4">
      <c r="B29" s="2" t="s">
        <v>75</v>
      </c>
    </row>
    <row r="30" spans="2:13" ht="37.5" customHeight="1" x14ac:dyDescent="0.4">
      <c r="B30" s="83"/>
      <c r="C30" s="3" t="s">
        <v>76</v>
      </c>
      <c r="D30" s="4"/>
      <c r="E30" s="4"/>
      <c r="F30" s="84" t="s">
        <v>78</v>
      </c>
      <c r="G30" s="85"/>
      <c r="H30" s="86" t="s">
        <v>71</v>
      </c>
    </row>
    <row r="31" spans="2:13" x14ac:dyDescent="0.4">
      <c r="B31" s="87"/>
      <c r="C31" s="5" t="s">
        <v>54</v>
      </c>
      <c r="D31" s="88"/>
      <c r="E31" s="85"/>
      <c r="F31" s="89" t="s">
        <v>81</v>
      </c>
      <c r="G31" s="90"/>
      <c r="H31" s="86" t="s">
        <v>77</v>
      </c>
    </row>
    <row r="32" spans="2:13" x14ac:dyDescent="0.4">
      <c r="B32" s="91" t="s">
        <v>86</v>
      </c>
      <c r="C32" s="92">
        <f>'12月'!E113</f>
        <v>225000</v>
      </c>
      <c r="D32" s="93"/>
      <c r="E32" s="94"/>
      <c r="F32" s="95"/>
      <c r="G32" s="96"/>
      <c r="H32" s="97"/>
    </row>
    <row r="33" spans="2:8" ht="19.5" thickBot="1" x14ac:dyDescent="0.45">
      <c r="B33" s="91" t="s">
        <v>80</v>
      </c>
      <c r="C33" s="98">
        <f>SUM(C32:E32)</f>
        <v>225000</v>
      </c>
      <c r="D33" s="99"/>
      <c r="E33" s="100"/>
      <c r="F33" s="92">
        <f>ROUNDDOWN(C33*3/4,-3)</f>
        <v>168000</v>
      </c>
      <c r="G33" s="94"/>
      <c r="H33" s="101">
        <f>H14</f>
        <v>168000</v>
      </c>
    </row>
    <row r="34" spans="2:8" ht="39.950000000000003" customHeight="1" thickBot="1" x14ac:dyDescent="0.45">
      <c r="B34" s="102" t="s">
        <v>70</v>
      </c>
      <c r="C34" s="103">
        <f>ROUNDDOWN(MIN(F33:H33),-3)</f>
        <v>168000</v>
      </c>
      <c r="D34" s="104"/>
      <c r="E34" s="105"/>
      <c r="F34" s="106" t="s">
        <v>79</v>
      </c>
      <c r="G34" s="107"/>
      <c r="H34" s="108"/>
    </row>
  </sheetData>
  <sheetProtection password="DCD7" sheet="1" objects="1" scenarios="1"/>
  <mergeCells count="34">
    <mergeCell ref="C34:E34"/>
    <mergeCell ref="F34:H34"/>
    <mergeCell ref="C31:E31"/>
    <mergeCell ref="C32:E32"/>
    <mergeCell ref="C33:E33"/>
    <mergeCell ref="F33:G33"/>
    <mergeCell ref="F32:G32"/>
    <mergeCell ref="B16:M16"/>
    <mergeCell ref="B1:M1"/>
    <mergeCell ref="I3:M3"/>
    <mergeCell ref="I4:M4"/>
    <mergeCell ref="I5:M5"/>
    <mergeCell ref="B7:M7"/>
    <mergeCell ref="B8:M8"/>
    <mergeCell ref="L10:M10"/>
    <mergeCell ref="B13:C13"/>
    <mergeCell ref="E13:F13"/>
    <mergeCell ref="H13:I13"/>
    <mergeCell ref="B17:M17"/>
    <mergeCell ref="B18:M18"/>
    <mergeCell ref="B19:M19"/>
    <mergeCell ref="B22:M22"/>
    <mergeCell ref="B24:F24"/>
    <mergeCell ref="G24:G25"/>
    <mergeCell ref="H24:I24"/>
    <mergeCell ref="K24:K25"/>
    <mergeCell ref="L24:L25"/>
    <mergeCell ref="B25:F25"/>
    <mergeCell ref="H25:I25"/>
    <mergeCell ref="B28:M28"/>
    <mergeCell ref="C30:E30"/>
    <mergeCell ref="B30:B31"/>
    <mergeCell ref="F31:G31"/>
    <mergeCell ref="F30:G30"/>
  </mergeCells>
  <phoneticPr fontId="2"/>
  <dataValidations count="1">
    <dataValidation type="list" allowBlank="1" showInputMessage="1" showErrorMessage="1" sqref="Q13:Q15 G15">
      <formula1>"　,1,2,3,4,5,6,7,8"</formula1>
    </dataValidation>
  </dataValidations>
  <pageMargins left="0.51181102362204722" right="0.51181102362204722" top="0.74803149606299213" bottom="0.74803149606299213" header="0.31496062992125984" footer="0.31496062992125984"/>
  <pageSetup paperSize="9" scale="7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view="pageBreakPreview" zoomScaleNormal="100" zoomScaleSheetLayoutView="100" workbookViewId="0"/>
  </sheetViews>
  <sheetFormatPr defaultRowHeight="18.75" x14ac:dyDescent="0.4"/>
  <cols>
    <col min="1" max="1" width="9" style="2"/>
    <col min="2" max="2" width="4.5" style="55" bestFit="1" customWidth="1"/>
    <col min="3" max="3" width="16.125" style="118" customWidth="1"/>
    <col min="4" max="4" width="9" style="118" bestFit="1" customWidth="1"/>
    <col min="5" max="5" width="7.125" style="55" bestFit="1" customWidth="1"/>
    <col min="6" max="6" width="7.125" style="55" customWidth="1"/>
    <col min="7" max="7" width="10.875" style="55" customWidth="1"/>
    <col min="8" max="8" width="10.875" style="80" customWidth="1"/>
    <col min="9" max="9" width="12.625" style="80" customWidth="1"/>
    <col min="10" max="10" width="6.875" style="130" bestFit="1" customWidth="1"/>
    <col min="11" max="11" width="12.625" style="130" customWidth="1"/>
    <col min="12" max="14" width="10.875" style="80" hidden="1" customWidth="1"/>
    <col min="15" max="15" width="10" style="80" hidden="1" customWidth="1"/>
    <col min="16" max="16" width="6.875" style="130" hidden="1" customWidth="1"/>
    <col min="17" max="17" width="20.625" style="110" customWidth="1"/>
    <col min="18" max="16384" width="9" style="2"/>
  </cols>
  <sheetData>
    <row r="1" spans="1:17" ht="25.5" x14ac:dyDescent="0.4">
      <c r="B1" s="109" t="s">
        <v>66</v>
      </c>
      <c r="C1" s="109"/>
      <c r="D1" s="109"/>
      <c r="E1" s="109"/>
      <c r="F1" s="109"/>
      <c r="G1" s="109"/>
      <c r="H1" s="109"/>
      <c r="I1" s="109"/>
      <c r="J1" s="109"/>
      <c r="K1" s="109"/>
      <c r="L1" s="109"/>
      <c r="M1" s="109"/>
      <c r="N1" s="109"/>
      <c r="O1" s="109"/>
      <c r="P1" s="109"/>
    </row>
    <row r="2" spans="1:17" ht="2.1" customHeight="1" x14ac:dyDescent="0.4">
      <c r="B2" s="111"/>
      <c r="C2" s="111"/>
      <c r="D2" s="111"/>
      <c r="E2" s="111"/>
      <c r="F2" s="111"/>
      <c r="G2" s="111"/>
      <c r="H2" s="111"/>
      <c r="I2" s="111"/>
      <c r="J2" s="111"/>
      <c r="K2" s="111"/>
      <c r="L2" s="111"/>
      <c r="M2" s="111"/>
      <c r="N2" s="111"/>
      <c r="O2" s="111"/>
      <c r="P2" s="111"/>
      <c r="Q2" s="112"/>
    </row>
    <row r="3" spans="1:17" x14ac:dyDescent="0.4">
      <c r="B3" s="113"/>
      <c r="C3" s="114"/>
      <c r="D3" s="114"/>
      <c r="E3" s="113"/>
      <c r="F3" s="113"/>
      <c r="G3" s="113"/>
      <c r="H3" s="115"/>
      <c r="I3" s="115"/>
      <c r="J3" s="116"/>
      <c r="K3" s="116"/>
      <c r="L3" s="115"/>
      <c r="M3" s="115"/>
      <c r="N3" s="115"/>
      <c r="O3" s="115"/>
      <c r="P3" s="116"/>
      <c r="Q3" s="117"/>
    </row>
    <row r="4" spans="1:17" x14ac:dyDescent="0.4">
      <c r="B4" s="118"/>
      <c r="C4" s="119" t="s">
        <v>3</v>
      </c>
      <c r="D4" s="120" t="str">
        <f>総括表!D6</f>
        <v>●●●幼稚園</v>
      </c>
      <c r="E4" s="120"/>
      <c r="F4" s="120"/>
      <c r="G4" s="121"/>
      <c r="H4" s="122"/>
      <c r="I4" s="118"/>
      <c r="J4" s="118"/>
      <c r="K4" s="123"/>
      <c r="L4" s="123"/>
      <c r="M4" s="123"/>
      <c r="N4" s="123"/>
      <c r="O4" s="123"/>
      <c r="P4" s="123"/>
      <c r="Q4" s="124"/>
    </row>
    <row r="5" spans="1:17" ht="3" customHeight="1" x14ac:dyDescent="0.4">
      <c r="I5" s="125"/>
      <c r="J5" s="126"/>
      <c r="K5" s="126"/>
      <c r="L5" s="125"/>
      <c r="M5" s="125"/>
      <c r="N5" s="125"/>
      <c r="O5" s="125"/>
      <c r="P5" s="126"/>
      <c r="Q5" s="127"/>
    </row>
    <row r="6" spans="1:17" ht="19.5" thickBot="1" x14ac:dyDescent="0.45">
      <c r="C6" s="128"/>
      <c r="J6" s="129" t="s">
        <v>41</v>
      </c>
      <c r="K6" s="129"/>
      <c r="Q6" s="131"/>
    </row>
    <row r="7" spans="1:17" x14ac:dyDescent="0.4">
      <c r="A7" s="132" t="s">
        <v>42</v>
      </c>
      <c r="B7" s="133"/>
      <c r="C7" s="134" t="s">
        <v>43</v>
      </c>
      <c r="D7" s="135" t="s">
        <v>44</v>
      </c>
      <c r="E7" s="135" t="s">
        <v>45</v>
      </c>
      <c r="F7" s="135" t="s">
        <v>46</v>
      </c>
      <c r="G7" s="136" t="s">
        <v>47</v>
      </c>
      <c r="H7" s="137" t="s">
        <v>85</v>
      </c>
      <c r="I7" s="138"/>
      <c r="J7" s="138"/>
      <c r="K7" s="138"/>
      <c r="L7" s="138"/>
      <c r="M7" s="138"/>
      <c r="N7" s="138"/>
      <c r="O7" s="138"/>
      <c r="P7" s="139"/>
      <c r="Q7" s="140" t="s">
        <v>73</v>
      </c>
    </row>
    <row r="8" spans="1:17" x14ac:dyDescent="0.4">
      <c r="A8" s="132"/>
      <c r="B8" s="133"/>
      <c r="C8" s="141"/>
      <c r="D8" s="142"/>
      <c r="E8" s="142"/>
      <c r="F8" s="142"/>
      <c r="G8" s="143"/>
      <c r="H8" s="144" t="s">
        <v>48</v>
      </c>
      <c r="I8" s="145"/>
      <c r="J8" s="145"/>
      <c r="K8" s="146"/>
      <c r="L8" s="147" t="s">
        <v>49</v>
      </c>
      <c r="M8" s="145"/>
      <c r="N8" s="145"/>
      <c r="O8" s="145"/>
      <c r="P8" s="148"/>
      <c r="Q8" s="149"/>
    </row>
    <row r="9" spans="1:17" ht="24.95" customHeight="1" x14ac:dyDescent="0.4">
      <c r="A9" s="132"/>
      <c r="B9" s="133"/>
      <c r="C9" s="141"/>
      <c r="D9" s="142"/>
      <c r="E9" s="142"/>
      <c r="F9" s="142"/>
      <c r="G9" s="143"/>
      <c r="H9" s="150"/>
      <c r="I9" s="151" t="s">
        <v>74</v>
      </c>
      <c r="J9" s="152" t="s">
        <v>51</v>
      </c>
      <c r="K9" s="153" t="s">
        <v>63</v>
      </c>
      <c r="L9" s="154"/>
      <c r="M9" s="155" t="s">
        <v>50</v>
      </c>
      <c r="N9" s="155" t="s">
        <v>53</v>
      </c>
      <c r="O9" s="156" t="s">
        <v>52</v>
      </c>
      <c r="P9" s="157" t="s">
        <v>51</v>
      </c>
      <c r="Q9" s="149"/>
    </row>
    <row r="10" spans="1:17" ht="24.95" customHeight="1" x14ac:dyDescent="0.4">
      <c r="A10" s="132"/>
      <c r="B10" s="133"/>
      <c r="C10" s="141"/>
      <c r="D10" s="142"/>
      <c r="E10" s="142"/>
      <c r="F10" s="142"/>
      <c r="G10" s="158" t="s">
        <v>88</v>
      </c>
      <c r="H10" s="159"/>
      <c r="I10" s="160"/>
      <c r="J10" s="161"/>
      <c r="K10" s="162"/>
      <c r="L10" s="163"/>
      <c r="M10" s="164"/>
      <c r="N10" s="165"/>
      <c r="O10" s="166"/>
      <c r="P10" s="167"/>
      <c r="Q10" s="149"/>
    </row>
    <row r="11" spans="1:17" ht="19.5" thickBot="1" x14ac:dyDescent="0.45">
      <c r="A11" s="58"/>
      <c r="B11" s="168"/>
      <c r="C11" s="169"/>
      <c r="D11" s="170"/>
      <c r="E11" s="170"/>
      <c r="F11" s="170"/>
      <c r="G11" s="170" t="s">
        <v>54</v>
      </c>
      <c r="H11" s="171" t="s">
        <v>55</v>
      </c>
      <c r="I11" s="172" t="s">
        <v>56</v>
      </c>
      <c r="J11" s="173" t="s">
        <v>57</v>
      </c>
      <c r="K11" s="173" t="s">
        <v>67</v>
      </c>
      <c r="L11" s="174" t="s">
        <v>58</v>
      </c>
      <c r="M11" s="172" t="s">
        <v>59</v>
      </c>
      <c r="N11" s="172" t="s">
        <v>60</v>
      </c>
      <c r="O11" s="175"/>
      <c r="P11" s="176" t="s">
        <v>61</v>
      </c>
      <c r="Q11" s="177"/>
    </row>
    <row r="12" spans="1:17" x14ac:dyDescent="0.4">
      <c r="A12" s="168" t="s">
        <v>64</v>
      </c>
      <c r="B12" s="178">
        <v>1</v>
      </c>
      <c r="C12" s="179" t="s">
        <v>91</v>
      </c>
      <c r="D12" s="180" t="s">
        <v>95</v>
      </c>
      <c r="E12" s="181" t="s">
        <v>96</v>
      </c>
      <c r="F12" s="182" t="s">
        <v>97</v>
      </c>
      <c r="G12" s="183">
        <v>450000</v>
      </c>
      <c r="H12" s="184">
        <v>6000</v>
      </c>
      <c r="I12" s="185">
        <v>6000</v>
      </c>
      <c r="J12" s="186">
        <f>IF($H12="","",ROUND(IF($G12="","",H12/$G12),4))</f>
        <v>1.3299999999999999E-2</v>
      </c>
      <c r="K12" s="187"/>
      <c r="L12" s="188" t="str">
        <f t="shared" ref="L12:L23" si="0">IF(M12="",IF(N12="","",M12+N12),M12+N12)</f>
        <v/>
      </c>
      <c r="M12" s="189"/>
      <c r="N12" s="189"/>
      <c r="O12" s="190"/>
      <c r="P12" s="191" t="str">
        <f>IF(L12="","",ROUND(IF($G12="","",L12/$G12),4))</f>
        <v/>
      </c>
      <c r="Q12" s="192"/>
    </row>
    <row r="13" spans="1:17" x14ac:dyDescent="0.4">
      <c r="A13" s="168"/>
      <c r="B13" s="193">
        <v>2</v>
      </c>
      <c r="C13" s="179" t="s">
        <v>98</v>
      </c>
      <c r="D13" s="180" t="s">
        <v>95</v>
      </c>
      <c r="E13" s="181" t="s">
        <v>96</v>
      </c>
      <c r="F13" s="182"/>
      <c r="G13" s="183">
        <v>400000</v>
      </c>
      <c r="H13" s="184">
        <v>6000</v>
      </c>
      <c r="I13" s="194">
        <v>6000</v>
      </c>
      <c r="J13" s="195">
        <f t="shared" ref="J13:J111" si="1">IF($H13="","",ROUND(IF($G13="","",H13/$G13),4))</f>
        <v>1.4999999999999999E-2</v>
      </c>
      <c r="K13" s="196"/>
      <c r="L13" s="188" t="str">
        <f t="shared" si="0"/>
        <v/>
      </c>
      <c r="M13" s="197"/>
      <c r="N13" s="197"/>
      <c r="O13" s="198"/>
      <c r="P13" s="199" t="str">
        <f t="shared" ref="P13:P111" si="2">IF(L13="","",ROUND(IF($G13="","",L13/$G13),4))</f>
        <v/>
      </c>
      <c r="Q13" s="200"/>
    </row>
    <row r="14" spans="1:17" x14ac:dyDescent="0.4">
      <c r="A14" s="168"/>
      <c r="B14" s="193">
        <v>3</v>
      </c>
      <c r="C14" s="179" t="s">
        <v>99</v>
      </c>
      <c r="D14" s="180" t="s">
        <v>95</v>
      </c>
      <c r="E14" s="181" t="s">
        <v>96</v>
      </c>
      <c r="F14" s="182"/>
      <c r="G14" s="183">
        <v>350000</v>
      </c>
      <c r="H14" s="184">
        <v>7000</v>
      </c>
      <c r="I14" s="194">
        <v>7000</v>
      </c>
      <c r="J14" s="195">
        <f t="shared" si="1"/>
        <v>0.02</v>
      </c>
      <c r="K14" s="196"/>
      <c r="L14" s="188" t="str">
        <f t="shared" si="0"/>
        <v/>
      </c>
      <c r="M14" s="197"/>
      <c r="N14" s="197"/>
      <c r="O14" s="198"/>
      <c r="P14" s="199" t="str">
        <f t="shared" si="2"/>
        <v/>
      </c>
      <c r="Q14" s="200"/>
    </row>
    <row r="15" spans="1:17" x14ac:dyDescent="0.4">
      <c r="A15" s="168"/>
      <c r="B15" s="193">
        <v>4</v>
      </c>
      <c r="C15" s="179" t="s">
        <v>100</v>
      </c>
      <c r="D15" s="180" t="s">
        <v>95</v>
      </c>
      <c r="E15" s="181" t="s">
        <v>96</v>
      </c>
      <c r="F15" s="182"/>
      <c r="G15" s="183">
        <v>320000</v>
      </c>
      <c r="H15" s="184">
        <v>7000</v>
      </c>
      <c r="I15" s="194">
        <v>7000</v>
      </c>
      <c r="J15" s="195">
        <f t="shared" si="1"/>
        <v>2.1899999999999999E-2</v>
      </c>
      <c r="K15" s="196"/>
      <c r="L15" s="188" t="str">
        <f t="shared" si="0"/>
        <v/>
      </c>
      <c r="M15" s="197"/>
      <c r="N15" s="197"/>
      <c r="O15" s="198"/>
      <c r="P15" s="199" t="str">
        <f t="shared" si="2"/>
        <v/>
      </c>
      <c r="Q15" s="200"/>
    </row>
    <row r="16" spans="1:17" x14ac:dyDescent="0.4">
      <c r="A16" s="168"/>
      <c r="B16" s="193">
        <v>5</v>
      </c>
      <c r="C16" s="179" t="s">
        <v>101</v>
      </c>
      <c r="D16" s="180" t="s">
        <v>95</v>
      </c>
      <c r="E16" s="181" t="s">
        <v>96</v>
      </c>
      <c r="F16" s="182"/>
      <c r="G16" s="183">
        <v>300000</v>
      </c>
      <c r="H16" s="184">
        <v>7500</v>
      </c>
      <c r="I16" s="194">
        <v>7500</v>
      </c>
      <c r="J16" s="195">
        <f t="shared" si="1"/>
        <v>2.5000000000000001E-2</v>
      </c>
      <c r="K16" s="196"/>
      <c r="L16" s="188" t="str">
        <f t="shared" si="0"/>
        <v/>
      </c>
      <c r="M16" s="197"/>
      <c r="N16" s="197"/>
      <c r="O16" s="198"/>
      <c r="P16" s="199" t="str">
        <f t="shared" si="2"/>
        <v/>
      </c>
      <c r="Q16" s="200"/>
    </row>
    <row r="17" spans="1:17" x14ac:dyDescent="0.4">
      <c r="A17" s="168"/>
      <c r="B17" s="193">
        <v>6</v>
      </c>
      <c r="C17" s="179" t="s">
        <v>102</v>
      </c>
      <c r="D17" s="180" t="s">
        <v>95</v>
      </c>
      <c r="E17" s="181" t="s">
        <v>96</v>
      </c>
      <c r="F17" s="182"/>
      <c r="G17" s="183">
        <v>280000</v>
      </c>
      <c r="H17" s="184">
        <v>9000</v>
      </c>
      <c r="I17" s="194">
        <v>9000</v>
      </c>
      <c r="J17" s="195">
        <f t="shared" si="1"/>
        <v>3.2099999999999997E-2</v>
      </c>
      <c r="K17" s="196"/>
      <c r="L17" s="188" t="str">
        <f t="shared" si="0"/>
        <v/>
      </c>
      <c r="M17" s="197"/>
      <c r="N17" s="197"/>
      <c r="O17" s="198"/>
      <c r="P17" s="199" t="str">
        <f t="shared" si="2"/>
        <v/>
      </c>
      <c r="Q17" s="200"/>
    </row>
    <row r="18" spans="1:17" x14ac:dyDescent="0.4">
      <c r="A18" s="168"/>
      <c r="B18" s="193">
        <v>7</v>
      </c>
      <c r="C18" s="179" t="s">
        <v>103</v>
      </c>
      <c r="D18" s="180" t="s">
        <v>95</v>
      </c>
      <c r="E18" s="181" t="s">
        <v>96</v>
      </c>
      <c r="F18" s="182"/>
      <c r="G18" s="183">
        <v>260000</v>
      </c>
      <c r="H18" s="184">
        <v>9000</v>
      </c>
      <c r="I18" s="194">
        <v>9000</v>
      </c>
      <c r="J18" s="195">
        <f t="shared" si="1"/>
        <v>3.4599999999999999E-2</v>
      </c>
      <c r="K18" s="196"/>
      <c r="L18" s="188" t="str">
        <f t="shared" si="0"/>
        <v/>
      </c>
      <c r="M18" s="197"/>
      <c r="N18" s="197"/>
      <c r="O18" s="198"/>
      <c r="P18" s="199" t="str">
        <f t="shared" si="2"/>
        <v/>
      </c>
      <c r="Q18" s="200"/>
    </row>
    <row r="19" spans="1:17" x14ac:dyDescent="0.4">
      <c r="A19" s="168"/>
      <c r="B19" s="193">
        <v>8</v>
      </c>
      <c r="C19" s="179" t="s">
        <v>104</v>
      </c>
      <c r="D19" s="180" t="s">
        <v>95</v>
      </c>
      <c r="E19" s="181" t="s">
        <v>96</v>
      </c>
      <c r="F19" s="182"/>
      <c r="G19" s="183">
        <v>240000</v>
      </c>
      <c r="H19" s="184">
        <v>10000</v>
      </c>
      <c r="I19" s="194">
        <v>10000</v>
      </c>
      <c r="J19" s="195">
        <f t="shared" si="1"/>
        <v>4.1700000000000001E-2</v>
      </c>
      <c r="K19" s="196"/>
      <c r="L19" s="188" t="str">
        <f t="shared" si="0"/>
        <v/>
      </c>
      <c r="M19" s="197"/>
      <c r="N19" s="197"/>
      <c r="O19" s="198"/>
      <c r="P19" s="199" t="str">
        <f t="shared" si="2"/>
        <v/>
      </c>
      <c r="Q19" s="200"/>
    </row>
    <row r="20" spans="1:17" x14ac:dyDescent="0.4">
      <c r="A20" s="168"/>
      <c r="B20" s="193">
        <v>9</v>
      </c>
      <c r="C20" s="179" t="s">
        <v>105</v>
      </c>
      <c r="D20" s="180" t="s">
        <v>95</v>
      </c>
      <c r="E20" s="181" t="s">
        <v>96</v>
      </c>
      <c r="F20" s="182"/>
      <c r="G20" s="183">
        <v>220000</v>
      </c>
      <c r="H20" s="184">
        <v>10000</v>
      </c>
      <c r="I20" s="194">
        <v>10000</v>
      </c>
      <c r="J20" s="195">
        <f t="shared" si="1"/>
        <v>4.5499999999999999E-2</v>
      </c>
      <c r="K20" s="196"/>
      <c r="L20" s="188" t="str">
        <f t="shared" si="0"/>
        <v/>
      </c>
      <c r="M20" s="197"/>
      <c r="N20" s="197"/>
      <c r="O20" s="198"/>
      <c r="P20" s="199" t="str">
        <f t="shared" si="2"/>
        <v/>
      </c>
      <c r="Q20" s="200"/>
    </row>
    <row r="21" spans="1:17" x14ac:dyDescent="0.4">
      <c r="A21" s="168"/>
      <c r="B21" s="193">
        <v>10</v>
      </c>
      <c r="C21" s="179" t="s">
        <v>106</v>
      </c>
      <c r="D21" s="180" t="s">
        <v>95</v>
      </c>
      <c r="E21" s="181" t="s">
        <v>96</v>
      </c>
      <c r="F21" s="182"/>
      <c r="G21" s="183">
        <v>210000</v>
      </c>
      <c r="H21" s="184">
        <v>10000</v>
      </c>
      <c r="I21" s="194">
        <v>10000</v>
      </c>
      <c r="J21" s="195">
        <f t="shared" si="1"/>
        <v>4.7600000000000003E-2</v>
      </c>
      <c r="K21" s="196"/>
      <c r="L21" s="188" t="str">
        <f t="shared" si="0"/>
        <v/>
      </c>
      <c r="M21" s="197"/>
      <c r="N21" s="197"/>
      <c r="O21" s="198"/>
      <c r="P21" s="199" t="str">
        <f t="shared" si="2"/>
        <v/>
      </c>
      <c r="Q21" s="200"/>
    </row>
    <row r="22" spans="1:17" x14ac:dyDescent="0.4">
      <c r="A22" s="168"/>
      <c r="B22" s="193">
        <v>11</v>
      </c>
      <c r="C22" s="179" t="s">
        <v>107</v>
      </c>
      <c r="D22" s="180" t="s">
        <v>95</v>
      </c>
      <c r="E22" s="181" t="s">
        <v>96</v>
      </c>
      <c r="F22" s="182"/>
      <c r="G22" s="183">
        <v>200000</v>
      </c>
      <c r="H22" s="184">
        <v>11000</v>
      </c>
      <c r="I22" s="194">
        <v>11000</v>
      </c>
      <c r="J22" s="195">
        <f t="shared" si="1"/>
        <v>5.5E-2</v>
      </c>
      <c r="K22" s="196"/>
      <c r="L22" s="188" t="str">
        <f t="shared" si="0"/>
        <v/>
      </c>
      <c r="M22" s="197"/>
      <c r="N22" s="197"/>
      <c r="O22" s="198"/>
      <c r="P22" s="199" t="str">
        <f t="shared" si="2"/>
        <v/>
      </c>
      <c r="Q22" s="200"/>
    </row>
    <row r="23" spans="1:17" x14ac:dyDescent="0.4">
      <c r="A23" s="168"/>
      <c r="B23" s="193">
        <v>12</v>
      </c>
      <c r="C23" s="179" t="s">
        <v>108</v>
      </c>
      <c r="D23" s="180" t="s">
        <v>95</v>
      </c>
      <c r="E23" s="181" t="s">
        <v>96</v>
      </c>
      <c r="F23" s="182"/>
      <c r="G23" s="183">
        <v>190000</v>
      </c>
      <c r="H23" s="184">
        <v>11000</v>
      </c>
      <c r="I23" s="194">
        <v>11000</v>
      </c>
      <c r="J23" s="195">
        <f t="shared" si="1"/>
        <v>5.79E-2</v>
      </c>
      <c r="K23" s="196"/>
      <c r="L23" s="188" t="str">
        <f t="shared" si="0"/>
        <v/>
      </c>
      <c r="M23" s="197"/>
      <c r="N23" s="197"/>
      <c r="O23" s="198"/>
      <c r="P23" s="199" t="str">
        <f t="shared" si="2"/>
        <v/>
      </c>
      <c r="Q23" s="200"/>
    </row>
    <row r="24" spans="1:17" x14ac:dyDescent="0.4">
      <c r="A24" s="168"/>
      <c r="B24" s="193">
        <v>13</v>
      </c>
      <c r="C24" s="179" t="s">
        <v>109</v>
      </c>
      <c r="D24" s="180" t="s">
        <v>95</v>
      </c>
      <c r="E24" s="181" t="s">
        <v>110</v>
      </c>
      <c r="F24" s="182"/>
      <c r="G24" s="183">
        <v>150000</v>
      </c>
      <c r="H24" s="184">
        <v>5000</v>
      </c>
      <c r="I24" s="194">
        <v>5000</v>
      </c>
      <c r="J24" s="195">
        <f t="shared" si="1"/>
        <v>3.3300000000000003E-2</v>
      </c>
      <c r="K24" s="196"/>
      <c r="L24" s="188" t="str">
        <f>IF(M24="",IF(N24="","",M24+N24),M24+N24)</f>
        <v/>
      </c>
      <c r="M24" s="197"/>
      <c r="N24" s="197"/>
      <c r="O24" s="198"/>
      <c r="P24" s="199" t="str">
        <f t="shared" si="2"/>
        <v/>
      </c>
      <c r="Q24" s="200"/>
    </row>
    <row r="25" spans="1:17" x14ac:dyDescent="0.4">
      <c r="A25" s="168"/>
      <c r="B25" s="193">
        <v>14</v>
      </c>
      <c r="C25" s="179" t="s">
        <v>111</v>
      </c>
      <c r="D25" s="180" t="s">
        <v>95</v>
      </c>
      <c r="E25" s="181" t="s">
        <v>110</v>
      </c>
      <c r="F25" s="182"/>
      <c r="G25" s="183">
        <v>140000</v>
      </c>
      <c r="H25" s="184">
        <v>4500</v>
      </c>
      <c r="I25" s="194">
        <v>4500</v>
      </c>
      <c r="J25" s="195">
        <f t="shared" si="1"/>
        <v>3.2099999999999997E-2</v>
      </c>
      <c r="K25" s="196"/>
      <c r="L25" s="188" t="str">
        <f t="shared" ref="L25:L111" si="3">IF(M25="",IF(N25="","",M25+N25),M25+N25)</f>
        <v/>
      </c>
      <c r="M25" s="197"/>
      <c r="N25" s="197"/>
      <c r="O25" s="198"/>
      <c r="P25" s="199" t="str">
        <f t="shared" si="2"/>
        <v/>
      </c>
      <c r="Q25" s="200"/>
    </row>
    <row r="26" spans="1:17" x14ac:dyDescent="0.4">
      <c r="A26" s="168"/>
      <c r="B26" s="193">
        <v>15</v>
      </c>
      <c r="C26" s="179" t="s">
        <v>112</v>
      </c>
      <c r="D26" s="180" t="s">
        <v>95</v>
      </c>
      <c r="E26" s="181" t="s">
        <v>110</v>
      </c>
      <c r="F26" s="182"/>
      <c r="G26" s="183">
        <v>130000</v>
      </c>
      <c r="H26" s="184">
        <v>4500</v>
      </c>
      <c r="I26" s="194">
        <v>4500</v>
      </c>
      <c r="J26" s="195">
        <f t="shared" si="1"/>
        <v>3.4599999999999999E-2</v>
      </c>
      <c r="K26" s="196"/>
      <c r="L26" s="188" t="str">
        <f t="shared" si="3"/>
        <v/>
      </c>
      <c r="M26" s="201"/>
      <c r="N26" s="197"/>
      <c r="O26" s="198"/>
      <c r="P26" s="199" t="str">
        <f t="shared" si="2"/>
        <v/>
      </c>
      <c r="Q26" s="200"/>
    </row>
    <row r="27" spans="1:17" x14ac:dyDescent="0.4">
      <c r="A27" s="168"/>
      <c r="B27" s="193">
        <v>16</v>
      </c>
      <c r="C27" s="179" t="s">
        <v>113</v>
      </c>
      <c r="D27" s="180" t="s">
        <v>95</v>
      </c>
      <c r="E27" s="181" t="s">
        <v>110</v>
      </c>
      <c r="F27" s="182"/>
      <c r="G27" s="183">
        <v>120000</v>
      </c>
      <c r="H27" s="184">
        <v>4500</v>
      </c>
      <c r="I27" s="194">
        <v>4500</v>
      </c>
      <c r="J27" s="195">
        <f t="shared" si="1"/>
        <v>3.7499999999999999E-2</v>
      </c>
      <c r="K27" s="196"/>
      <c r="L27" s="188" t="str">
        <f t="shared" si="3"/>
        <v/>
      </c>
      <c r="M27" s="201"/>
      <c r="N27" s="197"/>
      <c r="O27" s="198"/>
      <c r="P27" s="199" t="str">
        <f t="shared" si="2"/>
        <v/>
      </c>
      <c r="Q27" s="200"/>
    </row>
    <row r="28" spans="1:17" x14ac:dyDescent="0.4">
      <c r="A28" s="168"/>
      <c r="B28" s="193">
        <v>17</v>
      </c>
      <c r="C28" s="179" t="s">
        <v>114</v>
      </c>
      <c r="D28" s="180" t="s">
        <v>95</v>
      </c>
      <c r="E28" s="181" t="s">
        <v>96</v>
      </c>
      <c r="F28" s="182"/>
      <c r="G28" s="183">
        <v>270000</v>
      </c>
      <c r="H28" s="184">
        <v>10000</v>
      </c>
      <c r="I28" s="194">
        <v>10000</v>
      </c>
      <c r="J28" s="195">
        <f t="shared" si="1"/>
        <v>3.6999999999999998E-2</v>
      </c>
      <c r="K28" s="196"/>
      <c r="L28" s="188" t="str">
        <f t="shared" si="3"/>
        <v/>
      </c>
      <c r="M28" s="197"/>
      <c r="N28" s="197"/>
      <c r="O28" s="198"/>
      <c r="P28" s="199" t="str">
        <f t="shared" si="2"/>
        <v/>
      </c>
      <c r="Q28" s="200" t="s">
        <v>128</v>
      </c>
    </row>
    <row r="29" spans="1:17" x14ac:dyDescent="0.4">
      <c r="A29" s="168"/>
      <c r="B29" s="193">
        <v>18</v>
      </c>
      <c r="C29" s="179" t="s">
        <v>115</v>
      </c>
      <c r="D29" s="180" t="s">
        <v>95</v>
      </c>
      <c r="E29" s="181" t="s">
        <v>96</v>
      </c>
      <c r="F29" s="182"/>
      <c r="G29" s="183">
        <v>270000</v>
      </c>
      <c r="H29" s="184"/>
      <c r="I29" s="194"/>
      <c r="J29" s="195" t="str">
        <f t="shared" si="1"/>
        <v/>
      </c>
      <c r="K29" s="196"/>
      <c r="L29" s="188" t="str">
        <f t="shared" si="3"/>
        <v/>
      </c>
      <c r="M29" s="197"/>
      <c r="N29" s="197"/>
      <c r="O29" s="198"/>
      <c r="P29" s="199" t="str">
        <f t="shared" si="2"/>
        <v/>
      </c>
      <c r="Q29" s="200" t="s">
        <v>127</v>
      </c>
    </row>
    <row r="30" spans="1:17" x14ac:dyDescent="0.4">
      <c r="A30" s="168"/>
      <c r="B30" s="193">
        <v>19</v>
      </c>
      <c r="C30" s="179" t="s">
        <v>116</v>
      </c>
      <c r="D30" s="180" t="s">
        <v>95</v>
      </c>
      <c r="E30" s="181" t="s">
        <v>96</v>
      </c>
      <c r="F30" s="182"/>
      <c r="G30" s="183">
        <v>200000</v>
      </c>
      <c r="H30" s="184">
        <v>11000</v>
      </c>
      <c r="I30" s="194">
        <v>11000</v>
      </c>
      <c r="J30" s="195">
        <f t="shared" si="1"/>
        <v>5.5E-2</v>
      </c>
      <c r="K30" s="196"/>
      <c r="L30" s="188" t="str">
        <f t="shared" si="3"/>
        <v/>
      </c>
      <c r="M30" s="197"/>
      <c r="N30" s="197"/>
      <c r="O30" s="198"/>
      <c r="P30" s="199" t="str">
        <f t="shared" si="2"/>
        <v/>
      </c>
      <c r="Q30" s="202" t="s">
        <v>118</v>
      </c>
    </row>
    <row r="31" spans="1:17" x14ac:dyDescent="0.4">
      <c r="A31" s="168"/>
      <c r="B31" s="193">
        <v>20</v>
      </c>
      <c r="C31" s="179" t="s">
        <v>117</v>
      </c>
      <c r="D31" s="180" t="s">
        <v>95</v>
      </c>
      <c r="E31" s="181" t="s">
        <v>110</v>
      </c>
      <c r="F31" s="182"/>
      <c r="G31" s="183">
        <v>130000</v>
      </c>
      <c r="H31" s="184">
        <v>4500</v>
      </c>
      <c r="I31" s="194">
        <v>4500</v>
      </c>
      <c r="J31" s="195">
        <f t="shared" si="1"/>
        <v>3.4599999999999999E-2</v>
      </c>
      <c r="K31" s="196"/>
      <c r="L31" s="188" t="str">
        <f t="shared" si="3"/>
        <v/>
      </c>
      <c r="M31" s="197"/>
      <c r="N31" s="197"/>
      <c r="O31" s="198"/>
      <c r="P31" s="199" t="str">
        <f t="shared" si="2"/>
        <v/>
      </c>
      <c r="Q31" s="200" t="s">
        <v>118</v>
      </c>
    </row>
    <row r="32" spans="1:17" x14ac:dyDescent="0.4">
      <c r="A32" s="168"/>
      <c r="B32" s="193">
        <v>21</v>
      </c>
      <c r="C32" s="179"/>
      <c r="D32" s="180"/>
      <c r="E32" s="181"/>
      <c r="F32" s="182"/>
      <c r="G32" s="183"/>
      <c r="H32" s="184"/>
      <c r="I32" s="194"/>
      <c r="J32" s="195" t="str">
        <f t="shared" si="1"/>
        <v/>
      </c>
      <c r="K32" s="196"/>
      <c r="L32" s="188" t="str">
        <f t="shared" si="3"/>
        <v/>
      </c>
      <c r="M32" s="197"/>
      <c r="N32" s="197"/>
      <c r="O32" s="198"/>
      <c r="P32" s="199" t="str">
        <f t="shared" si="2"/>
        <v/>
      </c>
      <c r="Q32" s="200"/>
    </row>
    <row r="33" spans="1:17" x14ac:dyDescent="0.4">
      <c r="A33" s="168"/>
      <c r="B33" s="193">
        <v>22</v>
      </c>
      <c r="C33" s="179"/>
      <c r="D33" s="180"/>
      <c r="E33" s="181"/>
      <c r="F33" s="182"/>
      <c r="G33" s="183"/>
      <c r="H33" s="184"/>
      <c r="I33" s="194"/>
      <c r="J33" s="195" t="str">
        <f t="shared" si="1"/>
        <v/>
      </c>
      <c r="K33" s="196"/>
      <c r="L33" s="188" t="str">
        <f t="shared" si="3"/>
        <v/>
      </c>
      <c r="M33" s="197"/>
      <c r="N33" s="197"/>
      <c r="O33" s="198"/>
      <c r="P33" s="199" t="str">
        <f t="shared" si="2"/>
        <v/>
      </c>
      <c r="Q33" s="200"/>
    </row>
    <row r="34" spans="1:17" x14ac:dyDescent="0.4">
      <c r="A34" s="168"/>
      <c r="B34" s="193">
        <v>23</v>
      </c>
      <c r="C34" s="179"/>
      <c r="D34" s="180"/>
      <c r="E34" s="181"/>
      <c r="F34" s="182"/>
      <c r="G34" s="183"/>
      <c r="H34" s="184"/>
      <c r="I34" s="194"/>
      <c r="J34" s="195" t="str">
        <f t="shared" si="1"/>
        <v/>
      </c>
      <c r="K34" s="196"/>
      <c r="L34" s="188" t="str">
        <f t="shared" si="3"/>
        <v/>
      </c>
      <c r="M34" s="197"/>
      <c r="N34" s="197"/>
      <c r="O34" s="198"/>
      <c r="P34" s="199" t="str">
        <f t="shared" si="2"/>
        <v/>
      </c>
      <c r="Q34" s="200"/>
    </row>
    <row r="35" spans="1:17" x14ac:dyDescent="0.4">
      <c r="A35" s="168"/>
      <c r="B35" s="193">
        <v>24</v>
      </c>
      <c r="C35" s="179"/>
      <c r="D35" s="180"/>
      <c r="E35" s="181"/>
      <c r="F35" s="182"/>
      <c r="G35" s="183"/>
      <c r="H35" s="184"/>
      <c r="I35" s="194"/>
      <c r="J35" s="195" t="str">
        <f t="shared" si="1"/>
        <v/>
      </c>
      <c r="K35" s="196"/>
      <c r="L35" s="188" t="str">
        <f t="shared" si="3"/>
        <v/>
      </c>
      <c r="M35" s="197"/>
      <c r="N35" s="197"/>
      <c r="O35" s="198"/>
      <c r="P35" s="199" t="str">
        <f t="shared" si="2"/>
        <v/>
      </c>
      <c r="Q35" s="200"/>
    </row>
    <row r="36" spans="1:17" x14ac:dyDescent="0.4">
      <c r="A36" s="168"/>
      <c r="B36" s="193">
        <v>25</v>
      </c>
      <c r="C36" s="179"/>
      <c r="D36" s="180"/>
      <c r="E36" s="181"/>
      <c r="F36" s="182"/>
      <c r="G36" s="183"/>
      <c r="H36" s="184"/>
      <c r="I36" s="194"/>
      <c r="J36" s="195" t="str">
        <f t="shared" si="1"/>
        <v/>
      </c>
      <c r="K36" s="196"/>
      <c r="L36" s="188" t="str">
        <f t="shared" si="3"/>
        <v/>
      </c>
      <c r="M36" s="197"/>
      <c r="N36" s="197"/>
      <c r="O36" s="198"/>
      <c r="P36" s="199" t="str">
        <f t="shared" si="2"/>
        <v/>
      </c>
      <c r="Q36" s="200"/>
    </row>
    <row r="37" spans="1:17" x14ac:dyDescent="0.4">
      <c r="A37" s="168"/>
      <c r="B37" s="193">
        <v>26</v>
      </c>
      <c r="C37" s="179"/>
      <c r="D37" s="180"/>
      <c r="E37" s="181"/>
      <c r="F37" s="182"/>
      <c r="G37" s="183"/>
      <c r="H37" s="184"/>
      <c r="I37" s="194"/>
      <c r="J37" s="195" t="str">
        <f t="shared" si="1"/>
        <v/>
      </c>
      <c r="K37" s="196"/>
      <c r="L37" s="188" t="str">
        <f t="shared" si="3"/>
        <v/>
      </c>
      <c r="M37" s="197"/>
      <c r="N37" s="197"/>
      <c r="O37" s="198"/>
      <c r="P37" s="199" t="str">
        <f t="shared" si="2"/>
        <v/>
      </c>
      <c r="Q37" s="200"/>
    </row>
    <row r="38" spans="1:17" x14ac:dyDescent="0.4">
      <c r="A38" s="168"/>
      <c r="B38" s="193">
        <v>27</v>
      </c>
      <c r="C38" s="179"/>
      <c r="D38" s="180"/>
      <c r="E38" s="181"/>
      <c r="F38" s="182"/>
      <c r="G38" s="183"/>
      <c r="H38" s="184"/>
      <c r="I38" s="194"/>
      <c r="J38" s="195" t="str">
        <f t="shared" si="1"/>
        <v/>
      </c>
      <c r="K38" s="196"/>
      <c r="L38" s="188" t="str">
        <f t="shared" si="3"/>
        <v/>
      </c>
      <c r="M38" s="197"/>
      <c r="N38" s="197"/>
      <c r="O38" s="198"/>
      <c r="P38" s="199" t="str">
        <f t="shared" si="2"/>
        <v/>
      </c>
      <c r="Q38" s="200"/>
    </row>
    <row r="39" spans="1:17" x14ac:dyDescent="0.4">
      <c r="A39" s="168"/>
      <c r="B39" s="193">
        <v>28</v>
      </c>
      <c r="C39" s="179"/>
      <c r="D39" s="180"/>
      <c r="E39" s="181"/>
      <c r="F39" s="182"/>
      <c r="G39" s="183"/>
      <c r="H39" s="184"/>
      <c r="I39" s="194"/>
      <c r="J39" s="195" t="str">
        <f t="shared" si="1"/>
        <v/>
      </c>
      <c r="K39" s="196"/>
      <c r="L39" s="188" t="str">
        <f t="shared" si="3"/>
        <v/>
      </c>
      <c r="M39" s="197"/>
      <c r="N39" s="197"/>
      <c r="O39" s="198"/>
      <c r="P39" s="199" t="str">
        <f t="shared" si="2"/>
        <v/>
      </c>
      <c r="Q39" s="200"/>
    </row>
    <row r="40" spans="1:17" x14ac:dyDescent="0.4">
      <c r="A40" s="168"/>
      <c r="B40" s="193">
        <v>29</v>
      </c>
      <c r="C40" s="179"/>
      <c r="D40" s="180"/>
      <c r="E40" s="181"/>
      <c r="F40" s="182"/>
      <c r="G40" s="183"/>
      <c r="H40" s="184"/>
      <c r="I40" s="194"/>
      <c r="J40" s="195" t="str">
        <f t="shared" si="1"/>
        <v/>
      </c>
      <c r="K40" s="196"/>
      <c r="L40" s="188" t="str">
        <f t="shared" si="3"/>
        <v/>
      </c>
      <c r="M40" s="197"/>
      <c r="N40" s="197"/>
      <c r="O40" s="198"/>
      <c r="P40" s="199" t="str">
        <f t="shared" si="2"/>
        <v/>
      </c>
      <c r="Q40" s="200"/>
    </row>
    <row r="41" spans="1:17" x14ac:dyDescent="0.4">
      <c r="A41" s="168"/>
      <c r="B41" s="193">
        <v>30</v>
      </c>
      <c r="C41" s="179"/>
      <c r="D41" s="180"/>
      <c r="E41" s="181"/>
      <c r="F41" s="182"/>
      <c r="G41" s="183"/>
      <c r="H41" s="184"/>
      <c r="I41" s="194"/>
      <c r="J41" s="195" t="str">
        <f t="shared" si="1"/>
        <v/>
      </c>
      <c r="K41" s="196"/>
      <c r="L41" s="188" t="str">
        <f t="shared" si="3"/>
        <v/>
      </c>
      <c r="M41" s="197"/>
      <c r="N41" s="197"/>
      <c r="O41" s="198"/>
      <c r="P41" s="199" t="str">
        <f t="shared" si="2"/>
        <v/>
      </c>
      <c r="Q41" s="200"/>
    </row>
    <row r="42" spans="1:17" x14ac:dyDescent="0.4">
      <c r="A42" s="168"/>
      <c r="B42" s="193">
        <v>31</v>
      </c>
      <c r="C42" s="179"/>
      <c r="D42" s="180"/>
      <c r="E42" s="181"/>
      <c r="F42" s="182"/>
      <c r="G42" s="183"/>
      <c r="H42" s="184"/>
      <c r="I42" s="194"/>
      <c r="J42" s="195" t="str">
        <f t="shared" si="1"/>
        <v/>
      </c>
      <c r="K42" s="196"/>
      <c r="L42" s="188" t="str">
        <f t="shared" si="3"/>
        <v/>
      </c>
      <c r="M42" s="197"/>
      <c r="N42" s="197"/>
      <c r="O42" s="198"/>
      <c r="P42" s="199" t="str">
        <f t="shared" si="2"/>
        <v/>
      </c>
      <c r="Q42" s="200"/>
    </row>
    <row r="43" spans="1:17" x14ac:dyDescent="0.4">
      <c r="A43" s="168"/>
      <c r="B43" s="193">
        <v>32</v>
      </c>
      <c r="C43" s="179"/>
      <c r="D43" s="180"/>
      <c r="E43" s="181"/>
      <c r="F43" s="182"/>
      <c r="G43" s="183"/>
      <c r="H43" s="184"/>
      <c r="I43" s="194"/>
      <c r="J43" s="195" t="str">
        <f t="shared" si="1"/>
        <v/>
      </c>
      <c r="K43" s="196"/>
      <c r="L43" s="188" t="str">
        <f t="shared" si="3"/>
        <v/>
      </c>
      <c r="M43" s="197"/>
      <c r="N43" s="197"/>
      <c r="O43" s="198"/>
      <c r="P43" s="199" t="str">
        <f t="shared" si="2"/>
        <v/>
      </c>
      <c r="Q43" s="200"/>
    </row>
    <row r="44" spans="1:17" x14ac:dyDescent="0.4">
      <c r="A44" s="168"/>
      <c r="B44" s="193">
        <v>33</v>
      </c>
      <c r="C44" s="179"/>
      <c r="D44" s="180"/>
      <c r="E44" s="181"/>
      <c r="F44" s="182"/>
      <c r="G44" s="183"/>
      <c r="H44" s="184"/>
      <c r="I44" s="194"/>
      <c r="J44" s="195" t="str">
        <f t="shared" si="1"/>
        <v/>
      </c>
      <c r="K44" s="196"/>
      <c r="L44" s="188" t="str">
        <f t="shared" si="3"/>
        <v/>
      </c>
      <c r="M44" s="197"/>
      <c r="N44" s="197"/>
      <c r="O44" s="198"/>
      <c r="P44" s="199" t="str">
        <f t="shared" si="2"/>
        <v/>
      </c>
      <c r="Q44" s="200"/>
    </row>
    <row r="45" spans="1:17" x14ac:dyDescent="0.4">
      <c r="A45" s="168"/>
      <c r="B45" s="193">
        <v>34</v>
      </c>
      <c r="C45" s="179"/>
      <c r="D45" s="180"/>
      <c r="E45" s="181"/>
      <c r="F45" s="182"/>
      <c r="G45" s="183"/>
      <c r="H45" s="184"/>
      <c r="I45" s="194"/>
      <c r="J45" s="195" t="str">
        <f t="shared" si="1"/>
        <v/>
      </c>
      <c r="K45" s="196"/>
      <c r="L45" s="188" t="str">
        <f t="shared" si="3"/>
        <v/>
      </c>
      <c r="M45" s="197"/>
      <c r="N45" s="197"/>
      <c r="O45" s="198"/>
      <c r="P45" s="199" t="str">
        <f t="shared" si="2"/>
        <v/>
      </c>
      <c r="Q45" s="200"/>
    </row>
    <row r="46" spans="1:17" x14ac:dyDescent="0.4">
      <c r="A46" s="168"/>
      <c r="B46" s="193">
        <v>35</v>
      </c>
      <c r="C46" s="179"/>
      <c r="D46" s="180"/>
      <c r="E46" s="181"/>
      <c r="F46" s="182"/>
      <c r="G46" s="183"/>
      <c r="H46" s="184"/>
      <c r="I46" s="194"/>
      <c r="J46" s="195" t="str">
        <f t="shared" si="1"/>
        <v/>
      </c>
      <c r="K46" s="196"/>
      <c r="L46" s="188" t="str">
        <f t="shared" si="3"/>
        <v/>
      </c>
      <c r="M46" s="197"/>
      <c r="N46" s="197"/>
      <c r="O46" s="198"/>
      <c r="P46" s="199" t="str">
        <f t="shared" si="2"/>
        <v/>
      </c>
      <c r="Q46" s="200"/>
    </row>
    <row r="47" spans="1:17" x14ac:dyDescent="0.4">
      <c r="A47" s="168"/>
      <c r="B47" s="193">
        <v>36</v>
      </c>
      <c r="C47" s="179"/>
      <c r="D47" s="180"/>
      <c r="E47" s="181"/>
      <c r="F47" s="182"/>
      <c r="G47" s="183"/>
      <c r="H47" s="184"/>
      <c r="I47" s="194"/>
      <c r="J47" s="195" t="str">
        <f t="shared" si="1"/>
        <v/>
      </c>
      <c r="K47" s="196"/>
      <c r="L47" s="188" t="str">
        <f t="shared" si="3"/>
        <v/>
      </c>
      <c r="M47" s="197"/>
      <c r="N47" s="197"/>
      <c r="O47" s="198"/>
      <c r="P47" s="199" t="str">
        <f t="shared" si="2"/>
        <v/>
      </c>
      <c r="Q47" s="200"/>
    </row>
    <row r="48" spans="1:17" x14ac:dyDescent="0.4">
      <c r="A48" s="168"/>
      <c r="B48" s="193">
        <v>37</v>
      </c>
      <c r="C48" s="179"/>
      <c r="D48" s="180"/>
      <c r="E48" s="181"/>
      <c r="F48" s="182"/>
      <c r="G48" s="183"/>
      <c r="H48" s="184"/>
      <c r="I48" s="194"/>
      <c r="J48" s="195" t="str">
        <f t="shared" si="1"/>
        <v/>
      </c>
      <c r="K48" s="196"/>
      <c r="L48" s="188" t="str">
        <f t="shared" si="3"/>
        <v/>
      </c>
      <c r="M48" s="197"/>
      <c r="N48" s="197"/>
      <c r="O48" s="198"/>
      <c r="P48" s="199" t="str">
        <f t="shared" si="2"/>
        <v/>
      </c>
      <c r="Q48" s="200"/>
    </row>
    <row r="49" spans="1:17" x14ac:dyDescent="0.4">
      <c r="A49" s="168"/>
      <c r="B49" s="193">
        <v>38</v>
      </c>
      <c r="C49" s="179"/>
      <c r="D49" s="180"/>
      <c r="E49" s="181"/>
      <c r="F49" s="182"/>
      <c r="G49" s="183"/>
      <c r="H49" s="184"/>
      <c r="I49" s="194"/>
      <c r="J49" s="195" t="str">
        <f t="shared" si="1"/>
        <v/>
      </c>
      <c r="K49" s="196"/>
      <c r="L49" s="188" t="str">
        <f t="shared" si="3"/>
        <v/>
      </c>
      <c r="M49" s="197"/>
      <c r="N49" s="197"/>
      <c r="O49" s="198"/>
      <c r="P49" s="199" t="str">
        <f t="shared" si="2"/>
        <v/>
      </c>
      <c r="Q49" s="200"/>
    </row>
    <row r="50" spans="1:17" x14ac:dyDescent="0.4">
      <c r="A50" s="168"/>
      <c r="B50" s="193">
        <v>39</v>
      </c>
      <c r="C50" s="179"/>
      <c r="D50" s="180"/>
      <c r="E50" s="181"/>
      <c r="F50" s="182"/>
      <c r="G50" s="183"/>
      <c r="H50" s="184"/>
      <c r="I50" s="194"/>
      <c r="J50" s="195" t="str">
        <f t="shared" si="1"/>
        <v/>
      </c>
      <c r="K50" s="196"/>
      <c r="L50" s="188" t="str">
        <f t="shared" si="3"/>
        <v/>
      </c>
      <c r="M50" s="197"/>
      <c r="N50" s="197"/>
      <c r="O50" s="198"/>
      <c r="P50" s="199" t="str">
        <f t="shared" si="2"/>
        <v/>
      </c>
      <c r="Q50" s="200"/>
    </row>
    <row r="51" spans="1:17" x14ac:dyDescent="0.4">
      <c r="A51" s="203"/>
      <c r="B51" s="193">
        <v>40</v>
      </c>
      <c r="C51" s="179"/>
      <c r="D51" s="180"/>
      <c r="E51" s="181"/>
      <c r="F51" s="182"/>
      <c r="G51" s="183"/>
      <c r="H51" s="184"/>
      <c r="I51" s="194"/>
      <c r="J51" s="195" t="str">
        <f t="shared" si="1"/>
        <v/>
      </c>
      <c r="K51" s="196"/>
      <c r="L51" s="188" t="str">
        <f t="shared" si="3"/>
        <v/>
      </c>
      <c r="M51" s="197"/>
      <c r="N51" s="197"/>
      <c r="O51" s="198"/>
      <c r="P51" s="199" t="str">
        <f t="shared" si="2"/>
        <v/>
      </c>
      <c r="Q51" s="200"/>
    </row>
    <row r="52" spans="1:17" x14ac:dyDescent="0.4">
      <c r="A52" s="168" t="s">
        <v>65</v>
      </c>
      <c r="B52" s="193">
        <v>41</v>
      </c>
      <c r="C52" s="179" t="s">
        <v>119</v>
      </c>
      <c r="D52" s="180" t="s">
        <v>120</v>
      </c>
      <c r="E52" s="181" t="s">
        <v>96</v>
      </c>
      <c r="F52" s="182" t="s">
        <v>97</v>
      </c>
      <c r="G52" s="183">
        <v>450000</v>
      </c>
      <c r="H52" s="184">
        <v>6000</v>
      </c>
      <c r="I52" s="194">
        <v>6000</v>
      </c>
      <c r="J52" s="195">
        <f t="shared" si="1"/>
        <v>1.3299999999999999E-2</v>
      </c>
      <c r="K52" s="196"/>
      <c r="L52" s="188" t="str">
        <f t="shared" si="3"/>
        <v/>
      </c>
      <c r="M52" s="197"/>
      <c r="N52" s="197"/>
      <c r="O52" s="198"/>
      <c r="P52" s="199" t="str">
        <f t="shared" si="2"/>
        <v/>
      </c>
      <c r="Q52" s="200"/>
    </row>
    <row r="53" spans="1:17" x14ac:dyDescent="0.4">
      <c r="A53" s="168"/>
      <c r="B53" s="193">
        <v>42</v>
      </c>
      <c r="C53" s="179" t="s">
        <v>121</v>
      </c>
      <c r="D53" s="180" t="s">
        <v>122</v>
      </c>
      <c r="E53" s="181" t="s">
        <v>96</v>
      </c>
      <c r="F53" s="182"/>
      <c r="G53" s="183">
        <v>300000</v>
      </c>
      <c r="H53" s="184">
        <v>7000</v>
      </c>
      <c r="I53" s="194">
        <v>7000</v>
      </c>
      <c r="J53" s="195">
        <f t="shared" si="1"/>
        <v>2.3300000000000001E-2</v>
      </c>
      <c r="K53" s="196"/>
      <c r="L53" s="188" t="str">
        <f t="shared" si="3"/>
        <v/>
      </c>
      <c r="M53" s="197"/>
      <c r="N53" s="197"/>
      <c r="O53" s="198"/>
      <c r="P53" s="199" t="str">
        <f t="shared" si="2"/>
        <v/>
      </c>
      <c r="Q53" s="200"/>
    </row>
    <row r="54" spans="1:17" x14ac:dyDescent="0.4">
      <c r="A54" s="168"/>
      <c r="B54" s="193">
        <v>43</v>
      </c>
      <c r="C54" s="179" t="s">
        <v>123</v>
      </c>
      <c r="D54" s="180" t="s">
        <v>122</v>
      </c>
      <c r="E54" s="181" t="s">
        <v>110</v>
      </c>
      <c r="F54" s="182"/>
      <c r="G54" s="183">
        <v>150000</v>
      </c>
      <c r="H54" s="184">
        <v>5000</v>
      </c>
      <c r="I54" s="194">
        <v>5000</v>
      </c>
      <c r="J54" s="195">
        <f t="shared" si="1"/>
        <v>3.3300000000000003E-2</v>
      </c>
      <c r="K54" s="196"/>
      <c r="L54" s="188" t="str">
        <f t="shared" si="3"/>
        <v/>
      </c>
      <c r="M54" s="197"/>
      <c r="N54" s="197"/>
      <c r="O54" s="198"/>
      <c r="P54" s="199" t="str">
        <f t="shared" si="2"/>
        <v/>
      </c>
      <c r="Q54" s="200"/>
    </row>
    <row r="55" spans="1:17" x14ac:dyDescent="0.4">
      <c r="A55" s="168"/>
      <c r="B55" s="193">
        <v>44</v>
      </c>
      <c r="C55" s="204" t="s">
        <v>124</v>
      </c>
      <c r="D55" s="180" t="s">
        <v>125</v>
      </c>
      <c r="E55" s="181" t="s">
        <v>96</v>
      </c>
      <c r="F55" s="182"/>
      <c r="G55" s="183">
        <v>250000</v>
      </c>
      <c r="H55" s="184">
        <v>10000</v>
      </c>
      <c r="I55" s="194">
        <v>10000</v>
      </c>
      <c r="J55" s="195">
        <f t="shared" si="1"/>
        <v>0.04</v>
      </c>
      <c r="K55" s="196"/>
      <c r="L55" s="188" t="str">
        <f t="shared" si="3"/>
        <v/>
      </c>
      <c r="M55" s="197"/>
      <c r="N55" s="197"/>
      <c r="O55" s="198"/>
      <c r="P55" s="199" t="str">
        <f t="shared" si="2"/>
        <v/>
      </c>
      <c r="Q55" s="200"/>
    </row>
    <row r="56" spans="1:17" x14ac:dyDescent="0.4">
      <c r="A56" s="168"/>
      <c r="B56" s="193">
        <v>45</v>
      </c>
      <c r="C56" s="205" t="s">
        <v>126</v>
      </c>
      <c r="D56" s="180" t="s">
        <v>125</v>
      </c>
      <c r="E56" s="181" t="s">
        <v>110</v>
      </c>
      <c r="F56" s="182"/>
      <c r="G56" s="183">
        <v>120000</v>
      </c>
      <c r="H56" s="184">
        <v>4500</v>
      </c>
      <c r="I56" s="194">
        <v>4500</v>
      </c>
      <c r="J56" s="195">
        <f t="shared" si="1"/>
        <v>3.7499999999999999E-2</v>
      </c>
      <c r="K56" s="196"/>
      <c r="L56" s="188" t="str">
        <f t="shared" si="3"/>
        <v/>
      </c>
      <c r="M56" s="197"/>
      <c r="N56" s="197"/>
      <c r="O56" s="198"/>
      <c r="P56" s="199" t="str">
        <f t="shared" si="2"/>
        <v/>
      </c>
      <c r="Q56" s="200"/>
    </row>
    <row r="57" spans="1:17" x14ac:dyDescent="0.4">
      <c r="A57" s="168"/>
      <c r="B57" s="193">
        <v>46</v>
      </c>
      <c r="C57" s="179"/>
      <c r="D57" s="180"/>
      <c r="E57" s="181"/>
      <c r="F57" s="182"/>
      <c r="G57" s="183"/>
      <c r="H57" s="184"/>
      <c r="I57" s="194"/>
      <c r="J57" s="195" t="str">
        <f t="shared" si="1"/>
        <v/>
      </c>
      <c r="K57" s="196"/>
      <c r="L57" s="188" t="str">
        <f t="shared" si="3"/>
        <v/>
      </c>
      <c r="M57" s="197"/>
      <c r="N57" s="197"/>
      <c r="O57" s="198"/>
      <c r="P57" s="199" t="str">
        <f t="shared" si="2"/>
        <v/>
      </c>
      <c r="Q57" s="200"/>
    </row>
    <row r="58" spans="1:17" x14ac:dyDescent="0.4">
      <c r="A58" s="168"/>
      <c r="B58" s="193">
        <v>47</v>
      </c>
      <c r="C58" s="179"/>
      <c r="D58" s="180"/>
      <c r="E58" s="181"/>
      <c r="F58" s="182"/>
      <c r="G58" s="183"/>
      <c r="H58" s="184"/>
      <c r="I58" s="194"/>
      <c r="J58" s="195" t="str">
        <f t="shared" si="1"/>
        <v/>
      </c>
      <c r="K58" s="196"/>
      <c r="L58" s="188" t="str">
        <f t="shared" si="3"/>
        <v/>
      </c>
      <c r="M58" s="197"/>
      <c r="N58" s="197"/>
      <c r="O58" s="198"/>
      <c r="P58" s="199" t="str">
        <f t="shared" si="2"/>
        <v/>
      </c>
      <c r="Q58" s="200"/>
    </row>
    <row r="59" spans="1:17" x14ac:dyDescent="0.4">
      <c r="A59" s="168"/>
      <c r="B59" s="193">
        <v>48</v>
      </c>
      <c r="C59" s="179"/>
      <c r="D59" s="180"/>
      <c r="E59" s="181"/>
      <c r="F59" s="182"/>
      <c r="G59" s="183"/>
      <c r="H59" s="184"/>
      <c r="I59" s="194"/>
      <c r="J59" s="195" t="str">
        <f t="shared" si="1"/>
        <v/>
      </c>
      <c r="K59" s="196"/>
      <c r="L59" s="188" t="str">
        <f t="shared" si="3"/>
        <v/>
      </c>
      <c r="M59" s="197"/>
      <c r="N59" s="197"/>
      <c r="O59" s="198"/>
      <c r="P59" s="199" t="str">
        <f t="shared" si="2"/>
        <v/>
      </c>
      <c r="Q59" s="200"/>
    </row>
    <row r="60" spans="1:17" x14ac:dyDescent="0.4">
      <c r="A60" s="168"/>
      <c r="B60" s="193">
        <v>49</v>
      </c>
      <c r="C60" s="179"/>
      <c r="D60" s="180"/>
      <c r="E60" s="181"/>
      <c r="F60" s="182"/>
      <c r="G60" s="183"/>
      <c r="H60" s="184"/>
      <c r="I60" s="194"/>
      <c r="J60" s="195" t="str">
        <f t="shared" si="1"/>
        <v/>
      </c>
      <c r="K60" s="196"/>
      <c r="L60" s="188" t="str">
        <f t="shared" si="3"/>
        <v/>
      </c>
      <c r="M60" s="197"/>
      <c r="N60" s="197"/>
      <c r="O60" s="198"/>
      <c r="P60" s="199" t="str">
        <f t="shared" si="2"/>
        <v/>
      </c>
      <c r="Q60" s="200"/>
    </row>
    <row r="61" spans="1:17" x14ac:dyDescent="0.4">
      <c r="A61" s="168"/>
      <c r="B61" s="193">
        <v>50</v>
      </c>
      <c r="C61" s="179"/>
      <c r="D61" s="180"/>
      <c r="E61" s="181"/>
      <c r="F61" s="182"/>
      <c r="G61" s="183"/>
      <c r="H61" s="184"/>
      <c r="I61" s="194"/>
      <c r="J61" s="195" t="str">
        <f t="shared" si="1"/>
        <v/>
      </c>
      <c r="K61" s="196"/>
      <c r="L61" s="188" t="str">
        <f t="shared" si="3"/>
        <v/>
      </c>
      <c r="M61" s="197"/>
      <c r="N61" s="197"/>
      <c r="O61" s="198"/>
      <c r="P61" s="199" t="str">
        <f t="shared" si="2"/>
        <v/>
      </c>
      <c r="Q61" s="200"/>
    </row>
    <row r="62" spans="1:17" x14ac:dyDescent="0.4">
      <c r="A62" s="168"/>
      <c r="B62" s="193">
        <v>51</v>
      </c>
      <c r="C62" s="179"/>
      <c r="D62" s="180"/>
      <c r="E62" s="181"/>
      <c r="F62" s="182"/>
      <c r="G62" s="183"/>
      <c r="H62" s="184"/>
      <c r="I62" s="194"/>
      <c r="J62" s="195" t="str">
        <f t="shared" si="1"/>
        <v/>
      </c>
      <c r="K62" s="196"/>
      <c r="L62" s="188" t="str">
        <f t="shared" si="3"/>
        <v/>
      </c>
      <c r="M62" s="197"/>
      <c r="N62" s="197"/>
      <c r="O62" s="198"/>
      <c r="P62" s="199" t="str">
        <f t="shared" si="2"/>
        <v/>
      </c>
      <c r="Q62" s="200"/>
    </row>
    <row r="63" spans="1:17" x14ac:dyDescent="0.4">
      <c r="A63" s="168"/>
      <c r="B63" s="193">
        <v>52</v>
      </c>
      <c r="C63" s="179"/>
      <c r="D63" s="180"/>
      <c r="E63" s="181"/>
      <c r="F63" s="182"/>
      <c r="G63" s="183"/>
      <c r="H63" s="184"/>
      <c r="I63" s="194"/>
      <c r="J63" s="195" t="str">
        <f t="shared" si="1"/>
        <v/>
      </c>
      <c r="K63" s="196"/>
      <c r="L63" s="188" t="str">
        <f t="shared" si="3"/>
        <v/>
      </c>
      <c r="M63" s="197"/>
      <c r="N63" s="197"/>
      <c r="O63" s="198"/>
      <c r="P63" s="199" t="str">
        <f t="shared" si="2"/>
        <v/>
      </c>
      <c r="Q63" s="200"/>
    </row>
    <row r="64" spans="1:17" x14ac:dyDescent="0.4">
      <c r="A64" s="168"/>
      <c r="B64" s="193">
        <v>53</v>
      </c>
      <c r="C64" s="179"/>
      <c r="D64" s="180"/>
      <c r="E64" s="181"/>
      <c r="F64" s="182"/>
      <c r="G64" s="183"/>
      <c r="H64" s="184"/>
      <c r="I64" s="194"/>
      <c r="J64" s="195" t="str">
        <f t="shared" si="1"/>
        <v/>
      </c>
      <c r="K64" s="196"/>
      <c r="L64" s="188" t="str">
        <f t="shared" si="3"/>
        <v/>
      </c>
      <c r="M64" s="197"/>
      <c r="N64" s="197"/>
      <c r="O64" s="198"/>
      <c r="P64" s="199" t="str">
        <f t="shared" si="2"/>
        <v/>
      </c>
      <c r="Q64" s="200"/>
    </row>
    <row r="65" spans="1:17" x14ac:dyDescent="0.4">
      <c r="A65" s="168"/>
      <c r="B65" s="193">
        <v>54</v>
      </c>
      <c r="C65" s="179"/>
      <c r="D65" s="180"/>
      <c r="E65" s="181"/>
      <c r="F65" s="182"/>
      <c r="G65" s="183"/>
      <c r="H65" s="184"/>
      <c r="I65" s="194"/>
      <c r="J65" s="195" t="str">
        <f t="shared" si="1"/>
        <v/>
      </c>
      <c r="K65" s="196"/>
      <c r="L65" s="188" t="str">
        <f t="shared" si="3"/>
        <v/>
      </c>
      <c r="M65" s="197"/>
      <c r="N65" s="197"/>
      <c r="O65" s="198"/>
      <c r="P65" s="199" t="str">
        <f t="shared" si="2"/>
        <v/>
      </c>
      <c r="Q65" s="200"/>
    </row>
    <row r="66" spans="1:17" x14ac:dyDescent="0.4">
      <c r="A66" s="168"/>
      <c r="B66" s="193">
        <v>55</v>
      </c>
      <c r="C66" s="179"/>
      <c r="D66" s="180"/>
      <c r="E66" s="181"/>
      <c r="F66" s="182"/>
      <c r="G66" s="183"/>
      <c r="H66" s="184"/>
      <c r="I66" s="194"/>
      <c r="J66" s="195" t="str">
        <f t="shared" si="1"/>
        <v/>
      </c>
      <c r="K66" s="196"/>
      <c r="L66" s="188" t="str">
        <f t="shared" si="3"/>
        <v/>
      </c>
      <c r="M66" s="197"/>
      <c r="N66" s="197"/>
      <c r="O66" s="198"/>
      <c r="P66" s="199" t="str">
        <f t="shared" si="2"/>
        <v/>
      </c>
      <c r="Q66" s="200"/>
    </row>
    <row r="67" spans="1:17" x14ac:dyDescent="0.4">
      <c r="A67" s="168"/>
      <c r="B67" s="193">
        <v>56</v>
      </c>
      <c r="C67" s="179"/>
      <c r="D67" s="180"/>
      <c r="E67" s="181"/>
      <c r="F67" s="182"/>
      <c r="G67" s="183"/>
      <c r="H67" s="184"/>
      <c r="I67" s="194"/>
      <c r="J67" s="195" t="str">
        <f t="shared" si="1"/>
        <v/>
      </c>
      <c r="K67" s="196"/>
      <c r="L67" s="188" t="str">
        <f t="shared" si="3"/>
        <v/>
      </c>
      <c r="M67" s="197"/>
      <c r="N67" s="197"/>
      <c r="O67" s="198"/>
      <c r="P67" s="199" t="str">
        <f t="shared" si="2"/>
        <v/>
      </c>
      <c r="Q67" s="200"/>
    </row>
    <row r="68" spans="1:17" x14ac:dyDescent="0.4">
      <c r="A68" s="168"/>
      <c r="B68" s="193">
        <v>57</v>
      </c>
      <c r="C68" s="179"/>
      <c r="D68" s="180"/>
      <c r="E68" s="181"/>
      <c r="F68" s="182"/>
      <c r="G68" s="183"/>
      <c r="H68" s="184"/>
      <c r="I68" s="194"/>
      <c r="J68" s="195" t="str">
        <f t="shared" si="1"/>
        <v/>
      </c>
      <c r="K68" s="196"/>
      <c r="L68" s="188" t="str">
        <f t="shared" si="3"/>
        <v/>
      </c>
      <c r="M68" s="197"/>
      <c r="N68" s="197"/>
      <c r="O68" s="198"/>
      <c r="P68" s="199" t="str">
        <f t="shared" si="2"/>
        <v/>
      </c>
      <c r="Q68" s="200"/>
    </row>
    <row r="69" spans="1:17" x14ac:dyDescent="0.4">
      <c r="A69" s="168"/>
      <c r="B69" s="193">
        <v>58</v>
      </c>
      <c r="C69" s="179"/>
      <c r="D69" s="180"/>
      <c r="E69" s="181"/>
      <c r="F69" s="182"/>
      <c r="G69" s="183"/>
      <c r="H69" s="184"/>
      <c r="I69" s="194"/>
      <c r="J69" s="195" t="str">
        <f t="shared" si="1"/>
        <v/>
      </c>
      <c r="K69" s="196"/>
      <c r="L69" s="188" t="str">
        <f t="shared" si="3"/>
        <v/>
      </c>
      <c r="M69" s="197"/>
      <c r="N69" s="197"/>
      <c r="O69" s="198"/>
      <c r="P69" s="199" t="str">
        <f t="shared" si="2"/>
        <v/>
      </c>
      <c r="Q69" s="200"/>
    </row>
    <row r="70" spans="1:17" x14ac:dyDescent="0.4">
      <c r="A70" s="168"/>
      <c r="B70" s="193">
        <v>59</v>
      </c>
      <c r="C70" s="179"/>
      <c r="D70" s="180"/>
      <c r="E70" s="181"/>
      <c r="F70" s="182"/>
      <c r="G70" s="183"/>
      <c r="H70" s="184"/>
      <c r="I70" s="194"/>
      <c r="J70" s="195" t="str">
        <f t="shared" si="1"/>
        <v/>
      </c>
      <c r="K70" s="196"/>
      <c r="L70" s="188" t="str">
        <f t="shared" si="3"/>
        <v/>
      </c>
      <c r="M70" s="197"/>
      <c r="N70" s="197"/>
      <c r="O70" s="198"/>
      <c r="P70" s="199" t="str">
        <f t="shared" si="2"/>
        <v/>
      </c>
      <c r="Q70" s="200"/>
    </row>
    <row r="71" spans="1:17" ht="19.5" thickBot="1" x14ac:dyDescent="0.45">
      <c r="A71" s="168"/>
      <c r="B71" s="193">
        <v>60</v>
      </c>
      <c r="C71" s="179"/>
      <c r="D71" s="180"/>
      <c r="E71" s="181"/>
      <c r="F71" s="182"/>
      <c r="G71" s="183"/>
      <c r="H71" s="184"/>
      <c r="I71" s="194"/>
      <c r="J71" s="195" t="str">
        <f t="shared" si="1"/>
        <v/>
      </c>
      <c r="K71" s="196"/>
      <c r="L71" s="188" t="str">
        <f t="shared" si="3"/>
        <v/>
      </c>
      <c r="M71" s="197"/>
      <c r="N71" s="197"/>
      <c r="O71" s="198"/>
      <c r="P71" s="199" t="str">
        <f t="shared" si="2"/>
        <v/>
      </c>
      <c r="Q71" s="200"/>
    </row>
    <row r="72" spans="1:17" hidden="1" x14ac:dyDescent="0.4">
      <c r="B72" s="193">
        <v>61</v>
      </c>
      <c r="C72" s="206"/>
      <c r="D72" s="207"/>
      <c r="E72" s="208"/>
      <c r="F72" s="209"/>
      <c r="G72" s="210"/>
      <c r="H72" s="211"/>
      <c r="I72" s="212"/>
      <c r="J72" s="195" t="str">
        <f t="shared" si="1"/>
        <v/>
      </c>
      <c r="K72" s="196"/>
      <c r="L72" s="188" t="str">
        <f t="shared" si="3"/>
        <v/>
      </c>
      <c r="M72" s="197"/>
      <c r="N72" s="197"/>
      <c r="O72" s="198"/>
      <c r="P72" s="199" t="str">
        <f t="shared" si="2"/>
        <v/>
      </c>
      <c r="Q72" s="213"/>
    </row>
    <row r="73" spans="1:17" hidden="1" x14ac:dyDescent="0.4">
      <c r="B73" s="193">
        <v>62</v>
      </c>
      <c r="C73" s="206"/>
      <c r="D73" s="207"/>
      <c r="E73" s="208"/>
      <c r="F73" s="209"/>
      <c r="G73" s="210"/>
      <c r="H73" s="211"/>
      <c r="I73" s="212"/>
      <c r="J73" s="195" t="str">
        <f t="shared" si="1"/>
        <v/>
      </c>
      <c r="K73" s="196"/>
      <c r="L73" s="188" t="str">
        <f t="shared" si="3"/>
        <v/>
      </c>
      <c r="M73" s="197"/>
      <c r="N73" s="197"/>
      <c r="O73" s="198"/>
      <c r="P73" s="199" t="str">
        <f t="shared" si="2"/>
        <v/>
      </c>
      <c r="Q73" s="213"/>
    </row>
    <row r="74" spans="1:17" hidden="1" x14ac:dyDescent="0.4">
      <c r="B74" s="193">
        <v>63</v>
      </c>
      <c r="C74" s="206"/>
      <c r="D74" s="207"/>
      <c r="E74" s="208"/>
      <c r="F74" s="209"/>
      <c r="G74" s="210"/>
      <c r="H74" s="211"/>
      <c r="I74" s="212"/>
      <c r="J74" s="195" t="str">
        <f t="shared" si="1"/>
        <v/>
      </c>
      <c r="K74" s="196"/>
      <c r="L74" s="188" t="str">
        <f t="shared" si="3"/>
        <v/>
      </c>
      <c r="M74" s="197"/>
      <c r="N74" s="197"/>
      <c r="O74" s="198"/>
      <c r="P74" s="199" t="str">
        <f t="shared" si="2"/>
        <v/>
      </c>
      <c r="Q74" s="213"/>
    </row>
    <row r="75" spans="1:17" hidden="1" x14ac:dyDescent="0.4">
      <c r="B75" s="193">
        <v>64</v>
      </c>
      <c r="C75" s="206"/>
      <c r="D75" s="207"/>
      <c r="E75" s="208"/>
      <c r="F75" s="209"/>
      <c r="G75" s="210"/>
      <c r="H75" s="211"/>
      <c r="I75" s="212"/>
      <c r="J75" s="195" t="str">
        <f t="shared" si="1"/>
        <v/>
      </c>
      <c r="K75" s="196"/>
      <c r="L75" s="188" t="str">
        <f t="shared" si="3"/>
        <v/>
      </c>
      <c r="M75" s="197"/>
      <c r="N75" s="197"/>
      <c r="O75" s="198"/>
      <c r="P75" s="199" t="str">
        <f t="shared" si="2"/>
        <v/>
      </c>
      <c r="Q75" s="213"/>
    </row>
    <row r="76" spans="1:17" hidden="1" x14ac:dyDescent="0.4">
      <c r="B76" s="193">
        <v>65</v>
      </c>
      <c r="C76" s="206"/>
      <c r="D76" s="207"/>
      <c r="E76" s="208"/>
      <c r="F76" s="209"/>
      <c r="G76" s="210"/>
      <c r="H76" s="211"/>
      <c r="I76" s="212"/>
      <c r="J76" s="195" t="str">
        <f t="shared" si="1"/>
        <v/>
      </c>
      <c r="K76" s="196"/>
      <c r="L76" s="188" t="str">
        <f t="shared" si="3"/>
        <v/>
      </c>
      <c r="M76" s="197"/>
      <c r="N76" s="197"/>
      <c r="O76" s="198"/>
      <c r="P76" s="199" t="str">
        <f t="shared" si="2"/>
        <v/>
      </c>
      <c r="Q76" s="213"/>
    </row>
    <row r="77" spans="1:17" hidden="1" x14ac:dyDescent="0.4">
      <c r="B77" s="193">
        <v>66</v>
      </c>
      <c r="C77" s="206"/>
      <c r="D77" s="207"/>
      <c r="E77" s="208"/>
      <c r="F77" s="209"/>
      <c r="G77" s="210"/>
      <c r="H77" s="211"/>
      <c r="I77" s="212"/>
      <c r="J77" s="195" t="str">
        <f t="shared" si="1"/>
        <v/>
      </c>
      <c r="K77" s="196"/>
      <c r="L77" s="188" t="str">
        <f t="shared" si="3"/>
        <v/>
      </c>
      <c r="M77" s="197"/>
      <c r="N77" s="197"/>
      <c r="O77" s="198"/>
      <c r="P77" s="199" t="str">
        <f t="shared" si="2"/>
        <v/>
      </c>
      <c r="Q77" s="213"/>
    </row>
    <row r="78" spans="1:17" hidden="1" x14ac:dyDescent="0.4">
      <c r="B78" s="193">
        <v>67</v>
      </c>
      <c r="C78" s="206"/>
      <c r="D78" s="207"/>
      <c r="E78" s="208"/>
      <c r="F78" s="209"/>
      <c r="G78" s="210"/>
      <c r="H78" s="211"/>
      <c r="I78" s="212"/>
      <c r="J78" s="195" t="str">
        <f t="shared" si="1"/>
        <v/>
      </c>
      <c r="K78" s="196"/>
      <c r="L78" s="188" t="str">
        <f t="shared" si="3"/>
        <v/>
      </c>
      <c r="M78" s="197"/>
      <c r="N78" s="197"/>
      <c r="O78" s="198"/>
      <c r="P78" s="199" t="str">
        <f t="shared" si="2"/>
        <v/>
      </c>
      <c r="Q78" s="213"/>
    </row>
    <row r="79" spans="1:17" hidden="1" x14ac:dyDescent="0.4">
      <c r="B79" s="193">
        <v>68</v>
      </c>
      <c r="C79" s="206"/>
      <c r="D79" s="207"/>
      <c r="E79" s="208"/>
      <c r="F79" s="209"/>
      <c r="G79" s="210"/>
      <c r="H79" s="211"/>
      <c r="I79" s="212"/>
      <c r="J79" s="195" t="str">
        <f t="shared" si="1"/>
        <v/>
      </c>
      <c r="K79" s="196"/>
      <c r="L79" s="188" t="str">
        <f t="shared" si="3"/>
        <v/>
      </c>
      <c r="M79" s="197"/>
      <c r="N79" s="197"/>
      <c r="O79" s="198"/>
      <c r="P79" s="199" t="str">
        <f t="shared" si="2"/>
        <v/>
      </c>
      <c r="Q79" s="213"/>
    </row>
    <row r="80" spans="1:17" hidden="1" x14ac:dyDescent="0.4">
      <c r="B80" s="193">
        <v>69</v>
      </c>
      <c r="C80" s="206"/>
      <c r="D80" s="207"/>
      <c r="E80" s="208"/>
      <c r="F80" s="209"/>
      <c r="G80" s="210"/>
      <c r="H80" s="211"/>
      <c r="I80" s="212"/>
      <c r="J80" s="195" t="str">
        <f t="shared" si="1"/>
        <v/>
      </c>
      <c r="K80" s="196"/>
      <c r="L80" s="188" t="str">
        <f t="shared" si="3"/>
        <v/>
      </c>
      <c r="M80" s="197"/>
      <c r="N80" s="197"/>
      <c r="O80" s="198"/>
      <c r="P80" s="199" t="str">
        <f t="shared" si="2"/>
        <v/>
      </c>
      <c r="Q80" s="213"/>
    </row>
    <row r="81" spans="2:17" hidden="1" x14ac:dyDescent="0.4">
      <c r="B81" s="193">
        <v>70</v>
      </c>
      <c r="C81" s="206"/>
      <c r="D81" s="207"/>
      <c r="E81" s="208"/>
      <c r="F81" s="209"/>
      <c r="G81" s="210"/>
      <c r="H81" s="211"/>
      <c r="I81" s="212"/>
      <c r="J81" s="195" t="str">
        <f t="shared" si="1"/>
        <v/>
      </c>
      <c r="K81" s="196"/>
      <c r="L81" s="188" t="str">
        <f t="shared" si="3"/>
        <v/>
      </c>
      <c r="M81" s="197"/>
      <c r="N81" s="197"/>
      <c r="O81" s="198"/>
      <c r="P81" s="199" t="str">
        <f t="shared" si="2"/>
        <v/>
      </c>
      <c r="Q81" s="213"/>
    </row>
    <row r="82" spans="2:17" hidden="1" x14ac:dyDescent="0.4">
      <c r="B82" s="193">
        <v>71</v>
      </c>
      <c r="C82" s="206"/>
      <c r="D82" s="207"/>
      <c r="E82" s="208"/>
      <c r="F82" s="209"/>
      <c r="G82" s="210"/>
      <c r="H82" s="211"/>
      <c r="I82" s="212"/>
      <c r="J82" s="195" t="str">
        <f t="shared" si="1"/>
        <v/>
      </c>
      <c r="K82" s="196"/>
      <c r="L82" s="188" t="str">
        <f t="shared" si="3"/>
        <v/>
      </c>
      <c r="M82" s="197"/>
      <c r="N82" s="197"/>
      <c r="O82" s="198"/>
      <c r="P82" s="199" t="str">
        <f t="shared" si="2"/>
        <v/>
      </c>
      <c r="Q82" s="213"/>
    </row>
    <row r="83" spans="2:17" hidden="1" x14ac:dyDescent="0.4">
      <c r="B83" s="193">
        <v>72</v>
      </c>
      <c r="C83" s="206"/>
      <c r="D83" s="207"/>
      <c r="E83" s="208"/>
      <c r="F83" s="209"/>
      <c r="G83" s="210"/>
      <c r="H83" s="211"/>
      <c r="I83" s="212"/>
      <c r="J83" s="195" t="str">
        <f t="shared" si="1"/>
        <v/>
      </c>
      <c r="K83" s="196"/>
      <c r="L83" s="188" t="str">
        <f t="shared" si="3"/>
        <v/>
      </c>
      <c r="M83" s="197"/>
      <c r="N83" s="197"/>
      <c r="O83" s="198"/>
      <c r="P83" s="199" t="str">
        <f t="shared" si="2"/>
        <v/>
      </c>
      <c r="Q83" s="213"/>
    </row>
    <row r="84" spans="2:17" hidden="1" x14ac:dyDescent="0.4">
      <c r="B84" s="193">
        <v>73</v>
      </c>
      <c r="C84" s="206"/>
      <c r="D84" s="207"/>
      <c r="E84" s="208"/>
      <c r="F84" s="209"/>
      <c r="G84" s="210"/>
      <c r="H84" s="211"/>
      <c r="I84" s="212"/>
      <c r="J84" s="195" t="str">
        <f t="shared" si="1"/>
        <v/>
      </c>
      <c r="K84" s="196"/>
      <c r="L84" s="188" t="str">
        <f t="shared" si="3"/>
        <v/>
      </c>
      <c r="M84" s="197"/>
      <c r="N84" s="197"/>
      <c r="O84" s="198"/>
      <c r="P84" s="199" t="str">
        <f t="shared" si="2"/>
        <v/>
      </c>
      <c r="Q84" s="213"/>
    </row>
    <row r="85" spans="2:17" hidden="1" x14ac:dyDescent="0.4">
      <c r="B85" s="193">
        <v>74</v>
      </c>
      <c r="C85" s="206"/>
      <c r="D85" s="207"/>
      <c r="E85" s="208"/>
      <c r="F85" s="209"/>
      <c r="G85" s="210"/>
      <c r="H85" s="211"/>
      <c r="I85" s="212"/>
      <c r="J85" s="195" t="str">
        <f t="shared" si="1"/>
        <v/>
      </c>
      <c r="K85" s="196"/>
      <c r="L85" s="188" t="str">
        <f t="shared" si="3"/>
        <v/>
      </c>
      <c r="M85" s="197"/>
      <c r="N85" s="197"/>
      <c r="O85" s="198"/>
      <c r="P85" s="199" t="str">
        <f t="shared" si="2"/>
        <v/>
      </c>
      <c r="Q85" s="213"/>
    </row>
    <row r="86" spans="2:17" hidden="1" x14ac:dyDescent="0.4">
      <c r="B86" s="193">
        <v>75</v>
      </c>
      <c r="C86" s="206"/>
      <c r="D86" s="207"/>
      <c r="E86" s="208"/>
      <c r="F86" s="209"/>
      <c r="G86" s="210"/>
      <c r="H86" s="211"/>
      <c r="I86" s="212"/>
      <c r="J86" s="195" t="str">
        <f t="shared" si="1"/>
        <v/>
      </c>
      <c r="K86" s="196"/>
      <c r="L86" s="188" t="str">
        <f t="shared" si="3"/>
        <v/>
      </c>
      <c r="M86" s="197"/>
      <c r="N86" s="197"/>
      <c r="O86" s="198"/>
      <c r="P86" s="199" t="str">
        <f t="shared" si="2"/>
        <v/>
      </c>
      <c r="Q86" s="213"/>
    </row>
    <row r="87" spans="2:17" hidden="1" x14ac:dyDescent="0.4">
      <c r="B87" s="193">
        <v>76</v>
      </c>
      <c r="C87" s="206"/>
      <c r="D87" s="207"/>
      <c r="E87" s="208"/>
      <c r="F87" s="209"/>
      <c r="G87" s="210"/>
      <c r="H87" s="211"/>
      <c r="I87" s="212"/>
      <c r="J87" s="195" t="str">
        <f t="shared" si="1"/>
        <v/>
      </c>
      <c r="K87" s="196"/>
      <c r="L87" s="188" t="str">
        <f t="shared" si="3"/>
        <v/>
      </c>
      <c r="M87" s="197"/>
      <c r="N87" s="197"/>
      <c r="O87" s="198"/>
      <c r="P87" s="199" t="str">
        <f t="shared" si="2"/>
        <v/>
      </c>
      <c r="Q87" s="213"/>
    </row>
    <row r="88" spans="2:17" hidden="1" x14ac:dyDescent="0.4">
      <c r="B88" s="193">
        <v>77</v>
      </c>
      <c r="C88" s="206"/>
      <c r="D88" s="207"/>
      <c r="E88" s="208"/>
      <c r="F88" s="209"/>
      <c r="G88" s="210"/>
      <c r="H88" s="211"/>
      <c r="I88" s="212"/>
      <c r="J88" s="195" t="str">
        <f t="shared" si="1"/>
        <v/>
      </c>
      <c r="K88" s="196"/>
      <c r="L88" s="188" t="str">
        <f t="shared" si="3"/>
        <v/>
      </c>
      <c r="M88" s="197"/>
      <c r="N88" s="197"/>
      <c r="O88" s="198"/>
      <c r="P88" s="199" t="str">
        <f t="shared" si="2"/>
        <v/>
      </c>
      <c r="Q88" s="213"/>
    </row>
    <row r="89" spans="2:17" hidden="1" x14ac:dyDescent="0.4">
      <c r="B89" s="193">
        <v>78</v>
      </c>
      <c r="C89" s="206"/>
      <c r="D89" s="207"/>
      <c r="E89" s="208"/>
      <c r="F89" s="209"/>
      <c r="G89" s="210"/>
      <c r="H89" s="211"/>
      <c r="I89" s="212"/>
      <c r="J89" s="195" t="str">
        <f t="shared" si="1"/>
        <v/>
      </c>
      <c r="K89" s="196"/>
      <c r="L89" s="188" t="str">
        <f t="shared" si="3"/>
        <v/>
      </c>
      <c r="M89" s="197"/>
      <c r="N89" s="197"/>
      <c r="O89" s="198"/>
      <c r="P89" s="199" t="str">
        <f t="shared" si="2"/>
        <v/>
      </c>
      <c r="Q89" s="213"/>
    </row>
    <row r="90" spans="2:17" hidden="1" x14ac:dyDescent="0.4">
      <c r="B90" s="193">
        <v>79</v>
      </c>
      <c r="C90" s="206"/>
      <c r="D90" s="207"/>
      <c r="E90" s="208"/>
      <c r="F90" s="209"/>
      <c r="G90" s="210"/>
      <c r="H90" s="211"/>
      <c r="I90" s="212"/>
      <c r="J90" s="195" t="str">
        <f t="shared" si="1"/>
        <v/>
      </c>
      <c r="K90" s="196"/>
      <c r="L90" s="188" t="str">
        <f t="shared" si="3"/>
        <v/>
      </c>
      <c r="M90" s="197"/>
      <c r="N90" s="197"/>
      <c r="O90" s="198"/>
      <c r="P90" s="199" t="str">
        <f t="shared" si="2"/>
        <v/>
      </c>
      <c r="Q90" s="213"/>
    </row>
    <row r="91" spans="2:17" hidden="1" x14ac:dyDescent="0.4">
      <c r="B91" s="193">
        <v>80</v>
      </c>
      <c r="C91" s="206"/>
      <c r="D91" s="207"/>
      <c r="E91" s="208"/>
      <c r="F91" s="209"/>
      <c r="G91" s="210"/>
      <c r="H91" s="211"/>
      <c r="I91" s="212"/>
      <c r="J91" s="195" t="str">
        <f t="shared" si="1"/>
        <v/>
      </c>
      <c r="K91" s="196"/>
      <c r="L91" s="188" t="str">
        <f t="shared" si="3"/>
        <v/>
      </c>
      <c r="M91" s="197"/>
      <c r="N91" s="197"/>
      <c r="O91" s="198"/>
      <c r="P91" s="199" t="str">
        <f t="shared" si="2"/>
        <v/>
      </c>
      <c r="Q91" s="213"/>
    </row>
    <row r="92" spans="2:17" hidden="1" x14ac:dyDescent="0.4">
      <c r="B92" s="193">
        <v>81</v>
      </c>
      <c r="C92" s="206"/>
      <c r="D92" s="207"/>
      <c r="E92" s="208"/>
      <c r="F92" s="209"/>
      <c r="G92" s="210"/>
      <c r="H92" s="211"/>
      <c r="I92" s="212"/>
      <c r="J92" s="195" t="str">
        <f t="shared" si="1"/>
        <v/>
      </c>
      <c r="K92" s="196"/>
      <c r="L92" s="188" t="str">
        <f t="shared" si="3"/>
        <v/>
      </c>
      <c r="M92" s="197"/>
      <c r="N92" s="197"/>
      <c r="O92" s="198"/>
      <c r="P92" s="199" t="str">
        <f t="shared" si="2"/>
        <v/>
      </c>
      <c r="Q92" s="213"/>
    </row>
    <row r="93" spans="2:17" hidden="1" x14ac:dyDescent="0.4">
      <c r="B93" s="193">
        <v>82</v>
      </c>
      <c r="C93" s="206"/>
      <c r="D93" s="207"/>
      <c r="E93" s="208"/>
      <c r="F93" s="209"/>
      <c r="G93" s="210"/>
      <c r="H93" s="211"/>
      <c r="I93" s="212"/>
      <c r="J93" s="195" t="str">
        <f t="shared" si="1"/>
        <v/>
      </c>
      <c r="K93" s="196"/>
      <c r="L93" s="188" t="str">
        <f t="shared" si="3"/>
        <v/>
      </c>
      <c r="M93" s="197"/>
      <c r="N93" s="197"/>
      <c r="O93" s="198"/>
      <c r="P93" s="199" t="str">
        <f t="shared" si="2"/>
        <v/>
      </c>
      <c r="Q93" s="213"/>
    </row>
    <row r="94" spans="2:17" hidden="1" x14ac:dyDescent="0.4">
      <c r="B94" s="193">
        <v>83</v>
      </c>
      <c r="C94" s="206"/>
      <c r="D94" s="207"/>
      <c r="E94" s="208"/>
      <c r="F94" s="209"/>
      <c r="G94" s="210"/>
      <c r="H94" s="211"/>
      <c r="I94" s="212"/>
      <c r="J94" s="195" t="str">
        <f t="shared" si="1"/>
        <v/>
      </c>
      <c r="K94" s="196"/>
      <c r="L94" s="188" t="str">
        <f t="shared" si="3"/>
        <v/>
      </c>
      <c r="M94" s="197"/>
      <c r="N94" s="197"/>
      <c r="O94" s="198"/>
      <c r="P94" s="199" t="str">
        <f t="shared" si="2"/>
        <v/>
      </c>
      <c r="Q94" s="213"/>
    </row>
    <row r="95" spans="2:17" hidden="1" x14ac:dyDescent="0.4">
      <c r="B95" s="193">
        <v>84</v>
      </c>
      <c r="C95" s="206"/>
      <c r="D95" s="207"/>
      <c r="E95" s="208"/>
      <c r="F95" s="209"/>
      <c r="G95" s="210"/>
      <c r="H95" s="211"/>
      <c r="I95" s="212"/>
      <c r="J95" s="195" t="str">
        <f t="shared" si="1"/>
        <v/>
      </c>
      <c r="K95" s="196"/>
      <c r="L95" s="188" t="str">
        <f t="shared" si="3"/>
        <v/>
      </c>
      <c r="M95" s="197"/>
      <c r="N95" s="197"/>
      <c r="O95" s="198"/>
      <c r="P95" s="199" t="str">
        <f t="shared" si="2"/>
        <v/>
      </c>
      <c r="Q95" s="213"/>
    </row>
    <row r="96" spans="2:17" hidden="1" x14ac:dyDescent="0.4">
      <c r="B96" s="193">
        <v>85</v>
      </c>
      <c r="C96" s="206"/>
      <c r="D96" s="207"/>
      <c r="E96" s="208"/>
      <c r="F96" s="209"/>
      <c r="G96" s="210"/>
      <c r="H96" s="211"/>
      <c r="I96" s="212"/>
      <c r="J96" s="195" t="str">
        <f t="shared" si="1"/>
        <v/>
      </c>
      <c r="K96" s="196"/>
      <c r="L96" s="188" t="str">
        <f t="shared" si="3"/>
        <v/>
      </c>
      <c r="M96" s="197"/>
      <c r="N96" s="197"/>
      <c r="O96" s="198"/>
      <c r="P96" s="199" t="str">
        <f t="shared" si="2"/>
        <v/>
      </c>
      <c r="Q96" s="213"/>
    </row>
    <row r="97" spans="1:17" hidden="1" x14ac:dyDescent="0.4">
      <c r="B97" s="193">
        <v>86</v>
      </c>
      <c r="C97" s="206"/>
      <c r="D97" s="207"/>
      <c r="E97" s="208"/>
      <c r="F97" s="209"/>
      <c r="G97" s="210"/>
      <c r="H97" s="211"/>
      <c r="I97" s="212"/>
      <c r="J97" s="195" t="str">
        <f t="shared" si="1"/>
        <v/>
      </c>
      <c r="K97" s="196"/>
      <c r="L97" s="188" t="str">
        <f t="shared" si="3"/>
        <v/>
      </c>
      <c r="M97" s="197"/>
      <c r="N97" s="197"/>
      <c r="O97" s="198"/>
      <c r="P97" s="199" t="str">
        <f t="shared" si="2"/>
        <v/>
      </c>
      <c r="Q97" s="213"/>
    </row>
    <row r="98" spans="1:17" hidden="1" x14ac:dyDescent="0.4">
      <c r="B98" s="193">
        <v>87</v>
      </c>
      <c r="C98" s="206"/>
      <c r="D98" s="207"/>
      <c r="E98" s="208"/>
      <c r="F98" s="209"/>
      <c r="G98" s="210"/>
      <c r="H98" s="211"/>
      <c r="I98" s="212"/>
      <c r="J98" s="195" t="str">
        <f t="shared" si="1"/>
        <v/>
      </c>
      <c r="K98" s="196"/>
      <c r="L98" s="188" t="str">
        <f t="shared" si="3"/>
        <v/>
      </c>
      <c r="M98" s="197"/>
      <c r="N98" s="197"/>
      <c r="O98" s="198"/>
      <c r="P98" s="199" t="str">
        <f t="shared" si="2"/>
        <v/>
      </c>
      <c r="Q98" s="213"/>
    </row>
    <row r="99" spans="1:17" hidden="1" x14ac:dyDescent="0.4">
      <c r="B99" s="193">
        <v>88</v>
      </c>
      <c r="C99" s="206"/>
      <c r="D99" s="207"/>
      <c r="E99" s="208"/>
      <c r="F99" s="209"/>
      <c r="G99" s="210"/>
      <c r="H99" s="211"/>
      <c r="I99" s="212"/>
      <c r="J99" s="195" t="str">
        <f t="shared" si="1"/>
        <v/>
      </c>
      <c r="K99" s="196"/>
      <c r="L99" s="188" t="str">
        <f t="shared" si="3"/>
        <v/>
      </c>
      <c r="M99" s="197"/>
      <c r="N99" s="197"/>
      <c r="O99" s="198"/>
      <c r="P99" s="199" t="str">
        <f t="shared" si="2"/>
        <v/>
      </c>
      <c r="Q99" s="213"/>
    </row>
    <row r="100" spans="1:17" hidden="1" x14ac:dyDescent="0.4">
      <c r="B100" s="193">
        <v>89</v>
      </c>
      <c r="C100" s="206"/>
      <c r="D100" s="207"/>
      <c r="E100" s="208"/>
      <c r="F100" s="209"/>
      <c r="G100" s="210"/>
      <c r="H100" s="211"/>
      <c r="I100" s="212"/>
      <c r="J100" s="195" t="str">
        <f t="shared" si="1"/>
        <v/>
      </c>
      <c r="K100" s="196"/>
      <c r="L100" s="188" t="str">
        <f t="shared" si="3"/>
        <v/>
      </c>
      <c r="M100" s="197"/>
      <c r="N100" s="197"/>
      <c r="O100" s="198"/>
      <c r="P100" s="199" t="str">
        <f t="shared" si="2"/>
        <v/>
      </c>
      <c r="Q100" s="213"/>
    </row>
    <row r="101" spans="1:17" hidden="1" x14ac:dyDescent="0.4">
      <c r="B101" s="193">
        <v>90</v>
      </c>
      <c r="C101" s="206"/>
      <c r="D101" s="207"/>
      <c r="E101" s="208"/>
      <c r="F101" s="209"/>
      <c r="G101" s="210"/>
      <c r="H101" s="211"/>
      <c r="I101" s="212"/>
      <c r="J101" s="195" t="str">
        <f t="shared" si="1"/>
        <v/>
      </c>
      <c r="K101" s="196"/>
      <c r="L101" s="188" t="str">
        <f t="shared" si="3"/>
        <v/>
      </c>
      <c r="M101" s="197"/>
      <c r="N101" s="197"/>
      <c r="O101" s="198"/>
      <c r="P101" s="199" t="str">
        <f t="shared" si="2"/>
        <v/>
      </c>
      <c r="Q101" s="213"/>
    </row>
    <row r="102" spans="1:17" hidden="1" x14ac:dyDescent="0.4">
      <c r="B102" s="193">
        <v>91</v>
      </c>
      <c r="C102" s="206"/>
      <c r="D102" s="207"/>
      <c r="E102" s="208"/>
      <c r="F102" s="209"/>
      <c r="G102" s="210"/>
      <c r="H102" s="211"/>
      <c r="I102" s="212"/>
      <c r="J102" s="195" t="str">
        <f t="shared" si="1"/>
        <v/>
      </c>
      <c r="K102" s="196"/>
      <c r="L102" s="188" t="str">
        <f t="shared" si="3"/>
        <v/>
      </c>
      <c r="M102" s="197"/>
      <c r="N102" s="197"/>
      <c r="O102" s="198"/>
      <c r="P102" s="199" t="str">
        <f t="shared" si="2"/>
        <v/>
      </c>
      <c r="Q102" s="213"/>
    </row>
    <row r="103" spans="1:17" hidden="1" x14ac:dyDescent="0.4">
      <c r="B103" s="193">
        <v>92</v>
      </c>
      <c r="C103" s="206"/>
      <c r="D103" s="207"/>
      <c r="E103" s="208"/>
      <c r="F103" s="209"/>
      <c r="G103" s="210"/>
      <c r="H103" s="211"/>
      <c r="I103" s="212"/>
      <c r="J103" s="195" t="str">
        <f t="shared" si="1"/>
        <v/>
      </c>
      <c r="K103" s="196"/>
      <c r="L103" s="188" t="str">
        <f t="shared" si="3"/>
        <v/>
      </c>
      <c r="M103" s="197"/>
      <c r="N103" s="197"/>
      <c r="O103" s="198"/>
      <c r="P103" s="199" t="str">
        <f t="shared" si="2"/>
        <v/>
      </c>
      <c r="Q103" s="213"/>
    </row>
    <row r="104" spans="1:17" hidden="1" x14ac:dyDescent="0.4">
      <c r="B104" s="193">
        <v>93</v>
      </c>
      <c r="C104" s="206"/>
      <c r="D104" s="207"/>
      <c r="E104" s="208"/>
      <c r="F104" s="209"/>
      <c r="G104" s="210"/>
      <c r="H104" s="211"/>
      <c r="I104" s="212"/>
      <c r="J104" s="195" t="str">
        <f t="shared" si="1"/>
        <v/>
      </c>
      <c r="K104" s="196"/>
      <c r="L104" s="188" t="str">
        <f t="shared" si="3"/>
        <v/>
      </c>
      <c r="M104" s="197"/>
      <c r="N104" s="197"/>
      <c r="O104" s="198"/>
      <c r="P104" s="199" t="str">
        <f t="shared" si="2"/>
        <v/>
      </c>
      <c r="Q104" s="213"/>
    </row>
    <row r="105" spans="1:17" hidden="1" x14ac:dyDescent="0.4">
      <c r="B105" s="193">
        <v>94</v>
      </c>
      <c r="C105" s="206"/>
      <c r="D105" s="207"/>
      <c r="E105" s="208"/>
      <c r="F105" s="209"/>
      <c r="G105" s="210"/>
      <c r="H105" s="211"/>
      <c r="I105" s="212"/>
      <c r="J105" s="195" t="str">
        <f t="shared" si="1"/>
        <v/>
      </c>
      <c r="K105" s="196"/>
      <c r="L105" s="188" t="str">
        <f t="shared" si="3"/>
        <v/>
      </c>
      <c r="M105" s="197"/>
      <c r="N105" s="197"/>
      <c r="O105" s="198"/>
      <c r="P105" s="199" t="str">
        <f t="shared" si="2"/>
        <v/>
      </c>
      <c r="Q105" s="213"/>
    </row>
    <row r="106" spans="1:17" hidden="1" x14ac:dyDescent="0.4">
      <c r="B106" s="193">
        <v>95</v>
      </c>
      <c r="C106" s="206"/>
      <c r="D106" s="207"/>
      <c r="E106" s="208"/>
      <c r="F106" s="209"/>
      <c r="G106" s="210"/>
      <c r="H106" s="211"/>
      <c r="I106" s="212"/>
      <c r="J106" s="195" t="str">
        <f t="shared" si="1"/>
        <v/>
      </c>
      <c r="K106" s="196"/>
      <c r="L106" s="188" t="str">
        <f t="shared" si="3"/>
        <v/>
      </c>
      <c r="M106" s="197"/>
      <c r="N106" s="197"/>
      <c r="O106" s="198"/>
      <c r="P106" s="199" t="str">
        <f t="shared" si="2"/>
        <v/>
      </c>
      <c r="Q106" s="213"/>
    </row>
    <row r="107" spans="1:17" hidden="1" x14ac:dyDescent="0.4">
      <c r="B107" s="193">
        <v>96</v>
      </c>
      <c r="C107" s="206"/>
      <c r="D107" s="207"/>
      <c r="E107" s="208"/>
      <c r="F107" s="209"/>
      <c r="G107" s="210"/>
      <c r="H107" s="211"/>
      <c r="I107" s="212"/>
      <c r="J107" s="195" t="str">
        <f t="shared" si="1"/>
        <v/>
      </c>
      <c r="K107" s="196"/>
      <c r="L107" s="188" t="str">
        <f t="shared" si="3"/>
        <v/>
      </c>
      <c r="M107" s="197"/>
      <c r="N107" s="197"/>
      <c r="O107" s="198"/>
      <c r="P107" s="199" t="str">
        <f t="shared" si="2"/>
        <v/>
      </c>
      <c r="Q107" s="213"/>
    </row>
    <row r="108" spans="1:17" hidden="1" x14ac:dyDescent="0.4">
      <c r="B108" s="193">
        <v>97</v>
      </c>
      <c r="C108" s="206"/>
      <c r="D108" s="207"/>
      <c r="E108" s="208"/>
      <c r="F108" s="209"/>
      <c r="G108" s="210"/>
      <c r="H108" s="211"/>
      <c r="I108" s="212"/>
      <c r="J108" s="195" t="str">
        <f t="shared" si="1"/>
        <v/>
      </c>
      <c r="K108" s="196"/>
      <c r="L108" s="188" t="str">
        <f t="shared" si="3"/>
        <v/>
      </c>
      <c r="M108" s="197"/>
      <c r="N108" s="197"/>
      <c r="O108" s="198"/>
      <c r="P108" s="199" t="str">
        <f t="shared" si="2"/>
        <v/>
      </c>
      <c r="Q108" s="213"/>
    </row>
    <row r="109" spans="1:17" hidden="1" x14ac:dyDescent="0.4">
      <c r="B109" s="193">
        <v>98</v>
      </c>
      <c r="C109" s="206"/>
      <c r="D109" s="207"/>
      <c r="E109" s="208"/>
      <c r="F109" s="209"/>
      <c r="G109" s="210"/>
      <c r="H109" s="211"/>
      <c r="I109" s="212"/>
      <c r="J109" s="195" t="str">
        <f t="shared" si="1"/>
        <v/>
      </c>
      <c r="K109" s="196"/>
      <c r="L109" s="188" t="str">
        <f>IF(M109="",IF(N109="","",M109+N109),M109+N109)</f>
        <v/>
      </c>
      <c r="M109" s="197"/>
      <c r="N109" s="197"/>
      <c r="O109" s="198"/>
      <c r="P109" s="199" t="str">
        <f t="shared" si="2"/>
        <v/>
      </c>
      <c r="Q109" s="213"/>
    </row>
    <row r="110" spans="1:17" hidden="1" x14ac:dyDescent="0.4">
      <c r="B110" s="193">
        <v>99</v>
      </c>
      <c r="C110" s="206"/>
      <c r="D110" s="207"/>
      <c r="E110" s="208"/>
      <c r="F110" s="209"/>
      <c r="G110" s="210"/>
      <c r="H110" s="211"/>
      <c r="I110" s="212"/>
      <c r="J110" s="195" t="str">
        <f>IF($H110="","",ROUND(IF($G110="","",H110/$G110),4))</f>
        <v/>
      </c>
      <c r="K110" s="196"/>
      <c r="L110" s="188" t="str">
        <f t="shared" si="3"/>
        <v/>
      </c>
      <c r="M110" s="197"/>
      <c r="N110" s="197"/>
      <c r="O110" s="198"/>
      <c r="P110" s="199" t="str">
        <f t="shared" si="2"/>
        <v/>
      </c>
      <c r="Q110" s="213"/>
    </row>
    <row r="111" spans="1:17" ht="19.5" hidden="1" thickBot="1" x14ac:dyDescent="0.45">
      <c r="B111" s="193">
        <v>100</v>
      </c>
      <c r="C111" s="206"/>
      <c r="D111" s="207"/>
      <c r="E111" s="208"/>
      <c r="F111" s="209"/>
      <c r="G111" s="210"/>
      <c r="H111" s="211"/>
      <c r="I111" s="212"/>
      <c r="J111" s="195" t="str">
        <f t="shared" si="1"/>
        <v/>
      </c>
      <c r="K111" s="196"/>
      <c r="L111" s="188" t="str">
        <f t="shared" si="3"/>
        <v/>
      </c>
      <c r="M111" s="197"/>
      <c r="N111" s="197"/>
      <c r="O111" s="198"/>
      <c r="P111" s="199" t="str">
        <f t="shared" si="2"/>
        <v/>
      </c>
      <c r="Q111" s="214"/>
    </row>
    <row r="112" spans="1:17" ht="20.25" thickTop="1" thickBot="1" x14ac:dyDescent="0.45">
      <c r="A112" s="215" t="s">
        <v>62</v>
      </c>
      <c r="B112" s="215"/>
      <c r="C112" s="215"/>
      <c r="D112" s="215"/>
      <c r="E112" s="215"/>
      <c r="F112" s="216"/>
      <c r="G112" s="217"/>
      <c r="H112" s="218">
        <f>SUM(H12:H111)</f>
        <v>180000</v>
      </c>
      <c r="I112" s="219">
        <f>SUM(I12:I111)</f>
        <v>180000</v>
      </c>
      <c r="J112" s="220">
        <f>AVERAGE(J12:J111)</f>
        <v>3.42125E-2</v>
      </c>
      <c r="K112" s="219">
        <f>ROUNDDOWN('交付申請額（上限額）の算定'!L24*H112,0)</f>
        <v>45000</v>
      </c>
      <c r="L112" s="221">
        <f>SUM(L9:L111)</f>
        <v>0</v>
      </c>
      <c r="M112" s="221">
        <f>SUM(M9:M111)</f>
        <v>0</v>
      </c>
      <c r="N112" s="221">
        <f>SUM(N9:N111)</f>
        <v>0</v>
      </c>
      <c r="O112" s="222"/>
      <c r="P112" s="223" t="e">
        <f>AVERAGE(P11:P111)</f>
        <v>#DIV/0!</v>
      </c>
      <c r="Q112" s="224"/>
    </row>
    <row r="113" spans="1:17" x14ac:dyDescent="0.4">
      <c r="A113" s="225" t="s">
        <v>69</v>
      </c>
      <c r="B113" s="225"/>
      <c r="C113" s="225"/>
      <c r="D113" s="225"/>
      <c r="E113" s="226">
        <f>(H112+K112)</f>
        <v>225000</v>
      </c>
      <c r="F113" s="227"/>
      <c r="G113" s="228"/>
      <c r="H113" s="229" t="s">
        <v>68</v>
      </c>
      <c r="I113" s="230"/>
      <c r="J113" s="230"/>
      <c r="K113" s="231"/>
      <c r="P113" s="80"/>
      <c r="Q113" s="232"/>
    </row>
    <row r="114" spans="1:17" x14ac:dyDescent="0.4">
      <c r="B114" s="80"/>
      <c r="C114" s="233"/>
      <c r="D114" s="233"/>
      <c r="E114" s="80"/>
      <c r="F114" s="80"/>
      <c r="G114" s="80"/>
      <c r="J114" s="80"/>
      <c r="K114" s="80"/>
      <c r="P114" s="80"/>
      <c r="Q114" s="234"/>
    </row>
    <row r="115" spans="1:17" x14ac:dyDescent="0.4">
      <c r="Q115" s="235"/>
    </row>
    <row r="116" spans="1:17" x14ac:dyDescent="0.4">
      <c r="Q116" s="235"/>
    </row>
  </sheetData>
  <sheetProtection password="DCD7" sheet="1" objects="1" scenarios="1"/>
  <mergeCells count="30">
    <mergeCell ref="A113:D113"/>
    <mergeCell ref="H113:K113"/>
    <mergeCell ref="E113:G113"/>
    <mergeCell ref="P9:P10"/>
    <mergeCell ref="B1:P1"/>
    <mergeCell ref="B2:P2"/>
    <mergeCell ref="D4:F4"/>
    <mergeCell ref="J6:K6"/>
    <mergeCell ref="C7:C10"/>
    <mergeCell ref="D7:D10"/>
    <mergeCell ref="E7:E10"/>
    <mergeCell ref="F7:F10"/>
    <mergeCell ref="G7:G9"/>
    <mergeCell ref="A112:E112"/>
    <mergeCell ref="K12:K111"/>
    <mergeCell ref="O12:O111"/>
    <mergeCell ref="Q7:Q11"/>
    <mergeCell ref="A7:B10"/>
    <mergeCell ref="A11:B11"/>
    <mergeCell ref="A12:A51"/>
    <mergeCell ref="A52:A71"/>
    <mergeCell ref="H7:P7"/>
    <mergeCell ref="H8:K8"/>
    <mergeCell ref="L8:P8"/>
    <mergeCell ref="I9:I10"/>
    <mergeCell ref="J9:J10"/>
    <mergeCell ref="K9:K10"/>
    <mergeCell ref="M9:M10"/>
    <mergeCell ref="N9:N10"/>
    <mergeCell ref="O9:O10"/>
  </mergeCells>
  <phoneticPr fontId="2"/>
  <dataValidations count="5">
    <dataValidation type="list" allowBlank="1" showInputMessage="1" showErrorMessage="1" sqref="E12:E111">
      <formula1>"　,常勤,非常勤"</formula1>
    </dataValidation>
    <dataValidation type="list" allowBlank="1" showInputMessage="1" showErrorMessage="1" sqref="F12:F111">
      <formula1>"　,○"</formula1>
    </dataValidation>
    <dataValidation type="list" allowBlank="1" showInputMessage="1" showErrorMessage="1" sqref="D72:D111">
      <formula1>"　,園長,教員,事務長,事務職員,その他"</formula1>
    </dataValidation>
    <dataValidation type="list" allowBlank="1" showInputMessage="1" showErrorMessage="1" sqref="D12:D51">
      <formula1>"　,園長,教員"</formula1>
    </dataValidation>
    <dataValidation type="list" allowBlank="1" showInputMessage="1" showErrorMessage="1" sqref="D52:D71">
      <formula1>"　,事務長,事務職員,その他"</formula1>
    </dataValidation>
  </dataValidations>
  <pageMargins left="0.70866141732283472" right="0.70866141732283472" top="0.74803149606299213" bottom="0.74803149606299213" header="0.31496062992125984" footer="0.31496062992125984"/>
  <pageSetup paperSize="9" scale="63" orientation="portrait" r:id="rId1"/>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総括表</vt:lpstr>
      <vt:lpstr>交付申請額（上限額）の算定</vt:lpstr>
      <vt:lpstr>賃金改善にかかる計画書→</vt:lpstr>
      <vt:lpstr>12月</vt:lpstr>
      <vt:lpstr>'12月'!Print_Area</vt:lpstr>
      <vt:lpstr>'交付申請額（上限額）の算定'!Print_Area</vt:lpstr>
      <vt:lpstr>総括表!Print_Area</vt:lpstr>
      <vt:lpstr>'12月'!Print_Titles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コメント</cp:lastModifiedBy>
  <cp:lastPrinted>2022-07-01T10:15:11Z</cp:lastPrinted>
  <dcterms:created xsi:type="dcterms:W3CDTF">2022-02-07T02:17:43Z</dcterms:created>
  <dcterms:modified xsi:type="dcterms:W3CDTF">2022-10-20T09:20:30Z</dcterms:modified>
</cp:coreProperties>
</file>