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sharedStrings.xml><?xml version="1.0" encoding="utf-8"?>
<sst xmlns="http://schemas.openxmlformats.org/spreadsheetml/2006/main" count="235" uniqueCount="180">
  <si>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</si>
  <si>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</si>
  <si>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</si>
  <si>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</si>
  <si>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</si>
  <si>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</si>
  <si>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</si>
  <si>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</si>
  <si>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</si>
  <si>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</si>
  <si>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</si>
  <si>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</si>
  <si>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</si>
  <si>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</si>
  <si>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</si>
  <si>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</si>
  <si>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</si>
  <si>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</si>
  <si>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</si>
  <si>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</si>
  <si>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</si>
  <si>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</si>
  <si>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</si>
  <si>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</si>
  <si>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</si>
  <si>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</si>
  <si>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</si>
  <si>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</si>
  <si>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</si>
  <si>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</si>
  <si>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</si>
  <si>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</si>
  <si>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</si>
  <si>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</si>
  <si>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</si>
  <si>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</si>
  <si>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</si>
  <si>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</si>
  <si>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</si>
  <si>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</si>
  <si>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</si>
  <si>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</si>
  <si>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</si>
  <si>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</si>
  <si>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</si>
  <si>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</si>
  <si>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</si>
  <si>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</si>
  <si>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</si>
  <si>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</si>
  <si>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</si>
  <si>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</si>
  <si>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</si>
  <si>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</si>
  <si>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</si>
  <si>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</si>
  <si>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</si>
  <si>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</si>
  <si>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</si>
  <si>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</si>
  <si>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</si>
  <si>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</si>
  <si>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</si>
  <si>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</si>
  <si>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</si>
  <si>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</si>
  <si>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</si>
  <si>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</si>
  <si>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</si>
  <si>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</si>
  <si>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</si>
  <si>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</si>
  <si>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</si>
  <si>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</si>
  <si>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</si>
  <si>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</si>
  <si>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</si>
  <si>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</si>
  <si>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</si>
  <si>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</si>
  <si>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</si>
  <si>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</si>
  <si>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</si>
  <si>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</si>
  <si>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</si>
  <si>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</si>
  <si>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</si>
  <si>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</si>
  <si>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</si>
  <si>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</si>
  <si>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</si>
  <si>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</si>
  <si>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</si>
  <si>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</si>
  <si>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</si>
  <si>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</si>
  <si>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</si>
  <si>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</si>
  <si>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</si>
  <si>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</si>
  <si>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</si>
  <si>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</si>
  <si>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</si>
  <si>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</si>
  <si>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</si>
  <si>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</si>
  <si>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</si>
  <si>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</si>
  <si>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</si>
  <si>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</si>
  <si>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</si>
  <si>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</si>
  <si>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</si>
  <si>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</si>
  <si>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</si>
  <si>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</si>
  <si>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</si>
  <si>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</si>
  <si>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</si>
  <si>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</si>
  <si>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</si>
  <si>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</si>
  <si>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</si>
  <si>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</si>
  <si>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</si>
  <si>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</si>
  <si>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</si>
  <si>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</si>
  <si>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</si>
  <si>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</si>
  <si>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</si>
  <si>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</si>
  <si>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</si>
  <si>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</si>
  <si>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</si>
  <si>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</si>
  <si>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</si>
  <si>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</si>
  <si>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</si>
  <si>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</si>
  <si>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</si>
  <si>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</si>
  <si>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</si>
  <si>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</si>
  <si>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</si>
  <si>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</si>
  <si>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</si>
  <si>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</si>
  <si>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</si>
  <si>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</si>
  <si>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</si>
  <si>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</si>
  <si>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</si>
  <si>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</si>
  <si>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</si>
  <si>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</si>
  <si>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</si>
  <si>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</si>
  <si>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</si>
  <si>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</si>
  <si>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</si>
  <si>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</si>
  <si>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平均</t>
  </si>
  <si>
    <t>全　国　計</t>
  </si>
  <si>
    <t>単年度収支（千円）</t>
  </si>
  <si>
    <t>○ 大阪府内市町村別国民健康保険財政状況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</si>
  <si>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</si>
  <si>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</si>
  <si>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</si>
  <si>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</si>
  <si>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</si>
  <si>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t>　１人あたり累積黒字・赤字：累積収支を年度平均被保険者数で除した数値で、黒字額の高いものから順位付け。</t>
  </si>
  <si>
    <t>令和２年度年平均</t>
  </si>
  <si>
    <t>令和２年度
累積収支　　　　　　</t>
  </si>
  <si>
    <t>令和２年度
１人あたり
累積黒字・赤字　　</t>
  </si>
  <si>
    <t>平成30年度</t>
  </si>
  <si>
    <t>令和元年度</t>
  </si>
  <si>
    <t>令和２年度　　　　</t>
  </si>
  <si>
    <t>○ 都道府県別市町村国民健康保険財政状況（令和２年度）</t>
  </si>
  <si>
    <r>
      <t xml:space="preserve">全国計（令和２年度）
</t>
    </r>
    <r>
      <rPr>
        <sz val="9.5"/>
        <rFont val="Meiryo UI"/>
        <family val="3"/>
      </rPr>
      <t>（黒字団体＋赤字団体）</t>
    </r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</si>
</sst>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,"/>
    <numFmt numFmtId="235" formatCode="#,###,;&quot;▲&quot;#,###,"/>
    <numFmt numFmtId="236" formatCode="_ * #,##0_ ;_ * \-#,##0_ ;_ * &quot;・&quot;_ ;_ @_ "/>
    <numFmt numFmtId="237" formatCode="0_);[Red]\(0\)"/>
    <numFmt numFmtId="238" formatCode="[&lt;=999]000;[&lt;=9999]000\-00;000\-00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09" applyFont="1" applyFill="1" applyAlignment="1">
      <alignment vertical="center"/>
      <protection/>
    </xf>
    <xf numFmtId="0" fontId="67" fillId="0" borderId="0" xfId="0" applyFont="1" applyFill="1" applyAlignment="1">
      <alignment vertical="center"/>
    </xf>
    <xf numFmtId="0" fontId="10" fillId="0" borderId="0" xfId="109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9" applyFont="1" applyFill="1" applyAlignment="1">
      <alignment vertical="center"/>
      <protection/>
    </xf>
    <xf numFmtId="38" fontId="67" fillId="0" borderId="0" xfId="83" applyFont="1" applyFill="1" applyAlignment="1">
      <alignment vertical="center"/>
    </xf>
    <xf numFmtId="38" fontId="67" fillId="0" borderId="0" xfId="0" applyNumberFormat="1" applyFont="1" applyFill="1" applyAlignment="1">
      <alignment vertical="center"/>
    </xf>
    <xf numFmtId="189" fontId="67" fillId="0" borderId="0" xfId="0" applyNumberFormat="1" applyFont="1" applyFill="1" applyAlignment="1">
      <alignment vertical="center"/>
    </xf>
    <xf numFmtId="0" fontId="68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13" fillId="12" borderId="13" xfId="109" applyFont="1" applyFill="1" applyBorder="1" applyAlignment="1">
      <alignment horizontal="right" vertical="center"/>
      <protection/>
    </xf>
    <xf numFmtId="0" fontId="12" fillId="12" borderId="14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right" vertical="center"/>
      <protection/>
    </xf>
    <xf numFmtId="189" fontId="70" fillId="0" borderId="16" xfId="85" applyNumberFormat="1" applyFont="1" applyFill="1" applyBorder="1" applyAlignment="1">
      <alignment vertical="center"/>
    </xf>
    <xf numFmtId="189" fontId="70" fillId="0" borderId="17" xfId="85" applyNumberFormat="1" applyFont="1" applyFill="1" applyBorder="1" applyAlignment="1">
      <alignment vertical="center"/>
    </xf>
    <xf numFmtId="0" fontId="70" fillId="0" borderId="18" xfId="0" applyFont="1" applyFill="1" applyBorder="1" applyAlignment="1">
      <alignment horizontal="center" vertical="center"/>
    </xf>
    <xf numFmtId="189" fontId="70" fillId="0" borderId="18" xfId="85" applyNumberFormat="1" applyFont="1" applyFill="1" applyBorder="1" applyAlignment="1">
      <alignment vertical="center"/>
    </xf>
    <xf numFmtId="189" fontId="70" fillId="0" borderId="19" xfId="85" applyNumberFormat="1" applyFont="1" applyFill="1" applyBorder="1" applyAlignment="1">
      <alignment vertical="center"/>
    </xf>
    <xf numFmtId="189" fontId="70" fillId="0" borderId="20" xfId="85" applyNumberFormat="1" applyFont="1" applyFill="1" applyBorder="1" applyAlignment="1">
      <alignment vertical="center"/>
    </xf>
    <xf numFmtId="189" fontId="70" fillId="0" borderId="21" xfId="85" applyNumberFormat="1" applyFont="1" applyFill="1" applyBorder="1" applyAlignment="1">
      <alignment vertical="center"/>
    </xf>
    <xf numFmtId="189" fontId="70" fillId="0" borderId="22" xfId="85" applyNumberFormat="1" applyFont="1" applyFill="1" applyBorder="1" applyAlignment="1">
      <alignment vertical="center"/>
    </xf>
    <xf numFmtId="189" fontId="70" fillId="0" borderId="23" xfId="85" applyNumberFormat="1" applyFont="1" applyFill="1" applyBorder="1" applyAlignment="1">
      <alignment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189" fontId="70" fillId="0" borderId="24" xfId="85" applyNumberFormat="1" applyFont="1" applyFill="1" applyBorder="1" applyAlignment="1">
      <alignment vertical="center"/>
    </xf>
    <xf numFmtId="189" fontId="70" fillId="0" borderId="15" xfId="85" applyNumberFormat="1" applyFont="1" applyFill="1" applyBorder="1" applyAlignment="1">
      <alignment vertical="center"/>
    </xf>
    <xf numFmtId="0" fontId="70" fillId="0" borderId="24" xfId="0" applyFont="1" applyFill="1" applyBorder="1" applyAlignment="1">
      <alignment horizontal="center" vertical="center"/>
    </xf>
    <xf numFmtId="189" fontId="70" fillId="0" borderId="25" xfId="0" applyNumberFormat="1" applyFont="1" applyFill="1" applyBorder="1" applyAlignment="1">
      <alignment vertical="center" shrinkToFit="1"/>
    </xf>
    <xf numFmtId="0" fontId="22" fillId="0" borderId="0" xfId="109" applyFont="1" applyFill="1" applyAlignment="1">
      <alignment vertical="center"/>
      <protection/>
    </xf>
    <xf numFmtId="189" fontId="71" fillId="0" borderId="26" xfId="0" applyNumberFormat="1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189" fontId="71" fillId="0" borderId="14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189" fontId="71" fillId="0" borderId="27" xfId="0" applyNumberFormat="1" applyFont="1" applyFill="1" applyBorder="1" applyAlignment="1">
      <alignment vertical="center"/>
    </xf>
    <xf numFmtId="0" fontId="71" fillId="0" borderId="28" xfId="0" applyFont="1" applyFill="1" applyBorder="1" applyAlignment="1">
      <alignment vertical="center"/>
    </xf>
    <xf numFmtId="189" fontId="71" fillId="0" borderId="29" xfId="0" applyNumberFormat="1" applyFont="1" applyFill="1" applyBorder="1" applyAlignment="1">
      <alignment vertical="center"/>
    </xf>
    <xf numFmtId="0" fontId="71" fillId="0" borderId="30" xfId="0" applyFont="1" applyFill="1" applyBorder="1" applyAlignment="1">
      <alignment vertical="center"/>
    </xf>
    <xf numFmtId="189" fontId="71" fillId="0" borderId="31" xfId="0" applyNumberFormat="1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189" fontId="71" fillId="0" borderId="32" xfId="0" applyNumberFormat="1" applyFont="1" applyFill="1" applyBorder="1" applyAlignment="1">
      <alignment vertical="center"/>
    </xf>
    <xf numFmtId="0" fontId="71" fillId="0" borderId="33" xfId="0" applyFont="1" applyFill="1" applyBorder="1" applyAlignment="1">
      <alignment vertical="center"/>
    </xf>
    <xf numFmtId="187" fontId="71" fillId="0" borderId="16" xfId="69" applyNumberFormat="1" applyFont="1" applyFill="1" applyBorder="1" applyAlignment="1">
      <alignment vertical="center"/>
    </xf>
    <xf numFmtId="187" fontId="71" fillId="0" borderId="18" xfId="69" applyNumberFormat="1" applyFont="1" applyFill="1" applyBorder="1" applyAlignment="1">
      <alignment vertical="center"/>
    </xf>
    <xf numFmtId="187" fontId="71" fillId="0" borderId="22" xfId="69" applyNumberFormat="1" applyFont="1" applyFill="1" applyBorder="1" applyAlignment="1">
      <alignment vertical="center"/>
    </xf>
    <xf numFmtId="187" fontId="71" fillId="0" borderId="20" xfId="69" applyNumberFormat="1" applyFont="1" applyFill="1" applyBorder="1" applyAlignment="1">
      <alignment vertical="center"/>
    </xf>
    <xf numFmtId="187" fontId="71" fillId="0" borderId="34" xfId="69" applyNumberFormat="1" applyFont="1" applyFill="1" applyBorder="1" applyAlignment="1">
      <alignment vertical="center"/>
    </xf>
    <xf numFmtId="187" fontId="71" fillId="0" borderId="16" xfId="69" applyNumberFormat="1" applyFont="1" applyFill="1" applyBorder="1" applyAlignment="1">
      <alignment vertical="center"/>
    </xf>
    <xf numFmtId="187" fontId="71" fillId="0" borderId="18" xfId="69" applyNumberFormat="1" applyFont="1" applyFill="1" applyBorder="1" applyAlignment="1">
      <alignment vertical="center"/>
    </xf>
    <xf numFmtId="187" fontId="71" fillId="0" borderId="22" xfId="69" applyNumberFormat="1" applyFont="1" applyFill="1" applyBorder="1" applyAlignment="1">
      <alignment vertical="center"/>
    </xf>
    <xf numFmtId="187" fontId="71" fillId="0" borderId="35" xfId="69" applyNumberFormat="1" applyFont="1" applyFill="1" applyBorder="1" applyAlignment="1">
      <alignment vertical="center"/>
    </xf>
    <xf numFmtId="187" fontId="71" fillId="0" borderId="36" xfId="69" applyNumberFormat="1" applyFont="1" applyFill="1" applyBorder="1" applyAlignment="1">
      <alignment vertical="center"/>
    </xf>
    <xf numFmtId="187" fontId="71" fillId="0" borderId="20" xfId="69" applyNumberFormat="1" applyFont="1" applyFill="1" applyBorder="1" applyAlignment="1">
      <alignment vertical="center"/>
    </xf>
    <xf numFmtId="187" fontId="71" fillId="0" borderId="24" xfId="69" applyNumberFormat="1" applyFont="1" applyFill="1" applyBorder="1" applyAlignment="1">
      <alignment vertical="center"/>
    </xf>
    <xf numFmtId="38" fontId="71" fillId="0" borderId="37" xfId="83" applyFont="1" applyFill="1" applyBorder="1" applyAlignment="1">
      <alignment vertical="center"/>
    </xf>
    <xf numFmtId="38" fontId="71" fillId="0" borderId="38" xfId="83" applyFont="1" applyFill="1" applyBorder="1" applyAlignment="1">
      <alignment vertical="center"/>
    </xf>
    <xf numFmtId="177" fontId="71" fillId="0" borderId="39" xfId="83" applyNumberFormat="1" applyFont="1" applyFill="1" applyBorder="1" applyAlignment="1">
      <alignment vertical="center"/>
    </xf>
    <xf numFmtId="38" fontId="71" fillId="0" borderId="40" xfId="0" applyNumberFormat="1" applyFont="1" applyFill="1" applyBorder="1" applyAlignment="1">
      <alignment vertical="center"/>
    </xf>
    <xf numFmtId="187" fontId="71" fillId="0" borderId="10" xfId="69" applyNumberFormat="1" applyFont="1" applyFill="1" applyBorder="1" applyAlignment="1">
      <alignment vertical="center"/>
    </xf>
    <xf numFmtId="3" fontId="71" fillId="0" borderId="41" xfId="0" applyNumberFormat="1" applyFont="1" applyFill="1" applyBorder="1" applyAlignment="1">
      <alignment vertical="center"/>
    </xf>
    <xf numFmtId="187" fontId="71" fillId="0" borderId="10" xfId="69" applyNumberFormat="1" applyFont="1" applyFill="1" applyBorder="1" applyAlignment="1">
      <alignment vertical="center"/>
    </xf>
    <xf numFmtId="0" fontId="13" fillId="12" borderId="26" xfId="109" applyFont="1" applyFill="1" applyBorder="1" applyAlignment="1">
      <alignment horizontal="center" vertical="center"/>
      <protection/>
    </xf>
    <xf numFmtId="0" fontId="13" fillId="12" borderId="16" xfId="109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2" xfId="109" applyFont="1" applyFill="1" applyBorder="1" applyAlignment="1">
      <alignment horizontal="right" vertical="center"/>
      <protection/>
    </xf>
    <xf numFmtId="0" fontId="13" fillId="12" borderId="24" xfId="109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42" xfId="0" applyFont="1" applyFill="1" applyBorder="1" applyAlignment="1">
      <alignment horizontal="center" vertical="center"/>
    </xf>
    <xf numFmtId="0" fontId="14" fillId="12" borderId="42" xfId="0" applyFont="1" applyFill="1" applyBorder="1" applyAlignment="1">
      <alignment horizontal="distributed" vertical="center" indent="1"/>
    </xf>
    <xf numFmtId="0" fontId="14" fillId="12" borderId="43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distributed" vertical="center" indent="1"/>
    </xf>
    <xf numFmtId="0" fontId="14" fillId="12" borderId="44" xfId="0" applyFont="1" applyFill="1" applyBorder="1" applyAlignment="1">
      <alignment horizontal="center" vertical="center"/>
    </xf>
    <xf numFmtId="0" fontId="14" fillId="12" borderId="45" xfId="0" applyFont="1" applyFill="1" applyBorder="1" applyAlignment="1">
      <alignment horizontal="distributed" vertical="center" indent="1"/>
    </xf>
    <xf numFmtId="0" fontId="14" fillId="12" borderId="46" xfId="0" applyFont="1" applyFill="1" applyBorder="1" applyAlignment="1">
      <alignment horizontal="distributed" vertical="center" indent="1"/>
    </xf>
    <xf numFmtId="0" fontId="14" fillId="12" borderId="1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distributed" vertical="center" indent="1"/>
    </xf>
    <xf numFmtId="0" fontId="13" fillId="12" borderId="17" xfId="109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9" applyNumberFormat="1" applyFont="1" applyFill="1" applyAlignment="1">
      <alignment vertical="center"/>
      <protection/>
    </xf>
    <xf numFmtId="0" fontId="16" fillId="33" borderId="25" xfId="0" applyFont="1" applyFill="1" applyBorder="1" applyAlignment="1">
      <alignment vertical="center"/>
    </xf>
    <xf numFmtId="0" fontId="13" fillId="12" borderId="25" xfId="109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42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46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43" xfId="85" applyFont="1" applyFill="1" applyBorder="1" applyAlignment="1">
      <alignment horizontal="distributed" vertical="center" indent="1"/>
    </xf>
    <xf numFmtId="38" fontId="13" fillId="12" borderId="15" xfId="85" applyFont="1" applyFill="1" applyBorder="1" applyAlignment="1">
      <alignment horizontal="center" vertical="center"/>
    </xf>
    <xf numFmtId="38" fontId="13" fillId="12" borderId="13" xfId="85" applyFont="1" applyFill="1" applyBorder="1" applyAlignment="1">
      <alignment horizontal="distributed" vertical="center" indent="1"/>
    </xf>
    <xf numFmtId="0" fontId="72" fillId="0" borderId="0" xfId="0" applyFont="1" applyAlignment="1">
      <alignment horizontal="center" vertical="center"/>
    </xf>
    <xf numFmtId="38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38" fontId="72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9" applyFont="1" applyFill="1" applyAlignment="1">
      <alignment vertical="center"/>
      <protection/>
    </xf>
    <xf numFmtId="0" fontId="13" fillId="12" borderId="13" xfId="109" applyFont="1" applyFill="1" applyBorder="1" applyAlignment="1">
      <alignment horizontal="right" vertical="center" wrapText="1"/>
      <protection/>
    </xf>
    <xf numFmtId="177" fontId="70" fillId="0" borderId="37" xfId="85" applyNumberFormat="1" applyFont="1" applyFill="1" applyBorder="1" applyAlignment="1">
      <alignment vertical="center"/>
    </xf>
    <xf numFmtId="189" fontId="70" fillId="0" borderId="37" xfId="85" applyNumberFormat="1" applyFont="1" applyFill="1" applyBorder="1" applyAlignment="1">
      <alignment vertical="center" shrinkToFit="1"/>
    </xf>
    <xf numFmtId="189" fontId="70" fillId="0" borderId="37" xfId="85" applyNumberFormat="1" applyFont="1" applyFill="1" applyBorder="1" applyAlignment="1">
      <alignment vertical="center"/>
    </xf>
    <xf numFmtId="0" fontId="14" fillId="12" borderId="37" xfId="0" applyFont="1" applyFill="1" applyBorder="1" applyAlignment="1">
      <alignment horizontal="center" vertical="center"/>
    </xf>
    <xf numFmtId="189" fontId="70" fillId="0" borderId="37" xfId="0" applyNumberFormat="1" applyFont="1" applyFill="1" applyBorder="1" applyAlignment="1">
      <alignment vertical="center" shrinkToFit="1"/>
    </xf>
    <xf numFmtId="0" fontId="67" fillId="33" borderId="37" xfId="0" applyFont="1" applyFill="1" applyBorder="1" applyAlignment="1">
      <alignment vertical="center"/>
    </xf>
    <xf numFmtId="0" fontId="70" fillId="0" borderId="37" xfId="0" applyFont="1" applyFill="1" applyBorder="1" applyAlignment="1">
      <alignment vertical="center"/>
    </xf>
    <xf numFmtId="177" fontId="70" fillId="0" borderId="38" xfId="85" applyNumberFormat="1" applyFont="1" applyFill="1" applyBorder="1" applyAlignment="1">
      <alignment vertical="center" shrinkToFit="1"/>
    </xf>
    <xf numFmtId="177" fontId="11" fillId="0" borderId="38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67" fillId="33" borderId="25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2" borderId="47" xfId="0" applyFont="1" applyFill="1" applyBorder="1" applyAlignment="1">
      <alignment horizontal="center" vertical="center"/>
    </xf>
    <xf numFmtId="177" fontId="15" fillId="0" borderId="38" xfId="0" applyNumberFormat="1" applyFont="1" applyFill="1" applyBorder="1" applyAlignment="1">
      <alignment vertical="center" shrinkToFit="1"/>
    </xf>
    <xf numFmtId="0" fontId="67" fillId="33" borderId="13" xfId="0" applyFont="1" applyFill="1" applyBorder="1" applyAlignment="1">
      <alignment vertical="center"/>
    </xf>
    <xf numFmtId="189" fontId="70" fillId="0" borderId="13" xfId="83" applyNumberFormat="1" applyFont="1" applyFill="1" applyBorder="1" applyAlignment="1">
      <alignment vertical="center"/>
    </xf>
    <xf numFmtId="38" fontId="15" fillId="0" borderId="33" xfId="83" applyFont="1" applyFill="1" applyBorder="1" applyAlignment="1">
      <alignment vertical="center"/>
    </xf>
    <xf numFmtId="38" fontId="70" fillId="0" borderId="48" xfId="83" applyFont="1" applyFill="1" applyBorder="1" applyAlignment="1">
      <alignment vertical="center"/>
    </xf>
    <xf numFmtId="0" fontId="14" fillId="12" borderId="15" xfId="0" applyFont="1" applyFill="1" applyBorder="1" applyAlignment="1">
      <alignment vertical="center"/>
    </xf>
    <xf numFmtId="177" fontId="15" fillId="0" borderId="38" xfId="0" applyNumberFormat="1" applyFont="1" applyFill="1" applyBorder="1" applyAlignment="1">
      <alignment vertical="center"/>
    </xf>
    <xf numFmtId="38" fontId="21" fillId="0" borderId="49" xfId="83" applyNumberFormat="1" applyFont="1" applyFill="1" applyBorder="1" applyAlignment="1" applyProtection="1">
      <alignment horizontal="right" vertical="center"/>
      <protection/>
    </xf>
    <xf numFmtId="236" fontId="67" fillId="0" borderId="0" xfId="83" applyNumberFormat="1" applyFont="1" applyFill="1" applyAlignment="1">
      <alignment vertical="center"/>
    </xf>
    <xf numFmtId="38" fontId="57" fillId="0" borderId="0" xfId="0" applyNumberFormat="1" applyFont="1" applyAlignment="1">
      <alignment vertical="center"/>
    </xf>
    <xf numFmtId="38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38" fontId="57" fillId="0" borderId="0" xfId="83" applyFont="1" applyAlignment="1">
      <alignment horizontal="right" vertical="center"/>
    </xf>
    <xf numFmtId="0" fontId="13" fillId="0" borderId="15" xfId="109" applyFont="1" applyFill="1" applyBorder="1" applyAlignment="1">
      <alignment horizontal="center" vertical="center"/>
      <protection/>
    </xf>
    <xf numFmtId="189" fontId="11" fillId="34" borderId="42" xfId="85" applyNumberFormat="1" applyFont="1" applyFill="1" applyBorder="1" applyAlignment="1">
      <alignment vertical="center"/>
    </xf>
    <xf numFmtId="189" fontId="11" fillId="34" borderId="0" xfId="0" applyNumberFormat="1" applyFont="1" applyFill="1" applyAlignment="1">
      <alignment vertical="center"/>
    </xf>
    <xf numFmtId="189" fontId="11" fillId="34" borderId="17" xfId="85" applyNumberFormat="1" applyFont="1" applyFill="1" applyBorder="1" applyAlignment="1">
      <alignment vertical="center"/>
    </xf>
    <xf numFmtId="189" fontId="11" fillId="34" borderId="19" xfId="85" applyNumberFormat="1" applyFont="1" applyFill="1" applyBorder="1" applyAlignment="1">
      <alignment vertical="center"/>
    </xf>
    <xf numFmtId="189" fontId="11" fillId="34" borderId="46" xfId="85" applyNumberFormat="1" applyFont="1" applyFill="1" applyBorder="1" applyAlignment="1">
      <alignment vertical="center"/>
    </xf>
    <xf numFmtId="189" fontId="11" fillId="34" borderId="46" xfId="0" applyNumberFormat="1" applyFont="1" applyFill="1" applyBorder="1" applyAlignment="1">
      <alignment vertical="center"/>
    </xf>
    <xf numFmtId="189" fontId="11" fillId="34" borderId="21" xfId="85" applyNumberFormat="1" applyFont="1" applyFill="1" applyBorder="1" applyAlignment="1">
      <alignment vertical="center"/>
    </xf>
    <xf numFmtId="189" fontId="11" fillId="34" borderId="43" xfId="85" applyNumberFormat="1" applyFont="1" applyFill="1" applyBorder="1" applyAlignment="1">
      <alignment vertical="center"/>
    </xf>
    <xf numFmtId="189" fontId="11" fillId="34" borderId="23" xfId="85" applyNumberFormat="1" applyFont="1" applyFill="1" applyBorder="1" applyAlignment="1">
      <alignment vertical="center"/>
    </xf>
    <xf numFmtId="189" fontId="11" fillId="34" borderId="13" xfId="85" applyNumberFormat="1" applyFont="1" applyFill="1" applyBorder="1" applyAlignment="1">
      <alignment vertical="center"/>
    </xf>
    <xf numFmtId="189" fontId="11" fillId="34" borderId="13" xfId="0" applyNumberFormat="1" applyFont="1" applyFill="1" applyBorder="1" applyAlignment="1">
      <alignment vertical="center"/>
    </xf>
    <xf numFmtId="189" fontId="11" fillId="34" borderId="15" xfId="8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3" fillId="34" borderId="17" xfId="83" applyNumberFormat="1" applyFont="1" applyFill="1" applyBorder="1" applyAlignment="1">
      <alignment vertical="center"/>
    </xf>
    <xf numFmtId="41" fontId="13" fillId="34" borderId="19" xfId="83" applyNumberFormat="1" applyFont="1" applyFill="1" applyBorder="1" applyAlignment="1">
      <alignment vertical="center"/>
    </xf>
    <xf numFmtId="41" fontId="13" fillId="34" borderId="23" xfId="83" applyNumberFormat="1" applyFont="1" applyFill="1" applyBorder="1" applyAlignment="1">
      <alignment vertical="center"/>
    </xf>
    <xf numFmtId="41" fontId="13" fillId="34" borderId="50" xfId="83" applyNumberFormat="1" applyFont="1" applyFill="1" applyBorder="1" applyAlignment="1">
      <alignment vertical="center"/>
    </xf>
    <xf numFmtId="41" fontId="13" fillId="34" borderId="21" xfId="83" applyNumberFormat="1" applyFont="1" applyFill="1" applyBorder="1" applyAlignment="1">
      <alignment vertical="center"/>
    </xf>
    <xf numFmtId="41" fontId="13" fillId="34" borderId="15" xfId="83" applyNumberFormat="1" applyFont="1" applyFill="1" applyBorder="1" applyAlignment="1">
      <alignment vertical="center"/>
    </xf>
    <xf numFmtId="41" fontId="13" fillId="34" borderId="17" xfId="0" applyNumberFormat="1" applyFont="1" applyFill="1" applyBorder="1" applyAlignment="1">
      <alignment vertical="center"/>
    </xf>
    <xf numFmtId="41" fontId="13" fillId="34" borderId="19" xfId="0" applyNumberFormat="1" applyFont="1" applyFill="1" applyBorder="1" applyAlignment="1">
      <alignment vertical="center"/>
    </xf>
    <xf numFmtId="41" fontId="13" fillId="34" borderId="23" xfId="0" applyNumberFormat="1" applyFont="1" applyFill="1" applyBorder="1" applyAlignment="1">
      <alignment vertical="center"/>
    </xf>
    <xf numFmtId="41" fontId="13" fillId="34" borderId="50" xfId="0" applyNumberFormat="1" applyFont="1" applyFill="1" applyBorder="1" applyAlignment="1">
      <alignment vertical="center"/>
    </xf>
    <xf numFmtId="41" fontId="13" fillId="34" borderId="21" xfId="0" applyNumberFormat="1" applyFont="1" applyFill="1" applyBorder="1" applyAlignment="1">
      <alignment vertical="center"/>
    </xf>
    <xf numFmtId="41" fontId="13" fillId="34" borderId="15" xfId="0" applyNumberFormat="1" applyFont="1" applyFill="1" applyBorder="1" applyAlignment="1">
      <alignment vertical="center"/>
    </xf>
    <xf numFmtId="203" fontId="13" fillId="34" borderId="11" xfId="0" applyNumberFormat="1" applyFont="1" applyFill="1" applyBorder="1" applyAlignment="1">
      <alignment vertical="center"/>
    </xf>
    <xf numFmtId="203" fontId="13" fillId="34" borderId="0" xfId="0" applyNumberFormat="1" applyFont="1" applyFill="1" applyBorder="1" applyAlignment="1">
      <alignment vertical="center"/>
    </xf>
    <xf numFmtId="203" fontId="13" fillId="34" borderId="28" xfId="0" applyNumberFormat="1" applyFont="1" applyFill="1" applyBorder="1" applyAlignment="1">
      <alignment vertical="center"/>
    </xf>
    <xf numFmtId="203" fontId="13" fillId="34" borderId="30" xfId="0" applyNumberFormat="1" applyFont="1" applyFill="1" applyBorder="1" applyAlignment="1">
      <alignment vertical="center"/>
    </xf>
    <xf numFmtId="203" fontId="13" fillId="34" borderId="12" xfId="0" applyNumberFormat="1" applyFont="1" applyFill="1" applyBorder="1" applyAlignment="1">
      <alignment vertical="center"/>
    </xf>
    <xf numFmtId="203" fontId="13" fillId="34" borderId="33" xfId="0" applyNumberFormat="1" applyFont="1" applyFill="1" applyBorder="1" applyAlignment="1">
      <alignment vertical="center"/>
    </xf>
    <xf numFmtId="37" fontId="13" fillId="34" borderId="25" xfId="85" applyNumberFormat="1" applyFont="1" applyFill="1" applyBorder="1" applyAlignment="1">
      <alignment vertical="center"/>
    </xf>
    <xf numFmtId="37" fontId="13" fillId="34" borderId="42" xfId="85" applyNumberFormat="1" applyFont="1" applyFill="1" applyBorder="1" applyAlignment="1">
      <alignment vertical="center"/>
    </xf>
    <xf numFmtId="37" fontId="13" fillId="34" borderId="46" xfId="85" applyNumberFormat="1" applyFont="1" applyFill="1" applyBorder="1" applyAlignment="1">
      <alignment vertical="center"/>
    </xf>
    <xf numFmtId="38" fontId="13" fillId="34" borderId="43" xfId="85" applyFont="1" applyFill="1" applyBorder="1" applyAlignment="1">
      <alignment vertical="center"/>
    </xf>
    <xf numFmtId="38" fontId="13" fillId="34" borderId="42" xfId="85" applyFont="1" applyFill="1" applyBorder="1" applyAlignment="1">
      <alignment vertical="center"/>
    </xf>
    <xf numFmtId="38" fontId="13" fillId="34" borderId="46" xfId="85" applyFont="1" applyFill="1" applyBorder="1" applyAlignment="1">
      <alignment vertical="center"/>
    </xf>
    <xf numFmtId="38" fontId="13" fillId="34" borderId="13" xfId="85" applyFont="1" applyFill="1" applyBorder="1" applyAlignment="1">
      <alignment vertical="center"/>
    </xf>
    <xf numFmtId="189" fontId="13" fillId="34" borderId="25" xfId="83" applyNumberFormat="1" applyFont="1" applyFill="1" applyBorder="1" applyAlignment="1">
      <alignment vertical="center"/>
    </xf>
    <xf numFmtId="189" fontId="13" fillId="34" borderId="42" xfId="83" applyNumberFormat="1" applyFont="1" applyFill="1" applyBorder="1" applyAlignment="1">
      <alignment vertical="center"/>
    </xf>
    <xf numFmtId="189" fontId="13" fillId="34" borderId="43" xfId="83" applyNumberFormat="1" applyFont="1" applyFill="1" applyBorder="1" applyAlignment="1">
      <alignment vertical="center"/>
    </xf>
    <xf numFmtId="189" fontId="13" fillId="34" borderId="45" xfId="83" applyNumberFormat="1" applyFont="1" applyFill="1" applyBorder="1" applyAlignment="1">
      <alignment vertical="center"/>
    </xf>
    <xf numFmtId="189" fontId="13" fillId="34" borderId="46" xfId="83" applyNumberFormat="1" applyFont="1" applyFill="1" applyBorder="1" applyAlignment="1">
      <alignment vertical="center"/>
    </xf>
    <xf numFmtId="189" fontId="13" fillId="34" borderId="13" xfId="83" applyNumberFormat="1" applyFont="1" applyFill="1" applyBorder="1" applyAlignment="1">
      <alignment vertical="center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17" xfId="109" applyFont="1" applyFill="1" applyBorder="1" applyAlignment="1">
      <alignment horizontal="center" vertical="center"/>
      <protection/>
    </xf>
    <xf numFmtId="0" fontId="13" fillId="12" borderId="51" xfId="109" applyFont="1" applyFill="1" applyBorder="1" applyAlignment="1">
      <alignment horizontal="center" vertical="center"/>
      <protection/>
    </xf>
    <xf numFmtId="0" fontId="13" fillId="12" borderId="19" xfId="109" applyFont="1" applyFill="1" applyBorder="1" applyAlignment="1">
      <alignment horizontal="center" vertical="center"/>
      <protection/>
    </xf>
    <xf numFmtId="0" fontId="13" fillId="12" borderId="49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center" vertical="center"/>
      <protection/>
    </xf>
    <xf numFmtId="0" fontId="13" fillId="12" borderId="48" xfId="109" applyFont="1" applyFill="1" applyBorder="1" applyAlignment="1">
      <alignment horizontal="center" vertical="center"/>
      <protection/>
    </xf>
    <xf numFmtId="0" fontId="13" fillId="12" borderId="26" xfId="109" applyFont="1" applyFill="1" applyBorder="1" applyAlignment="1">
      <alignment horizontal="center" vertical="center" wrapText="1"/>
      <protection/>
    </xf>
    <xf numFmtId="0" fontId="13" fillId="12" borderId="14" xfId="109" applyFont="1" applyFill="1" applyBorder="1" applyAlignment="1">
      <alignment horizontal="center" vertical="center"/>
      <protection/>
    </xf>
    <xf numFmtId="0" fontId="13" fillId="12" borderId="25" xfId="109" applyFont="1" applyFill="1" applyBorder="1" applyAlignment="1">
      <alignment horizontal="center" vertical="center" wrapText="1"/>
      <protection/>
    </xf>
    <xf numFmtId="0" fontId="13" fillId="12" borderId="42" xfId="109" applyFont="1" applyFill="1" applyBorder="1" applyAlignment="1">
      <alignment horizontal="center" vertical="center"/>
      <protection/>
    </xf>
    <xf numFmtId="0" fontId="13" fillId="12" borderId="11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/>
      <protection/>
    </xf>
    <xf numFmtId="0" fontId="13" fillId="12" borderId="17" xfId="109" applyFont="1" applyFill="1" applyBorder="1" applyAlignment="1">
      <alignment horizontal="center" vertical="center" wrapText="1"/>
      <protection/>
    </xf>
    <xf numFmtId="0" fontId="13" fillId="12" borderId="47" xfId="109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8" xfId="0" applyFont="1" applyFill="1" applyBorder="1" applyAlignment="1">
      <alignment horizontal="center" vertical="center"/>
    </xf>
    <xf numFmtId="0" fontId="13" fillId="0" borderId="17" xfId="109" applyFont="1" applyFill="1" applyBorder="1" applyAlignment="1">
      <alignment horizontal="center" vertical="center" wrapText="1"/>
      <protection/>
    </xf>
    <xf numFmtId="0" fontId="13" fillId="0" borderId="19" xfId="109" applyFont="1" applyFill="1" applyBorder="1" applyAlignment="1">
      <alignment horizontal="center" vertical="center" wrapText="1"/>
      <protection/>
    </xf>
    <xf numFmtId="0" fontId="13" fillId="12" borderId="25" xfId="109" applyFont="1" applyFill="1" applyBorder="1" applyAlignment="1">
      <alignment horizontal="center" vertical="center"/>
      <protection/>
    </xf>
    <xf numFmtId="0" fontId="13" fillId="12" borderId="40" xfId="109" applyFont="1" applyFill="1" applyBorder="1" applyAlignment="1">
      <alignment horizontal="center" vertical="center"/>
      <protection/>
    </xf>
    <xf numFmtId="0" fontId="13" fillId="12" borderId="38" xfId="109" applyFont="1" applyFill="1" applyBorder="1" applyAlignment="1">
      <alignment horizontal="center" vertical="center"/>
      <protection/>
    </xf>
    <xf numFmtId="0" fontId="14" fillId="12" borderId="40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3" fillId="12" borderId="16" xfId="109" applyFont="1" applyFill="1" applyBorder="1" applyAlignment="1">
      <alignment horizontal="center" vertical="center" wrapText="1"/>
      <protection/>
    </xf>
    <xf numFmtId="0" fontId="13" fillId="12" borderId="18" xfId="109" applyFont="1" applyFill="1" applyBorder="1" applyAlignment="1">
      <alignment horizontal="center" vertical="center"/>
      <protection/>
    </xf>
    <xf numFmtId="0" fontId="13" fillId="12" borderId="24" xfId="109" applyFont="1" applyFill="1" applyBorder="1" applyAlignment="1">
      <alignment horizontal="center" vertical="center"/>
      <protection/>
    </xf>
    <xf numFmtId="0" fontId="13" fillId="12" borderId="32" xfId="109" applyFont="1" applyFill="1" applyBorder="1" applyAlignment="1">
      <alignment horizontal="center" vertical="center"/>
      <protection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/>
    </xf>
    <xf numFmtId="0" fontId="13" fillId="12" borderId="42" xfId="109" applyFont="1" applyFill="1" applyBorder="1" applyAlignment="1">
      <alignment horizontal="center" vertical="center" wrapText="1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4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07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藤井寺市</c:v>
                </c:pt>
                <c:pt idx="2">
                  <c:v>泉佐野市</c:v>
                </c:pt>
                <c:pt idx="3">
                  <c:v>大東市</c:v>
                </c:pt>
                <c:pt idx="4">
                  <c:v>大阪狭山市</c:v>
                </c:pt>
                <c:pt idx="5">
                  <c:v>貝塚市</c:v>
                </c:pt>
                <c:pt idx="6">
                  <c:v>守口市</c:v>
                </c:pt>
                <c:pt idx="7">
                  <c:v>茨木市</c:v>
                </c:pt>
                <c:pt idx="8">
                  <c:v>池田市</c:v>
                </c:pt>
                <c:pt idx="9">
                  <c:v>豊中市</c:v>
                </c:pt>
                <c:pt idx="10">
                  <c:v>八尾市</c:v>
                </c:pt>
                <c:pt idx="11">
                  <c:v>河南町</c:v>
                </c:pt>
                <c:pt idx="12">
                  <c:v>熊取町</c:v>
                </c:pt>
                <c:pt idx="13">
                  <c:v>吹田市</c:v>
                </c:pt>
                <c:pt idx="14">
                  <c:v>交野市</c:v>
                </c:pt>
                <c:pt idx="15">
                  <c:v>箕面市</c:v>
                </c:pt>
                <c:pt idx="16">
                  <c:v>豊能町</c:v>
                </c:pt>
                <c:pt idx="17">
                  <c:v>東大阪市</c:v>
                </c:pt>
                <c:pt idx="18">
                  <c:v>富田林市</c:v>
                </c:pt>
                <c:pt idx="19">
                  <c:v>寝屋川市</c:v>
                </c:pt>
                <c:pt idx="20">
                  <c:v>高槻市</c:v>
                </c:pt>
                <c:pt idx="21">
                  <c:v>柏原市</c:v>
                </c:pt>
                <c:pt idx="22">
                  <c:v>枚方市</c:v>
                </c:pt>
                <c:pt idx="23">
                  <c:v>四條畷市</c:v>
                </c:pt>
                <c:pt idx="24">
                  <c:v>羽曳野市</c:v>
                </c:pt>
                <c:pt idx="25">
                  <c:v>島本町</c:v>
                </c:pt>
                <c:pt idx="26">
                  <c:v>和泉市</c:v>
                </c:pt>
                <c:pt idx="27">
                  <c:v>岸和田市</c:v>
                </c:pt>
                <c:pt idx="28">
                  <c:v>忠岡町</c:v>
                </c:pt>
                <c:pt idx="29">
                  <c:v>泉大津市</c:v>
                </c:pt>
                <c:pt idx="30">
                  <c:v>泉南市</c:v>
                </c:pt>
                <c:pt idx="31">
                  <c:v>堺市</c:v>
                </c:pt>
                <c:pt idx="32">
                  <c:v>大阪市</c:v>
                </c:pt>
                <c:pt idx="33">
                  <c:v>田尻町</c:v>
                </c:pt>
                <c:pt idx="34">
                  <c:v>太子町</c:v>
                </c:pt>
                <c:pt idx="35">
                  <c:v>摂津市</c:v>
                </c:pt>
                <c:pt idx="36">
                  <c:v>阪南市</c:v>
                </c:pt>
                <c:pt idx="37">
                  <c:v>千早赤阪村</c:v>
                </c:pt>
                <c:pt idx="38">
                  <c:v>河内長野市</c:v>
                </c:pt>
                <c:pt idx="39">
                  <c:v>門真市</c:v>
                </c:pt>
                <c:pt idx="40">
                  <c:v>岬町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48870.30736910149</c:v>
                </c:pt>
                <c:pt idx="1">
                  <c:v>41440.99979127531</c:v>
                </c:pt>
                <c:pt idx="2">
                  <c:v>32744.744881205334</c:v>
                </c:pt>
                <c:pt idx="3">
                  <c:v>28542.142752212716</c:v>
                </c:pt>
                <c:pt idx="4">
                  <c:v>28070.671535893158</c:v>
                </c:pt>
                <c:pt idx="5">
                  <c:v>27532.158670749686</c:v>
                </c:pt>
                <c:pt idx="6">
                  <c:v>20794.525426503813</c:v>
                </c:pt>
                <c:pt idx="7">
                  <c:v>20121.053474297096</c:v>
                </c:pt>
                <c:pt idx="8">
                  <c:v>20050.378688524594</c:v>
                </c:pt>
                <c:pt idx="9">
                  <c:v>19262.05634882117</c:v>
                </c:pt>
                <c:pt idx="10">
                  <c:v>18378.51280694869</c:v>
                </c:pt>
                <c:pt idx="11">
                  <c:v>16904.56203576341</c:v>
                </c:pt>
                <c:pt idx="12">
                  <c:v>15018.2542408159</c:v>
                </c:pt>
                <c:pt idx="13">
                  <c:v>14850.440336083475</c:v>
                </c:pt>
                <c:pt idx="14">
                  <c:v>14090.108646539331</c:v>
                </c:pt>
                <c:pt idx="15">
                  <c:v>13398.546575442704</c:v>
                </c:pt>
                <c:pt idx="16">
                  <c:v>12815.84573218481</c:v>
                </c:pt>
                <c:pt idx="17">
                  <c:v>12394.706410901703</c:v>
                </c:pt>
                <c:pt idx="18">
                  <c:v>12379.248204833613</c:v>
                </c:pt>
                <c:pt idx="19">
                  <c:v>11755.56873217328</c:v>
                </c:pt>
                <c:pt idx="20">
                  <c:v>11565.153581030832</c:v>
                </c:pt>
                <c:pt idx="21">
                  <c:v>10039.61998941659</c:v>
                </c:pt>
                <c:pt idx="22">
                  <c:v>9313.302430165182</c:v>
                </c:pt>
                <c:pt idx="23">
                  <c:v>8325.052397640824</c:v>
                </c:pt>
                <c:pt idx="24">
                  <c:v>7662.45153803792</c:v>
                </c:pt>
                <c:pt idx="25">
                  <c:v>7465.211525423729</c:v>
                </c:pt>
                <c:pt idx="26">
                  <c:v>7227.438157248792</c:v>
                </c:pt>
                <c:pt idx="27">
                  <c:v>7135.7920105645435</c:v>
                </c:pt>
                <c:pt idx="28">
                  <c:v>6023.127357201421</c:v>
                </c:pt>
                <c:pt idx="29">
                  <c:v>5784.758433577405</c:v>
                </c:pt>
                <c:pt idx="30">
                  <c:v>5407.944045584046</c:v>
                </c:pt>
                <c:pt idx="31">
                  <c:v>5086.453617241083</c:v>
                </c:pt>
                <c:pt idx="32">
                  <c:v>5011.675685392819</c:v>
                </c:pt>
                <c:pt idx="33">
                  <c:v>4756.386768447837</c:v>
                </c:pt>
                <c:pt idx="34">
                  <c:v>4686.856952761144</c:v>
                </c:pt>
                <c:pt idx="35">
                  <c:v>3487.8101862114827</c:v>
                </c:pt>
                <c:pt idx="36">
                  <c:v>3094.19943132454</c:v>
                </c:pt>
                <c:pt idx="37">
                  <c:v>1778.6583811344808</c:v>
                </c:pt>
                <c:pt idx="38">
                  <c:v>674.8889675565366</c:v>
                </c:pt>
                <c:pt idx="39">
                  <c:v>331.59685382546223</c:v>
                </c:pt>
                <c:pt idx="40">
                  <c:v>0</c:v>
                </c:pt>
                <c:pt idx="41">
                  <c:v>-4024.515457045246</c:v>
                </c:pt>
                <c:pt idx="42">
                  <c:v>-57718.67229511723</c:v>
                </c:pt>
              </c:numCache>
            </c:numRef>
          </c:val>
        </c:ser>
        <c:axId val="34806129"/>
        <c:axId val="52812662"/>
      </c:barChart>
      <c:catAx>
        <c:axId val="3480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12662"/>
        <c:crosses val="autoZero"/>
        <c:auto val="1"/>
        <c:lblOffset val="100"/>
        <c:tickLblSkip val="1"/>
        <c:noMultiLvlLbl val="0"/>
      </c:catAx>
      <c:valAx>
        <c:axId val="52812662"/>
        <c:scaling>
          <c:orientation val="minMax"/>
          <c:max val="50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06129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5"/>
          <c:w val="0.954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山形県</c:v>
                </c:pt>
                <c:pt idx="1">
                  <c:v>岐阜県</c:v>
                </c:pt>
                <c:pt idx="2">
                  <c:v>和歌山県</c:v>
                </c:pt>
                <c:pt idx="3">
                  <c:v>愛媛県</c:v>
                </c:pt>
                <c:pt idx="4">
                  <c:v>大分県</c:v>
                </c:pt>
                <c:pt idx="5">
                  <c:v>福島県</c:v>
                </c:pt>
                <c:pt idx="6">
                  <c:v>熊本県</c:v>
                </c:pt>
                <c:pt idx="7">
                  <c:v>秋田県</c:v>
                </c:pt>
                <c:pt idx="8">
                  <c:v>山口県</c:v>
                </c:pt>
                <c:pt idx="9">
                  <c:v>徳島県</c:v>
                </c:pt>
                <c:pt idx="10">
                  <c:v>佐賀県</c:v>
                </c:pt>
                <c:pt idx="11">
                  <c:v>岡山県</c:v>
                </c:pt>
                <c:pt idx="12">
                  <c:v>静岡県</c:v>
                </c:pt>
                <c:pt idx="13">
                  <c:v>茨城県</c:v>
                </c:pt>
                <c:pt idx="14">
                  <c:v>長野県</c:v>
                </c:pt>
                <c:pt idx="15">
                  <c:v>福井県</c:v>
                </c:pt>
                <c:pt idx="16">
                  <c:v>山梨県</c:v>
                </c:pt>
                <c:pt idx="17">
                  <c:v>奈良県</c:v>
                </c:pt>
                <c:pt idx="18">
                  <c:v>青森県</c:v>
                </c:pt>
                <c:pt idx="19">
                  <c:v>埼玉県</c:v>
                </c:pt>
                <c:pt idx="20">
                  <c:v>京都府</c:v>
                </c:pt>
                <c:pt idx="21">
                  <c:v>神奈川県</c:v>
                </c:pt>
                <c:pt idx="22">
                  <c:v>群馬県</c:v>
                </c:pt>
                <c:pt idx="23">
                  <c:v>福岡県</c:v>
                </c:pt>
                <c:pt idx="24">
                  <c:v>栃木県</c:v>
                </c:pt>
                <c:pt idx="25">
                  <c:v>愛知県</c:v>
                </c:pt>
                <c:pt idx="26">
                  <c:v>三重県</c:v>
                </c:pt>
                <c:pt idx="27">
                  <c:v>宮城県</c:v>
                </c:pt>
                <c:pt idx="28">
                  <c:v>東京都</c:v>
                </c:pt>
                <c:pt idx="29">
                  <c:v>富山県</c:v>
                </c:pt>
                <c:pt idx="30">
                  <c:v>新潟県</c:v>
                </c:pt>
                <c:pt idx="31">
                  <c:v>大阪府</c:v>
                </c:pt>
                <c:pt idx="32">
                  <c:v>香川県</c:v>
                </c:pt>
                <c:pt idx="33">
                  <c:v>島根県</c:v>
                </c:pt>
                <c:pt idx="34">
                  <c:v>広島県</c:v>
                </c:pt>
                <c:pt idx="35">
                  <c:v>北海道</c:v>
                </c:pt>
                <c:pt idx="36">
                  <c:v>千葉県</c:v>
                </c:pt>
                <c:pt idx="37">
                  <c:v>滋賀県</c:v>
                </c:pt>
                <c:pt idx="38">
                  <c:v>鳥取県</c:v>
                </c:pt>
                <c:pt idx="39">
                  <c:v>宮崎県</c:v>
                </c:pt>
                <c:pt idx="40">
                  <c:v>岩手県</c:v>
                </c:pt>
                <c:pt idx="41">
                  <c:v>長崎県</c:v>
                </c:pt>
                <c:pt idx="42">
                  <c:v>兵庫県</c:v>
                </c:pt>
                <c:pt idx="43">
                  <c:v>石川県</c:v>
                </c:pt>
                <c:pt idx="44">
                  <c:v>高知県</c:v>
                </c:pt>
                <c:pt idx="45">
                  <c:v>沖縄県</c:v>
                </c:pt>
                <c:pt idx="46">
                  <c:v>鹿児島県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26879.524640764987</c:v>
                </c:pt>
                <c:pt idx="1">
                  <c:v>26747.876920316958</c:v>
                </c:pt>
                <c:pt idx="2">
                  <c:v>26532.60161267477</c:v>
                </c:pt>
                <c:pt idx="3">
                  <c:v>22914.234022914043</c:v>
                </c:pt>
                <c:pt idx="4">
                  <c:v>18634.809443718186</c:v>
                </c:pt>
                <c:pt idx="5">
                  <c:v>17872.66708726824</c:v>
                </c:pt>
                <c:pt idx="6">
                  <c:v>17439.163075333196</c:v>
                </c:pt>
                <c:pt idx="7">
                  <c:v>15841.100698984537</c:v>
                </c:pt>
                <c:pt idx="8">
                  <c:v>15093.552112725954</c:v>
                </c:pt>
                <c:pt idx="9">
                  <c:v>15045.142408472711</c:v>
                </c:pt>
                <c:pt idx="10">
                  <c:v>14505.819423528019</c:v>
                </c:pt>
                <c:pt idx="11">
                  <c:v>14478.098555194967</c:v>
                </c:pt>
                <c:pt idx="12">
                  <c:v>13076.106423555917</c:v>
                </c:pt>
                <c:pt idx="13">
                  <c:v>13007.269950932985</c:v>
                </c:pt>
                <c:pt idx="14">
                  <c:v>12839.855364710867</c:v>
                </c:pt>
                <c:pt idx="15">
                  <c:v>12749.751397831338</c:v>
                </c:pt>
                <c:pt idx="16">
                  <c:v>12326.69984880492</c:v>
                </c:pt>
                <c:pt idx="17">
                  <c:v>11787.31025911957</c:v>
                </c:pt>
                <c:pt idx="18">
                  <c:v>10801.483526785783</c:v>
                </c:pt>
                <c:pt idx="19">
                  <c:v>10643.11845802152</c:v>
                </c:pt>
                <c:pt idx="20">
                  <c:v>10446.87976822433</c:v>
                </c:pt>
                <c:pt idx="21">
                  <c:v>10202.546781454108</c:v>
                </c:pt>
                <c:pt idx="22">
                  <c:v>10160.529276727098</c:v>
                </c:pt>
                <c:pt idx="23">
                  <c:v>9944.631484484706</c:v>
                </c:pt>
                <c:pt idx="24">
                  <c:v>9857.411633835214</c:v>
                </c:pt>
                <c:pt idx="25">
                  <c:v>9798.575936421154</c:v>
                </c:pt>
                <c:pt idx="26">
                  <c:v>9744.68547649056</c:v>
                </c:pt>
                <c:pt idx="27">
                  <c:v>9389.427913706524</c:v>
                </c:pt>
                <c:pt idx="28">
                  <c:v>9331.989620265396</c:v>
                </c:pt>
                <c:pt idx="29">
                  <c:v>9044.99348556503</c:v>
                </c:pt>
                <c:pt idx="30">
                  <c:v>9021.703767535138</c:v>
                </c:pt>
                <c:pt idx="31">
                  <c:v>9007.209836866881</c:v>
                </c:pt>
                <c:pt idx="32">
                  <c:v>8686.34101035955</c:v>
                </c:pt>
                <c:pt idx="33">
                  <c:v>8092.31988440752</c:v>
                </c:pt>
                <c:pt idx="34">
                  <c:v>7956.502511426137</c:v>
                </c:pt>
                <c:pt idx="35">
                  <c:v>7930.799871783914</c:v>
                </c:pt>
                <c:pt idx="36">
                  <c:v>7759.940902487661</c:v>
                </c:pt>
                <c:pt idx="37">
                  <c:v>6929.400678506234</c:v>
                </c:pt>
                <c:pt idx="38">
                  <c:v>6615.396157540814</c:v>
                </c:pt>
                <c:pt idx="39">
                  <c:v>6496.441538043925</c:v>
                </c:pt>
                <c:pt idx="40">
                  <c:v>6323.229217568569</c:v>
                </c:pt>
                <c:pt idx="41">
                  <c:v>6247.3097632810095</c:v>
                </c:pt>
                <c:pt idx="42">
                  <c:v>6078.210890675585</c:v>
                </c:pt>
                <c:pt idx="43">
                  <c:v>3610.905115507945</c:v>
                </c:pt>
                <c:pt idx="44">
                  <c:v>3209.9572418966386</c:v>
                </c:pt>
                <c:pt idx="45">
                  <c:v>1129.8865141449912</c:v>
                </c:pt>
                <c:pt idx="46">
                  <c:v>-3656.5817282077046</c:v>
                </c:pt>
              </c:numCache>
            </c:numRef>
          </c:val>
        </c:ser>
        <c:axId val="20195023"/>
        <c:axId val="51279308"/>
      </c:barChart>
      <c:catAx>
        <c:axId val="2019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79308"/>
        <c:crosses val="autoZero"/>
        <c:auto val="1"/>
        <c:lblOffset val="100"/>
        <c:tickLblSkip val="1"/>
        <c:noMultiLvlLbl val="0"/>
      </c:catAx>
      <c:valAx>
        <c:axId val="51279308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5023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0.153</cdr:x>
      <cdr:y>0.1055</cdr:y>
    </cdr:from>
    <cdr:to>
      <cdr:x>0.3935</cdr:x>
      <cdr:y>0.14125</cdr:y>
    </cdr:to>
    <cdr:sp>
      <cdr:nvSpPr>
        <cdr:cNvPr id="2" name="線吹き出し 1 (枠付き) 2"/>
        <cdr:cNvSpPr>
          <a:spLocks/>
        </cdr:cNvSpPr>
      </cdr:nvSpPr>
      <cdr:spPr>
        <a:xfrm>
          <a:off x="1438275" y="647700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48,870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0.666</cdr:x>
      <cdr:y>0.7205</cdr:y>
    </cdr:from>
    <cdr:to>
      <cdr:x>0.878</cdr:x>
      <cdr:y>0.77275</cdr:y>
    </cdr:to>
    <cdr:sp>
      <cdr:nvSpPr>
        <cdr:cNvPr id="3" name="線吹き出し 1 (枠付き) 3"/>
        <cdr:cNvSpPr>
          <a:spLocks/>
        </cdr:cNvSpPr>
      </cdr:nvSpPr>
      <cdr:spPr>
        <a:xfrm>
          <a:off x="6257925" y="4438650"/>
          <a:ext cx="1990725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57,719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の赤字</a:t>
          </a:r>
        </a:p>
      </cdr:txBody>
    </cdr:sp>
  </cdr:relSizeAnchor>
  <cdr:relSizeAnchor xmlns:cdr="http://schemas.openxmlformats.org/drawingml/2006/chartDrawing">
    <cdr:from>
      <cdr:x>0.08075</cdr:x>
      <cdr:y>0.34525</cdr:y>
    </cdr:from>
    <cdr:to>
      <cdr:x>0.96675</cdr:x>
      <cdr:y>0.34525</cdr:y>
    </cdr:to>
    <cdr:sp>
      <cdr:nvSpPr>
        <cdr:cNvPr id="4" name="直線コネクタ 4"/>
        <cdr:cNvSpPr>
          <a:spLocks/>
        </cdr:cNvSpPr>
      </cdr:nvSpPr>
      <cdr:spPr>
        <a:xfrm flipV="1">
          <a:off x="752475" y="2124075"/>
          <a:ext cx="8324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0.54175</cdr:y>
    </cdr:from>
    <cdr:to>
      <cdr:x>0.579</cdr:x>
      <cdr:y>0.577</cdr:y>
    </cdr:to>
    <cdr:sp>
      <cdr:nvSpPr>
        <cdr:cNvPr id="5" name="線吹き出し 1 (枠付き) 7"/>
        <cdr:cNvSpPr>
          <a:spLocks/>
        </cdr:cNvSpPr>
      </cdr:nvSpPr>
      <cdr:spPr>
        <a:xfrm>
          <a:off x="2981325" y="3343275"/>
          <a:ext cx="2457450" cy="219075"/>
        </a:xfrm>
        <a:prstGeom prst="borderCallout1">
          <a:avLst>
            <a:gd name="adj1" fmla="val -31310"/>
            <a:gd name="adj2" fmla="val -612523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9,007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0.081</cdr:x>
      <cdr:y>0.33</cdr:y>
    </cdr:from>
    <cdr:to>
      <cdr:x>0.96675</cdr:x>
      <cdr:y>0.33</cdr:y>
    </cdr:to>
    <cdr:sp>
      <cdr:nvSpPr>
        <cdr:cNvPr id="6" name="直線コネクタ 6"/>
        <cdr:cNvSpPr>
          <a:spLocks/>
        </cdr:cNvSpPr>
      </cdr:nvSpPr>
      <cdr:spPr>
        <a:xfrm flipV="1">
          <a:off x="752475" y="2028825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0.60125</cdr:x>
      <cdr:y>0.24725</cdr:y>
    </cdr:from>
    <cdr:to>
      <cdr:x>0.92525</cdr:x>
      <cdr:y>0.2895</cdr:y>
    </cdr:to>
    <cdr:sp>
      <cdr:nvSpPr>
        <cdr:cNvPr id="7" name="線吹き出し 1 (枠付き) 8"/>
        <cdr:cNvSpPr>
          <a:spLocks/>
        </cdr:cNvSpPr>
      </cdr:nvSpPr>
      <cdr:spPr>
        <a:xfrm>
          <a:off x="5648325" y="1524000"/>
          <a:ext cx="3048000" cy="257175"/>
        </a:xfrm>
        <a:prstGeom prst="borderCallout1">
          <a:avLst>
            <a:gd name="adj1" fmla="val -54134"/>
            <a:gd name="adj2" fmla="val 141009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全国平均（令和２年度）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10,374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0.3125</cdr:y>
    </cdr:from>
    <cdr:to>
      <cdr:x>0.3895</cdr:x>
      <cdr:y>0.3475</cdr:y>
    </cdr:to>
    <cdr:sp>
      <cdr:nvSpPr>
        <cdr:cNvPr id="1" name="線吹き出し 1 (枠付き) 1"/>
        <cdr:cNvSpPr>
          <a:spLocks/>
        </cdr:cNvSpPr>
      </cdr:nvSpPr>
      <cdr:spPr>
        <a:xfrm>
          <a:off x="1676400" y="1924050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山形県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26,880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0.6435</cdr:x>
      <cdr:y>0.559</cdr:y>
    </cdr:from>
    <cdr:to>
      <cdr:x>0.8545</cdr:x>
      <cdr:y>0.59425</cdr:y>
    </cdr:to>
    <cdr:sp>
      <cdr:nvSpPr>
        <cdr:cNvPr id="2" name="線吹き出し 1 (枠付き) 2"/>
        <cdr:cNvSpPr>
          <a:spLocks/>
        </cdr:cNvSpPr>
      </cdr:nvSpPr>
      <cdr:spPr>
        <a:xfrm>
          <a:off x="6038850" y="3438525"/>
          <a:ext cx="1981200" cy="219075"/>
        </a:xfrm>
        <a:prstGeom prst="borderCallout1">
          <a:avLst>
            <a:gd name="adj1" fmla="val -36944"/>
            <a:gd name="adj2" fmla="val 196449"/>
            <a:gd name="adj3" fmla="val -20009"/>
            <a:gd name="adj4" fmla="val 506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9,007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0.72525</cdr:x>
      <cdr:y>0.912</cdr:y>
    </cdr:from>
    <cdr:to>
      <cdr:x>0.93625</cdr:x>
      <cdr:y>0.947</cdr:y>
    </cdr:to>
    <cdr:sp>
      <cdr:nvSpPr>
        <cdr:cNvPr id="3" name="線吹き出し 1 (枠付き) 4"/>
        <cdr:cNvSpPr>
          <a:spLocks/>
        </cdr:cNvSpPr>
      </cdr:nvSpPr>
      <cdr:spPr>
        <a:xfrm>
          <a:off x="6810375" y="5619750"/>
          <a:ext cx="1981200" cy="219075"/>
        </a:xfrm>
        <a:prstGeom prst="borderCallout1">
          <a:avLst>
            <a:gd name="adj1" fmla="val 57703"/>
            <a:gd name="adj2" fmla="val -130023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鹿児島県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3,657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0.02325</cdr:y>
    </cdr:from>
    <cdr:to>
      <cdr:x>0.089</cdr:x>
      <cdr:y>0.06725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4287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0.08025</cdr:x>
      <cdr:y>0.61575</cdr:y>
    </cdr:from>
    <cdr:to>
      <cdr:x>0.96025</cdr:x>
      <cdr:y>0.61575</cdr:y>
    </cdr:to>
    <cdr:sp>
      <cdr:nvSpPr>
        <cdr:cNvPr id="5" name="直線コネクタ 6"/>
        <cdr:cNvSpPr>
          <a:spLocks/>
        </cdr:cNvSpPr>
      </cdr:nvSpPr>
      <cdr:spPr>
        <a:xfrm flipV="1">
          <a:off x="752475" y="3790950"/>
          <a:ext cx="826770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0.451</cdr:y>
    </cdr:from>
    <cdr:to>
      <cdr:x>0.64975</cdr:x>
      <cdr:y>0.487</cdr:y>
    </cdr:to>
    <cdr:sp>
      <cdr:nvSpPr>
        <cdr:cNvPr id="6" name="線吹き出し 1 (枠付き) 7"/>
        <cdr:cNvSpPr>
          <a:spLocks/>
        </cdr:cNvSpPr>
      </cdr:nvSpPr>
      <cdr:spPr>
        <a:xfrm>
          <a:off x="4038600" y="2771775"/>
          <a:ext cx="2057400" cy="219075"/>
        </a:xfrm>
        <a:prstGeom prst="borderCallout1">
          <a:avLst>
            <a:gd name="adj1" fmla="val -29916"/>
            <a:gd name="adj2" fmla="val 408523"/>
            <a:gd name="adj3" fmla="val 4611"/>
            <a:gd name="adj4" fmla="val 53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10,374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6" width="15.57421875" style="4" customWidth="1"/>
    <col min="7" max="7" width="15.57421875" style="4" hidden="1" customWidth="1"/>
    <col min="8" max="8" width="6.57421875" style="4" hidden="1" customWidth="1"/>
    <col min="9" max="9" width="15.57421875" style="4" customWidth="1"/>
    <col min="10" max="10" width="6.57421875" style="4" customWidth="1"/>
    <col min="11" max="11" width="1.421875" style="4" customWidth="1"/>
    <col min="12" max="12" width="9.00390625" style="4" customWidth="1"/>
    <col min="13" max="13" width="18.140625" style="4" bestFit="1" customWidth="1"/>
    <col min="14" max="14" width="13.7109375" style="4" bestFit="1" customWidth="1"/>
    <col min="15" max="15" width="14.7109375" style="4" customWidth="1"/>
    <col min="16" max="16" width="19.421875" style="4" bestFit="1" customWidth="1"/>
    <col min="17" max="17" width="15.00390625" style="4" bestFit="1" customWidth="1"/>
    <col min="18" max="16384" width="9.00390625" style="4" customWidth="1"/>
  </cols>
  <sheetData>
    <row r="1" spans="1:9" ht="16.5">
      <c r="A1" s="41" t="s">
        <v>165</v>
      </c>
      <c r="B1" s="3"/>
      <c r="C1" s="3"/>
      <c r="D1" s="3"/>
      <c r="E1" s="3"/>
      <c r="F1" s="91"/>
      <c r="G1" s="92"/>
      <c r="H1" s="3"/>
      <c r="I1" s="3"/>
    </row>
    <row r="2" spans="1:9" ht="16.5">
      <c r="A2" s="9"/>
      <c r="B2" s="3"/>
      <c r="C2" s="3"/>
      <c r="D2" s="3"/>
      <c r="E2" s="3"/>
      <c r="F2" s="3"/>
      <c r="G2" s="3"/>
      <c r="H2" s="3"/>
      <c r="I2" s="3"/>
    </row>
    <row r="3" spans="1:12" ht="24.75" customHeight="1">
      <c r="A3" s="184" t="s">
        <v>99</v>
      </c>
      <c r="B3" s="185"/>
      <c r="C3" s="194" t="s">
        <v>164</v>
      </c>
      <c r="D3" s="194"/>
      <c r="E3" s="194"/>
      <c r="F3" s="192" t="s">
        <v>173</v>
      </c>
      <c r="G3" s="203" t="s">
        <v>103</v>
      </c>
      <c r="H3" s="198" t="s">
        <v>98</v>
      </c>
      <c r="I3" s="190" t="s">
        <v>174</v>
      </c>
      <c r="J3" s="181" t="s">
        <v>98</v>
      </c>
      <c r="L3" s="22"/>
    </row>
    <row r="4" spans="1:12" ht="24.75" customHeight="1">
      <c r="A4" s="186"/>
      <c r="B4" s="187"/>
      <c r="C4" s="205" t="s">
        <v>175</v>
      </c>
      <c r="D4" s="192" t="s">
        <v>176</v>
      </c>
      <c r="E4" s="192" t="s">
        <v>177</v>
      </c>
      <c r="F4" s="193"/>
      <c r="G4" s="204"/>
      <c r="H4" s="199"/>
      <c r="I4" s="191"/>
      <c r="J4" s="182"/>
      <c r="L4" s="22"/>
    </row>
    <row r="5" spans="1:10" ht="15.75">
      <c r="A5" s="188"/>
      <c r="B5" s="189"/>
      <c r="C5" s="195"/>
      <c r="D5" s="195"/>
      <c r="E5" s="195"/>
      <c r="F5" s="23" t="s">
        <v>0</v>
      </c>
      <c r="G5" s="136" t="s">
        <v>172</v>
      </c>
      <c r="H5" s="200"/>
      <c r="I5" s="25" t="s">
        <v>1</v>
      </c>
      <c r="J5" s="183"/>
    </row>
    <row r="6" spans="1:15" ht="15.75" customHeight="1">
      <c r="A6" s="90">
        <v>1</v>
      </c>
      <c r="B6" s="94" t="s">
        <v>2</v>
      </c>
      <c r="C6" s="137">
        <v>635217.603</v>
      </c>
      <c r="D6" s="137">
        <v>1670830.465</v>
      </c>
      <c r="E6" s="138">
        <v>3080970.299</v>
      </c>
      <c r="F6" s="139">
        <v>3080596.857</v>
      </c>
      <c r="G6" s="168">
        <v>614684</v>
      </c>
      <c r="H6" s="26">
        <f aca="true" t="shared" si="0" ref="H6:H48">RANK(F6,F$6:F$48,1)</f>
        <v>43</v>
      </c>
      <c r="I6" s="27">
        <f>F6/G6*1000</f>
        <v>5011.675685392819</v>
      </c>
      <c r="J6" s="28">
        <f>RANK(I6,$I$6:$I$48)</f>
        <v>33</v>
      </c>
      <c r="M6" s="11"/>
      <c r="O6" s="11"/>
    </row>
    <row r="7" spans="1:15" ht="15.75" customHeight="1">
      <c r="A7" s="95">
        <v>2</v>
      </c>
      <c r="B7" s="96" t="s">
        <v>3</v>
      </c>
      <c r="C7" s="137">
        <v>118674.713</v>
      </c>
      <c r="D7" s="137">
        <v>562873.126</v>
      </c>
      <c r="E7" s="138">
        <v>886064.068</v>
      </c>
      <c r="F7" s="140">
        <v>886238.246</v>
      </c>
      <c r="G7" s="169">
        <v>174235</v>
      </c>
      <c r="H7" s="29">
        <f t="shared" si="0"/>
        <v>37</v>
      </c>
      <c r="I7" s="30">
        <f aca="true" t="shared" si="1" ref="I7:I48">F7/G7*1000</f>
        <v>5086.453617241083</v>
      </c>
      <c r="J7" s="28">
        <f aca="true" t="shared" si="2" ref="J7:J48">RANK(I7,$I$6:$I$48)</f>
        <v>32</v>
      </c>
      <c r="M7" s="11"/>
      <c r="O7" s="11"/>
    </row>
    <row r="8" spans="1:15" ht="15.75" customHeight="1">
      <c r="A8" s="95">
        <v>3</v>
      </c>
      <c r="B8" s="96" t="s">
        <v>4</v>
      </c>
      <c r="C8" s="137">
        <v>120086.57</v>
      </c>
      <c r="D8" s="137">
        <v>247430.813</v>
      </c>
      <c r="E8" s="138">
        <v>437113.049</v>
      </c>
      <c r="F8" s="140">
        <v>302600.396</v>
      </c>
      <c r="G8" s="169">
        <v>42406</v>
      </c>
      <c r="H8" s="29">
        <f t="shared" si="0"/>
        <v>25</v>
      </c>
      <c r="I8" s="30">
        <f>F8/G8*1000</f>
        <v>7135.7920105645435</v>
      </c>
      <c r="J8" s="28">
        <f t="shared" si="2"/>
        <v>28</v>
      </c>
      <c r="M8" s="11"/>
      <c r="O8" s="11"/>
    </row>
    <row r="9" spans="1:15" ht="15.75" customHeight="1">
      <c r="A9" s="95">
        <v>4</v>
      </c>
      <c r="B9" s="96" t="s">
        <v>5</v>
      </c>
      <c r="C9" s="137">
        <v>2577.695</v>
      </c>
      <c r="D9" s="137">
        <v>132462.083</v>
      </c>
      <c r="E9" s="138">
        <v>66347.617</v>
      </c>
      <c r="F9" s="140">
        <v>1508180.488</v>
      </c>
      <c r="G9" s="169">
        <v>78298</v>
      </c>
      <c r="H9" s="29">
        <f t="shared" si="0"/>
        <v>42</v>
      </c>
      <c r="I9" s="30">
        <f t="shared" si="1"/>
        <v>19262.05634882117</v>
      </c>
      <c r="J9" s="28">
        <f t="shared" si="2"/>
        <v>10</v>
      </c>
      <c r="M9" s="11"/>
      <c r="O9" s="11"/>
    </row>
    <row r="10" spans="1:15" ht="15.75" customHeight="1">
      <c r="A10" s="97">
        <v>5</v>
      </c>
      <c r="B10" s="98" t="s">
        <v>6</v>
      </c>
      <c r="C10" s="141">
        <v>10317.316</v>
      </c>
      <c r="D10" s="141">
        <v>121073.702</v>
      </c>
      <c r="E10" s="142">
        <v>197461.17</v>
      </c>
      <c r="F10" s="143">
        <v>403614.123</v>
      </c>
      <c r="G10" s="170">
        <v>20130</v>
      </c>
      <c r="H10" s="31">
        <f t="shared" si="0"/>
        <v>28</v>
      </c>
      <c r="I10" s="32">
        <f t="shared" si="1"/>
        <v>20050.378688524594</v>
      </c>
      <c r="J10" s="28">
        <f t="shared" si="2"/>
        <v>9</v>
      </c>
      <c r="M10" s="11"/>
      <c r="O10" s="11"/>
    </row>
    <row r="11" spans="1:15" ht="15.75" customHeight="1">
      <c r="A11" s="99">
        <v>6</v>
      </c>
      <c r="B11" s="100" t="s">
        <v>7</v>
      </c>
      <c r="C11" s="144">
        <v>615084.072</v>
      </c>
      <c r="D11" s="144">
        <v>744321.057</v>
      </c>
      <c r="E11" s="138">
        <v>837341.288</v>
      </c>
      <c r="F11" s="145">
        <v>979178.634</v>
      </c>
      <c r="G11" s="171">
        <v>65936</v>
      </c>
      <c r="H11" s="33">
        <f t="shared" si="0"/>
        <v>38</v>
      </c>
      <c r="I11" s="34">
        <f t="shared" si="1"/>
        <v>14850.440336083475</v>
      </c>
      <c r="J11" s="35">
        <f t="shared" si="2"/>
        <v>14</v>
      </c>
      <c r="M11" s="11"/>
      <c r="O11" s="11"/>
    </row>
    <row r="12" spans="1:15" ht="15.75" customHeight="1">
      <c r="A12" s="95">
        <v>7</v>
      </c>
      <c r="B12" s="96" t="s">
        <v>8</v>
      </c>
      <c r="C12" s="137">
        <v>113399.892</v>
      </c>
      <c r="D12" s="137">
        <v>14634.148</v>
      </c>
      <c r="E12" s="138">
        <v>96261.344</v>
      </c>
      <c r="F12" s="140">
        <v>88483.665</v>
      </c>
      <c r="G12" s="172">
        <v>15296</v>
      </c>
      <c r="H12" s="29">
        <f t="shared" si="0"/>
        <v>15</v>
      </c>
      <c r="I12" s="30">
        <f t="shared" si="1"/>
        <v>5784.758433577405</v>
      </c>
      <c r="J12" s="28">
        <f t="shared" si="2"/>
        <v>30</v>
      </c>
      <c r="M12" s="11"/>
      <c r="O12" s="11"/>
    </row>
    <row r="13" spans="1:15" ht="15.75" customHeight="1">
      <c r="A13" s="95">
        <v>8</v>
      </c>
      <c r="B13" s="96" t="s">
        <v>9</v>
      </c>
      <c r="C13" s="137">
        <v>-544390.484</v>
      </c>
      <c r="D13" s="137">
        <v>-200512.912</v>
      </c>
      <c r="E13" s="138">
        <v>355305.553</v>
      </c>
      <c r="F13" s="140">
        <v>808681.799</v>
      </c>
      <c r="G13" s="172">
        <v>69924</v>
      </c>
      <c r="H13" s="29">
        <f t="shared" si="0"/>
        <v>36</v>
      </c>
      <c r="I13" s="30">
        <f t="shared" si="1"/>
        <v>11565.153581030832</v>
      </c>
      <c r="J13" s="28">
        <f t="shared" si="2"/>
        <v>21</v>
      </c>
      <c r="M13" s="11"/>
      <c r="O13" s="11"/>
    </row>
    <row r="14" spans="1:15" ht="15.75" customHeight="1">
      <c r="A14" s="95">
        <v>9</v>
      </c>
      <c r="B14" s="96" t="s">
        <v>10</v>
      </c>
      <c r="C14" s="137">
        <v>129905.297</v>
      </c>
      <c r="D14" s="137">
        <v>184148.669</v>
      </c>
      <c r="E14" s="138">
        <v>267996.373</v>
      </c>
      <c r="F14" s="140">
        <v>485502.086</v>
      </c>
      <c r="G14" s="172">
        <v>17634</v>
      </c>
      <c r="H14" s="29">
        <f t="shared" si="0"/>
        <v>29</v>
      </c>
      <c r="I14" s="30">
        <f t="shared" si="1"/>
        <v>27532.158670749686</v>
      </c>
      <c r="J14" s="28">
        <f t="shared" si="2"/>
        <v>6</v>
      </c>
      <c r="M14" s="11"/>
      <c r="O14" s="11"/>
    </row>
    <row r="15" spans="1:15" ht="15.75" customHeight="1">
      <c r="A15" s="97">
        <v>10</v>
      </c>
      <c r="B15" s="98" t="s">
        <v>11</v>
      </c>
      <c r="C15" s="141">
        <v>171797.221</v>
      </c>
      <c r="D15" s="141">
        <v>317817.747</v>
      </c>
      <c r="E15" s="142">
        <v>302549.218</v>
      </c>
      <c r="F15" s="143">
        <v>635044.012</v>
      </c>
      <c r="G15" s="173">
        <v>30539</v>
      </c>
      <c r="H15" s="31">
        <f t="shared" si="0"/>
        <v>32</v>
      </c>
      <c r="I15" s="32">
        <f t="shared" si="1"/>
        <v>20794.525426503813</v>
      </c>
      <c r="J15" s="36">
        <f t="shared" si="2"/>
        <v>7</v>
      </c>
      <c r="M15" s="11"/>
      <c r="O15" s="11"/>
    </row>
    <row r="16" spans="1:15" ht="15.75" customHeight="1">
      <c r="A16" s="99">
        <v>11</v>
      </c>
      <c r="B16" s="100" t="s">
        <v>12</v>
      </c>
      <c r="C16" s="144">
        <v>173481.601</v>
      </c>
      <c r="D16" s="144">
        <v>334291.24</v>
      </c>
      <c r="E16" s="138">
        <v>412274.561</v>
      </c>
      <c r="F16" s="145">
        <v>753828.012</v>
      </c>
      <c r="G16" s="171">
        <v>80941</v>
      </c>
      <c r="H16" s="33">
        <f t="shared" si="0"/>
        <v>34</v>
      </c>
      <c r="I16" s="34">
        <f t="shared" si="1"/>
        <v>9313.302430165182</v>
      </c>
      <c r="J16" s="28">
        <f t="shared" si="2"/>
        <v>23</v>
      </c>
      <c r="M16" s="11"/>
      <c r="O16" s="11"/>
    </row>
    <row r="17" spans="1:15" ht="15.75" customHeight="1">
      <c r="A17" s="95">
        <v>12</v>
      </c>
      <c r="B17" s="96" t="s">
        <v>13</v>
      </c>
      <c r="C17" s="137">
        <v>60757.631</v>
      </c>
      <c r="D17" s="137">
        <v>23788.847</v>
      </c>
      <c r="E17" s="138">
        <v>91383.113</v>
      </c>
      <c r="F17" s="140">
        <v>1050560.444</v>
      </c>
      <c r="G17" s="172">
        <v>52212</v>
      </c>
      <c r="H17" s="29">
        <f t="shared" si="0"/>
        <v>39</v>
      </c>
      <c r="I17" s="30">
        <f t="shared" si="1"/>
        <v>20121.053474297096</v>
      </c>
      <c r="J17" s="28">
        <f t="shared" si="2"/>
        <v>8</v>
      </c>
      <c r="M17" s="11"/>
      <c r="O17" s="11"/>
    </row>
    <row r="18" spans="1:15" ht="15.75" customHeight="1">
      <c r="A18" s="95">
        <v>13</v>
      </c>
      <c r="B18" s="96" t="s">
        <v>14</v>
      </c>
      <c r="C18" s="137">
        <v>196065.189</v>
      </c>
      <c r="D18" s="137">
        <v>79979.587</v>
      </c>
      <c r="E18" s="138">
        <v>877094.258</v>
      </c>
      <c r="F18" s="140">
        <v>1076999.229</v>
      </c>
      <c r="G18" s="172">
        <v>58601</v>
      </c>
      <c r="H18" s="29">
        <f t="shared" si="0"/>
        <v>40</v>
      </c>
      <c r="I18" s="30">
        <f t="shared" si="1"/>
        <v>18378.51280694869</v>
      </c>
      <c r="J18" s="28">
        <f t="shared" si="2"/>
        <v>11</v>
      </c>
      <c r="M18" s="11"/>
      <c r="O18" s="11"/>
    </row>
    <row r="19" spans="1:15" ht="15.75" customHeight="1">
      <c r="A19" s="95">
        <v>14</v>
      </c>
      <c r="B19" s="96" t="s">
        <v>15</v>
      </c>
      <c r="C19" s="137">
        <v>44982.549</v>
      </c>
      <c r="D19" s="137">
        <v>190102.463</v>
      </c>
      <c r="E19" s="138">
        <v>87547.677</v>
      </c>
      <c r="F19" s="140">
        <v>678078.177</v>
      </c>
      <c r="G19" s="172">
        <v>20708</v>
      </c>
      <c r="H19" s="29">
        <f t="shared" si="0"/>
        <v>33</v>
      </c>
      <c r="I19" s="30">
        <f t="shared" si="1"/>
        <v>32744.744881205334</v>
      </c>
      <c r="J19" s="28">
        <f t="shared" si="2"/>
        <v>3</v>
      </c>
      <c r="M19" s="11"/>
      <c r="O19" s="11"/>
    </row>
    <row r="20" spans="1:15" ht="15.75" customHeight="1">
      <c r="A20" s="97">
        <v>15</v>
      </c>
      <c r="B20" s="98" t="s">
        <v>16</v>
      </c>
      <c r="C20" s="141">
        <v>-42055.859</v>
      </c>
      <c r="D20" s="141">
        <v>99517.753</v>
      </c>
      <c r="E20" s="142">
        <v>190378.912</v>
      </c>
      <c r="F20" s="143">
        <v>301694.658</v>
      </c>
      <c r="G20" s="173">
        <v>24371</v>
      </c>
      <c r="H20" s="31">
        <f t="shared" si="0"/>
        <v>24</v>
      </c>
      <c r="I20" s="32">
        <f t="shared" si="1"/>
        <v>12379.248204833613</v>
      </c>
      <c r="J20" s="28">
        <f t="shared" si="2"/>
        <v>19</v>
      </c>
      <c r="M20" s="11"/>
      <c r="O20" s="11"/>
    </row>
    <row r="21" spans="1:15" ht="15.75" customHeight="1">
      <c r="A21" s="99">
        <v>16</v>
      </c>
      <c r="B21" s="100" t="s">
        <v>17</v>
      </c>
      <c r="C21" s="144">
        <v>-158486.705</v>
      </c>
      <c r="D21" s="144">
        <v>-213927.286</v>
      </c>
      <c r="E21" s="138">
        <v>-343214.22</v>
      </c>
      <c r="F21" s="145">
        <v>614099.155</v>
      </c>
      <c r="G21" s="171">
        <v>52239</v>
      </c>
      <c r="H21" s="33">
        <f t="shared" si="0"/>
        <v>31</v>
      </c>
      <c r="I21" s="34">
        <f t="shared" si="1"/>
        <v>11755.56873217328</v>
      </c>
      <c r="J21" s="35">
        <f t="shared" si="2"/>
        <v>20</v>
      </c>
      <c r="M21" s="11"/>
      <c r="O21" s="11"/>
    </row>
    <row r="22" spans="1:15" ht="15.75" customHeight="1">
      <c r="A22" s="95">
        <v>17</v>
      </c>
      <c r="B22" s="96" t="s">
        <v>18</v>
      </c>
      <c r="C22" s="137">
        <v>-59972.057</v>
      </c>
      <c r="D22" s="137">
        <v>-8170.694</v>
      </c>
      <c r="E22" s="138">
        <v>16524.896</v>
      </c>
      <c r="F22" s="140">
        <v>16204.759</v>
      </c>
      <c r="G22" s="172">
        <v>24011</v>
      </c>
      <c r="H22" s="29">
        <f t="shared" si="0"/>
        <v>8</v>
      </c>
      <c r="I22" s="30">
        <f t="shared" si="1"/>
        <v>674.8889675565366</v>
      </c>
      <c r="J22" s="28">
        <f t="shared" si="2"/>
        <v>39</v>
      </c>
      <c r="M22" s="11"/>
      <c r="O22" s="11"/>
    </row>
    <row r="23" spans="1:15" ht="15.75" customHeight="1">
      <c r="A23" s="95">
        <v>18</v>
      </c>
      <c r="B23" s="96" t="s">
        <v>19</v>
      </c>
      <c r="C23" s="137">
        <v>150040.632</v>
      </c>
      <c r="D23" s="137">
        <v>233553.956</v>
      </c>
      <c r="E23" s="138">
        <v>361100.246</v>
      </c>
      <c r="F23" s="140">
        <v>-1610004.645</v>
      </c>
      <c r="G23" s="172">
        <v>27894</v>
      </c>
      <c r="H23" s="29">
        <f t="shared" si="0"/>
        <v>1</v>
      </c>
      <c r="I23" s="30">
        <f t="shared" si="1"/>
        <v>-57718.67229511723</v>
      </c>
      <c r="J23" s="28">
        <f t="shared" si="2"/>
        <v>43</v>
      </c>
      <c r="M23" s="11"/>
      <c r="O23" s="11"/>
    </row>
    <row r="24" spans="1:15" ht="15.75" customHeight="1">
      <c r="A24" s="95">
        <v>19</v>
      </c>
      <c r="B24" s="96" t="s">
        <v>20</v>
      </c>
      <c r="C24" s="137">
        <v>-212220.857</v>
      </c>
      <c r="D24" s="137">
        <v>319924.962</v>
      </c>
      <c r="E24" s="138">
        <v>356929.168</v>
      </c>
      <c r="F24" s="140">
        <v>777174.005</v>
      </c>
      <c r="G24" s="172">
        <v>27229</v>
      </c>
      <c r="H24" s="29">
        <f t="shared" si="0"/>
        <v>35</v>
      </c>
      <c r="I24" s="30">
        <f t="shared" si="1"/>
        <v>28542.142752212716</v>
      </c>
      <c r="J24" s="28">
        <f t="shared" si="2"/>
        <v>4</v>
      </c>
      <c r="M24" s="11"/>
      <c r="O24" s="11"/>
    </row>
    <row r="25" spans="1:15" ht="15.75" customHeight="1">
      <c r="A25" s="97">
        <v>20</v>
      </c>
      <c r="B25" s="98" t="s">
        <v>21</v>
      </c>
      <c r="C25" s="141">
        <v>-95218.866</v>
      </c>
      <c r="D25" s="141">
        <v>316092.781</v>
      </c>
      <c r="E25" s="142">
        <v>271781.607</v>
      </c>
      <c r="F25" s="143">
        <v>279723.539</v>
      </c>
      <c r="G25" s="173">
        <v>38703</v>
      </c>
      <c r="H25" s="31">
        <f t="shared" si="0"/>
        <v>23</v>
      </c>
      <c r="I25" s="32">
        <f t="shared" si="1"/>
        <v>7227.438157248792</v>
      </c>
      <c r="J25" s="36">
        <f t="shared" si="2"/>
        <v>27</v>
      </c>
      <c r="M25" s="11"/>
      <c r="O25" s="11"/>
    </row>
    <row r="26" spans="1:15" ht="15.75" customHeight="1">
      <c r="A26" s="99">
        <v>21</v>
      </c>
      <c r="B26" s="100" t="s">
        <v>22</v>
      </c>
      <c r="C26" s="144">
        <v>405484.864</v>
      </c>
      <c r="D26" s="144">
        <v>376349.064</v>
      </c>
      <c r="E26" s="138">
        <v>366209.098</v>
      </c>
      <c r="F26" s="145">
        <v>366209.075</v>
      </c>
      <c r="G26" s="171">
        <v>27332</v>
      </c>
      <c r="H26" s="33">
        <f t="shared" si="0"/>
        <v>27</v>
      </c>
      <c r="I26" s="34">
        <f t="shared" si="1"/>
        <v>13398.546575442704</v>
      </c>
      <c r="J26" s="28">
        <f t="shared" si="2"/>
        <v>16</v>
      </c>
      <c r="M26" s="11"/>
      <c r="O26" s="11"/>
    </row>
    <row r="27" spans="1:15" ht="15.75" customHeight="1">
      <c r="A27" s="95">
        <v>22</v>
      </c>
      <c r="B27" s="96" t="s">
        <v>23</v>
      </c>
      <c r="C27" s="137">
        <v>200675.783</v>
      </c>
      <c r="D27" s="137">
        <v>175871.942</v>
      </c>
      <c r="E27" s="138">
        <v>150709.303</v>
      </c>
      <c r="F27" s="140">
        <v>151778.975</v>
      </c>
      <c r="G27" s="172">
        <v>15118</v>
      </c>
      <c r="H27" s="29">
        <f t="shared" si="0"/>
        <v>20</v>
      </c>
      <c r="I27" s="30">
        <f t="shared" si="1"/>
        <v>10039.61998941659</v>
      </c>
      <c r="J27" s="28">
        <f t="shared" si="2"/>
        <v>22</v>
      </c>
      <c r="M27" s="11"/>
      <c r="O27" s="11"/>
    </row>
    <row r="28" spans="1:15" ht="15.75" customHeight="1">
      <c r="A28" s="95">
        <v>23</v>
      </c>
      <c r="B28" s="96" t="s">
        <v>24</v>
      </c>
      <c r="C28" s="137">
        <v>80195.482</v>
      </c>
      <c r="D28" s="137">
        <v>153554.554</v>
      </c>
      <c r="E28" s="138">
        <v>194795.022</v>
      </c>
      <c r="F28" s="140">
        <v>194794.843</v>
      </c>
      <c r="G28" s="172">
        <v>25422</v>
      </c>
      <c r="H28" s="29">
        <f t="shared" si="0"/>
        <v>21</v>
      </c>
      <c r="I28" s="30">
        <f t="shared" si="1"/>
        <v>7662.45153803792</v>
      </c>
      <c r="J28" s="28">
        <f t="shared" si="2"/>
        <v>25</v>
      </c>
      <c r="M28" s="11"/>
      <c r="O28" s="11"/>
    </row>
    <row r="29" spans="1:15" ht="15.75" customHeight="1">
      <c r="A29" s="95">
        <v>24</v>
      </c>
      <c r="B29" s="96" t="s">
        <v>25</v>
      </c>
      <c r="C29" s="137">
        <v>107566.012</v>
      </c>
      <c r="D29" s="137">
        <v>355178.976</v>
      </c>
      <c r="E29" s="138">
        <v>310428.017</v>
      </c>
      <c r="F29" s="140">
        <v>9738.668</v>
      </c>
      <c r="G29" s="172">
        <v>29369</v>
      </c>
      <c r="H29" s="29">
        <f t="shared" si="0"/>
        <v>6</v>
      </c>
      <c r="I29" s="30">
        <f t="shared" si="1"/>
        <v>331.59685382546223</v>
      </c>
      <c r="J29" s="28">
        <f t="shared" si="2"/>
        <v>40</v>
      </c>
      <c r="M29" s="11"/>
      <c r="O29" s="11"/>
    </row>
    <row r="30" spans="1:15" ht="15.75" customHeight="1">
      <c r="A30" s="97">
        <v>25</v>
      </c>
      <c r="B30" s="98" t="s">
        <v>26</v>
      </c>
      <c r="C30" s="141">
        <v>-143427.438</v>
      </c>
      <c r="D30" s="141">
        <v>10203.743</v>
      </c>
      <c r="E30" s="142">
        <v>62028.414</v>
      </c>
      <c r="F30" s="143">
        <v>62934.047</v>
      </c>
      <c r="G30" s="173">
        <v>18044</v>
      </c>
      <c r="H30" s="31">
        <f t="shared" si="0"/>
        <v>13</v>
      </c>
      <c r="I30" s="32">
        <f t="shared" si="1"/>
        <v>3487.8101862114827</v>
      </c>
      <c r="J30" s="28">
        <f t="shared" si="2"/>
        <v>36</v>
      </c>
      <c r="M30" s="11"/>
      <c r="O30" s="11"/>
    </row>
    <row r="31" spans="1:15" ht="15.75" customHeight="1">
      <c r="A31" s="99">
        <v>26</v>
      </c>
      <c r="B31" s="100" t="s">
        <v>27</v>
      </c>
      <c r="C31" s="144">
        <v>55649.045</v>
      </c>
      <c r="D31" s="144">
        <v>124093.7</v>
      </c>
      <c r="E31" s="138">
        <v>179957.595</v>
      </c>
      <c r="F31" s="145">
        <v>-48298.21</v>
      </c>
      <c r="G31" s="171">
        <v>12001</v>
      </c>
      <c r="H31" s="33">
        <f t="shared" si="0"/>
        <v>2</v>
      </c>
      <c r="I31" s="34">
        <f t="shared" si="1"/>
        <v>-4024.515457045246</v>
      </c>
      <c r="J31" s="35">
        <f t="shared" si="2"/>
        <v>42</v>
      </c>
      <c r="M31" s="11"/>
      <c r="O31" s="11"/>
    </row>
    <row r="32" spans="1:15" ht="15.75" customHeight="1">
      <c r="A32" s="95">
        <v>27</v>
      </c>
      <c r="B32" s="96" t="s">
        <v>28</v>
      </c>
      <c r="C32" s="137">
        <v>70968.242</v>
      </c>
      <c r="D32" s="137">
        <v>165450.657</v>
      </c>
      <c r="E32" s="138">
        <v>128968.642</v>
      </c>
      <c r="F32" s="140">
        <v>595631.49</v>
      </c>
      <c r="G32" s="172">
        <v>14373</v>
      </c>
      <c r="H32" s="29">
        <f t="shared" si="0"/>
        <v>30</v>
      </c>
      <c r="I32" s="30">
        <f t="shared" si="1"/>
        <v>41440.99979127531</v>
      </c>
      <c r="J32" s="28">
        <f t="shared" si="2"/>
        <v>2</v>
      </c>
      <c r="M32" s="11"/>
      <c r="O32" s="11"/>
    </row>
    <row r="33" spans="1:15" ht="15.75" customHeight="1">
      <c r="A33" s="95">
        <v>28</v>
      </c>
      <c r="B33" s="96" t="s">
        <v>29</v>
      </c>
      <c r="C33" s="137">
        <v>-645175.003</v>
      </c>
      <c r="D33" s="137">
        <v>-38409.26</v>
      </c>
      <c r="E33" s="138">
        <v>985803.724</v>
      </c>
      <c r="F33" s="140">
        <v>1329778.472</v>
      </c>
      <c r="G33" s="172">
        <v>107286</v>
      </c>
      <c r="H33" s="29">
        <f t="shared" si="0"/>
        <v>41</v>
      </c>
      <c r="I33" s="30">
        <f t="shared" si="1"/>
        <v>12394.706410901703</v>
      </c>
      <c r="J33" s="28">
        <f t="shared" si="2"/>
        <v>18</v>
      </c>
      <c r="M33" s="11"/>
      <c r="O33" s="11"/>
    </row>
    <row r="34" spans="1:15" ht="15.75" customHeight="1">
      <c r="A34" s="95">
        <v>29</v>
      </c>
      <c r="B34" s="96" t="s">
        <v>30</v>
      </c>
      <c r="C34" s="137">
        <v>-68304.731</v>
      </c>
      <c r="D34" s="137">
        <v>-15488.274</v>
      </c>
      <c r="E34" s="138">
        <v>-155082.012</v>
      </c>
      <c r="F34" s="140">
        <v>94909.418</v>
      </c>
      <c r="G34" s="172">
        <v>17550</v>
      </c>
      <c r="H34" s="29">
        <f t="shared" si="0"/>
        <v>16</v>
      </c>
      <c r="I34" s="30">
        <f t="shared" si="1"/>
        <v>5407.944045584046</v>
      </c>
      <c r="J34" s="28">
        <f t="shared" si="2"/>
        <v>31</v>
      </c>
      <c r="M34" s="11"/>
      <c r="O34" s="11"/>
    </row>
    <row r="35" spans="1:15" ht="15.75" customHeight="1">
      <c r="A35" s="97">
        <v>30</v>
      </c>
      <c r="B35" s="98" t="s">
        <v>31</v>
      </c>
      <c r="C35" s="141">
        <v>35278.128</v>
      </c>
      <c r="D35" s="141">
        <v>70582.844</v>
      </c>
      <c r="E35" s="142">
        <v>-4886.201</v>
      </c>
      <c r="F35" s="143">
        <v>97394.788</v>
      </c>
      <c r="G35" s="173">
        <v>11699</v>
      </c>
      <c r="H35" s="31">
        <f t="shared" si="0"/>
        <v>17</v>
      </c>
      <c r="I35" s="32">
        <f t="shared" si="1"/>
        <v>8325.052397640824</v>
      </c>
      <c r="J35" s="36">
        <f t="shared" si="2"/>
        <v>24</v>
      </c>
      <c r="M35" s="11"/>
      <c r="O35" s="11"/>
    </row>
    <row r="36" spans="1:15" ht="15.75" customHeight="1">
      <c r="A36" s="99">
        <v>31</v>
      </c>
      <c r="B36" s="100" t="s">
        <v>32</v>
      </c>
      <c r="C36" s="144">
        <v>43506.24</v>
      </c>
      <c r="D36" s="144">
        <v>66737.6</v>
      </c>
      <c r="E36" s="138">
        <v>92729.523</v>
      </c>
      <c r="F36" s="145">
        <v>205814.217</v>
      </c>
      <c r="G36" s="171">
        <v>14607</v>
      </c>
      <c r="H36" s="33">
        <f t="shared" si="0"/>
        <v>22</v>
      </c>
      <c r="I36" s="34">
        <f t="shared" si="1"/>
        <v>14090.108646539331</v>
      </c>
      <c r="J36" s="28">
        <f t="shared" si="2"/>
        <v>15</v>
      </c>
      <c r="M36" s="11"/>
      <c r="O36" s="11"/>
    </row>
    <row r="37" spans="1:15" ht="15.75" customHeight="1">
      <c r="A37" s="95">
        <v>32</v>
      </c>
      <c r="B37" s="96" t="s">
        <v>33</v>
      </c>
      <c r="C37" s="137">
        <v>6894.187</v>
      </c>
      <c r="D37" s="137">
        <v>41977.757</v>
      </c>
      <c r="E37" s="138">
        <v>44196.463</v>
      </c>
      <c r="F37" s="140">
        <v>44044.748</v>
      </c>
      <c r="G37" s="172">
        <v>5900</v>
      </c>
      <c r="H37" s="29">
        <f t="shared" si="0"/>
        <v>11</v>
      </c>
      <c r="I37" s="30">
        <f t="shared" si="1"/>
        <v>7465.211525423729</v>
      </c>
      <c r="J37" s="28">
        <f t="shared" si="2"/>
        <v>26</v>
      </c>
      <c r="M37" s="11"/>
      <c r="O37" s="11"/>
    </row>
    <row r="38" spans="1:15" ht="15.75" customHeight="1">
      <c r="A38" s="95">
        <v>33</v>
      </c>
      <c r="B38" s="96" t="s">
        <v>34</v>
      </c>
      <c r="C38" s="137">
        <v>-38069.125</v>
      </c>
      <c r="D38" s="137">
        <v>-77438.164</v>
      </c>
      <c r="E38" s="138">
        <v>-38097.419</v>
      </c>
      <c r="F38" s="140">
        <v>65463.34</v>
      </c>
      <c r="G38" s="172">
        <v>5108</v>
      </c>
      <c r="H38" s="29">
        <f t="shared" si="0"/>
        <v>14</v>
      </c>
      <c r="I38" s="30">
        <f t="shared" si="1"/>
        <v>12815.84573218481</v>
      </c>
      <c r="J38" s="28">
        <f t="shared" si="2"/>
        <v>17</v>
      </c>
      <c r="M38" s="11"/>
      <c r="O38" s="11"/>
    </row>
    <row r="39" spans="1:15" ht="15.75" customHeight="1">
      <c r="A39" s="95">
        <v>34</v>
      </c>
      <c r="B39" s="96" t="s">
        <v>35</v>
      </c>
      <c r="C39" s="137">
        <v>-33357.489</v>
      </c>
      <c r="D39" s="137">
        <v>-2267.355</v>
      </c>
      <c r="E39" s="138">
        <v>-5249.496</v>
      </c>
      <c r="F39" s="140">
        <v>151204.731</v>
      </c>
      <c r="G39" s="172">
        <v>3094</v>
      </c>
      <c r="H39" s="29">
        <f t="shared" si="0"/>
        <v>19</v>
      </c>
      <c r="I39" s="30">
        <f t="shared" si="1"/>
        <v>48870.30736910149</v>
      </c>
      <c r="J39" s="28">
        <f t="shared" si="2"/>
        <v>1</v>
      </c>
      <c r="M39" s="11"/>
      <c r="O39" s="11"/>
    </row>
    <row r="40" spans="1:15" ht="15.75" customHeight="1">
      <c r="A40" s="95">
        <v>35</v>
      </c>
      <c r="B40" s="96" t="s">
        <v>36</v>
      </c>
      <c r="C40" s="137">
        <v>-8333.389</v>
      </c>
      <c r="D40" s="137">
        <v>24481.024</v>
      </c>
      <c r="E40" s="142">
        <v>17674.944</v>
      </c>
      <c r="F40" s="140">
        <v>22038.623</v>
      </c>
      <c r="G40" s="172">
        <v>3659</v>
      </c>
      <c r="H40" s="29">
        <f t="shared" si="0"/>
        <v>9</v>
      </c>
      <c r="I40" s="30">
        <f t="shared" si="1"/>
        <v>6023.127357201421</v>
      </c>
      <c r="J40" s="28">
        <f t="shared" si="2"/>
        <v>29</v>
      </c>
      <c r="M40" s="11"/>
      <c r="O40" s="11"/>
    </row>
    <row r="41" spans="1:15" ht="15.75" customHeight="1">
      <c r="A41" s="99">
        <v>36</v>
      </c>
      <c r="B41" s="100" t="s">
        <v>37</v>
      </c>
      <c r="C41" s="144">
        <v>-41624.459</v>
      </c>
      <c r="D41" s="144">
        <v>4901.315</v>
      </c>
      <c r="E41" s="138">
        <v>99599.989</v>
      </c>
      <c r="F41" s="145">
        <v>144310.405</v>
      </c>
      <c r="G41" s="171">
        <v>9609</v>
      </c>
      <c r="H41" s="33">
        <f t="shared" si="0"/>
        <v>18</v>
      </c>
      <c r="I41" s="34">
        <f t="shared" si="1"/>
        <v>15018.2542408159</v>
      </c>
      <c r="J41" s="35">
        <f t="shared" si="2"/>
        <v>13</v>
      </c>
      <c r="M41" s="11"/>
      <c r="O41" s="11"/>
    </row>
    <row r="42" spans="1:15" ht="15.75" customHeight="1">
      <c r="A42" s="95">
        <v>37</v>
      </c>
      <c r="B42" s="96" t="s">
        <v>38</v>
      </c>
      <c r="C42" s="137">
        <v>7490.51</v>
      </c>
      <c r="D42" s="137">
        <v>11438.658</v>
      </c>
      <c r="E42" s="138">
        <v>7265.808</v>
      </c>
      <c r="F42" s="140">
        <v>7477.04</v>
      </c>
      <c r="G42" s="172">
        <v>1572</v>
      </c>
      <c r="H42" s="29">
        <f t="shared" si="0"/>
        <v>5</v>
      </c>
      <c r="I42" s="30">
        <f t="shared" si="1"/>
        <v>4756.386768447837</v>
      </c>
      <c r="J42" s="28">
        <f t="shared" si="2"/>
        <v>34</v>
      </c>
      <c r="M42" s="11"/>
      <c r="O42" s="11"/>
    </row>
    <row r="43" spans="1:15" ht="15.75" customHeight="1">
      <c r="A43" s="95">
        <v>38</v>
      </c>
      <c r="B43" s="96" t="s">
        <v>39</v>
      </c>
      <c r="C43" s="137">
        <v>5743.216</v>
      </c>
      <c r="D43" s="137">
        <v>133408.477</v>
      </c>
      <c r="E43" s="138">
        <v>199187.538</v>
      </c>
      <c r="F43" s="140">
        <v>39175.659</v>
      </c>
      <c r="G43" s="172">
        <v>12661</v>
      </c>
      <c r="H43" s="29">
        <f t="shared" si="0"/>
        <v>10</v>
      </c>
      <c r="I43" s="30">
        <f t="shared" si="1"/>
        <v>3094.19943132454</v>
      </c>
      <c r="J43" s="28">
        <f t="shared" si="2"/>
        <v>37</v>
      </c>
      <c r="M43" s="11"/>
      <c r="O43" s="11"/>
    </row>
    <row r="44" spans="1:15" ht="15.75" customHeight="1">
      <c r="A44" s="95">
        <v>39</v>
      </c>
      <c r="B44" s="96" t="s">
        <v>40</v>
      </c>
      <c r="C44" s="137">
        <v>-47174.635</v>
      </c>
      <c r="D44" s="137">
        <v>-62215.713</v>
      </c>
      <c r="E44" s="138">
        <v>-72230.767</v>
      </c>
      <c r="F44" s="140">
        <v>0</v>
      </c>
      <c r="G44" s="172">
        <v>4063</v>
      </c>
      <c r="H44" s="29">
        <f t="shared" si="0"/>
        <v>3</v>
      </c>
      <c r="I44" s="30">
        <f t="shared" si="1"/>
        <v>0</v>
      </c>
      <c r="J44" s="28">
        <f t="shared" si="2"/>
        <v>41</v>
      </c>
      <c r="M44" s="11"/>
      <c r="O44" s="11"/>
    </row>
    <row r="45" spans="1:15" ht="15.75" customHeight="1">
      <c r="A45" s="97">
        <v>40</v>
      </c>
      <c r="B45" s="98" t="s">
        <v>41</v>
      </c>
      <c r="C45" s="141">
        <v>6148.922</v>
      </c>
      <c r="D45" s="141">
        <v>2732.881</v>
      </c>
      <c r="E45" s="142">
        <v>909.704</v>
      </c>
      <c r="F45" s="143">
        <v>14088.692</v>
      </c>
      <c r="G45" s="173">
        <v>3006</v>
      </c>
      <c r="H45" s="31">
        <f t="shared" si="0"/>
        <v>7</v>
      </c>
      <c r="I45" s="32">
        <f t="shared" si="1"/>
        <v>4686.856952761144</v>
      </c>
      <c r="J45" s="36">
        <f t="shared" si="2"/>
        <v>35</v>
      </c>
      <c r="M45" s="11"/>
      <c r="O45" s="11"/>
    </row>
    <row r="46" spans="1:15" ht="15.75" customHeight="1">
      <c r="A46" s="95">
        <v>41</v>
      </c>
      <c r="B46" s="96" t="s">
        <v>42</v>
      </c>
      <c r="C46" s="137">
        <v>-36151.795</v>
      </c>
      <c r="D46" s="137">
        <v>-56241.069</v>
      </c>
      <c r="E46" s="138">
        <v>-13098.113</v>
      </c>
      <c r="F46" s="140">
        <v>61448.083</v>
      </c>
      <c r="G46" s="172">
        <v>3635</v>
      </c>
      <c r="H46" s="29">
        <f t="shared" si="0"/>
        <v>12</v>
      </c>
      <c r="I46" s="30">
        <f t="shared" si="1"/>
        <v>16904.56203576341</v>
      </c>
      <c r="J46" s="28">
        <f t="shared" si="2"/>
        <v>12</v>
      </c>
      <c r="M46" s="11"/>
      <c r="O46" s="11"/>
    </row>
    <row r="47" spans="1:15" ht="15.75" customHeight="1">
      <c r="A47" s="95">
        <v>42</v>
      </c>
      <c r="B47" s="96" t="s">
        <v>43</v>
      </c>
      <c r="C47" s="137">
        <v>-11667.117</v>
      </c>
      <c r="D47" s="137">
        <v>-17770.486</v>
      </c>
      <c r="E47" s="138">
        <v>-37426.271</v>
      </c>
      <c r="F47" s="140">
        <v>2790.715</v>
      </c>
      <c r="G47" s="172">
        <v>1569</v>
      </c>
      <c r="H47" s="29">
        <f t="shared" si="0"/>
        <v>4</v>
      </c>
      <c r="I47" s="30">
        <f t="shared" si="1"/>
        <v>1778.6583811344808</v>
      </c>
      <c r="J47" s="28">
        <f t="shared" si="2"/>
        <v>38</v>
      </c>
      <c r="M47" s="11"/>
      <c r="O47" s="11"/>
    </row>
    <row r="48" spans="1:15" ht="15.75" customHeight="1">
      <c r="A48" s="101">
        <v>43</v>
      </c>
      <c r="B48" s="102" t="s">
        <v>44</v>
      </c>
      <c r="C48" s="146">
        <v>-14064.452</v>
      </c>
      <c r="D48" s="146">
        <v>-45627.24</v>
      </c>
      <c r="E48" s="147">
        <v>9517.645</v>
      </c>
      <c r="F48" s="148">
        <v>336286.645</v>
      </c>
      <c r="G48" s="174">
        <v>11980</v>
      </c>
      <c r="H48" s="37">
        <f t="shared" si="0"/>
        <v>26</v>
      </c>
      <c r="I48" s="38">
        <f t="shared" si="1"/>
        <v>28070.671535893158</v>
      </c>
      <c r="J48" s="39">
        <f t="shared" si="2"/>
        <v>5</v>
      </c>
      <c r="M48" s="11"/>
      <c r="O48" s="11"/>
    </row>
    <row r="49" spans="1:9" ht="15.75">
      <c r="A49" s="5"/>
      <c r="B49" s="6"/>
      <c r="C49" s="7"/>
      <c r="D49" s="7"/>
      <c r="E49" s="7"/>
      <c r="F49" s="7"/>
      <c r="G49" s="7"/>
      <c r="H49" s="7"/>
      <c r="I49" s="7"/>
    </row>
    <row r="50" spans="1:9" ht="30" customHeight="1">
      <c r="A50" s="196" t="s">
        <v>170</v>
      </c>
      <c r="B50" s="197"/>
      <c r="C50" s="110">
        <f>SUM(C6:C48)</f>
        <v>1368294.1509999996</v>
      </c>
      <c r="D50" s="110">
        <f>SUM(D6:D48)</f>
        <v>6571738.137999998</v>
      </c>
      <c r="E50" s="110">
        <f>SUM(E6:E48)</f>
        <v>11373121.347000001</v>
      </c>
      <c r="F50" s="111">
        <f>SUM(F6:F48)</f>
        <v>17065492.102999996</v>
      </c>
      <c r="G50" s="117">
        <f>SUM(G6:G48)</f>
        <v>1894648</v>
      </c>
      <c r="H50" s="118"/>
      <c r="I50" s="112">
        <f>F50/G50*1000</f>
        <v>9007.209836866794</v>
      </c>
    </row>
    <row r="51" spans="1:9" ht="21" customHeight="1">
      <c r="A51" s="119"/>
      <c r="B51" s="79" t="s">
        <v>109</v>
      </c>
      <c r="C51" s="93"/>
      <c r="D51" s="93"/>
      <c r="E51" s="93"/>
      <c r="F51" s="40">
        <f>SUMIF(F6:F48,"&lt;0")</f>
        <v>-1658302.855</v>
      </c>
      <c r="G51" s="17"/>
      <c r="H51" s="17"/>
      <c r="I51" s="120"/>
    </row>
    <row r="52" spans="1:9" ht="21" customHeight="1">
      <c r="A52" s="128"/>
      <c r="B52" s="113" t="s">
        <v>110</v>
      </c>
      <c r="C52" s="116">
        <f>COUNTIF(C6:C48,"&lt;0")</f>
        <v>17</v>
      </c>
      <c r="D52" s="116">
        <f>COUNTIF(D6:D48,"&lt;0")</f>
        <v>11</v>
      </c>
      <c r="E52" s="116">
        <f>COUNTIF(E6:E48,"&lt;0")</f>
        <v>8</v>
      </c>
      <c r="F52" s="114">
        <f>COUNTIF(F6:F48,"&lt;0")</f>
        <v>2</v>
      </c>
      <c r="G52" s="129"/>
      <c r="H52" s="129"/>
      <c r="I52" s="115"/>
    </row>
    <row r="53" spans="1:9" ht="30" customHeight="1">
      <c r="A53" s="201" t="s">
        <v>179</v>
      </c>
      <c r="B53" s="202"/>
      <c r="C53" s="124"/>
      <c r="D53" s="124"/>
      <c r="E53" s="124"/>
      <c r="F53" s="125">
        <f>'全国状況'!C53</f>
        <v>275298692.0940003</v>
      </c>
      <c r="G53" s="126"/>
      <c r="H53" s="126"/>
      <c r="I53" s="127">
        <f>'全国状況'!E53</f>
        <v>10373.899735650837</v>
      </c>
    </row>
    <row r="54" spans="1:9" ht="21" customHeight="1">
      <c r="A54" s="121"/>
      <c r="B54" s="122" t="s">
        <v>109</v>
      </c>
      <c r="C54" s="115"/>
      <c r="D54" s="115"/>
      <c r="E54" s="115"/>
      <c r="F54" s="114">
        <f>SUMIF('全国状況'!C6:C52,"&lt;0")</f>
        <v>-1358866.2150000036</v>
      </c>
      <c r="G54" s="123"/>
      <c r="H54" s="123"/>
      <c r="I54" s="115"/>
    </row>
    <row r="55" ht="15.75">
      <c r="A55" s="15" t="s">
        <v>166</v>
      </c>
    </row>
    <row r="56" ht="15.75">
      <c r="A56" s="15" t="s">
        <v>171</v>
      </c>
    </row>
    <row r="58" spans="4:5" ht="15.75">
      <c r="D58" s="18"/>
      <c r="E58" s="12"/>
    </row>
    <row r="59" spans="4:10" ht="15.75">
      <c r="D59" s="18"/>
      <c r="E59" s="12"/>
      <c r="J59" s="8"/>
    </row>
    <row r="60" spans="4:5" ht="15.75">
      <c r="D60" s="18"/>
      <c r="E60" s="12"/>
    </row>
    <row r="61" spans="4:5" ht="15.75">
      <c r="D61" s="18"/>
      <c r="E61" s="12"/>
    </row>
    <row r="62" spans="4:5" ht="15.75">
      <c r="D62" s="19"/>
      <c r="E62" s="12"/>
    </row>
    <row r="63" spans="4:5" ht="15.75">
      <c r="D63" s="20"/>
      <c r="E63" s="12"/>
    </row>
    <row r="64" spans="4:5" ht="15.75">
      <c r="D64" s="20"/>
      <c r="E64" s="12"/>
    </row>
    <row r="65" spans="4:5" ht="15.75">
      <c r="D65" s="20"/>
      <c r="E65" s="12"/>
    </row>
    <row r="66" spans="4:5" ht="15.75">
      <c r="D66" s="20"/>
      <c r="E66" s="12"/>
    </row>
    <row r="67" spans="4:5" ht="15.75">
      <c r="D67" s="21"/>
      <c r="E67" s="12"/>
    </row>
    <row r="68" spans="4:5" ht="15.75">
      <c r="D68" s="20"/>
      <c r="E68" s="12"/>
    </row>
    <row r="69" spans="4:5" ht="15.75">
      <c r="D69" s="20"/>
      <c r="E69" s="12"/>
    </row>
    <row r="70" spans="4:5" ht="15.75">
      <c r="D70" s="20"/>
      <c r="E70" s="12"/>
    </row>
    <row r="71" spans="4:5" ht="15.75">
      <c r="D71" s="20"/>
      <c r="E71" s="12"/>
    </row>
    <row r="72" spans="4:5" ht="15.75">
      <c r="D72" s="21"/>
      <c r="E72" s="12"/>
    </row>
    <row r="73" spans="4:5" ht="15.75">
      <c r="D73" s="20"/>
      <c r="E73" s="12"/>
    </row>
    <row r="74" spans="4:5" ht="15.75">
      <c r="D74" s="20"/>
      <c r="E74" s="12"/>
    </row>
    <row r="75" spans="4:5" ht="15.75">
      <c r="D75" s="20"/>
      <c r="E75" s="12"/>
    </row>
    <row r="76" spans="4:5" ht="15.75">
      <c r="D76" s="20"/>
      <c r="E76" s="12"/>
    </row>
    <row r="77" spans="4:5" ht="15.75">
      <c r="D77" s="21"/>
      <c r="E77" s="12"/>
    </row>
    <row r="78" spans="4:5" ht="15.75">
      <c r="D78" s="20"/>
      <c r="E78" s="12"/>
    </row>
    <row r="79" spans="4:5" ht="15.75">
      <c r="D79" s="20"/>
      <c r="E79" s="12"/>
    </row>
    <row r="80" spans="4:5" ht="15.75">
      <c r="D80" s="20"/>
      <c r="E80" s="12"/>
    </row>
    <row r="81" spans="4:5" ht="15.75">
      <c r="D81" s="20"/>
      <c r="E81" s="12"/>
    </row>
    <row r="82" spans="4:5" ht="15.75">
      <c r="D82" s="21"/>
      <c r="E82" s="12"/>
    </row>
    <row r="83" spans="4:5" ht="15.75">
      <c r="D83" s="20"/>
      <c r="E83" s="12"/>
    </row>
    <row r="84" spans="4:5" ht="15.75">
      <c r="D84" s="20"/>
      <c r="E84" s="12"/>
    </row>
    <row r="85" spans="4:5" ht="15.75">
      <c r="D85" s="20"/>
      <c r="E85" s="12"/>
    </row>
    <row r="86" spans="4:5" ht="15.75">
      <c r="D86" s="20"/>
      <c r="E86" s="12"/>
    </row>
    <row r="87" spans="4:5" ht="15.75">
      <c r="D87" s="21"/>
      <c r="E87" s="12"/>
    </row>
    <row r="88" spans="4:5" ht="15.75">
      <c r="D88" s="20"/>
      <c r="E88" s="12"/>
    </row>
    <row r="89" spans="4:5" ht="15.75">
      <c r="D89" s="20"/>
      <c r="E89" s="12"/>
    </row>
    <row r="90" spans="4:5" ht="15.75">
      <c r="D90" s="20"/>
      <c r="E90" s="12"/>
    </row>
    <row r="91" spans="4:5" ht="15.75">
      <c r="D91" s="20"/>
      <c r="E91" s="12"/>
    </row>
    <row r="92" spans="4:5" ht="15.75">
      <c r="D92" s="21"/>
      <c r="E92" s="12"/>
    </row>
    <row r="93" spans="4:5" ht="15.75">
      <c r="D93" s="20"/>
      <c r="E93" s="12"/>
    </row>
    <row r="94" spans="4:5" ht="15.75">
      <c r="D94" s="20"/>
      <c r="E94" s="12"/>
    </row>
    <row r="95" spans="4:5" ht="15.75">
      <c r="D95" s="20"/>
      <c r="E95" s="12"/>
    </row>
    <row r="96" spans="4:5" ht="15.75">
      <c r="D96" s="20"/>
      <c r="E96" s="12"/>
    </row>
    <row r="97" spans="4:5" ht="15.75">
      <c r="D97" s="21"/>
      <c r="E97" s="12"/>
    </row>
    <row r="98" spans="4:5" ht="15.75">
      <c r="D98" s="20"/>
      <c r="E98" s="12"/>
    </row>
    <row r="99" spans="4:5" ht="15.75">
      <c r="D99" s="20"/>
      <c r="E99" s="12"/>
    </row>
    <row r="100" spans="4:5" ht="15.75">
      <c r="D100" s="20"/>
      <c r="E100" s="12"/>
    </row>
    <row r="123" ht="14.25" customHeight="1"/>
    <row r="127" ht="14.25" customHeight="1"/>
    <row r="128" ht="14.25" customHeight="1"/>
  </sheetData>
  <sheetProtection/>
  <mergeCells count="12">
    <mergeCell ref="A50:B50"/>
    <mergeCell ref="H3:H5"/>
    <mergeCell ref="A53:B53"/>
    <mergeCell ref="G3:G4"/>
    <mergeCell ref="C4:C5"/>
    <mergeCell ref="E4:E5"/>
    <mergeCell ref="J3:J5"/>
    <mergeCell ref="A3:B5"/>
    <mergeCell ref="I3:I4"/>
    <mergeCell ref="F3:F4"/>
    <mergeCell ref="C3:E3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40">
      <selection activeCell="A1" sqref="A1"/>
    </sheetView>
  </sheetViews>
  <sheetFormatPr defaultColWidth="9.140625" defaultRowHeight="15"/>
  <cols>
    <col min="1" max="1" width="4.57421875" style="4" customWidth="1"/>
    <col min="2" max="2" width="15.57421875" style="4" customWidth="1"/>
    <col min="3" max="5" width="12.57421875" style="4" customWidth="1"/>
    <col min="6" max="6" width="6.57421875" style="4" customWidth="1"/>
    <col min="7" max="7" width="8.57421875" style="4" customWidth="1"/>
    <col min="8" max="8" width="9.57421875" style="4" customWidth="1"/>
    <col min="9" max="9" width="8.57421875" style="4" customWidth="1"/>
    <col min="10" max="10" width="9.57421875" style="4" customWidth="1"/>
    <col min="11" max="11" width="9.00390625" style="4" customWidth="1"/>
    <col min="12" max="12" width="18.421875" style="4" bestFit="1" customWidth="1"/>
    <col min="13" max="13" width="9.00390625" style="4" customWidth="1"/>
    <col min="14" max="14" width="10.421875" style="4" bestFit="1" customWidth="1"/>
    <col min="15" max="16384" width="9.00390625" style="4" customWidth="1"/>
  </cols>
  <sheetData>
    <row r="1" s="149" customFormat="1" ht="16.5" customHeight="1">
      <c r="A1" s="108" t="s">
        <v>178</v>
      </c>
    </row>
    <row r="2" ht="16.5" customHeight="1">
      <c r="I2" s="8"/>
    </row>
    <row r="3" spans="1:10" ht="16.5" customHeight="1">
      <c r="A3" s="184" t="s">
        <v>97</v>
      </c>
      <c r="B3" s="185"/>
      <c r="C3" s="205" t="s">
        <v>161</v>
      </c>
      <c r="D3" s="192" t="s">
        <v>111</v>
      </c>
      <c r="E3" s="73" t="s">
        <v>113</v>
      </c>
      <c r="F3" s="210" t="s">
        <v>104</v>
      </c>
      <c r="G3" s="206" t="s">
        <v>94</v>
      </c>
      <c r="H3" s="207"/>
      <c r="I3" s="207"/>
      <c r="J3" s="197"/>
    </row>
    <row r="4" spans="1:11" ht="16.5" customHeight="1">
      <c r="A4" s="186"/>
      <c r="B4" s="187"/>
      <c r="C4" s="193"/>
      <c r="D4" s="216"/>
      <c r="E4" s="24" t="s">
        <v>112</v>
      </c>
      <c r="F4" s="211"/>
      <c r="G4" s="190" t="s">
        <v>105</v>
      </c>
      <c r="H4" s="74" t="s">
        <v>107</v>
      </c>
      <c r="I4" s="214" t="s">
        <v>106</v>
      </c>
      <c r="J4" s="75" t="s">
        <v>107</v>
      </c>
      <c r="K4" s="22"/>
    </row>
    <row r="5" spans="1:11" ht="16.5" customHeight="1">
      <c r="A5" s="188"/>
      <c r="B5" s="189"/>
      <c r="C5" s="23" t="s">
        <v>92</v>
      </c>
      <c r="D5" s="109" t="s">
        <v>169</v>
      </c>
      <c r="E5" s="76" t="s">
        <v>93</v>
      </c>
      <c r="F5" s="212"/>
      <c r="G5" s="213"/>
      <c r="H5" s="77" t="s">
        <v>95</v>
      </c>
      <c r="I5" s="215"/>
      <c r="J5" s="78" t="s">
        <v>96</v>
      </c>
      <c r="K5" s="22"/>
    </row>
    <row r="6" spans="1:15" ht="16.5" customHeight="1">
      <c r="A6" s="79">
        <v>1</v>
      </c>
      <c r="B6" s="80" t="s">
        <v>45</v>
      </c>
      <c r="C6" s="175">
        <v>8709176.156000018</v>
      </c>
      <c r="D6" s="150">
        <v>1098146</v>
      </c>
      <c r="E6" s="42">
        <f>C6/D6*1000</f>
        <v>7930.799871783914</v>
      </c>
      <c r="F6" s="43">
        <f aca="true" t="shared" si="0" ref="F6:F52">RANK(E6,$E$6:$E$52)</f>
        <v>36</v>
      </c>
      <c r="G6" s="156">
        <v>152</v>
      </c>
      <c r="H6" s="54">
        <f>G6/($G6+$I6)</f>
        <v>0.9681528662420382</v>
      </c>
      <c r="I6" s="162">
        <v>5</v>
      </c>
      <c r="J6" s="59">
        <f>I6/($G6+$I6)</f>
        <v>0.03184713375796178</v>
      </c>
      <c r="K6" s="10"/>
      <c r="L6" s="131"/>
      <c r="M6" s="10"/>
      <c r="O6" s="11"/>
    </row>
    <row r="7" spans="1:15" ht="16.5" customHeight="1">
      <c r="A7" s="81">
        <v>2</v>
      </c>
      <c r="B7" s="82" t="s">
        <v>46</v>
      </c>
      <c r="C7" s="176">
        <v>3237517.8559999764</v>
      </c>
      <c r="D7" s="151">
        <v>299729</v>
      </c>
      <c r="E7" s="44">
        <f aca="true" t="shared" si="1" ref="E7:E52">C7/D7*1000</f>
        <v>10801.483526785783</v>
      </c>
      <c r="F7" s="45">
        <f t="shared" si="0"/>
        <v>19</v>
      </c>
      <c r="G7" s="157">
        <v>40</v>
      </c>
      <c r="H7" s="55">
        <f aca="true" t="shared" si="2" ref="H7:H52">G7/($G7+$I7)</f>
        <v>1</v>
      </c>
      <c r="I7" s="163">
        <v>0</v>
      </c>
      <c r="J7" s="60">
        <f aca="true" t="shared" si="3" ref="J7:J52">I7/($G7+$I7)</f>
        <v>0</v>
      </c>
      <c r="K7" s="10"/>
      <c r="L7" s="131"/>
      <c r="M7" s="10"/>
      <c r="O7" s="11"/>
    </row>
    <row r="8" spans="1:15" ht="16.5" customHeight="1">
      <c r="A8" s="81">
        <v>3</v>
      </c>
      <c r="B8" s="82" t="s">
        <v>47</v>
      </c>
      <c r="C8" s="176">
        <v>1638203.2560000122</v>
      </c>
      <c r="D8" s="151">
        <v>259077</v>
      </c>
      <c r="E8" s="44">
        <f t="shared" si="1"/>
        <v>6323.229217568569</v>
      </c>
      <c r="F8" s="45">
        <f t="shared" si="0"/>
        <v>41</v>
      </c>
      <c r="G8" s="157">
        <v>33</v>
      </c>
      <c r="H8" s="55">
        <f t="shared" si="2"/>
        <v>1</v>
      </c>
      <c r="I8" s="163">
        <v>0</v>
      </c>
      <c r="J8" s="60">
        <f t="shared" si="3"/>
        <v>0</v>
      </c>
      <c r="K8" s="10"/>
      <c r="L8" s="131"/>
      <c r="M8" s="10"/>
      <c r="O8" s="11"/>
    </row>
    <row r="9" spans="1:15" ht="16.5" customHeight="1">
      <c r="A9" s="81">
        <v>4</v>
      </c>
      <c r="B9" s="82" t="s">
        <v>48</v>
      </c>
      <c r="C9" s="176">
        <v>4315334.121999949</v>
      </c>
      <c r="D9" s="151">
        <v>459595</v>
      </c>
      <c r="E9" s="44">
        <f t="shared" si="1"/>
        <v>9389.427913706524</v>
      </c>
      <c r="F9" s="45">
        <f t="shared" si="0"/>
        <v>28</v>
      </c>
      <c r="G9" s="157">
        <v>35</v>
      </c>
      <c r="H9" s="55">
        <f t="shared" si="2"/>
        <v>1</v>
      </c>
      <c r="I9" s="163">
        <v>0</v>
      </c>
      <c r="J9" s="60">
        <f t="shared" si="3"/>
        <v>0</v>
      </c>
      <c r="K9" s="10"/>
      <c r="L9" s="131"/>
      <c r="M9" s="10"/>
      <c r="O9" s="11"/>
    </row>
    <row r="10" spans="1:15" ht="16.5" customHeight="1">
      <c r="A10" s="81">
        <v>5</v>
      </c>
      <c r="B10" s="82" t="s">
        <v>49</v>
      </c>
      <c r="C10" s="176">
        <v>3295202.4029999673</v>
      </c>
      <c r="D10" s="151">
        <v>208016</v>
      </c>
      <c r="E10" s="44">
        <f t="shared" si="1"/>
        <v>15841.100698984537</v>
      </c>
      <c r="F10" s="45">
        <f t="shared" si="0"/>
        <v>8</v>
      </c>
      <c r="G10" s="157">
        <v>25</v>
      </c>
      <c r="H10" s="55">
        <f t="shared" si="2"/>
        <v>1</v>
      </c>
      <c r="I10" s="163">
        <v>0</v>
      </c>
      <c r="J10" s="60">
        <f t="shared" si="3"/>
        <v>0</v>
      </c>
      <c r="K10" s="10"/>
      <c r="L10" s="131"/>
      <c r="M10" s="10"/>
      <c r="O10" s="11"/>
    </row>
    <row r="11" spans="1:15" ht="16.5" customHeight="1">
      <c r="A11" s="83">
        <v>6</v>
      </c>
      <c r="B11" s="84" t="s">
        <v>50</v>
      </c>
      <c r="C11" s="177">
        <v>5886804.053000018</v>
      </c>
      <c r="D11" s="152">
        <v>219007</v>
      </c>
      <c r="E11" s="46">
        <f t="shared" si="1"/>
        <v>26879.524640764987</v>
      </c>
      <c r="F11" s="47">
        <f t="shared" si="0"/>
        <v>1</v>
      </c>
      <c r="G11" s="158">
        <v>32</v>
      </c>
      <c r="H11" s="56">
        <f t="shared" si="2"/>
        <v>1</v>
      </c>
      <c r="I11" s="164">
        <v>0</v>
      </c>
      <c r="J11" s="61">
        <f t="shared" si="3"/>
        <v>0</v>
      </c>
      <c r="K11" s="10"/>
      <c r="L11" s="131"/>
      <c r="M11" s="10"/>
      <c r="O11" s="11"/>
    </row>
    <row r="12" spans="1:15" ht="16.5" customHeight="1">
      <c r="A12" s="81">
        <v>7</v>
      </c>
      <c r="B12" s="82" t="s">
        <v>51</v>
      </c>
      <c r="C12" s="176">
        <v>7195500.024000019</v>
      </c>
      <c r="D12" s="151">
        <v>402598</v>
      </c>
      <c r="E12" s="44">
        <f t="shared" si="1"/>
        <v>17872.66708726824</v>
      </c>
      <c r="F12" s="45">
        <f t="shared" si="0"/>
        <v>6</v>
      </c>
      <c r="G12" s="157">
        <v>59</v>
      </c>
      <c r="H12" s="55">
        <f t="shared" si="2"/>
        <v>1</v>
      </c>
      <c r="I12" s="163">
        <v>0</v>
      </c>
      <c r="J12" s="60">
        <f t="shared" si="3"/>
        <v>0</v>
      </c>
      <c r="K12" s="10"/>
      <c r="L12" s="131"/>
      <c r="M12" s="10"/>
      <c r="O12" s="11"/>
    </row>
    <row r="13" spans="1:15" ht="16.5" customHeight="1">
      <c r="A13" s="81">
        <v>8</v>
      </c>
      <c r="B13" s="82" t="s">
        <v>52</v>
      </c>
      <c r="C13" s="176">
        <v>8718864.099000037</v>
      </c>
      <c r="D13" s="151">
        <v>670307</v>
      </c>
      <c r="E13" s="44">
        <f t="shared" si="1"/>
        <v>13007.269950932985</v>
      </c>
      <c r="F13" s="45">
        <f t="shared" si="0"/>
        <v>14</v>
      </c>
      <c r="G13" s="157">
        <v>44</v>
      </c>
      <c r="H13" s="55">
        <f t="shared" si="2"/>
        <v>1</v>
      </c>
      <c r="I13" s="163">
        <v>0</v>
      </c>
      <c r="J13" s="60">
        <f t="shared" si="3"/>
        <v>0</v>
      </c>
      <c r="K13" s="10"/>
      <c r="L13" s="131"/>
      <c r="M13" s="10"/>
      <c r="O13" s="11"/>
    </row>
    <row r="14" spans="1:15" ht="16.5" customHeight="1">
      <c r="A14" s="81">
        <v>9</v>
      </c>
      <c r="B14" s="82" t="s">
        <v>53</v>
      </c>
      <c r="C14" s="176">
        <v>4377518.788000077</v>
      </c>
      <c r="D14" s="151">
        <v>444084</v>
      </c>
      <c r="E14" s="44">
        <f t="shared" si="1"/>
        <v>9857.411633835214</v>
      </c>
      <c r="F14" s="45">
        <f t="shared" si="0"/>
        <v>25</v>
      </c>
      <c r="G14" s="157">
        <v>25</v>
      </c>
      <c r="H14" s="55">
        <f t="shared" si="2"/>
        <v>1</v>
      </c>
      <c r="I14" s="163">
        <v>0</v>
      </c>
      <c r="J14" s="60">
        <f t="shared" si="3"/>
        <v>0</v>
      </c>
      <c r="K14" s="10"/>
      <c r="L14" s="131"/>
      <c r="M14" s="10"/>
      <c r="O14" s="11"/>
    </row>
    <row r="15" spans="1:15" ht="16.5" customHeight="1">
      <c r="A15" s="81">
        <v>10</v>
      </c>
      <c r="B15" s="82" t="s">
        <v>54</v>
      </c>
      <c r="C15" s="176">
        <v>4527806.180000067</v>
      </c>
      <c r="D15" s="151">
        <v>445627</v>
      </c>
      <c r="E15" s="44">
        <f t="shared" si="1"/>
        <v>10160.529276727098</v>
      </c>
      <c r="F15" s="45">
        <f t="shared" si="0"/>
        <v>23</v>
      </c>
      <c r="G15" s="157">
        <v>35</v>
      </c>
      <c r="H15" s="55">
        <f t="shared" si="2"/>
        <v>1</v>
      </c>
      <c r="I15" s="163">
        <v>0</v>
      </c>
      <c r="J15" s="60">
        <f t="shared" si="3"/>
        <v>0</v>
      </c>
      <c r="K15" s="10"/>
      <c r="L15" s="131"/>
      <c r="M15" s="10"/>
      <c r="O15" s="11"/>
    </row>
    <row r="16" spans="1:15" ht="16.5" customHeight="1">
      <c r="A16" s="83">
        <v>11</v>
      </c>
      <c r="B16" s="84" t="s">
        <v>55</v>
      </c>
      <c r="C16" s="177">
        <v>16667549.23000002</v>
      </c>
      <c r="D16" s="152">
        <v>1566040</v>
      </c>
      <c r="E16" s="46">
        <f t="shared" si="1"/>
        <v>10643.11845802152</v>
      </c>
      <c r="F16" s="47">
        <f t="shared" si="0"/>
        <v>20</v>
      </c>
      <c r="G16" s="158">
        <v>63</v>
      </c>
      <c r="H16" s="56">
        <f t="shared" si="2"/>
        <v>1</v>
      </c>
      <c r="I16" s="164">
        <v>0</v>
      </c>
      <c r="J16" s="61">
        <f t="shared" si="3"/>
        <v>0</v>
      </c>
      <c r="K16" s="10"/>
      <c r="L16" s="131"/>
      <c r="M16" s="10"/>
      <c r="O16" s="11"/>
    </row>
    <row r="17" spans="1:15" ht="16.5" customHeight="1">
      <c r="A17" s="81">
        <v>12</v>
      </c>
      <c r="B17" s="82" t="s">
        <v>56</v>
      </c>
      <c r="C17" s="176">
        <v>10357790.637999773</v>
      </c>
      <c r="D17" s="151">
        <v>1334777</v>
      </c>
      <c r="E17" s="44">
        <f t="shared" si="1"/>
        <v>7759.940902487661</v>
      </c>
      <c r="F17" s="45">
        <f t="shared" si="0"/>
        <v>37</v>
      </c>
      <c r="G17" s="157">
        <v>53</v>
      </c>
      <c r="H17" s="55">
        <f t="shared" si="2"/>
        <v>0.9814814814814815</v>
      </c>
      <c r="I17" s="163">
        <v>1</v>
      </c>
      <c r="J17" s="60">
        <f t="shared" si="3"/>
        <v>0.018518518518518517</v>
      </c>
      <c r="K17" s="10"/>
      <c r="L17" s="131"/>
      <c r="M17" s="10"/>
      <c r="O17" s="11"/>
    </row>
    <row r="18" spans="1:15" ht="16.5" customHeight="1">
      <c r="A18" s="81">
        <v>13</v>
      </c>
      <c r="B18" s="82" t="s">
        <v>57</v>
      </c>
      <c r="C18" s="176">
        <v>26681362.150999784</v>
      </c>
      <c r="D18" s="151">
        <v>2859129</v>
      </c>
      <c r="E18" s="44">
        <f t="shared" si="1"/>
        <v>9331.989620265396</v>
      </c>
      <c r="F18" s="45">
        <f t="shared" si="0"/>
        <v>29</v>
      </c>
      <c r="G18" s="157">
        <v>62</v>
      </c>
      <c r="H18" s="55">
        <f t="shared" si="2"/>
        <v>1</v>
      </c>
      <c r="I18" s="163">
        <v>0</v>
      </c>
      <c r="J18" s="60">
        <f t="shared" si="3"/>
        <v>0</v>
      </c>
      <c r="K18" s="10"/>
      <c r="L18" s="131"/>
      <c r="M18" s="10"/>
      <c r="O18" s="11"/>
    </row>
    <row r="19" spans="1:15" ht="16.5" customHeight="1">
      <c r="A19" s="81">
        <v>14</v>
      </c>
      <c r="B19" s="82" t="s">
        <v>58</v>
      </c>
      <c r="C19" s="176">
        <v>18229124.99300003</v>
      </c>
      <c r="D19" s="151">
        <v>1786723</v>
      </c>
      <c r="E19" s="44">
        <f t="shared" si="1"/>
        <v>10202.546781454108</v>
      </c>
      <c r="F19" s="45">
        <f t="shared" si="0"/>
        <v>22</v>
      </c>
      <c r="G19" s="157">
        <v>33</v>
      </c>
      <c r="H19" s="55">
        <f t="shared" si="2"/>
        <v>1</v>
      </c>
      <c r="I19" s="163">
        <v>0</v>
      </c>
      <c r="J19" s="60">
        <f t="shared" si="3"/>
        <v>0</v>
      </c>
      <c r="K19" s="10"/>
      <c r="L19" s="131"/>
      <c r="M19" s="10"/>
      <c r="O19" s="11"/>
    </row>
    <row r="20" spans="1:15" ht="16.5" customHeight="1">
      <c r="A20" s="81">
        <v>15</v>
      </c>
      <c r="B20" s="82" t="s">
        <v>59</v>
      </c>
      <c r="C20" s="176">
        <v>4051647.1620000303</v>
      </c>
      <c r="D20" s="151">
        <v>449100</v>
      </c>
      <c r="E20" s="44">
        <f t="shared" si="1"/>
        <v>9021.703767535138</v>
      </c>
      <c r="F20" s="45">
        <f t="shared" si="0"/>
        <v>31</v>
      </c>
      <c r="G20" s="157">
        <v>30</v>
      </c>
      <c r="H20" s="55">
        <f t="shared" si="2"/>
        <v>1</v>
      </c>
      <c r="I20" s="163">
        <v>0</v>
      </c>
      <c r="J20" s="60">
        <f t="shared" si="3"/>
        <v>0</v>
      </c>
      <c r="K20" s="10"/>
      <c r="L20" s="131"/>
      <c r="M20" s="10"/>
      <c r="O20" s="11"/>
    </row>
    <row r="21" spans="1:15" ht="16.5" customHeight="1">
      <c r="A21" s="83">
        <v>16</v>
      </c>
      <c r="B21" s="84" t="s">
        <v>60</v>
      </c>
      <c r="C21" s="177">
        <v>1717517.6330000013</v>
      </c>
      <c r="D21" s="152">
        <v>189886</v>
      </c>
      <c r="E21" s="46">
        <f t="shared" si="1"/>
        <v>9044.99348556503</v>
      </c>
      <c r="F21" s="47">
        <f t="shared" si="0"/>
        <v>30</v>
      </c>
      <c r="G21" s="158">
        <v>15</v>
      </c>
      <c r="H21" s="56">
        <f t="shared" si="2"/>
        <v>1</v>
      </c>
      <c r="I21" s="164">
        <v>0</v>
      </c>
      <c r="J21" s="61">
        <f t="shared" si="3"/>
        <v>0</v>
      </c>
      <c r="K21" s="10"/>
      <c r="L21" s="131"/>
      <c r="M21" s="10"/>
      <c r="O21" s="11"/>
    </row>
    <row r="22" spans="1:15" ht="16.5" customHeight="1">
      <c r="A22" s="81">
        <v>17</v>
      </c>
      <c r="B22" s="82" t="s">
        <v>61</v>
      </c>
      <c r="C22" s="176">
        <v>788249.7540000379</v>
      </c>
      <c r="D22" s="151">
        <v>218297</v>
      </c>
      <c r="E22" s="44">
        <f t="shared" si="1"/>
        <v>3610.905115507945</v>
      </c>
      <c r="F22" s="45">
        <f t="shared" si="0"/>
        <v>44</v>
      </c>
      <c r="G22" s="157">
        <v>18</v>
      </c>
      <c r="H22" s="55">
        <f t="shared" si="2"/>
        <v>0.9473684210526315</v>
      </c>
      <c r="I22" s="163">
        <v>1</v>
      </c>
      <c r="J22" s="60">
        <f t="shared" si="3"/>
        <v>0.05263157894736842</v>
      </c>
      <c r="K22" s="10"/>
      <c r="L22" s="131"/>
      <c r="M22" s="10"/>
      <c r="O22" s="11"/>
    </row>
    <row r="23" spans="1:15" ht="16.5" customHeight="1">
      <c r="A23" s="81">
        <v>18</v>
      </c>
      <c r="B23" s="82" t="s">
        <v>62</v>
      </c>
      <c r="C23" s="176">
        <v>1805976.7860000134</v>
      </c>
      <c r="D23" s="151">
        <v>141648</v>
      </c>
      <c r="E23" s="44">
        <f t="shared" si="1"/>
        <v>12749.751397831338</v>
      </c>
      <c r="F23" s="45">
        <f t="shared" si="0"/>
        <v>16</v>
      </c>
      <c r="G23" s="157">
        <v>17</v>
      </c>
      <c r="H23" s="55">
        <f t="shared" si="2"/>
        <v>1</v>
      </c>
      <c r="I23" s="163">
        <v>0</v>
      </c>
      <c r="J23" s="60">
        <f t="shared" si="3"/>
        <v>0</v>
      </c>
      <c r="K23" s="10"/>
      <c r="L23" s="131"/>
      <c r="M23" s="10"/>
      <c r="O23" s="11"/>
    </row>
    <row r="24" spans="1:15" ht="16.5" customHeight="1">
      <c r="A24" s="81">
        <v>19</v>
      </c>
      <c r="B24" s="82" t="s">
        <v>63</v>
      </c>
      <c r="C24" s="176">
        <v>2339866.4919999987</v>
      </c>
      <c r="D24" s="151">
        <v>189821</v>
      </c>
      <c r="E24" s="44">
        <f t="shared" si="1"/>
        <v>12326.69984880492</v>
      </c>
      <c r="F24" s="45">
        <f t="shared" si="0"/>
        <v>17</v>
      </c>
      <c r="G24" s="157">
        <v>27</v>
      </c>
      <c r="H24" s="55">
        <f t="shared" si="2"/>
        <v>1</v>
      </c>
      <c r="I24" s="163">
        <v>0</v>
      </c>
      <c r="J24" s="60">
        <f t="shared" si="3"/>
        <v>0</v>
      </c>
      <c r="K24" s="10"/>
      <c r="L24" s="131"/>
      <c r="M24" s="10"/>
      <c r="O24" s="11"/>
    </row>
    <row r="25" spans="1:15" ht="16.5" customHeight="1">
      <c r="A25" s="81">
        <v>20</v>
      </c>
      <c r="B25" s="82" t="s">
        <v>64</v>
      </c>
      <c r="C25" s="176">
        <v>5623034.899000019</v>
      </c>
      <c r="D25" s="151">
        <v>437936</v>
      </c>
      <c r="E25" s="44">
        <f t="shared" si="1"/>
        <v>12839.855364710867</v>
      </c>
      <c r="F25" s="45">
        <f t="shared" si="0"/>
        <v>15</v>
      </c>
      <c r="G25" s="157">
        <v>77</v>
      </c>
      <c r="H25" s="55">
        <f t="shared" si="2"/>
        <v>1</v>
      </c>
      <c r="I25" s="163">
        <v>0</v>
      </c>
      <c r="J25" s="60">
        <f t="shared" si="3"/>
        <v>0</v>
      </c>
      <c r="K25" s="10"/>
      <c r="L25" s="131"/>
      <c r="M25" s="10"/>
      <c r="O25" s="11"/>
    </row>
    <row r="26" spans="1:15" ht="16.5" customHeight="1">
      <c r="A26" s="83">
        <v>21</v>
      </c>
      <c r="B26" s="84" t="s">
        <v>65</v>
      </c>
      <c r="C26" s="177">
        <v>11331149.604000032</v>
      </c>
      <c r="D26" s="152">
        <v>423628</v>
      </c>
      <c r="E26" s="46">
        <f t="shared" si="1"/>
        <v>26747.876920316958</v>
      </c>
      <c r="F26" s="47">
        <f t="shared" si="0"/>
        <v>2</v>
      </c>
      <c r="G26" s="158">
        <v>42</v>
      </c>
      <c r="H26" s="56">
        <f t="shared" si="2"/>
        <v>1</v>
      </c>
      <c r="I26" s="164">
        <v>0</v>
      </c>
      <c r="J26" s="61">
        <f t="shared" si="3"/>
        <v>0</v>
      </c>
      <c r="K26" s="10"/>
      <c r="L26" s="131"/>
      <c r="M26" s="10"/>
      <c r="O26" s="11"/>
    </row>
    <row r="27" spans="1:15" ht="16.5" customHeight="1">
      <c r="A27" s="81">
        <v>22</v>
      </c>
      <c r="B27" s="82" t="s">
        <v>66</v>
      </c>
      <c r="C27" s="176">
        <v>10236669.14200002</v>
      </c>
      <c r="D27" s="151">
        <v>782853</v>
      </c>
      <c r="E27" s="44">
        <f t="shared" si="1"/>
        <v>13076.106423555917</v>
      </c>
      <c r="F27" s="45">
        <f t="shared" si="0"/>
        <v>13</v>
      </c>
      <c r="G27" s="157">
        <v>35</v>
      </c>
      <c r="H27" s="55">
        <f t="shared" si="2"/>
        <v>1</v>
      </c>
      <c r="I27" s="163">
        <v>0</v>
      </c>
      <c r="J27" s="60">
        <f t="shared" si="3"/>
        <v>0</v>
      </c>
      <c r="K27" s="10"/>
      <c r="L27" s="131"/>
      <c r="M27" s="10"/>
      <c r="O27" s="11"/>
    </row>
    <row r="28" spans="1:15" ht="16.5" customHeight="1">
      <c r="A28" s="81">
        <v>23</v>
      </c>
      <c r="B28" s="82" t="s">
        <v>67</v>
      </c>
      <c r="C28" s="176">
        <v>14208346.648000002</v>
      </c>
      <c r="D28" s="151">
        <v>1450042</v>
      </c>
      <c r="E28" s="44">
        <f t="shared" si="1"/>
        <v>9798.575936421154</v>
      </c>
      <c r="F28" s="45">
        <f t="shared" si="0"/>
        <v>26</v>
      </c>
      <c r="G28" s="157">
        <v>54</v>
      </c>
      <c r="H28" s="55">
        <f t="shared" si="2"/>
        <v>1</v>
      </c>
      <c r="I28" s="163">
        <v>0</v>
      </c>
      <c r="J28" s="60">
        <f t="shared" si="3"/>
        <v>0</v>
      </c>
      <c r="K28" s="10"/>
      <c r="L28" s="131"/>
      <c r="M28" s="10"/>
      <c r="O28" s="11"/>
    </row>
    <row r="29" spans="1:15" ht="16.5" customHeight="1">
      <c r="A29" s="81">
        <v>24</v>
      </c>
      <c r="B29" s="82" t="s">
        <v>68</v>
      </c>
      <c r="C29" s="176">
        <v>3503146.2160000205</v>
      </c>
      <c r="D29" s="151">
        <v>359493</v>
      </c>
      <c r="E29" s="44">
        <f t="shared" si="1"/>
        <v>9744.68547649056</v>
      </c>
      <c r="F29" s="45">
        <f t="shared" si="0"/>
        <v>27</v>
      </c>
      <c r="G29" s="157">
        <v>29</v>
      </c>
      <c r="H29" s="55">
        <f t="shared" si="2"/>
        <v>1</v>
      </c>
      <c r="I29" s="163">
        <v>0</v>
      </c>
      <c r="J29" s="60">
        <f t="shared" si="3"/>
        <v>0</v>
      </c>
      <c r="K29" s="10"/>
      <c r="L29" s="131"/>
      <c r="M29" s="10"/>
      <c r="O29" s="11"/>
    </row>
    <row r="30" spans="1:15" ht="16.5" customHeight="1">
      <c r="A30" s="81">
        <v>25</v>
      </c>
      <c r="B30" s="82" t="s">
        <v>69</v>
      </c>
      <c r="C30" s="176">
        <v>1887312.3569999933</v>
      </c>
      <c r="D30" s="151">
        <v>272363</v>
      </c>
      <c r="E30" s="44">
        <f t="shared" si="1"/>
        <v>6929.400678506234</v>
      </c>
      <c r="F30" s="45">
        <f t="shared" si="0"/>
        <v>38</v>
      </c>
      <c r="G30" s="157">
        <v>19</v>
      </c>
      <c r="H30" s="57">
        <f t="shared" si="2"/>
        <v>1</v>
      </c>
      <c r="I30" s="163">
        <v>0</v>
      </c>
      <c r="J30" s="60">
        <f t="shared" si="3"/>
        <v>0</v>
      </c>
      <c r="K30" s="10"/>
      <c r="L30" s="131"/>
      <c r="M30" s="10"/>
      <c r="O30" s="11"/>
    </row>
    <row r="31" spans="1:15" ht="16.5" customHeight="1" thickBot="1">
      <c r="A31" s="83">
        <v>26</v>
      </c>
      <c r="B31" s="84" t="s">
        <v>70</v>
      </c>
      <c r="C31" s="177">
        <v>5567445.188000023</v>
      </c>
      <c r="D31" s="152">
        <v>532929</v>
      </c>
      <c r="E31" s="46">
        <f t="shared" si="1"/>
        <v>10446.87976822433</v>
      </c>
      <c r="F31" s="47">
        <f t="shared" si="0"/>
        <v>21</v>
      </c>
      <c r="G31" s="158">
        <v>26</v>
      </c>
      <c r="H31" s="56">
        <f t="shared" si="2"/>
        <v>1</v>
      </c>
      <c r="I31" s="164">
        <v>0</v>
      </c>
      <c r="J31" s="62">
        <f t="shared" si="3"/>
        <v>0</v>
      </c>
      <c r="K31" s="10"/>
      <c r="L31" s="131"/>
      <c r="M31" s="10"/>
      <c r="O31" s="11"/>
    </row>
    <row r="32" spans="1:15" ht="16.5" customHeight="1" thickBot="1">
      <c r="A32" s="85">
        <v>27</v>
      </c>
      <c r="B32" s="86" t="s">
        <v>71</v>
      </c>
      <c r="C32" s="178">
        <v>17065492.103000164</v>
      </c>
      <c r="D32" s="153">
        <v>1894648</v>
      </c>
      <c r="E32" s="48">
        <f t="shared" si="1"/>
        <v>9007.209836866881</v>
      </c>
      <c r="F32" s="49">
        <f t="shared" si="0"/>
        <v>32</v>
      </c>
      <c r="G32" s="159">
        <v>41</v>
      </c>
      <c r="H32" s="58">
        <f t="shared" si="2"/>
        <v>0.9534883720930233</v>
      </c>
      <c r="I32" s="165">
        <v>2</v>
      </c>
      <c r="J32" s="63">
        <f t="shared" si="3"/>
        <v>0.046511627906976744</v>
      </c>
      <c r="K32" s="10"/>
      <c r="L32" s="131"/>
      <c r="M32" s="10"/>
      <c r="O32" s="11"/>
    </row>
    <row r="33" spans="1:15" ht="16.5" customHeight="1">
      <c r="A33" s="81">
        <v>28</v>
      </c>
      <c r="B33" s="82" t="s">
        <v>72</v>
      </c>
      <c r="C33" s="176">
        <v>6808848.3090001345</v>
      </c>
      <c r="D33" s="151">
        <v>1120206</v>
      </c>
      <c r="E33" s="44">
        <f t="shared" si="1"/>
        <v>6078.210890675585</v>
      </c>
      <c r="F33" s="45">
        <f t="shared" si="0"/>
        <v>43</v>
      </c>
      <c r="G33" s="157">
        <v>40</v>
      </c>
      <c r="H33" s="55">
        <f t="shared" si="2"/>
        <v>0.975609756097561</v>
      </c>
      <c r="I33" s="163">
        <v>1</v>
      </c>
      <c r="J33" s="60">
        <f t="shared" si="3"/>
        <v>0.024390243902439025</v>
      </c>
      <c r="K33" s="10"/>
      <c r="L33" s="131"/>
      <c r="M33" s="10"/>
      <c r="O33" s="11"/>
    </row>
    <row r="34" spans="1:15" ht="16.5" customHeight="1">
      <c r="A34" s="81">
        <v>29</v>
      </c>
      <c r="B34" s="82" t="s">
        <v>73</v>
      </c>
      <c r="C34" s="176">
        <v>3514091.8710000217</v>
      </c>
      <c r="D34" s="151">
        <v>298125</v>
      </c>
      <c r="E34" s="44">
        <f t="shared" si="1"/>
        <v>11787.31025911957</v>
      </c>
      <c r="F34" s="45">
        <f t="shared" si="0"/>
        <v>18</v>
      </c>
      <c r="G34" s="157">
        <v>35</v>
      </c>
      <c r="H34" s="55">
        <f t="shared" si="2"/>
        <v>0.8974358974358975</v>
      </c>
      <c r="I34" s="163">
        <v>4</v>
      </c>
      <c r="J34" s="60">
        <f t="shared" si="3"/>
        <v>0.10256410256410256</v>
      </c>
      <c r="K34" s="10"/>
      <c r="L34" s="131"/>
      <c r="M34" s="10"/>
      <c r="O34" s="11"/>
    </row>
    <row r="35" spans="1:15" ht="16.5" customHeight="1">
      <c r="A35" s="81">
        <v>30</v>
      </c>
      <c r="B35" s="87" t="s">
        <v>74</v>
      </c>
      <c r="C35" s="179">
        <v>6370424.581999987</v>
      </c>
      <c r="D35" s="154">
        <v>240098</v>
      </c>
      <c r="E35" s="50">
        <f t="shared" si="1"/>
        <v>26532.60161267477</v>
      </c>
      <c r="F35" s="51">
        <f t="shared" si="0"/>
        <v>3</v>
      </c>
      <c r="G35" s="160">
        <v>30</v>
      </c>
      <c r="H35" s="57">
        <f t="shared" si="2"/>
        <v>1</v>
      </c>
      <c r="I35" s="166">
        <v>0</v>
      </c>
      <c r="J35" s="64">
        <f t="shared" si="3"/>
        <v>0</v>
      </c>
      <c r="K35" s="10"/>
      <c r="L35" s="131"/>
      <c r="M35" s="10"/>
      <c r="O35" s="11"/>
    </row>
    <row r="36" spans="1:15" ht="16.5" customHeight="1">
      <c r="A36" s="81">
        <v>31</v>
      </c>
      <c r="B36" s="82" t="s">
        <v>75</v>
      </c>
      <c r="C36" s="176">
        <v>757529.0139999986</v>
      </c>
      <c r="D36" s="151">
        <v>114510</v>
      </c>
      <c r="E36" s="44">
        <f t="shared" si="1"/>
        <v>6615.396157540814</v>
      </c>
      <c r="F36" s="45">
        <f t="shared" si="0"/>
        <v>39</v>
      </c>
      <c r="G36" s="157">
        <v>19</v>
      </c>
      <c r="H36" s="55">
        <f t="shared" si="2"/>
        <v>1</v>
      </c>
      <c r="I36" s="163">
        <v>0</v>
      </c>
      <c r="J36" s="60">
        <f t="shared" si="3"/>
        <v>0</v>
      </c>
      <c r="K36" s="10"/>
      <c r="L36" s="131"/>
      <c r="M36" s="10"/>
      <c r="O36" s="11"/>
    </row>
    <row r="37" spans="1:15" ht="16.5" customHeight="1">
      <c r="A37" s="81">
        <v>32</v>
      </c>
      <c r="B37" s="82" t="s">
        <v>76</v>
      </c>
      <c r="C37" s="176">
        <v>1024908.497999981</v>
      </c>
      <c r="D37" s="151">
        <v>126652</v>
      </c>
      <c r="E37" s="44">
        <f t="shared" si="1"/>
        <v>8092.31988440752</v>
      </c>
      <c r="F37" s="45">
        <f t="shared" si="0"/>
        <v>34</v>
      </c>
      <c r="G37" s="157">
        <v>19</v>
      </c>
      <c r="H37" s="55">
        <f t="shared" si="2"/>
        <v>1</v>
      </c>
      <c r="I37" s="163">
        <v>0</v>
      </c>
      <c r="J37" s="60">
        <f t="shared" si="3"/>
        <v>0</v>
      </c>
      <c r="K37" s="10"/>
      <c r="L37" s="131"/>
      <c r="M37" s="10"/>
      <c r="O37" s="11"/>
    </row>
    <row r="38" spans="1:15" ht="16.5" customHeight="1">
      <c r="A38" s="81">
        <v>33</v>
      </c>
      <c r="B38" s="82" t="s">
        <v>77</v>
      </c>
      <c r="C38" s="176">
        <v>5407222.3359999955</v>
      </c>
      <c r="D38" s="151">
        <v>373476</v>
      </c>
      <c r="E38" s="44">
        <f t="shared" si="1"/>
        <v>14478.098555194967</v>
      </c>
      <c r="F38" s="45">
        <f t="shared" si="0"/>
        <v>12</v>
      </c>
      <c r="G38" s="157">
        <v>27</v>
      </c>
      <c r="H38" s="55">
        <f t="shared" si="2"/>
        <v>1</v>
      </c>
      <c r="I38" s="163">
        <v>0</v>
      </c>
      <c r="J38" s="60">
        <f t="shared" si="3"/>
        <v>0</v>
      </c>
      <c r="K38" s="10"/>
      <c r="L38" s="131"/>
      <c r="M38" s="10"/>
      <c r="O38" s="11"/>
    </row>
    <row r="39" spans="1:15" ht="16.5" customHeight="1">
      <c r="A39" s="81">
        <v>34</v>
      </c>
      <c r="B39" s="82" t="s">
        <v>78</v>
      </c>
      <c r="C39" s="176">
        <v>4256370.800999969</v>
      </c>
      <c r="D39" s="151">
        <v>534955</v>
      </c>
      <c r="E39" s="44">
        <f t="shared" si="1"/>
        <v>7956.502511426137</v>
      </c>
      <c r="F39" s="45">
        <f t="shared" si="0"/>
        <v>35</v>
      </c>
      <c r="G39" s="157">
        <v>23</v>
      </c>
      <c r="H39" s="55">
        <f t="shared" si="2"/>
        <v>1</v>
      </c>
      <c r="I39" s="163">
        <v>0</v>
      </c>
      <c r="J39" s="60">
        <f t="shared" si="3"/>
        <v>0</v>
      </c>
      <c r="K39" s="10"/>
      <c r="L39" s="131"/>
      <c r="M39" s="10"/>
      <c r="O39" s="11"/>
    </row>
    <row r="40" spans="1:15" ht="16.5" customHeight="1">
      <c r="A40" s="81">
        <v>35</v>
      </c>
      <c r="B40" s="87" t="s">
        <v>79</v>
      </c>
      <c r="C40" s="179">
        <v>4252532.839999974</v>
      </c>
      <c r="D40" s="154">
        <v>281745</v>
      </c>
      <c r="E40" s="50">
        <f t="shared" si="1"/>
        <v>15093.552112725954</v>
      </c>
      <c r="F40" s="51">
        <f t="shared" si="0"/>
        <v>9</v>
      </c>
      <c r="G40" s="160">
        <v>19</v>
      </c>
      <c r="H40" s="57">
        <f t="shared" si="2"/>
        <v>1</v>
      </c>
      <c r="I40" s="166">
        <v>0</v>
      </c>
      <c r="J40" s="64">
        <f t="shared" si="3"/>
        <v>0</v>
      </c>
      <c r="K40" s="10"/>
      <c r="L40" s="131"/>
      <c r="M40" s="10"/>
      <c r="O40" s="11"/>
    </row>
    <row r="41" spans="1:15" ht="16.5" customHeight="1">
      <c r="A41" s="81">
        <v>36</v>
      </c>
      <c r="B41" s="82" t="s">
        <v>80</v>
      </c>
      <c r="C41" s="176">
        <v>2304178.605000004</v>
      </c>
      <c r="D41" s="151">
        <v>153151</v>
      </c>
      <c r="E41" s="44">
        <f t="shared" si="1"/>
        <v>15045.142408472711</v>
      </c>
      <c r="F41" s="45">
        <f t="shared" si="0"/>
        <v>10</v>
      </c>
      <c r="G41" s="157">
        <v>24</v>
      </c>
      <c r="H41" s="55">
        <f t="shared" si="2"/>
        <v>1</v>
      </c>
      <c r="I41" s="163">
        <v>0</v>
      </c>
      <c r="J41" s="60">
        <f t="shared" si="3"/>
        <v>0</v>
      </c>
      <c r="K41" s="10"/>
      <c r="L41" s="131"/>
      <c r="M41" s="10"/>
      <c r="O41" s="11"/>
    </row>
    <row r="42" spans="1:15" ht="16.5" customHeight="1">
      <c r="A42" s="81">
        <v>37</v>
      </c>
      <c r="B42" s="82" t="s">
        <v>81</v>
      </c>
      <c r="C42" s="176">
        <v>1697962.5090000331</v>
      </c>
      <c r="D42" s="151">
        <v>195475</v>
      </c>
      <c r="E42" s="44">
        <f t="shared" si="1"/>
        <v>8686.34101035955</v>
      </c>
      <c r="F42" s="45">
        <f t="shared" si="0"/>
        <v>33</v>
      </c>
      <c r="G42" s="157">
        <v>17</v>
      </c>
      <c r="H42" s="55">
        <f t="shared" si="2"/>
        <v>1</v>
      </c>
      <c r="I42" s="163">
        <v>0</v>
      </c>
      <c r="J42" s="60">
        <f t="shared" si="3"/>
        <v>0</v>
      </c>
      <c r="K42" s="10"/>
      <c r="L42" s="131"/>
      <c r="M42" s="10"/>
      <c r="O42" s="11"/>
    </row>
    <row r="43" spans="1:15" ht="16.5" customHeight="1">
      <c r="A43" s="81">
        <v>38</v>
      </c>
      <c r="B43" s="82" t="s">
        <v>82</v>
      </c>
      <c r="C43" s="176">
        <v>6926079.290000021</v>
      </c>
      <c r="D43" s="151">
        <v>302261</v>
      </c>
      <c r="E43" s="44">
        <f t="shared" si="1"/>
        <v>22914.234022914043</v>
      </c>
      <c r="F43" s="45">
        <f t="shared" si="0"/>
        <v>4</v>
      </c>
      <c r="G43" s="157">
        <v>20</v>
      </c>
      <c r="H43" s="55">
        <f t="shared" si="2"/>
        <v>1</v>
      </c>
      <c r="I43" s="163">
        <v>0</v>
      </c>
      <c r="J43" s="60">
        <f t="shared" si="3"/>
        <v>0</v>
      </c>
      <c r="K43" s="10"/>
      <c r="L43" s="131"/>
      <c r="M43" s="10"/>
      <c r="O43" s="11"/>
    </row>
    <row r="44" spans="1:15" ht="16.5" customHeight="1">
      <c r="A44" s="81">
        <v>39</v>
      </c>
      <c r="B44" s="82" t="s">
        <v>83</v>
      </c>
      <c r="C44" s="176">
        <v>530612.3519999981</v>
      </c>
      <c r="D44" s="151">
        <v>165302</v>
      </c>
      <c r="E44" s="44">
        <f t="shared" si="1"/>
        <v>3209.9572418966386</v>
      </c>
      <c r="F44" s="45">
        <f t="shared" si="0"/>
        <v>45</v>
      </c>
      <c r="G44" s="157">
        <v>33</v>
      </c>
      <c r="H44" s="55">
        <f t="shared" si="2"/>
        <v>0.9705882352941176</v>
      </c>
      <c r="I44" s="163">
        <v>1</v>
      </c>
      <c r="J44" s="60">
        <f t="shared" si="3"/>
        <v>0.029411764705882353</v>
      </c>
      <c r="K44" s="10"/>
      <c r="L44" s="131"/>
      <c r="M44" s="10"/>
      <c r="O44" s="11"/>
    </row>
    <row r="45" spans="1:15" ht="16.5" customHeight="1">
      <c r="A45" s="81">
        <v>40</v>
      </c>
      <c r="B45" s="87" t="s">
        <v>84</v>
      </c>
      <c r="C45" s="179">
        <v>10688261.193000019</v>
      </c>
      <c r="D45" s="154">
        <v>1074777</v>
      </c>
      <c r="E45" s="50">
        <f t="shared" si="1"/>
        <v>9944.631484484706</v>
      </c>
      <c r="F45" s="51">
        <f t="shared" si="0"/>
        <v>24</v>
      </c>
      <c r="G45" s="160">
        <v>49</v>
      </c>
      <c r="H45" s="57">
        <f t="shared" si="2"/>
        <v>0.8166666666666667</v>
      </c>
      <c r="I45" s="166">
        <v>11</v>
      </c>
      <c r="J45" s="64">
        <f t="shared" si="3"/>
        <v>0.18333333333333332</v>
      </c>
      <c r="K45" s="10"/>
      <c r="L45" s="131"/>
      <c r="M45" s="10"/>
      <c r="O45" s="11"/>
    </row>
    <row r="46" spans="1:15" ht="16.5" customHeight="1">
      <c r="A46" s="81">
        <v>41</v>
      </c>
      <c r="B46" s="82" t="s">
        <v>85</v>
      </c>
      <c r="C46" s="176">
        <v>2485107.971999973</v>
      </c>
      <c r="D46" s="151">
        <v>171318</v>
      </c>
      <c r="E46" s="44">
        <f t="shared" si="1"/>
        <v>14505.819423528019</v>
      </c>
      <c r="F46" s="45">
        <f t="shared" si="0"/>
        <v>11</v>
      </c>
      <c r="G46" s="157">
        <v>20</v>
      </c>
      <c r="H46" s="55">
        <f t="shared" si="2"/>
        <v>1</v>
      </c>
      <c r="I46" s="163">
        <v>0</v>
      </c>
      <c r="J46" s="60">
        <f t="shared" si="3"/>
        <v>0</v>
      </c>
      <c r="K46" s="10"/>
      <c r="L46" s="131"/>
      <c r="M46" s="10"/>
      <c r="O46" s="11"/>
    </row>
    <row r="47" spans="1:15" ht="16.5" customHeight="1">
      <c r="A47" s="81">
        <v>42</v>
      </c>
      <c r="B47" s="82" t="s">
        <v>86</v>
      </c>
      <c r="C47" s="176">
        <v>1983302.1940000057</v>
      </c>
      <c r="D47" s="151">
        <v>317465</v>
      </c>
      <c r="E47" s="44">
        <f t="shared" si="1"/>
        <v>6247.3097632810095</v>
      </c>
      <c r="F47" s="45">
        <f t="shared" si="0"/>
        <v>42</v>
      </c>
      <c r="G47" s="157">
        <v>21</v>
      </c>
      <c r="H47" s="55">
        <f t="shared" si="2"/>
        <v>1</v>
      </c>
      <c r="I47" s="163">
        <v>0</v>
      </c>
      <c r="J47" s="60">
        <f t="shared" si="3"/>
        <v>0</v>
      </c>
      <c r="K47" s="10"/>
      <c r="L47" s="131"/>
      <c r="M47" s="10"/>
      <c r="O47" s="11"/>
    </row>
    <row r="48" spans="1:15" ht="16.5" customHeight="1">
      <c r="A48" s="81">
        <v>43</v>
      </c>
      <c r="B48" s="82" t="s">
        <v>87</v>
      </c>
      <c r="C48" s="176">
        <v>7087188.678000033</v>
      </c>
      <c r="D48" s="151">
        <v>406395</v>
      </c>
      <c r="E48" s="44">
        <f t="shared" si="1"/>
        <v>17439.163075333196</v>
      </c>
      <c r="F48" s="45">
        <f t="shared" si="0"/>
        <v>7</v>
      </c>
      <c r="G48" s="157">
        <v>45</v>
      </c>
      <c r="H48" s="55">
        <f t="shared" si="2"/>
        <v>1</v>
      </c>
      <c r="I48" s="163">
        <v>0</v>
      </c>
      <c r="J48" s="60">
        <f t="shared" si="3"/>
        <v>0</v>
      </c>
      <c r="K48" s="10"/>
      <c r="L48" s="131"/>
      <c r="M48" s="10"/>
      <c r="O48" s="11"/>
    </row>
    <row r="49" spans="1:15" ht="16.5" customHeight="1">
      <c r="A49" s="81">
        <v>44</v>
      </c>
      <c r="B49" s="82" t="s">
        <v>88</v>
      </c>
      <c r="C49" s="176">
        <v>4476118.497999996</v>
      </c>
      <c r="D49" s="151">
        <v>240202</v>
      </c>
      <c r="E49" s="44">
        <f t="shared" si="1"/>
        <v>18634.809443718186</v>
      </c>
      <c r="F49" s="45">
        <f t="shared" si="0"/>
        <v>5</v>
      </c>
      <c r="G49" s="157">
        <v>18</v>
      </c>
      <c r="H49" s="55">
        <f t="shared" si="2"/>
        <v>1</v>
      </c>
      <c r="I49" s="163">
        <v>0</v>
      </c>
      <c r="J49" s="60">
        <f t="shared" si="3"/>
        <v>0</v>
      </c>
      <c r="K49" s="10"/>
      <c r="L49" s="131"/>
      <c r="M49" s="10"/>
      <c r="O49" s="11"/>
    </row>
    <row r="50" spans="1:15" ht="16.5" customHeight="1">
      <c r="A50" s="81">
        <v>45</v>
      </c>
      <c r="B50" s="87" t="s">
        <v>89</v>
      </c>
      <c r="C50" s="179">
        <v>1675172.4150000066</v>
      </c>
      <c r="D50" s="154">
        <v>257860</v>
      </c>
      <c r="E50" s="50">
        <f t="shared" si="1"/>
        <v>6496.441538043925</v>
      </c>
      <c r="F50" s="51">
        <f t="shared" si="0"/>
        <v>40</v>
      </c>
      <c r="G50" s="160">
        <v>26</v>
      </c>
      <c r="H50" s="57">
        <f t="shared" si="2"/>
        <v>1</v>
      </c>
      <c r="I50" s="166">
        <v>0</v>
      </c>
      <c r="J50" s="64">
        <f t="shared" si="3"/>
        <v>0</v>
      </c>
      <c r="K50" s="10"/>
      <c r="L50" s="131"/>
      <c r="M50" s="10"/>
      <c r="O50" s="11"/>
    </row>
    <row r="51" spans="1:15" ht="16.5" customHeight="1">
      <c r="A51" s="81">
        <v>46</v>
      </c>
      <c r="B51" s="82" t="s">
        <v>90</v>
      </c>
      <c r="C51" s="176">
        <v>-1358866.2150000036</v>
      </c>
      <c r="D51" s="151">
        <v>371622</v>
      </c>
      <c r="E51" s="44">
        <f t="shared" si="1"/>
        <v>-3656.5817282077046</v>
      </c>
      <c r="F51" s="45">
        <f t="shared" si="0"/>
        <v>47</v>
      </c>
      <c r="G51" s="157">
        <v>41</v>
      </c>
      <c r="H51" s="55">
        <f t="shared" si="2"/>
        <v>0.9534883720930233</v>
      </c>
      <c r="I51" s="163">
        <v>2</v>
      </c>
      <c r="J51" s="60">
        <f t="shared" si="3"/>
        <v>0.046511627906976744</v>
      </c>
      <c r="K51" s="10"/>
      <c r="L51" s="131"/>
      <c r="M51" s="10"/>
      <c r="O51" s="11"/>
    </row>
    <row r="52" spans="1:15" ht="16.5" customHeight="1">
      <c r="A52" s="88">
        <v>47</v>
      </c>
      <c r="B52" s="89" t="s">
        <v>91</v>
      </c>
      <c r="C52" s="180">
        <v>448038.41899996996</v>
      </c>
      <c r="D52" s="155">
        <v>396534</v>
      </c>
      <c r="E52" s="52">
        <f t="shared" si="1"/>
        <v>1129.8865141449912</v>
      </c>
      <c r="F52" s="53">
        <f t="shared" si="0"/>
        <v>46</v>
      </c>
      <c r="G52" s="161">
        <v>36</v>
      </c>
      <c r="H52" s="55">
        <f t="shared" si="2"/>
        <v>0.8780487804878049</v>
      </c>
      <c r="I52" s="167">
        <v>5</v>
      </c>
      <c r="J52" s="65">
        <f t="shared" si="3"/>
        <v>0.12195121951219512</v>
      </c>
      <c r="K52" s="10"/>
      <c r="L52" s="131"/>
      <c r="M52" s="10"/>
      <c r="O52" s="11"/>
    </row>
    <row r="53" spans="1:13" ht="16.5" customHeight="1">
      <c r="A53" s="208" t="s">
        <v>163</v>
      </c>
      <c r="B53" s="209"/>
      <c r="C53" s="66">
        <f>SUM(C6:C52)</f>
        <v>275298692.0940003</v>
      </c>
      <c r="D53" s="67">
        <f>SUM(D6:D52)</f>
        <v>26537628</v>
      </c>
      <c r="E53" s="68">
        <f>C53/D53*1000</f>
        <v>10373.899735650837</v>
      </c>
      <c r="F53" s="13"/>
      <c r="G53" s="69">
        <f>SUM(G6:G52)</f>
        <v>1683</v>
      </c>
      <c r="H53" s="70">
        <f>G53/($G53+$I53)</f>
        <v>0.9807692307692307</v>
      </c>
      <c r="I53" s="71">
        <f>SUM(I6:I52)</f>
        <v>33</v>
      </c>
      <c r="J53" s="72">
        <f>I53/($G53+$I53)</f>
        <v>0.019230769230769232</v>
      </c>
      <c r="K53" s="10"/>
      <c r="L53" s="10"/>
      <c r="M53" s="10"/>
    </row>
    <row r="54" spans="1:13" ht="16.5" customHeight="1">
      <c r="A54" s="14" t="s">
        <v>167</v>
      </c>
      <c r="K54" s="10"/>
      <c r="L54" s="10"/>
      <c r="M54" s="10"/>
    </row>
    <row r="55" spans="1:13" ht="16.5" customHeight="1">
      <c r="A55" s="107" t="s">
        <v>168</v>
      </c>
      <c r="K55" s="10"/>
      <c r="L55" s="10"/>
      <c r="M55" s="10"/>
    </row>
    <row r="56" spans="1:13" ht="16.5" customHeight="1">
      <c r="A56" s="15" t="s">
        <v>171</v>
      </c>
      <c r="K56" s="10"/>
      <c r="L56" s="10"/>
      <c r="M56" s="10"/>
    </row>
    <row r="57" spans="2:10" ht="15.75">
      <c r="B57" s="16"/>
      <c r="C57" s="16"/>
      <c r="D57" s="16"/>
      <c r="E57" s="16"/>
      <c r="F57" s="16"/>
      <c r="G57" s="16"/>
      <c r="H57" s="16"/>
      <c r="I57" s="16"/>
      <c r="J57" s="16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3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9.00390625" style="1" customWidth="1"/>
    <col min="7" max="7" width="12.00390625" style="1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108</v>
      </c>
      <c r="L2" s="1" t="s">
        <v>102</v>
      </c>
      <c r="N2" s="2" t="s">
        <v>100</v>
      </c>
      <c r="O2" s="2" t="s">
        <v>108</v>
      </c>
      <c r="P2" s="2" t="s">
        <v>102</v>
      </c>
      <c r="Q2" s="2"/>
    </row>
    <row r="3" spans="2:16" ht="13.5">
      <c r="B3" s="103">
        <f>+'府内状況'!J6</f>
        <v>33</v>
      </c>
      <c r="C3" s="103" t="str">
        <f>'府内状況'!B6</f>
        <v>大阪市</v>
      </c>
      <c r="D3" s="104">
        <f>+'府内状況'!I6</f>
        <v>5011.675685392819</v>
      </c>
      <c r="F3" s="134">
        <v>1</v>
      </c>
      <c r="G3" s="134" t="s">
        <v>35</v>
      </c>
      <c r="H3" s="132">
        <v>48870.30736910149</v>
      </c>
      <c r="J3" s="106">
        <f>+'全国状況'!F6</f>
        <v>36</v>
      </c>
      <c r="K3" s="103" t="str">
        <f>'全国状況'!B6</f>
        <v>北海道</v>
      </c>
      <c r="L3" s="104">
        <f>+'全国状況'!E6</f>
        <v>7930.799871783914</v>
      </c>
      <c r="N3" s="133">
        <v>1</v>
      </c>
      <c r="O3" s="134" t="s">
        <v>119</v>
      </c>
      <c r="P3" s="135">
        <v>26879.524640764987</v>
      </c>
    </row>
    <row r="4" spans="2:16" ht="13.5">
      <c r="B4" s="103">
        <f>+'府内状況'!J7</f>
        <v>32</v>
      </c>
      <c r="C4" s="103" t="str">
        <f>'府内状況'!B7</f>
        <v>堺市</v>
      </c>
      <c r="D4" s="104">
        <f>+'府内状況'!I7</f>
        <v>5086.453617241083</v>
      </c>
      <c r="F4" s="134">
        <v>2</v>
      </c>
      <c r="G4" s="134" t="s">
        <v>28</v>
      </c>
      <c r="H4" s="132">
        <v>41440.99979127531</v>
      </c>
      <c r="J4" s="106">
        <f>+'全国状況'!F7</f>
        <v>19</v>
      </c>
      <c r="K4" s="103" t="str">
        <f>'全国状況'!B7</f>
        <v>青森県</v>
      </c>
      <c r="L4" s="104">
        <f>+'全国状況'!E7</f>
        <v>10801.483526785783</v>
      </c>
      <c r="N4" s="133">
        <v>2</v>
      </c>
      <c r="O4" s="134" t="s">
        <v>134</v>
      </c>
      <c r="P4" s="135">
        <v>26747.876920316958</v>
      </c>
    </row>
    <row r="5" spans="2:16" ht="13.5">
      <c r="B5" s="103">
        <f>+'府内状況'!J8</f>
        <v>28</v>
      </c>
      <c r="C5" s="103" t="str">
        <f>'府内状況'!B8</f>
        <v>岸和田市</v>
      </c>
      <c r="D5" s="104">
        <f>+'府内状況'!I8</f>
        <v>7135.7920105645435</v>
      </c>
      <c r="F5" s="134">
        <v>3</v>
      </c>
      <c r="G5" s="134" t="s">
        <v>15</v>
      </c>
      <c r="H5" s="132">
        <v>32744.744881205334</v>
      </c>
      <c r="J5" s="106">
        <f>+'全国状況'!F8</f>
        <v>41</v>
      </c>
      <c r="K5" s="103" t="str">
        <f>'全国状況'!B8</f>
        <v>岩手県</v>
      </c>
      <c r="L5" s="104">
        <f>+'全国状況'!E8</f>
        <v>6323.229217568569</v>
      </c>
      <c r="N5" s="133">
        <v>3</v>
      </c>
      <c r="O5" s="134" t="s">
        <v>143</v>
      </c>
      <c r="P5" s="135">
        <v>26532.60161267477</v>
      </c>
    </row>
    <row r="6" spans="2:16" ht="13.5">
      <c r="B6" s="103">
        <f>+'府内状況'!J9</f>
        <v>10</v>
      </c>
      <c r="C6" s="103" t="str">
        <f>'府内状況'!B9</f>
        <v>豊中市</v>
      </c>
      <c r="D6" s="104">
        <f>+'府内状況'!I9</f>
        <v>19262.05634882117</v>
      </c>
      <c r="F6" s="134">
        <v>4</v>
      </c>
      <c r="G6" s="134" t="s">
        <v>20</v>
      </c>
      <c r="H6" s="132">
        <v>28542.142752212716</v>
      </c>
      <c r="J6" s="106">
        <f>+'全国状況'!F9</f>
        <v>28</v>
      </c>
      <c r="K6" s="103" t="str">
        <f>'全国状況'!B9</f>
        <v>宮城県</v>
      </c>
      <c r="L6" s="104">
        <f>+'全国状況'!E9</f>
        <v>9389.427913706524</v>
      </c>
      <c r="N6" s="133">
        <v>4</v>
      </c>
      <c r="O6" s="134" t="s">
        <v>151</v>
      </c>
      <c r="P6" s="135">
        <v>22914.234022914043</v>
      </c>
    </row>
    <row r="7" spans="2:16" ht="13.5">
      <c r="B7" s="103">
        <f>+'府内状況'!J10</f>
        <v>9</v>
      </c>
      <c r="C7" s="103" t="str">
        <f>'府内状況'!B10</f>
        <v>池田市</v>
      </c>
      <c r="D7" s="104">
        <f>+'府内状況'!I10</f>
        <v>20050.378688524594</v>
      </c>
      <c r="F7" s="134">
        <v>5</v>
      </c>
      <c r="G7" s="134" t="s">
        <v>44</v>
      </c>
      <c r="H7" s="132">
        <v>28070.671535893158</v>
      </c>
      <c r="J7" s="106">
        <f>+'全国状況'!F10</f>
        <v>8</v>
      </c>
      <c r="K7" s="103" t="str">
        <f>'全国状況'!B10</f>
        <v>秋田県</v>
      </c>
      <c r="L7" s="104">
        <f>+'全国状況'!E10</f>
        <v>15841.100698984537</v>
      </c>
      <c r="N7" s="133">
        <v>5</v>
      </c>
      <c r="O7" s="134" t="s">
        <v>157</v>
      </c>
      <c r="P7" s="135">
        <v>18634.809443718186</v>
      </c>
    </row>
    <row r="8" spans="2:16" ht="13.5">
      <c r="B8" s="103">
        <f>+'府内状況'!J11</f>
        <v>14</v>
      </c>
      <c r="C8" s="103" t="str">
        <f>'府内状況'!B11</f>
        <v>吹田市</v>
      </c>
      <c r="D8" s="104">
        <f>+'府内状況'!I11</f>
        <v>14850.440336083475</v>
      </c>
      <c r="F8" s="134">
        <v>6</v>
      </c>
      <c r="G8" s="134" t="s">
        <v>10</v>
      </c>
      <c r="H8" s="132">
        <v>27532.158670749686</v>
      </c>
      <c r="J8" s="106">
        <f>+'全国状況'!F11</f>
        <v>1</v>
      </c>
      <c r="K8" s="103" t="str">
        <f>'全国状況'!B11</f>
        <v>山形県</v>
      </c>
      <c r="L8" s="104">
        <f>+'全国状況'!E11</f>
        <v>26879.524640764987</v>
      </c>
      <c r="N8" s="133">
        <v>6</v>
      </c>
      <c r="O8" s="134" t="s">
        <v>120</v>
      </c>
      <c r="P8" s="135">
        <v>17872.66708726824</v>
      </c>
    </row>
    <row r="9" spans="2:16" ht="13.5">
      <c r="B9" s="103">
        <f>+'府内状況'!J12</f>
        <v>30</v>
      </c>
      <c r="C9" s="103" t="str">
        <f>'府内状況'!B12</f>
        <v>泉大津市</v>
      </c>
      <c r="D9" s="104">
        <f>+'府内状況'!I12</f>
        <v>5784.758433577405</v>
      </c>
      <c r="F9" s="134">
        <v>7</v>
      </c>
      <c r="G9" s="134" t="s">
        <v>11</v>
      </c>
      <c r="H9" s="132">
        <v>20794.525426503813</v>
      </c>
      <c r="J9" s="106">
        <f>+'全国状況'!F12</f>
        <v>6</v>
      </c>
      <c r="K9" s="103" t="str">
        <f>'全国状況'!B12</f>
        <v>福島県</v>
      </c>
      <c r="L9" s="104">
        <f>+'全国状況'!E12</f>
        <v>17872.66708726824</v>
      </c>
      <c r="N9" s="133">
        <v>7</v>
      </c>
      <c r="O9" s="134" t="s">
        <v>156</v>
      </c>
      <c r="P9" s="135">
        <v>17439.163075333196</v>
      </c>
    </row>
    <row r="10" spans="2:16" ht="13.5">
      <c r="B10" s="103">
        <f>+'府内状況'!J13</f>
        <v>21</v>
      </c>
      <c r="C10" s="103" t="str">
        <f>'府内状況'!B13</f>
        <v>高槻市</v>
      </c>
      <c r="D10" s="104">
        <f>+'府内状況'!I13</f>
        <v>11565.153581030832</v>
      </c>
      <c r="F10" s="134">
        <v>8</v>
      </c>
      <c r="G10" s="134" t="s">
        <v>13</v>
      </c>
      <c r="H10" s="132">
        <v>20121.053474297096</v>
      </c>
      <c r="J10" s="106">
        <f>+'全国状況'!F13</f>
        <v>14</v>
      </c>
      <c r="K10" s="103" t="str">
        <f>'全国状況'!B13</f>
        <v>茨城県</v>
      </c>
      <c r="L10" s="104">
        <f>+'全国状況'!E13</f>
        <v>13007.269950932985</v>
      </c>
      <c r="N10" s="133">
        <v>8</v>
      </c>
      <c r="O10" s="134" t="s">
        <v>118</v>
      </c>
      <c r="P10" s="135">
        <v>15841.100698984537</v>
      </c>
    </row>
    <row r="11" spans="2:16" ht="13.5">
      <c r="B11" s="103">
        <f>+'府内状況'!J14</f>
        <v>6</v>
      </c>
      <c r="C11" s="103" t="str">
        <f>'府内状況'!B14</f>
        <v>貝塚市</v>
      </c>
      <c r="D11" s="104">
        <f>+'府内状況'!I14</f>
        <v>27532.158670749686</v>
      </c>
      <c r="F11" s="134">
        <v>9</v>
      </c>
      <c r="G11" s="134" t="s">
        <v>6</v>
      </c>
      <c r="H11" s="132">
        <v>20050.378688524594</v>
      </c>
      <c r="J11" s="106">
        <f>+'全国状況'!F14</f>
        <v>25</v>
      </c>
      <c r="K11" s="103" t="str">
        <f>'全国状況'!B14</f>
        <v>栃木県</v>
      </c>
      <c r="L11" s="104">
        <f>+'全国状況'!E14</f>
        <v>9857.411633835214</v>
      </c>
      <c r="N11" s="133">
        <v>9</v>
      </c>
      <c r="O11" s="134" t="s">
        <v>148</v>
      </c>
      <c r="P11" s="135">
        <v>15093.552112725954</v>
      </c>
    </row>
    <row r="12" spans="2:16" ht="13.5">
      <c r="B12" s="103">
        <f>+'府内状況'!J15</f>
        <v>7</v>
      </c>
      <c r="C12" s="103" t="str">
        <f>'府内状況'!B15</f>
        <v>守口市</v>
      </c>
      <c r="D12" s="104">
        <f>+'府内状況'!I15</f>
        <v>20794.525426503813</v>
      </c>
      <c r="F12" s="134">
        <v>10</v>
      </c>
      <c r="G12" s="134" t="s">
        <v>5</v>
      </c>
      <c r="H12" s="132">
        <v>19262.05634882117</v>
      </c>
      <c r="J12" s="106">
        <f>+'全国状況'!F15</f>
        <v>23</v>
      </c>
      <c r="K12" s="103" t="str">
        <f>'全国状況'!B15</f>
        <v>群馬県</v>
      </c>
      <c r="L12" s="104">
        <f>+'全国状況'!E15</f>
        <v>10160.529276727098</v>
      </c>
      <c r="N12" s="133">
        <v>10</v>
      </c>
      <c r="O12" s="134" t="s">
        <v>149</v>
      </c>
      <c r="P12" s="135">
        <v>15045.142408472711</v>
      </c>
    </row>
    <row r="13" spans="2:16" ht="13.5">
      <c r="B13" s="103">
        <f>+'府内状況'!J16</f>
        <v>23</v>
      </c>
      <c r="C13" s="103" t="str">
        <f>'府内状況'!B16</f>
        <v>枚方市</v>
      </c>
      <c r="D13" s="104">
        <f>+'府内状況'!I16</f>
        <v>9313.302430165182</v>
      </c>
      <c r="F13" s="134">
        <v>11</v>
      </c>
      <c r="G13" s="134" t="s">
        <v>14</v>
      </c>
      <c r="H13" s="132">
        <v>18378.51280694869</v>
      </c>
      <c r="J13" s="106">
        <f>+'全国状況'!F16</f>
        <v>20</v>
      </c>
      <c r="K13" s="103" t="str">
        <f>'全国状況'!B16</f>
        <v>埼玉県</v>
      </c>
      <c r="L13" s="104">
        <f>+'全国状況'!E16</f>
        <v>10643.11845802152</v>
      </c>
      <c r="N13" s="133">
        <v>11</v>
      </c>
      <c r="O13" s="134" t="s">
        <v>154</v>
      </c>
      <c r="P13" s="135">
        <v>14505.819423528019</v>
      </c>
    </row>
    <row r="14" spans="2:16" ht="13.5">
      <c r="B14" s="103">
        <f>+'府内状況'!J17</f>
        <v>8</v>
      </c>
      <c r="C14" s="103" t="str">
        <f>'府内状況'!B17</f>
        <v>茨木市</v>
      </c>
      <c r="D14" s="104">
        <f>+'府内状況'!I17</f>
        <v>20121.053474297096</v>
      </c>
      <c r="F14" s="134">
        <v>12</v>
      </c>
      <c r="G14" s="134" t="s">
        <v>42</v>
      </c>
      <c r="H14" s="132">
        <v>16904.56203576341</v>
      </c>
      <c r="J14" s="106">
        <f>+'全国状況'!F17</f>
        <v>37</v>
      </c>
      <c r="K14" s="103" t="str">
        <f>'全国状況'!B17</f>
        <v>千葉県</v>
      </c>
      <c r="L14" s="104">
        <f>+'全国状況'!E17</f>
        <v>7759.940902487661</v>
      </c>
      <c r="N14" s="133">
        <v>12</v>
      </c>
      <c r="O14" s="134" t="s">
        <v>146</v>
      </c>
      <c r="P14" s="135">
        <v>14478.098555194967</v>
      </c>
    </row>
    <row r="15" spans="2:16" ht="13.5">
      <c r="B15" s="103">
        <f>+'府内状況'!J18</f>
        <v>11</v>
      </c>
      <c r="C15" s="103" t="str">
        <f>'府内状況'!B18</f>
        <v>八尾市</v>
      </c>
      <c r="D15" s="104">
        <f>+'府内状況'!I18</f>
        <v>18378.51280694869</v>
      </c>
      <c r="F15" s="134">
        <v>13</v>
      </c>
      <c r="G15" s="134" t="s">
        <v>37</v>
      </c>
      <c r="H15" s="132">
        <v>15018.2542408159</v>
      </c>
      <c r="J15" s="106">
        <f>+'全国状況'!F18</f>
        <v>29</v>
      </c>
      <c r="K15" s="103" t="str">
        <f>'全国状況'!B18</f>
        <v>東京都</v>
      </c>
      <c r="L15" s="104">
        <f>+'全国状況'!E18</f>
        <v>9331.989620265396</v>
      </c>
      <c r="N15" s="133">
        <v>13</v>
      </c>
      <c r="O15" s="134" t="s">
        <v>135</v>
      </c>
      <c r="P15" s="135">
        <v>13076.106423555917</v>
      </c>
    </row>
    <row r="16" spans="2:16" ht="13.5">
      <c r="B16" s="103">
        <f>+'府内状況'!J19</f>
        <v>3</v>
      </c>
      <c r="C16" s="103" t="str">
        <f>'府内状況'!B19</f>
        <v>泉佐野市</v>
      </c>
      <c r="D16" s="104">
        <f>+'府内状況'!I19</f>
        <v>32744.744881205334</v>
      </c>
      <c r="F16" s="134">
        <v>14</v>
      </c>
      <c r="G16" s="134" t="s">
        <v>7</v>
      </c>
      <c r="H16" s="132">
        <v>14850.440336083475</v>
      </c>
      <c r="J16" s="106">
        <f>+'全国状況'!F19</f>
        <v>22</v>
      </c>
      <c r="K16" s="103" t="str">
        <f>'全国状況'!B19</f>
        <v>神奈川県</v>
      </c>
      <c r="L16" s="104">
        <f>+'全国状況'!E19</f>
        <v>10202.546781454108</v>
      </c>
      <c r="N16" s="133">
        <v>14</v>
      </c>
      <c r="O16" s="134" t="s">
        <v>121</v>
      </c>
      <c r="P16" s="135">
        <v>13007.269950932985</v>
      </c>
    </row>
    <row r="17" spans="2:16" ht="13.5">
      <c r="B17" s="103">
        <f>+'府内状況'!J20</f>
        <v>19</v>
      </c>
      <c r="C17" s="103" t="str">
        <f>'府内状況'!B20</f>
        <v>富田林市</v>
      </c>
      <c r="D17" s="104">
        <f>+'府内状況'!I20</f>
        <v>12379.248204833613</v>
      </c>
      <c r="F17" s="134">
        <v>15</v>
      </c>
      <c r="G17" s="134" t="s">
        <v>32</v>
      </c>
      <c r="H17" s="132">
        <v>14090.108646539331</v>
      </c>
      <c r="J17" s="106">
        <f>+'全国状況'!F20</f>
        <v>31</v>
      </c>
      <c r="K17" s="103" t="str">
        <f>'全国状況'!B20</f>
        <v>新潟県</v>
      </c>
      <c r="L17" s="104">
        <f>+'全国状況'!E20</f>
        <v>9021.703767535138</v>
      </c>
      <c r="N17" s="133">
        <v>15</v>
      </c>
      <c r="O17" s="134" t="s">
        <v>133</v>
      </c>
      <c r="P17" s="135">
        <v>12839.855364710867</v>
      </c>
    </row>
    <row r="18" spans="2:16" ht="13.5">
      <c r="B18" s="103">
        <f>+'府内状況'!J21</f>
        <v>20</v>
      </c>
      <c r="C18" s="103" t="str">
        <f>'府内状況'!B21</f>
        <v>寝屋川市</v>
      </c>
      <c r="D18" s="104">
        <f>+'府内状況'!I21</f>
        <v>11755.56873217328</v>
      </c>
      <c r="F18" s="134">
        <v>16</v>
      </c>
      <c r="G18" s="134" t="s">
        <v>22</v>
      </c>
      <c r="H18" s="132">
        <v>13398.546575442704</v>
      </c>
      <c r="J18" s="106">
        <f>+'全国状況'!F21</f>
        <v>30</v>
      </c>
      <c r="K18" s="103" t="str">
        <f>'全国状況'!B21</f>
        <v>富山県</v>
      </c>
      <c r="L18" s="104">
        <f>+'全国状況'!E21</f>
        <v>9044.99348556503</v>
      </c>
      <c r="N18" s="133">
        <v>16</v>
      </c>
      <c r="O18" s="134" t="s">
        <v>131</v>
      </c>
      <c r="P18" s="135">
        <v>12749.751397831338</v>
      </c>
    </row>
    <row r="19" spans="2:16" ht="13.5">
      <c r="B19" s="103">
        <f>+'府内状況'!J22</f>
        <v>39</v>
      </c>
      <c r="C19" s="103" t="str">
        <f>'府内状況'!B22</f>
        <v>河内長野市</v>
      </c>
      <c r="D19" s="104">
        <f>+'府内状況'!I22</f>
        <v>674.8889675565366</v>
      </c>
      <c r="F19" s="134">
        <v>17</v>
      </c>
      <c r="G19" s="134" t="s">
        <v>34</v>
      </c>
      <c r="H19" s="132">
        <v>12815.84573218481</v>
      </c>
      <c r="J19" s="106">
        <f>+'全国状況'!F22</f>
        <v>44</v>
      </c>
      <c r="K19" s="103" t="str">
        <f>'全国状況'!B22</f>
        <v>石川県</v>
      </c>
      <c r="L19" s="104">
        <f>+'全国状況'!E22</f>
        <v>3610.905115507945</v>
      </c>
      <c r="N19" s="133">
        <v>17</v>
      </c>
      <c r="O19" s="134" t="s">
        <v>132</v>
      </c>
      <c r="P19" s="135">
        <v>12326.69984880492</v>
      </c>
    </row>
    <row r="20" spans="2:16" ht="13.5">
      <c r="B20" s="103">
        <f>+'府内状況'!J23</f>
        <v>43</v>
      </c>
      <c r="C20" s="103" t="str">
        <f>'府内状況'!B23</f>
        <v>松原市</v>
      </c>
      <c r="D20" s="104">
        <f>+'府内状況'!I23</f>
        <v>-57718.67229511723</v>
      </c>
      <c r="F20" s="134">
        <v>18</v>
      </c>
      <c r="G20" s="134" t="s">
        <v>29</v>
      </c>
      <c r="H20" s="132">
        <v>12394.706410901703</v>
      </c>
      <c r="J20" s="106">
        <f>+'全国状況'!F23</f>
        <v>16</v>
      </c>
      <c r="K20" s="103" t="str">
        <f>'全国状況'!B23</f>
        <v>福井県</v>
      </c>
      <c r="L20" s="104">
        <f>+'全国状況'!E23</f>
        <v>12749.751397831338</v>
      </c>
      <c r="N20" s="133">
        <v>18</v>
      </c>
      <c r="O20" s="134" t="s">
        <v>142</v>
      </c>
      <c r="P20" s="135">
        <v>11787.31025911957</v>
      </c>
    </row>
    <row r="21" spans="2:16" ht="13.5">
      <c r="B21" s="103">
        <f>+'府内状況'!J24</f>
        <v>4</v>
      </c>
      <c r="C21" s="103" t="str">
        <f>'府内状況'!B24</f>
        <v>大東市</v>
      </c>
      <c r="D21" s="104">
        <f>+'府内状況'!I24</f>
        <v>28542.142752212716</v>
      </c>
      <c r="F21" s="134">
        <v>19</v>
      </c>
      <c r="G21" s="134" t="s">
        <v>16</v>
      </c>
      <c r="H21" s="132">
        <v>12379.248204833613</v>
      </c>
      <c r="J21" s="106">
        <f>+'全国状況'!F24</f>
        <v>17</v>
      </c>
      <c r="K21" s="103" t="str">
        <f>'全国状況'!B24</f>
        <v>山梨県</v>
      </c>
      <c r="L21" s="104">
        <f>+'全国状況'!E24</f>
        <v>12326.69984880492</v>
      </c>
      <c r="N21" s="133">
        <v>19</v>
      </c>
      <c r="O21" s="134" t="s">
        <v>115</v>
      </c>
      <c r="P21" s="135">
        <v>10801.483526785783</v>
      </c>
    </row>
    <row r="22" spans="2:16" ht="13.5">
      <c r="B22" s="103">
        <f>+'府内状況'!J25</f>
        <v>27</v>
      </c>
      <c r="C22" s="103" t="str">
        <f>'府内状況'!B25</f>
        <v>和泉市</v>
      </c>
      <c r="D22" s="104">
        <f>+'府内状況'!I25</f>
        <v>7227.438157248792</v>
      </c>
      <c r="F22" s="134">
        <v>20</v>
      </c>
      <c r="G22" s="134" t="s">
        <v>17</v>
      </c>
      <c r="H22" s="132">
        <v>11755.56873217328</v>
      </c>
      <c r="J22" s="106">
        <f>+'全国状況'!F25</f>
        <v>15</v>
      </c>
      <c r="K22" s="103" t="str">
        <f>'全国状況'!B25</f>
        <v>長野県</v>
      </c>
      <c r="L22" s="104">
        <f>+'全国状況'!E25</f>
        <v>12839.855364710867</v>
      </c>
      <c r="N22" s="133">
        <v>20</v>
      </c>
      <c r="O22" s="134" t="s">
        <v>124</v>
      </c>
      <c r="P22" s="135">
        <v>10643.11845802152</v>
      </c>
    </row>
    <row r="23" spans="2:16" ht="13.5">
      <c r="B23" s="103">
        <f>+'府内状況'!J26</f>
        <v>16</v>
      </c>
      <c r="C23" s="103" t="str">
        <f>'府内状況'!B26</f>
        <v>箕面市</v>
      </c>
      <c r="D23" s="104">
        <f>+'府内状況'!I26</f>
        <v>13398.546575442704</v>
      </c>
      <c r="F23" s="134">
        <v>21</v>
      </c>
      <c r="G23" s="134" t="s">
        <v>9</v>
      </c>
      <c r="H23" s="132">
        <v>11565.153581030832</v>
      </c>
      <c r="J23" s="106">
        <f>+'全国状況'!F26</f>
        <v>2</v>
      </c>
      <c r="K23" s="103" t="str">
        <f>'全国状況'!B26</f>
        <v>岐阜県</v>
      </c>
      <c r="L23" s="104">
        <f>+'全国状況'!E26</f>
        <v>26747.876920316958</v>
      </c>
      <c r="N23" s="133">
        <v>21</v>
      </c>
      <c r="O23" s="134" t="s">
        <v>139</v>
      </c>
      <c r="P23" s="135">
        <v>10446.87976822433</v>
      </c>
    </row>
    <row r="24" spans="2:16" ht="13.5">
      <c r="B24" s="103">
        <f>+'府内状況'!J27</f>
        <v>22</v>
      </c>
      <c r="C24" s="103" t="str">
        <f>'府内状況'!B27</f>
        <v>柏原市</v>
      </c>
      <c r="D24" s="104">
        <f>+'府内状況'!I27</f>
        <v>10039.61998941659</v>
      </c>
      <c r="F24" s="134">
        <v>22</v>
      </c>
      <c r="G24" s="134" t="s">
        <v>23</v>
      </c>
      <c r="H24" s="132">
        <v>10039.61998941659</v>
      </c>
      <c r="J24" s="106">
        <f>+'全国状況'!F27</f>
        <v>13</v>
      </c>
      <c r="K24" s="103" t="str">
        <f>'全国状況'!B27</f>
        <v>静岡県</v>
      </c>
      <c r="L24" s="104">
        <f>+'全国状況'!E27</f>
        <v>13076.106423555917</v>
      </c>
      <c r="N24" s="133">
        <v>22</v>
      </c>
      <c r="O24" s="134" t="s">
        <v>127</v>
      </c>
      <c r="P24" s="135">
        <v>10202.546781454108</v>
      </c>
    </row>
    <row r="25" spans="2:16" ht="13.5">
      <c r="B25" s="103">
        <f>+'府内状況'!J28</f>
        <v>25</v>
      </c>
      <c r="C25" s="103" t="str">
        <f>'府内状況'!B28</f>
        <v>羽曳野市</v>
      </c>
      <c r="D25" s="104">
        <f>+'府内状況'!I28</f>
        <v>7662.45153803792</v>
      </c>
      <c r="F25" s="134">
        <v>23</v>
      </c>
      <c r="G25" s="134" t="s">
        <v>12</v>
      </c>
      <c r="H25" s="132">
        <v>9313.302430165182</v>
      </c>
      <c r="J25" s="106">
        <f>+'全国状況'!F28</f>
        <v>26</v>
      </c>
      <c r="K25" s="103" t="str">
        <f>'全国状況'!B28</f>
        <v>愛知県</v>
      </c>
      <c r="L25" s="104">
        <f>+'全国状況'!E28</f>
        <v>9798.575936421154</v>
      </c>
      <c r="N25" s="133">
        <v>23</v>
      </c>
      <c r="O25" s="134" t="s">
        <v>123</v>
      </c>
      <c r="P25" s="135">
        <v>10160.529276727098</v>
      </c>
    </row>
    <row r="26" spans="2:16" ht="13.5">
      <c r="B26" s="103">
        <f>+'府内状況'!J29</f>
        <v>40</v>
      </c>
      <c r="C26" s="103" t="str">
        <f>'府内状況'!B29</f>
        <v>門真市</v>
      </c>
      <c r="D26" s="104">
        <f>+'府内状況'!I29</f>
        <v>331.59685382546223</v>
      </c>
      <c r="F26" s="134">
        <v>24</v>
      </c>
      <c r="G26" s="134" t="s">
        <v>31</v>
      </c>
      <c r="H26" s="132">
        <v>8325.052397640824</v>
      </c>
      <c r="J26" s="106">
        <f>+'全国状況'!F29</f>
        <v>27</v>
      </c>
      <c r="K26" s="103" t="str">
        <f>'全国状況'!B29</f>
        <v>三重県</v>
      </c>
      <c r="L26" s="104">
        <f>+'全国状況'!E29</f>
        <v>9744.68547649056</v>
      </c>
      <c r="N26" s="133">
        <v>24</v>
      </c>
      <c r="O26" s="134" t="s">
        <v>153</v>
      </c>
      <c r="P26" s="135">
        <v>9944.631484484706</v>
      </c>
    </row>
    <row r="27" spans="2:16" ht="13.5">
      <c r="B27" s="103">
        <f>+'府内状況'!J30</f>
        <v>36</v>
      </c>
      <c r="C27" s="103" t="str">
        <f>'府内状況'!B30</f>
        <v>摂津市</v>
      </c>
      <c r="D27" s="104">
        <f>+'府内状況'!I30</f>
        <v>3487.8101862114827</v>
      </c>
      <c r="F27" s="134">
        <v>25</v>
      </c>
      <c r="G27" s="134" t="s">
        <v>24</v>
      </c>
      <c r="H27" s="132">
        <v>7662.45153803792</v>
      </c>
      <c r="J27" s="106">
        <f>+'全国状況'!F30</f>
        <v>38</v>
      </c>
      <c r="K27" s="103" t="str">
        <f>'全国状況'!B30</f>
        <v>滋賀県</v>
      </c>
      <c r="L27" s="104">
        <f>+'全国状況'!E30</f>
        <v>6929.400678506234</v>
      </c>
      <c r="N27" s="133">
        <v>25</v>
      </c>
      <c r="O27" s="134" t="s">
        <v>122</v>
      </c>
      <c r="P27" s="135">
        <v>9857.411633835214</v>
      </c>
    </row>
    <row r="28" spans="2:16" ht="13.5">
      <c r="B28" s="103">
        <f>+'府内状況'!J31</f>
        <v>42</v>
      </c>
      <c r="C28" s="103" t="str">
        <f>'府内状況'!B31</f>
        <v>高石市</v>
      </c>
      <c r="D28" s="104">
        <f>+'府内状況'!I31</f>
        <v>-4024.515457045246</v>
      </c>
      <c r="F28" s="134">
        <v>26</v>
      </c>
      <c r="G28" s="134" t="s">
        <v>33</v>
      </c>
      <c r="H28" s="132">
        <v>7465.211525423729</v>
      </c>
      <c r="J28" s="106">
        <f>+'全国状況'!F31</f>
        <v>21</v>
      </c>
      <c r="K28" s="103" t="str">
        <f>'全国状況'!B31</f>
        <v>京都府</v>
      </c>
      <c r="L28" s="104">
        <f>+'全国状況'!E31</f>
        <v>10446.87976822433</v>
      </c>
      <c r="N28" s="133">
        <v>26</v>
      </c>
      <c r="O28" s="134" t="s">
        <v>136</v>
      </c>
      <c r="P28" s="135">
        <v>9798.575936421154</v>
      </c>
    </row>
    <row r="29" spans="2:16" ht="13.5">
      <c r="B29" s="103">
        <f>+'府内状況'!J32</f>
        <v>2</v>
      </c>
      <c r="C29" s="103" t="str">
        <f>'府内状況'!B32</f>
        <v>藤井寺市</v>
      </c>
      <c r="D29" s="104">
        <f>+'府内状況'!I32</f>
        <v>41440.99979127531</v>
      </c>
      <c r="F29" s="134">
        <v>27</v>
      </c>
      <c r="G29" s="134" t="s">
        <v>21</v>
      </c>
      <c r="H29" s="132">
        <v>7227.438157248792</v>
      </c>
      <c r="J29" s="106">
        <f>+'全国状況'!F32</f>
        <v>32</v>
      </c>
      <c r="K29" s="103" t="str">
        <f>'全国状況'!B32</f>
        <v>大阪府</v>
      </c>
      <c r="L29" s="104">
        <f>+'全国状況'!E32</f>
        <v>9007.209836866881</v>
      </c>
      <c r="N29" s="133">
        <v>27</v>
      </c>
      <c r="O29" s="134" t="s">
        <v>137</v>
      </c>
      <c r="P29" s="135">
        <v>9744.68547649056</v>
      </c>
    </row>
    <row r="30" spans="2:16" ht="13.5">
      <c r="B30" s="103">
        <f>+'府内状況'!J33</f>
        <v>18</v>
      </c>
      <c r="C30" s="103" t="str">
        <f>'府内状況'!B33</f>
        <v>東大阪市</v>
      </c>
      <c r="D30" s="104">
        <f>+'府内状況'!I33</f>
        <v>12394.706410901703</v>
      </c>
      <c r="F30" s="134">
        <v>28</v>
      </c>
      <c r="G30" s="134" t="s">
        <v>4</v>
      </c>
      <c r="H30" s="132">
        <v>7135.7920105645435</v>
      </c>
      <c r="J30" s="106">
        <f>+'全国状況'!F33</f>
        <v>43</v>
      </c>
      <c r="K30" s="103" t="str">
        <f>'全国状況'!B33</f>
        <v>兵庫県</v>
      </c>
      <c r="L30" s="104">
        <f>+'全国状況'!E33</f>
        <v>6078.210890675585</v>
      </c>
      <c r="N30" s="133">
        <v>28</v>
      </c>
      <c r="O30" s="134" t="s">
        <v>117</v>
      </c>
      <c r="P30" s="135">
        <v>9389.427913706524</v>
      </c>
    </row>
    <row r="31" spans="2:16" ht="13.5">
      <c r="B31" s="103">
        <f>+'府内状況'!J34</f>
        <v>31</v>
      </c>
      <c r="C31" s="103" t="str">
        <f>'府内状況'!B34</f>
        <v>泉南市</v>
      </c>
      <c r="D31" s="104">
        <f>+'府内状況'!I34</f>
        <v>5407.944045584046</v>
      </c>
      <c r="F31" s="134">
        <v>29</v>
      </c>
      <c r="G31" s="134" t="s">
        <v>36</v>
      </c>
      <c r="H31" s="132">
        <v>6023.127357201421</v>
      </c>
      <c r="J31" s="106">
        <f>+'全国状況'!F34</f>
        <v>18</v>
      </c>
      <c r="K31" s="103" t="str">
        <f>'全国状況'!B34</f>
        <v>奈良県</v>
      </c>
      <c r="L31" s="104">
        <f>+'全国状況'!E34</f>
        <v>11787.31025911957</v>
      </c>
      <c r="N31" s="133">
        <v>29</v>
      </c>
      <c r="O31" s="134" t="s">
        <v>126</v>
      </c>
      <c r="P31" s="135">
        <v>9331.989620265396</v>
      </c>
    </row>
    <row r="32" spans="2:16" ht="13.5">
      <c r="B32" s="103">
        <f>+'府内状況'!J35</f>
        <v>24</v>
      </c>
      <c r="C32" s="103" t="str">
        <f>'府内状況'!B35</f>
        <v>四條畷市</v>
      </c>
      <c r="D32" s="104">
        <f>+'府内状況'!I35</f>
        <v>8325.052397640824</v>
      </c>
      <c r="F32" s="134">
        <v>30</v>
      </c>
      <c r="G32" s="134" t="s">
        <v>8</v>
      </c>
      <c r="H32" s="132">
        <v>5784.758433577405</v>
      </c>
      <c r="J32" s="106">
        <f>+'全国状況'!F35</f>
        <v>3</v>
      </c>
      <c r="K32" s="103" t="str">
        <f>'全国状況'!B35</f>
        <v>和歌山県</v>
      </c>
      <c r="L32" s="104">
        <f>+'全国状況'!E35</f>
        <v>26532.60161267477</v>
      </c>
      <c r="N32" s="133">
        <v>30</v>
      </c>
      <c r="O32" s="134" t="s">
        <v>129</v>
      </c>
      <c r="P32" s="135">
        <v>9044.99348556503</v>
      </c>
    </row>
    <row r="33" spans="2:16" ht="13.5">
      <c r="B33" s="103">
        <f>+'府内状況'!J36</f>
        <v>15</v>
      </c>
      <c r="C33" s="103" t="str">
        <f>'府内状況'!B36</f>
        <v>交野市</v>
      </c>
      <c r="D33" s="104">
        <f>+'府内状況'!I36</f>
        <v>14090.108646539331</v>
      </c>
      <c r="F33" s="134">
        <v>31</v>
      </c>
      <c r="G33" s="134" t="s">
        <v>30</v>
      </c>
      <c r="H33" s="132">
        <v>5407.944045584046</v>
      </c>
      <c r="J33" s="106">
        <f>+'全国状況'!F36</f>
        <v>39</v>
      </c>
      <c r="K33" s="103" t="str">
        <f>'全国状況'!B36</f>
        <v>鳥取県</v>
      </c>
      <c r="L33" s="104">
        <f>+'全国状況'!E36</f>
        <v>6615.396157540814</v>
      </c>
      <c r="N33" s="133">
        <v>31</v>
      </c>
      <c r="O33" s="134" t="s">
        <v>128</v>
      </c>
      <c r="P33" s="135">
        <v>9021.703767535138</v>
      </c>
    </row>
    <row r="34" spans="2:16" ht="13.5">
      <c r="B34" s="103">
        <f>+'府内状況'!J37</f>
        <v>26</v>
      </c>
      <c r="C34" s="103" t="str">
        <f>'府内状況'!B37</f>
        <v>島本町</v>
      </c>
      <c r="D34" s="104">
        <f>+'府内状況'!I37</f>
        <v>7465.211525423729</v>
      </c>
      <c r="F34" s="134">
        <v>32</v>
      </c>
      <c r="G34" s="134" t="s">
        <v>3</v>
      </c>
      <c r="H34" s="132">
        <v>5086.453617241083</v>
      </c>
      <c r="J34" s="106">
        <f>+'全国状況'!F37</f>
        <v>34</v>
      </c>
      <c r="K34" s="103" t="str">
        <f>'全国状況'!B37</f>
        <v>島根県</v>
      </c>
      <c r="L34" s="104">
        <f>+'全国状況'!E37</f>
        <v>8092.31988440752</v>
      </c>
      <c r="N34" s="133">
        <v>32</v>
      </c>
      <c r="O34" s="134" t="s">
        <v>140</v>
      </c>
      <c r="P34" s="135">
        <v>9007.209836866881</v>
      </c>
    </row>
    <row r="35" spans="2:16" ht="13.5">
      <c r="B35" s="103">
        <f>+'府内状況'!J38</f>
        <v>17</v>
      </c>
      <c r="C35" s="103" t="str">
        <f>'府内状況'!B38</f>
        <v>豊能町</v>
      </c>
      <c r="D35" s="104">
        <f>+'府内状況'!I38</f>
        <v>12815.84573218481</v>
      </c>
      <c r="F35" s="134">
        <v>33</v>
      </c>
      <c r="G35" s="134" t="s">
        <v>2</v>
      </c>
      <c r="H35" s="132">
        <v>5011.675685392819</v>
      </c>
      <c r="J35" s="106">
        <f>+'全国状況'!F38</f>
        <v>12</v>
      </c>
      <c r="K35" s="103" t="str">
        <f>'全国状況'!B38</f>
        <v>岡山県</v>
      </c>
      <c r="L35" s="104">
        <f>+'全国状況'!E38</f>
        <v>14478.098555194967</v>
      </c>
      <c r="N35" s="133">
        <v>33</v>
      </c>
      <c r="O35" s="134" t="s">
        <v>150</v>
      </c>
      <c r="P35" s="135">
        <v>8686.34101035955</v>
      </c>
    </row>
    <row r="36" spans="2:16" ht="13.5">
      <c r="B36" s="103">
        <f>+'府内状況'!J39</f>
        <v>1</v>
      </c>
      <c r="C36" s="103" t="str">
        <f>'府内状況'!B39</f>
        <v>能勢町</v>
      </c>
      <c r="D36" s="104">
        <f>+'府内状況'!I39</f>
        <v>48870.30736910149</v>
      </c>
      <c r="F36" s="134">
        <v>34</v>
      </c>
      <c r="G36" s="134" t="s">
        <v>38</v>
      </c>
      <c r="H36" s="132">
        <v>4756.386768447837</v>
      </c>
      <c r="J36" s="106">
        <f>+'全国状況'!F39</f>
        <v>35</v>
      </c>
      <c r="K36" s="103" t="str">
        <f>'全国状況'!B39</f>
        <v>広島県</v>
      </c>
      <c r="L36" s="104">
        <f>+'全国状況'!E39</f>
        <v>7956.502511426137</v>
      </c>
      <c r="N36" s="133">
        <v>34</v>
      </c>
      <c r="O36" s="134" t="s">
        <v>145</v>
      </c>
      <c r="P36" s="135">
        <v>8092.31988440752</v>
      </c>
    </row>
    <row r="37" spans="2:16" ht="13.5">
      <c r="B37" s="103">
        <f>+'府内状況'!J40</f>
        <v>29</v>
      </c>
      <c r="C37" s="103" t="str">
        <f>'府内状況'!B40</f>
        <v>忠岡町</v>
      </c>
      <c r="D37" s="104">
        <f>+'府内状況'!I40</f>
        <v>6023.127357201421</v>
      </c>
      <c r="F37" s="134">
        <v>35</v>
      </c>
      <c r="G37" s="134" t="s">
        <v>41</v>
      </c>
      <c r="H37" s="132">
        <v>4686.856952761144</v>
      </c>
      <c r="J37" s="106">
        <f>+'全国状況'!F40</f>
        <v>9</v>
      </c>
      <c r="K37" s="103" t="str">
        <f>'全国状況'!B40</f>
        <v>山口県</v>
      </c>
      <c r="L37" s="104">
        <f>+'全国状況'!E40</f>
        <v>15093.552112725954</v>
      </c>
      <c r="N37" s="133">
        <v>35</v>
      </c>
      <c r="O37" s="134" t="s">
        <v>147</v>
      </c>
      <c r="P37" s="135">
        <v>7956.502511426137</v>
      </c>
    </row>
    <row r="38" spans="2:16" ht="13.5">
      <c r="B38" s="103">
        <f>+'府内状況'!J41</f>
        <v>13</v>
      </c>
      <c r="C38" s="103" t="str">
        <f>'府内状況'!B41</f>
        <v>熊取町</v>
      </c>
      <c r="D38" s="104">
        <f>+'府内状況'!I41</f>
        <v>15018.2542408159</v>
      </c>
      <c r="F38" s="134">
        <v>36</v>
      </c>
      <c r="G38" s="134" t="s">
        <v>26</v>
      </c>
      <c r="H38" s="132">
        <v>3487.8101862114827</v>
      </c>
      <c r="J38" s="106">
        <f>+'全国状況'!F41</f>
        <v>10</v>
      </c>
      <c r="K38" s="103" t="str">
        <f>'全国状況'!B41</f>
        <v>徳島県</v>
      </c>
      <c r="L38" s="104">
        <f>+'全国状況'!E41</f>
        <v>15045.142408472711</v>
      </c>
      <c r="N38" s="133">
        <v>36</v>
      </c>
      <c r="O38" s="134" t="s">
        <v>114</v>
      </c>
      <c r="P38" s="135">
        <v>7930.799871783914</v>
      </c>
    </row>
    <row r="39" spans="2:16" ht="13.5">
      <c r="B39" s="103">
        <f>+'府内状況'!J42</f>
        <v>34</v>
      </c>
      <c r="C39" s="103" t="str">
        <f>'府内状況'!B42</f>
        <v>田尻町</v>
      </c>
      <c r="D39" s="104">
        <f>+'府内状況'!I42</f>
        <v>4756.386768447837</v>
      </c>
      <c r="F39" s="134">
        <v>37</v>
      </c>
      <c r="G39" s="134" t="s">
        <v>39</v>
      </c>
      <c r="H39" s="132">
        <v>3094.19943132454</v>
      </c>
      <c r="J39" s="106">
        <f>+'全国状況'!F42</f>
        <v>33</v>
      </c>
      <c r="K39" s="103" t="str">
        <f>'全国状況'!B42</f>
        <v>香川県</v>
      </c>
      <c r="L39" s="104">
        <f>+'全国状況'!E42</f>
        <v>8686.34101035955</v>
      </c>
      <c r="N39" s="133">
        <v>37</v>
      </c>
      <c r="O39" s="134" t="s">
        <v>125</v>
      </c>
      <c r="P39" s="135">
        <v>7759.940902487661</v>
      </c>
    </row>
    <row r="40" spans="2:16" ht="13.5">
      <c r="B40" s="103">
        <f>+'府内状況'!J43</f>
        <v>37</v>
      </c>
      <c r="C40" s="103" t="str">
        <f>'府内状況'!B43</f>
        <v>阪南市</v>
      </c>
      <c r="D40" s="104">
        <f>+'府内状況'!I43</f>
        <v>3094.19943132454</v>
      </c>
      <c r="F40" s="134">
        <v>38</v>
      </c>
      <c r="G40" s="134" t="s">
        <v>43</v>
      </c>
      <c r="H40" s="132">
        <v>1778.6583811344808</v>
      </c>
      <c r="J40" s="106">
        <f>+'全国状況'!F43</f>
        <v>4</v>
      </c>
      <c r="K40" s="103" t="str">
        <f>'全国状況'!B43</f>
        <v>愛媛県</v>
      </c>
      <c r="L40" s="104">
        <f>+'全国状況'!E43</f>
        <v>22914.234022914043</v>
      </c>
      <c r="N40" s="133">
        <v>38</v>
      </c>
      <c r="O40" s="134" t="s">
        <v>138</v>
      </c>
      <c r="P40" s="135">
        <v>6929.400678506234</v>
      </c>
    </row>
    <row r="41" spans="2:16" ht="13.5">
      <c r="B41" s="103">
        <f>+'府内状況'!J44</f>
        <v>41</v>
      </c>
      <c r="C41" s="103" t="str">
        <f>'府内状況'!B44</f>
        <v>岬町</v>
      </c>
      <c r="D41" s="104">
        <f>+'府内状況'!I44</f>
        <v>0</v>
      </c>
      <c r="F41" s="134">
        <v>39</v>
      </c>
      <c r="G41" s="134" t="s">
        <v>18</v>
      </c>
      <c r="H41" s="132">
        <v>674.8889675565366</v>
      </c>
      <c r="J41" s="106">
        <f>+'全国状況'!F44</f>
        <v>45</v>
      </c>
      <c r="K41" s="103" t="str">
        <f>'全国状況'!B44</f>
        <v>高知県</v>
      </c>
      <c r="L41" s="104">
        <f>+'全国状況'!E44</f>
        <v>3209.9572418966386</v>
      </c>
      <c r="N41" s="133">
        <v>39</v>
      </c>
      <c r="O41" s="134" t="s">
        <v>144</v>
      </c>
      <c r="P41" s="135">
        <v>6615.396157540814</v>
      </c>
    </row>
    <row r="42" spans="2:16" ht="13.5">
      <c r="B42" s="103">
        <f>+'府内状況'!J45</f>
        <v>35</v>
      </c>
      <c r="C42" s="103" t="str">
        <f>'府内状況'!B45</f>
        <v>太子町</v>
      </c>
      <c r="D42" s="104">
        <f>+'府内状況'!I45</f>
        <v>4686.856952761144</v>
      </c>
      <c r="F42" s="134">
        <v>40</v>
      </c>
      <c r="G42" s="134" t="s">
        <v>25</v>
      </c>
      <c r="H42" s="132">
        <v>331.59685382546223</v>
      </c>
      <c r="J42" s="106">
        <f>+'全国状況'!F45</f>
        <v>24</v>
      </c>
      <c r="K42" s="103" t="str">
        <f>'全国状況'!B45</f>
        <v>福岡県</v>
      </c>
      <c r="L42" s="104">
        <f>+'全国状況'!E45</f>
        <v>9944.631484484706</v>
      </c>
      <c r="N42" s="133">
        <v>40</v>
      </c>
      <c r="O42" s="134" t="s">
        <v>158</v>
      </c>
      <c r="P42" s="135">
        <v>6496.441538043925</v>
      </c>
    </row>
    <row r="43" spans="2:16" ht="13.5">
      <c r="B43" s="103">
        <f>+'府内状況'!J46</f>
        <v>12</v>
      </c>
      <c r="C43" s="103" t="str">
        <f>'府内状況'!B46</f>
        <v>河南町</v>
      </c>
      <c r="D43" s="104">
        <f>+'府内状況'!I46</f>
        <v>16904.56203576341</v>
      </c>
      <c r="F43" s="134">
        <v>41</v>
      </c>
      <c r="G43" s="134" t="s">
        <v>40</v>
      </c>
      <c r="H43" s="132">
        <v>0</v>
      </c>
      <c r="J43" s="106">
        <f>+'全国状況'!F46</f>
        <v>11</v>
      </c>
      <c r="K43" s="103" t="str">
        <f>'全国状況'!B46</f>
        <v>佐賀県</v>
      </c>
      <c r="L43" s="104">
        <f>+'全国状況'!E46</f>
        <v>14505.819423528019</v>
      </c>
      <c r="N43" s="133">
        <v>41</v>
      </c>
      <c r="O43" s="134" t="s">
        <v>116</v>
      </c>
      <c r="P43" s="135">
        <v>6323.229217568569</v>
      </c>
    </row>
    <row r="44" spans="2:16" ht="13.5">
      <c r="B44" s="103">
        <f>+'府内状況'!J47</f>
        <v>38</v>
      </c>
      <c r="C44" s="103" t="str">
        <f>'府内状況'!B47</f>
        <v>千早赤阪村</v>
      </c>
      <c r="D44" s="104">
        <f>+'府内状況'!I47</f>
        <v>1778.6583811344808</v>
      </c>
      <c r="F44" s="134">
        <v>42</v>
      </c>
      <c r="G44" s="134" t="s">
        <v>27</v>
      </c>
      <c r="H44" s="132">
        <v>-4024.515457045246</v>
      </c>
      <c r="J44" s="106">
        <f>+'全国状況'!F47</f>
        <v>42</v>
      </c>
      <c r="K44" s="103" t="str">
        <f>'全国状況'!B47</f>
        <v>長崎県</v>
      </c>
      <c r="L44" s="104">
        <f>+'全国状況'!E47</f>
        <v>6247.3097632810095</v>
      </c>
      <c r="N44" s="133">
        <v>42</v>
      </c>
      <c r="O44" s="134" t="s">
        <v>155</v>
      </c>
      <c r="P44" s="135">
        <v>6247.3097632810095</v>
      </c>
    </row>
    <row r="45" spans="2:16" ht="13.5">
      <c r="B45" s="103">
        <f>+'府内状況'!J48</f>
        <v>5</v>
      </c>
      <c r="C45" s="103" t="str">
        <f>'府内状況'!B48</f>
        <v>大阪狭山市</v>
      </c>
      <c r="D45" s="104">
        <f>+'府内状況'!I48</f>
        <v>28070.671535893158</v>
      </c>
      <c r="F45" s="134">
        <v>43</v>
      </c>
      <c r="G45" s="134" t="s">
        <v>19</v>
      </c>
      <c r="H45" s="132">
        <v>-57718.67229511723</v>
      </c>
      <c r="J45" s="106">
        <f>+'全国状況'!F48</f>
        <v>7</v>
      </c>
      <c r="K45" s="103" t="str">
        <f>'全国状況'!B48</f>
        <v>熊本県</v>
      </c>
      <c r="L45" s="104">
        <f>+'全国状況'!E48</f>
        <v>17439.163075333196</v>
      </c>
      <c r="N45" s="133">
        <v>43</v>
      </c>
      <c r="O45" s="134" t="s">
        <v>141</v>
      </c>
      <c r="P45" s="135">
        <v>6078.210890675585</v>
      </c>
    </row>
    <row r="46" spans="10:16" ht="13.5">
      <c r="J46" s="106">
        <f>+'全国状況'!F49</f>
        <v>5</v>
      </c>
      <c r="K46" s="103" t="str">
        <f>'全国状況'!B49</f>
        <v>大分県</v>
      </c>
      <c r="L46" s="104">
        <f>+'全国状況'!E49</f>
        <v>18634.809443718186</v>
      </c>
      <c r="N46" s="133">
        <v>44</v>
      </c>
      <c r="O46" s="134" t="s">
        <v>130</v>
      </c>
      <c r="P46" s="135">
        <v>3610.905115507945</v>
      </c>
    </row>
    <row r="47" spans="10:16" ht="13.5">
      <c r="J47" s="106">
        <f>+'全国状況'!F50</f>
        <v>40</v>
      </c>
      <c r="K47" s="103" t="str">
        <f>'全国状況'!B50</f>
        <v>宮崎県</v>
      </c>
      <c r="L47" s="104">
        <f>+'全国状況'!E50</f>
        <v>6496.441538043925</v>
      </c>
      <c r="N47" s="133">
        <v>45</v>
      </c>
      <c r="O47" s="134" t="s">
        <v>152</v>
      </c>
      <c r="P47" s="135">
        <v>3209.9572418966386</v>
      </c>
    </row>
    <row r="48" spans="10:16" ht="13.5">
      <c r="J48" s="106">
        <f>+'全国状況'!F51</f>
        <v>47</v>
      </c>
      <c r="K48" s="103" t="str">
        <f>'全国状況'!B51</f>
        <v>鹿児島県</v>
      </c>
      <c r="L48" s="104">
        <f>+'全国状況'!E51</f>
        <v>-3656.5817282077046</v>
      </c>
      <c r="N48" s="133">
        <v>46</v>
      </c>
      <c r="O48" s="134" t="s">
        <v>160</v>
      </c>
      <c r="P48" s="135">
        <v>1129.8865141449912</v>
      </c>
    </row>
    <row r="49" spans="10:16" ht="13.5">
      <c r="J49" s="106">
        <f>+'全国状況'!F52</f>
        <v>46</v>
      </c>
      <c r="K49" s="103" t="str">
        <f>'全国状況'!B52</f>
        <v>沖縄県</v>
      </c>
      <c r="L49" s="104">
        <f>+'全国状況'!E52</f>
        <v>1129.8865141449912</v>
      </c>
      <c r="N49" s="133">
        <v>47</v>
      </c>
      <c r="O49" s="134" t="s">
        <v>159</v>
      </c>
      <c r="P49" s="135">
        <v>-3656.5817282077046</v>
      </c>
    </row>
    <row r="51" ht="13.5">
      <c r="L51" s="104">
        <f>SUM(L3:L50)</f>
        <v>528576.8297826584</v>
      </c>
    </row>
    <row r="52" spans="11:12" ht="13.5">
      <c r="K52" t="s">
        <v>162</v>
      </c>
      <c r="L52" s="105">
        <f>L51/47</f>
        <v>11246.315527290604</v>
      </c>
    </row>
    <row r="53" ht="13.5">
      <c r="D53" s="1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2020-08-18T10:54:06Z</cp:lastPrinted>
  <dcterms:created xsi:type="dcterms:W3CDTF">2011-03-22T09:22:31Z</dcterms:created>
  <dcterms:modified xsi:type="dcterms:W3CDTF">2022-07-21T11:33:37Z</dcterms:modified>
  <cp:category/>
  <cp:version/>
  <cp:contentType/>
  <cp:contentStatus/>
</cp:coreProperties>
</file>