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activeTab="1"/>
  </bookViews>
  <sheets>
    <sheet name="Sheet1" sheetId="1" r:id="rId1"/>
    <sheet name="金利計算" sheetId="2" r:id="rId2"/>
    <sheet name="Sheet3" sheetId="3" r:id="rId3"/>
  </sheets>
  <definedNames>
    <definedName name="_xlnm.Print_Area" localSheetId="0">'Sheet1'!$A$1:$G$58</definedName>
    <definedName name="_xlnm.Print_Area" localSheetId="1">'金利計算'!$A$1:$H$30</definedName>
  </definedNames>
  <calcPr fullCalcOnLoad="1"/>
</workbook>
</file>

<file path=xl/sharedStrings.xml><?xml version="1.0" encoding="utf-8"?>
<sst xmlns="http://schemas.openxmlformats.org/spreadsheetml/2006/main" count="121" uniqueCount="97">
  <si>
    <t>提案時には以下に従い金額を提案してください。</t>
  </si>
  <si>
    <t>＜事業者提案パラメータ＞（事業者提案により決定します。）</t>
  </si>
  <si>
    <t>算定式</t>
  </si>
  <si>
    <t>提案価格（千円）</t>
  </si>
  <si>
    <t>事業終了時（千円）</t>
  </si>
  <si>
    <t>仮移転</t>
  </si>
  <si>
    <t>仮移転料</t>
  </si>
  <si>
    <t>Ａ×Ｉ</t>
  </si>
  <si>
    <t>仲介手数料</t>
  </si>
  <si>
    <t>Ａ×Ｆ</t>
  </si>
  <si>
    <t>賃貸借契約</t>
  </si>
  <si>
    <t>府負担家賃</t>
  </si>
  <si>
    <t>Ａ×Ｅ×Ｊ</t>
  </si>
  <si>
    <t>Ａ×Ｈ</t>
  </si>
  <si>
    <t>本移転</t>
  </si>
  <si>
    <t>本移転料</t>
  </si>
  <si>
    <t>Ｂ×Ｉ</t>
  </si>
  <si>
    <r>
      <t>Ａ＝</t>
    </r>
  </si>
  <si>
    <r>
      <t>Ｂ＝</t>
    </r>
  </si>
  <si>
    <r>
      <t>Ｃ＝</t>
    </r>
  </si>
  <si>
    <r>
      <t>Ｄ＝</t>
    </r>
  </si>
  <si>
    <r>
      <t>Ｇ＝</t>
    </r>
  </si>
  <si>
    <r>
      <t>Ｈ＝</t>
    </r>
  </si>
  <si>
    <r>
      <t>Ｉ＝</t>
    </r>
  </si>
  <si>
    <t>戸</t>
  </si>
  <si>
    <t>（仮移転戸数）</t>
  </si>
  <si>
    <t>（本移転戸数）</t>
  </si>
  <si>
    <t>円</t>
  </si>
  <si>
    <t>（家賃の上限）</t>
  </si>
  <si>
    <t>（仮移転者負担家賃）</t>
  </si>
  <si>
    <t>（府負担家賃）</t>
  </si>
  <si>
    <t>（仲介手数料）</t>
  </si>
  <si>
    <t>（保証金）</t>
  </si>
  <si>
    <t>（敷き引き）</t>
  </si>
  <si>
    <t>（仮移転料又は本移転料）・・・確定</t>
  </si>
  <si>
    <t>Ｊ＝</t>
  </si>
  <si>
    <t>ヶ月</t>
  </si>
  <si>
    <t>Ｋ＝</t>
  </si>
  <si>
    <t>％</t>
  </si>
  <si>
    <t>（入居者移転支援に係る資金の調達金利）</t>
  </si>
  <si>
    <t>保証金（敷き引き分）</t>
  </si>
  <si>
    <t>Ｅ＝Ｃ－Ｄ＝</t>
  </si>
  <si>
    <t>Ｆ＝Ｃ×0.525＝</t>
  </si>
  <si>
    <t>仮移転支援業務事務</t>
  </si>
  <si>
    <t>賃貸借契約等業務事務</t>
  </si>
  <si>
    <t>建替住宅への本移転支援業務事務</t>
  </si>
  <si>
    <t>その他費用（適時追加）</t>
  </si>
  <si>
    <t>備考</t>
  </si>
  <si>
    <t>人件費</t>
  </si>
  <si>
    <t>諸経費</t>
  </si>
  <si>
    <t>その他</t>
  </si>
  <si>
    <t>提案価格（千円）</t>
  </si>
  <si>
    <t>根拠</t>
  </si>
  <si>
    <t>合計</t>
  </si>
  <si>
    <t>借入金金利</t>
  </si>
  <si>
    <t>実費分計</t>
  </si>
  <si>
    <t>事業者の工期提案による</t>
  </si>
  <si>
    <t>＜府指定パラメータ＞（事業終了時には各仮移転者毎の実際の数値や、戸数の変更に従い変更します。）</t>
  </si>
  <si>
    <t>確定</t>
  </si>
  <si>
    <t>資金需要</t>
  </si>
  <si>
    <t>金利（％）</t>
  </si>
  <si>
    <t>入居者移転支援府支払費用の金利計算</t>
  </si>
  <si>
    <t>（本件工事着工日から建替住宅の所有権移転日までの月数</t>
  </si>
  <si>
    <t>＋仮移転期間6ヶ月＋本移転期間2ヶ月を入力）</t>
  </si>
  <si>
    <t>小計</t>
  </si>
  <si>
    <t>金利分</t>
  </si>
  <si>
    <t>入居者移転支援実費に関する考え方</t>
  </si>
  <si>
    <t>入居者移転支援実費分(消費税抜き）</t>
  </si>
  <si>
    <t>入居者移転支援業務費分（消費税抜き）</t>
  </si>
  <si>
    <t>対象月数</t>
  </si>
  <si>
    <t>事業者の工期提案による</t>
  </si>
  <si>
    <t>金額（千円）</t>
  </si>
  <si>
    <t>黄色の網がけは入力部</t>
  </si>
  <si>
    <t>各年9,699（千円）×月数</t>
  </si>
  <si>
    <t>精算期間</t>
  </si>
  <si>
    <r>
      <t>41724(千円）：</t>
    </r>
    <r>
      <rPr>
        <sz val="10"/>
        <color indexed="10"/>
        <rFont val="ＭＳ Ｐゴシック"/>
        <family val="3"/>
      </rPr>
      <t>年度は事業者の工期提案による</t>
    </r>
  </si>
  <si>
    <t>資本金</t>
  </si>
  <si>
    <t>借入金</t>
  </si>
  <si>
    <t>項　目　　　　年　度</t>
  </si>
  <si>
    <t>H18</t>
  </si>
  <si>
    <t>H19</t>
  </si>
  <si>
    <t>H20</t>
  </si>
  <si>
    <t>H21</t>
  </si>
  <si>
    <t>資金需要</t>
  </si>
  <si>
    <t>保証金</t>
  </si>
  <si>
    <t>契約変更に係る期間については、以下を参考に設定してください。</t>
  </si>
  <si>
    <t>（各年度の借入金総額）×金利（％）×対象月数／１２</t>
  </si>
  <si>
    <t>実費分計－資本金＋前年度の借入金金利</t>
  </si>
  <si>
    <t>(様式18）</t>
  </si>
  <si>
    <t>収支報告の提出が3月～6月まで　　→　10月末に契約変更・請求（支払いは30日以内</t>
  </si>
  <si>
    <t>収支報告の提出が7月～9月まで　　→　12月末に契約変更・請求（〃）</t>
  </si>
  <si>
    <t>収支報告の提出が10月・11月　　 　→　３月末に契約変更・請求（〃）</t>
  </si>
  <si>
    <t>収支報告の提出が12月～2月まで　→　5月末に契約変更・請求（〃）</t>
  </si>
  <si>
    <t>入居者移転支援に係る実費の調達金利</t>
  </si>
  <si>
    <t>内清算期間</t>
  </si>
  <si>
    <t>本移転期間（2ヶ月想定）+収支報告期間+契約変更に係る期間（議会提案含む）</t>
  </si>
  <si>
    <t>下に記載のコメントを参考に精算期間を入力すること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</si>
</sst>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6">
    <font>
      <sz val="11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6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9"/>
      <name val="ＭＳ Ｐゴシック"/>
      <family val="3"/>
    </font>
    <font>
      <b/>
      <sz val="10.5"/>
      <name val="ＭＳ 明朝"/>
      <family val="1"/>
    </font>
    <font>
      <b/>
      <sz val="11"/>
      <name val="ＭＳ Ｐゴシック"/>
      <family val="3"/>
    </font>
    <font>
      <sz val="9"/>
      <color indexed="10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2" fillId="0" borderId="3" xfId="0" applyFont="1" applyBorder="1" applyAlignment="1">
      <alignment horizontal="left" vertical="top"/>
    </xf>
    <xf numFmtId="3" fontId="1" fillId="0" borderId="2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justify" vertical="top"/>
    </xf>
    <xf numFmtId="0" fontId="1" fillId="0" borderId="5" xfId="0" applyFont="1" applyBorder="1" applyAlignment="1">
      <alignment horizontal="center" vertical="top"/>
    </xf>
    <xf numFmtId="0" fontId="1" fillId="0" borderId="5" xfId="0" applyFont="1" applyBorder="1" applyAlignment="1">
      <alignment horizontal="justify" vertical="top"/>
    </xf>
    <xf numFmtId="0" fontId="2" fillId="0" borderId="5" xfId="0" applyFont="1" applyBorder="1" applyAlignment="1">
      <alignment horizontal="left" vertical="top"/>
    </xf>
    <xf numFmtId="0" fontId="4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0" fillId="0" borderId="0" xfId="0" applyAlignment="1">
      <alignment shrinkToFit="1"/>
    </xf>
    <xf numFmtId="0" fontId="4" fillId="0" borderId="0" xfId="0" applyFont="1" applyAlignment="1">
      <alignment horizontal="left" wrapText="1"/>
    </xf>
    <xf numFmtId="0" fontId="1" fillId="2" borderId="2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justify" vertical="top"/>
    </xf>
    <xf numFmtId="0" fontId="2" fillId="2" borderId="4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0" fillId="0" borderId="2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5" fillId="0" borderId="0" xfId="0" applyFont="1" applyFill="1" applyBorder="1" applyAlignment="1">
      <alignment horizontal="center" vertical="top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justify"/>
    </xf>
    <xf numFmtId="38" fontId="8" fillId="0" borderId="7" xfId="17" applyFont="1" applyBorder="1" applyAlignment="1">
      <alignment horizontal="right"/>
    </xf>
    <xf numFmtId="38" fontId="8" fillId="0" borderId="8" xfId="17" applyFont="1" applyBorder="1" applyAlignment="1">
      <alignment horizontal="right"/>
    </xf>
    <xf numFmtId="0" fontId="8" fillId="0" borderId="9" xfId="0" applyFont="1" applyBorder="1" applyAlignment="1">
      <alignment horizontal="justify"/>
    </xf>
    <xf numFmtId="38" fontId="8" fillId="0" borderId="3" xfId="17" applyFont="1" applyBorder="1" applyAlignment="1">
      <alignment horizontal="right"/>
    </xf>
    <xf numFmtId="0" fontId="8" fillId="0" borderId="10" xfId="0" applyFont="1" applyBorder="1" applyAlignment="1">
      <alignment horizontal="center" vertical="top"/>
    </xf>
    <xf numFmtId="38" fontId="8" fillId="0" borderId="10" xfId="17" applyFont="1" applyBorder="1" applyAlignment="1">
      <alignment horizontal="right"/>
    </xf>
    <xf numFmtId="38" fontId="8" fillId="0" borderId="11" xfId="17" applyFont="1" applyBorder="1" applyAlignment="1">
      <alignment horizontal="right"/>
    </xf>
    <xf numFmtId="0" fontId="8" fillId="0" borderId="8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8" fillId="0" borderId="7" xfId="0" applyFont="1" applyFill="1" applyBorder="1" applyAlignment="1">
      <alignment horizontal="justify"/>
    </xf>
    <xf numFmtId="0" fontId="8" fillId="0" borderId="4" xfId="0" applyFont="1" applyFill="1" applyBorder="1" applyAlignment="1">
      <alignment horizontal="justify"/>
    </xf>
    <xf numFmtId="0" fontId="8" fillId="0" borderId="11" xfId="0" applyFont="1" applyFill="1" applyBorder="1" applyAlignment="1">
      <alignment horizontal="justify"/>
    </xf>
    <xf numFmtId="0" fontId="8" fillId="0" borderId="13" xfId="0" applyFont="1" applyBorder="1" applyAlignment="1">
      <alignment horizontal="justify"/>
    </xf>
    <xf numFmtId="0" fontId="10" fillId="0" borderId="5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0" fillId="0" borderId="0" xfId="0" applyAlignment="1">
      <alignment horizontal="left" indent="1"/>
    </xf>
    <xf numFmtId="0" fontId="0" fillId="0" borderId="5" xfId="0" applyBorder="1" applyAlignment="1">
      <alignment/>
    </xf>
    <xf numFmtId="0" fontId="11" fillId="0" borderId="0" xfId="0" applyFont="1" applyAlignment="1">
      <alignment horizontal="left"/>
    </xf>
    <xf numFmtId="0" fontId="12" fillId="0" borderId="5" xfId="0" applyFont="1" applyBorder="1" applyAlignment="1">
      <alignment/>
    </xf>
    <xf numFmtId="0" fontId="8" fillId="0" borderId="3" xfId="0" applyFont="1" applyBorder="1" applyAlignment="1">
      <alignment horizontal="right"/>
    </xf>
    <xf numFmtId="0" fontId="9" fillId="0" borderId="14" xfId="0" applyFont="1" applyBorder="1" applyAlignment="1">
      <alignment horizontal="left"/>
    </xf>
    <xf numFmtId="0" fontId="8" fillId="0" borderId="15" xfId="0" applyFont="1" applyFill="1" applyBorder="1" applyAlignment="1">
      <alignment horizontal="center" vertical="top"/>
    </xf>
    <xf numFmtId="0" fontId="8" fillId="0" borderId="16" xfId="0" applyFont="1" applyFill="1" applyBorder="1" applyAlignment="1">
      <alignment horizontal="justify"/>
    </xf>
    <xf numFmtId="38" fontId="8" fillId="0" borderId="17" xfId="17" applyFont="1" applyFill="1" applyBorder="1" applyAlignment="1">
      <alignment horizontal="right"/>
    </xf>
    <xf numFmtId="38" fontId="8" fillId="0" borderId="17" xfId="0" applyNumberFormat="1" applyFont="1" applyFill="1" applyBorder="1" applyAlignment="1">
      <alignment horizontal="right"/>
    </xf>
    <xf numFmtId="0" fontId="8" fillId="3" borderId="0" xfId="0" applyFont="1" applyFill="1" applyAlignment="1">
      <alignment horizontal="center"/>
    </xf>
    <xf numFmtId="0" fontId="13" fillId="3" borderId="5" xfId="0" applyFont="1" applyFill="1" applyBorder="1" applyAlignment="1">
      <alignment horizontal="center" wrapText="1"/>
    </xf>
    <xf numFmtId="0" fontId="9" fillId="3" borderId="5" xfId="0" applyFont="1" applyFill="1" applyBorder="1" applyAlignment="1">
      <alignment horizontal="center" wrapText="1"/>
    </xf>
    <xf numFmtId="38" fontId="8" fillId="0" borderId="8" xfId="17" applyFont="1" applyFill="1" applyBorder="1" applyAlignment="1">
      <alignment horizontal="right"/>
    </xf>
    <xf numFmtId="3" fontId="8" fillId="0" borderId="7" xfId="0" applyNumberFormat="1" applyFont="1" applyFill="1" applyBorder="1" applyAlignment="1">
      <alignment horizontal="justify"/>
    </xf>
    <xf numFmtId="38" fontId="9" fillId="3" borderId="7" xfId="17" applyFont="1" applyFill="1" applyBorder="1" applyAlignment="1">
      <alignment horizontal="right"/>
    </xf>
    <xf numFmtId="0" fontId="13" fillId="0" borderId="3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justify"/>
    </xf>
    <xf numFmtId="0" fontId="8" fillId="0" borderId="9" xfId="0" applyFont="1" applyFill="1" applyBorder="1" applyAlignment="1">
      <alignment horizontal="justify"/>
    </xf>
    <xf numFmtId="0" fontId="8" fillId="0" borderId="0" xfId="0" applyFont="1" applyFill="1" applyBorder="1" applyAlignment="1">
      <alignment horizontal="right"/>
    </xf>
    <xf numFmtId="0" fontId="8" fillId="0" borderId="9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13" fillId="3" borderId="10" xfId="0" applyFont="1" applyFill="1" applyBorder="1" applyAlignment="1">
      <alignment horizontal="center" wrapText="1"/>
    </xf>
    <xf numFmtId="0" fontId="9" fillId="3" borderId="10" xfId="0" applyFont="1" applyFill="1" applyBorder="1" applyAlignment="1">
      <alignment horizontal="center" wrapText="1"/>
    </xf>
    <xf numFmtId="38" fontId="10" fillId="0" borderId="9" xfId="0" applyNumberFormat="1" applyFont="1" applyFill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38" fontId="8" fillId="0" borderId="4" xfId="17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20" xfId="0" applyFont="1" applyBorder="1" applyAlignment="1">
      <alignment horizontal="left"/>
    </xf>
    <xf numFmtId="38" fontId="8" fillId="4" borderId="17" xfId="17" applyFont="1" applyFill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5" xfId="0" applyFont="1" applyBorder="1" applyAlignment="1">
      <alignment horizontal="center" vertical="top"/>
    </xf>
    <xf numFmtId="0" fontId="2" fillId="0" borderId="5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0" fillId="0" borderId="5" xfId="0" applyBorder="1" applyAlignment="1">
      <alignment/>
    </xf>
    <xf numFmtId="0" fontId="4" fillId="0" borderId="5" xfId="0" applyFont="1" applyBorder="1" applyAlignment="1">
      <alignment horizontal="left"/>
    </xf>
    <xf numFmtId="0" fontId="0" fillId="2" borderId="5" xfId="0" applyFill="1" applyBorder="1" applyAlignment="1">
      <alignment horizontal="center" shrinkToFit="1"/>
    </xf>
    <xf numFmtId="0" fontId="5" fillId="2" borderId="5" xfId="0" applyFont="1" applyFill="1" applyBorder="1" applyAlignment="1">
      <alignment horizontal="center" shrinkToFit="1"/>
    </xf>
    <xf numFmtId="0" fontId="4" fillId="0" borderId="5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shrinkToFit="1"/>
    </xf>
    <xf numFmtId="0" fontId="5" fillId="2" borderId="4" xfId="0" applyFont="1" applyFill="1" applyBorder="1" applyAlignment="1">
      <alignment horizontal="center" shrinkToFit="1"/>
    </xf>
    <xf numFmtId="0" fontId="8" fillId="0" borderId="2" xfId="0" applyFont="1" applyBorder="1" applyAlignment="1">
      <alignment horizontal="justify"/>
    </xf>
    <xf numFmtId="0" fontId="8" fillId="0" borderId="3" xfId="0" applyFont="1" applyBorder="1" applyAlignment="1">
      <alignment horizontal="justify"/>
    </xf>
    <xf numFmtId="9" fontId="5" fillId="3" borderId="2" xfId="0" applyNumberFormat="1" applyFont="1" applyFill="1" applyBorder="1" applyAlignment="1">
      <alignment horizontal="center" shrinkToFit="1"/>
    </xf>
    <xf numFmtId="9" fontId="5" fillId="3" borderId="3" xfId="0" applyNumberFormat="1" applyFont="1" applyFill="1" applyBorder="1" applyAlignment="1">
      <alignment horizontal="center" shrinkToFit="1"/>
    </xf>
    <xf numFmtId="9" fontId="5" fillId="3" borderId="4" xfId="0" applyNumberFormat="1" applyFont="1" applyFill="1" applyBorder="1" applyAlignment="1">
      <alignment horizontal="center" shrinkToFit="1"/>
    </xf>
    <xf numFmtId="0" fontId="8" fillId="0" borderId="13" xfId="0" applyFont="1" applyBorder="1" applyAlignment="1">
      <alignment horizontal="justify"/>
    </xf>
    <xf numFmtId="0" fontId="8" fillId="0" borderId="21" xfId="0" applyFont="1" applyBorder="1" applyAlignment="1">
      <alignment horizontal="justify"/>
    </xf>
    <xf numFmtId="0" fontId="8" fillId="0" borderId="13" xfId="0" applyFont="1" applyFill="1" applyBorder="1" applyAlignment="1">
      <alignment horizontal="justify"/>
    </xf>
    <xf numFmtId="0" fontId="8" fillId="0" borderId="21" xfId="0" applyFont="1" applyFill="1" applyBorder="1" applyAlignment="1">
      <alignment horizontal="justify"/>
    </xf>
    <xf numFmtId="38" fontId="5" fillId="4" borderId="2" xfId="17" applyFont="1" applyFill="1" applyBorder="1" applyAlignment="1">
      <alignment horizontal="center" shrinkToFit="1"/>
    </xf>
    <xf numFmtId="38" fontId="5" fillId="4" borderId="3" xfId="17" applyFont="1" applyFill="1" applyBorder="1" applyAlignment="1">
      <alignment horizontal="center" shrinkToFit="1"/>
    </xf>
    <xf numFmtId="38" fontId="5" fillId="4" borderId="4" xfId="17" applyFont="1" applyFill="1" applyBorder="1" applyAlignment="1">
      <alignment horizont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2628900</xdr:colOff>
      <xdr:row>0</xdr:row>
      <xdr:rowOff>142875</xdr:rowOff>
    </xdr:from>
    <xdr:to>
      <xdr:col>7</xdr:col>
      <xdr:colOff>4000500</xdr:colOff>
      <xdr:row>2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7705725" y="142875"/>
          <a:ext cx="13716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   </a:t>
          </a:r>
          <a:r>
            <a:rPr lang="en-US" cap="none" sz="1200" b="0" i="0" u="none" baseline="0"/>
            <a:t>    /</a:t>
          </a:r>
        </a:p>
      </xdr:txBody>
    </xdr:sp>
    <xdr:clientData/>
  </xdr:twoCellAnchor>
  <xdr:twoCellAnchor>
    <xdr:from>
      <xdr:col>7</xdr:col>
      <xdr:colOff>2438400</xdr:colOff>
      <xdr:row>28</xdr:row>
      <xdr:rowOff>85725</xdr:rowOff>
    </xdr:from>
    <xdr:to>
      <xdr:col>7</xdr:col>
      <xdr:colOff>3981450</xdr:colOff>
      <xdr:row>29</xdr:row>
      <xdr:rowOff>133350</xdr:rowOff>
    </xdr:to>
    <xdr:sp>
      <xdr:nvSpPr>
        <xdr:cNvPr id="2" name="Rectangle 2"/>
        <xdr:cNvSpPr>
          <a:spLocks/>
        </xdr:cNvSpPr>
      </xdr:nvSpPr>
      <xdr:spPr>
        <a:xfrm>
          <a:off x="7515225" y="6905625"/>
          <a:ext cx="15430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提案受付番号：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view="pageBreakPreview" zoomScaleSheetLayoutView="100" workbookViewId="0" topLeftCell="A10">
      <selection activeCell="F29" sqref="F29"/>
    </sheetView>
  </sheetViews>
  <sheetFormatPr defaultColWidth="9.00390625" defaultRowHeight="13.5"/>
  <cols>
    <col min="1" max="1" width="7.00390625" style="8" customWidth="1"/>
    <col min="2" max="2" width="7.50390625" style="8" customWidth="1"/>
    <col min="3" max="3" width="9.125" style="8" bestFit="1" customWidth="1"/>
    <col min="4" max="4" width="4.875" style="0" bestFit="1" customWidth="1"/>
    <col min="5" max="5" width="11.25390625" style="0" customWidth="1"/>
    <col min="6" max="7" width="24.125" style="0" customWidth="1"/>
  </cols>
  <sheetData>
    <row r="1" spans="1:7" ht="13.5">
      <c r="A1" s="6" t="s">
        <v>66</v>
      </c>
      <c r="B1" s="6"/>
      <c r="C1" s="6"/>
      <c r="D1" s="1"/>
      <c r="E1" s="1"/>
      <c r="F1" s="1"/>
      <c r="G1" s="1"/>
    </row>
    <row r="2" spans="1:7" ht="14.25">
      <c r="A2" s="7"/>
      <c r="B2" s="7"/>
      <c r="C2" s="7"/>
      <c r="D2" s="1"/>
      <c r="E2" s="1"/>
      <c r="F2" s="1"/>
      <c r="G2" s="1"/>
    </row>
    <row r="3" spans="1:7" ht="13.5">
      <c r="A3" s="6" t="s">
        <v>0</v>
      </c>
      <c r="B3" s="6"/>
      <c r="C3" s="6"/>
      <c r="D3" s="1"/>
      <c r="E3" s="1"/>
      <c r="F3" s="1"/>
      <c r="G3" s="1"/>
    </row>
    <row r="4" spans="1:7" ht="14.25">
      <c r="A4" s="7"/>
      <c r="B4" s="7"/>
      <c r="C4" s="7"/>
      <c r="D4" s="1"/>
      <c r="E4" s="1"/>
      <c r="F4" s="1"/>
      <c r="G4" s="1"/>
    </row>
    <row r="5" spans="1:7" ht="13.5">
      <c r="A5" s="6" t="s">
        <v>57</v>
      </c>
      <c r="B5" s="6"/>
      <c r="C5" s="6"/>
      <c r="D5" s="1"/>
      <c r="E5" s="1"/>
      <c r="F5" s="1"/>
      <c r="G5" s="1"/>
    </row>
    <row r="6" spans="1:5" ht="14.25">
      <c r="A6" s="6" t="s">
        <v>17</v>
      </c>
      <c r="C6" s="1">
        <v>159</v>
      </c>
      <c r="D6" s="1" t="s">
        <v>24</v>
      </c>
      <c r="E6" s="1" t="s">
        <v>25</v>
      </c>
    </row>
    <row r="7" spans="1:5" ht="14.25">
      <c r="A7" s="6" t="s">
        <v>18</v>
      </c>
      <c r="C7" s="1">
        <v>244</v>
      </c>
      <c r="D7" s="1" t="s">
        <v>24</v>
      </c>
      <c r="E7" s="1" t="s">
        <v>26</v>
      </c>
    </row>
    <row r="8" spans="1:5" ht="14.25">
      <c r="A8" s="6" t="s">
        <v>19</v>
      </c>
      <c r="C8" s="9">
        <v>80000</v>
      </c>
      <c r="D8" s="1" t="s">
        <v>27</v>
      </c>
      <c r="E8" s="1" t="s">
        <v>28</v>
      </c>
    </row>
    <row r="9" spans="1:5" ht="14.25">
      <c r="A9" s="6" t="s">
        <v>20</v>
      </c>
      <c r="C9" s="9">
        <v>19000</v>
      </c>
      <c r="D9" s="1" t="s">
        <v>27</v>
      </c>
      <c r="E9" s="1" t="s">
        <v>29</v>
      </c>
    </row>
    <row r="10" spans="1:5" ht="13.5">
      <c r="A10" s="6" t="s">
        <v>41</v>
      </c>
      <c r="C10" s="9">
        <v>61000</v>
      </c>
      <c r="D10" s="1" t="s">
        <v>27</v>
      </c>
      <c r="E10" s="1" t="s">
        <v>30</v>
      </c>
    </row>
    <row r="11" spans="1:5" ht="13.5">
      <c r="A11" s="6" t="s">
        <v>42</v>
      </c>
      <c r="C11" s="9">
        <v>42000</v>
      </c>
      <c r="D11" s="1" t="s">
        <v>27</v>
      </c>
      <c r="E11" s="1" t="s">
        <v>31</v>
      </c>
    </row>
    <row r="12" spans="1:5" ht="14.25">
      <c r="A12" s="6" t="s">
        <v>21</v>
      </c>
      <c r="C12" s="9">
        <v>550000</v>
      </c>
      <c r="D12" s="1" t="s">
        <v>27</v>
      </c>
      <c r="E12" s="1" t="s">
        <v>32</v>
      </c>
    </row>
    <row r="13" spans="1:5" ht="14.25">
      <c r="A13" s="6" t="s">
        <v>22</v>
      </c>
      <c r="C13" s="9">
        <v>400000</v>
      </c>
      <c r="D13" s="1" t="s">
        <v>27</v>
      </c>
      <c r="E13" s="1" t="s">
        <v>33</v>
      </c>
    </row>
    <row r="14" spans="1:5" ht="14.25">
      <c r="A14" s="6" t="s">
        <v>23</v>
      </c>
      <c r="C14" s="9">
        <v>171000</v>
      </c>
      <c r="D14" s="1" t="s">
        <v>27</v>
      </c>
      <c r="E14" s="1" t="s">
        <v>34</v>
      </c>
    </row>
    <row r="15" spans="1:7" ht="14.25">
      <c r="A15" s="7"/>
      <c r="B15" s="7"/>
      <c r="C15" s="7"/>
      <c r="D15" s="1"/>
      <c r="E15" s="1"/>
      <c r="F15" s="1"/>
      <c r="G15" s="1"/>
    </row>
    <row r="16" spans="1:7" ht="13.5">
      <c r="A16" s="6" t="s">
        <v>1</v>
      </c>
      <c r="B16" s="6"/>
      <c r="C16" s="6"/>
      <c r="D16" s="1"/>
      <c r="E16" s="1"/>
      <c r="F16" s="1"/>
      <c r="G16" s="1"/>
    </row>
    <row r="17" spans="1:5" ht="13.5">
      <c r="A17" s="6" t="s">
        <v>35</v>
      </c>
      <c r="B17" s="6"/>
      <c r="C17" s="59"/>
      <c r="D17" s="1" t="s">
        <v>36</v>
      </c>
      <c r="E17" s="1" t="s">
        <v>62</v>
      </c>
    </row>
    <row r="18" spans="1:5" ht="13.5">
      <c r="A18" s="6"/>
      <c r="B18" s="6"/>
      <c r="C18" s="6"/>
      <c r="D18" s="1"/>
      <c r="E18" s="57" t="s">
        <v>63</v>
      </c>
    </row>
    <row r="19" spans="1:5" ht="13.5">
      <c r="A19" s="6" t="s">
        <v>37</v>
      </c>
      <c r="B19" s="6"/>
      <c r="C19" s="59"/>
      <c r="D19" s="1" t="s">
        <v>38</v>
      </c>
      <c r="E19" s="1" t="s">
        <v>39</v>
      </c>
    </row>
    <row r="20" spans="1:7" ht="14.25">
      <c r="A20" s="7"/>
      <c r="B20" s="7"/>
      <c r="C20" s="7"/>
      <c r="D20" s="1"/>
      <c r="E20" s="1"/>
      <c r="F20" s="1"/>
      <c r="G20" s="1"/>
    </row>
    <row r="21" spans="1:7" ht="13.5">
      <c r="A21" s="6" t="s">
        <v>67</v>
      </c>
      <c r="B21" s="6"/>
      <c r="C21" s="6"/>
      <c r="D21" s="1"/>
      <c r="E21" s="1"/>
      <c r="F21" s="1"/>
      <c r="G21" s="1"/>
    </row>
    <row r="22" spans="1:7" ht="13.5">
      <c r="A22" s="21"/>
      <c r="B22" s="22"/>
      <c r="C22" s="22"/>
      <c r="D22" s="23"/>
      <c r="E22" s="24" t="s">
        <v>2</v>
      </c>
      <c r="F22" s="25" t="s">
        <v>3</v>
      </c>
      <c r="G22" s="26" t="s">
        <v>4</v>
      </c>
    </row>
    <row r="23" spans="1:7" ht="13.5">
      <c r="A23" s="100" t="s">
        <v>5</v>
      </c>
      <c r="B23" s="99" t="s">
        <v>6</v>
      </c>
      <c r="C23" s="99"/>
      <c r="D23" s="99"/>
      <c r="E23" s="2" t="s">
        <v>7</v>
      </c>
      <c r="F23" s="11">
        <v>27189</v>
      </c>
      <c r="G23" s="13"/>
    </row>
    <row r="24" spans="1:7" ht="13.5">
      <c r="A24" s="100"/>
      <c r="B24" s="99" t="s">
        <v>8</v>
      </c>
      <c r="C24" s="99"/>
      <c r="D24" s="99"/>
      <c r="E24" s="2" t="s">
        <v>9</v>
      </c>
      <c r="F24" s="11">
        <v>6678</v>
      </c>
      <c r="G24" s="13"/>
    </row>
    <row r="25" spans="1:7" ht="13.5" customHeight="1">
      <c r="A25" s="100" t="s">
        <v>10</v>
      </c>
      <c r="B25" s="99" t="s">
        <v>11</v>
      </c>
      <c r="C25" s="99"/>
      <c r="D25" s="99"/>
      <c r="E25" s="2" t="s">
        <v>12</v>
      </c>
      <c r="F25" s="3" t="s">
        <v>56</v>
      </c>
      <c r="G25" s="13"/>
    </row>
    <row r="26" spans="1:7" ht="13.5">
      <c r="A26" s="100"/>
      <c r="B26" s="99" t="s">
        <v>40</v>
      </c>
      <c r="C26" s="99"/>
      <c r="D26" s="99"/>
      <c r="E26" s="2" t="s">
        <v>13</v>
      </c>
      <c r="F26" s="11">
        <v>63600</v>
      </c>
      <c r="G26" s="13"/>
    </row>
    <row r="27" spans="1:7" ht="13.5">
      <c r="A27" s="15" t="s">
        <v>14</v>
      </c>
      <c r="B27" s="99" t="s">
        <v>15</v>
      </c>
      <c r="C27" s="99"/>
      <c r="D27" s="99"/>
      <c r="E27" s="2" t="s">
        <v>16</v>
      </c>
      <c r="F27" s="11">
        <v>41724</v>
      </c>
      <c r="G27" s="14"/>
    </row>
    <row r="28" spans="2:7" ht="13.5">
      <c r="B28" s="10" t="s">
        <v>64</v>
      </c>
      <c r="C28" s="10"/>
      <c r="D28" s="4"/>
      <c r="E28" s="5"/>
      <c r="F28" s="12"/>
      <c r="G28" s="14"/>
    </row>
    <row r="29" spans="1:7" ht="14.25" customHeight="1">
      <c r="A29" s="101" t="s">
        <v>65</v>
      </c>
      <c r="B29" s="102"/>
      <c r="C29" s="102"/>
      <c r="D29" s="102"/>
      <c r="E29" s="103"/>
      <c r="F29" s="34"/>
      <c r="G29" s="34"/>
    </row>
    <row r="30" spans="1:7" ht="13.5">
      <c r="A30" s="96" t="s">
        <v>53</v>
      </c>
      <c r="B30" s="97"/>
      <c r="C30" s="97"/>
      <c r="D30" s="97"/>
      <c r="E30" s="98"/>
      <c r="F30" s="60">
        <f>F28+F29</f>
        <v>0</v>
      </c>
      <c r="G30" s="58"/>
    </row>
    <row r="33" spans="1:7" ht="14.25">
      <c r="A33" s="7"/>
      <c r="B33" s="7"/>
      <c r="C33" s="7"/>
      <c r="D33" s="1"/>
      <c r="E33" s="1"/>
      <c r="F33" s="1"/>
      <c r="G33" s="1"/>
    </row>
    <row r="34" spans="1:7" ht="14.25">
      <c r="A34" s="16" t="s">
        <v>68</v>
      </c>
      <c r="B34" s="7"/>
      <c r="C34" s="7"/>
      <c r="D34" s="17"/>
      <c r="E34" s="18"/>
      <c r="F34" s="19"/>
      <c r="G34" s="1"/>
    </row>
    <row r="35" spans="1:7" ht="14.25">
      <c r="A35" s="27"/>
      <c r="B35" s="28"/>
      <c r="C35" s="29"/>
      <c r="D35" s="110" t="s">
        <v>51</v>
      </c>
      <c r="E35" s="110"/>
      <c r="F35" s="109" t="s">
        <v>52</v>
      </c>
      <c r="G35" s="109"/>
    </row>
    <row r="36" spans="1:7" ht="14.25" customHeight="1">
      <c r="A36" s="111" t="s">
        <v>43</v>
      </c>
      <c r="B36" s="111"/>
      <c r="C36" s="33" t="s">
        <v>48</v>
      </c>
      <c r="D36" s="108"/>
      <c r="E36" s="108"/>
      <c r="F36" s="30"/>
      <c r="G36" s="32"/>
    </row>
    <row r="37" spans="1:7" ht="14.25" customHeight="1">
      <c r="A37" s="111"/>
      <c r="B37" s="111"/>
      <c r="C37" s="33" t="s">
        <v>49</v>
      </c>
      <c r="D37" s="108"/>
      <c r="E37" s="108"/>
      <c r="F37" s="30"/>
      <c r="G37" s="32"/>
    </row>
    <row r="38" spans="1:7" ht="14.25" customHeight="1">
      <c r="A38" s="111"/>
      <c r="B38" s="111"/>
      <c r="C38" s="33" t="s">
        <v>50</v>
      </c>
      <c r="D38" s="108"/>
      <c r="E38" s="108"/>
      <c r="F38" s="30"/>
      <c r="G38" s="32"/>
    </row>
    <row r="39" spans="1:7" ht="14.25" customHeight="1">
      <c r="A39" s="111" t="s">
        <v>44</v>
      </c>
      <c r="B39" s="111"/>
      <c r="C39" s="33" t="s">
        <v>48</v>
      </c>
      <c r="D39" s="108"/>
      <c r="E39" s="108"/>
      <c r="F39" s="31"/>
      <c r="G39" s="32"/>
    </row>
    <row r="40" spans="1:7" ht="14.25" customHeight="1">
      <c r="A40" s="111"/>
      <c r="B40" s="111"/>
      <c r="C40" s="33" t="s">
        <v>49</v>
      </c>
      <c r="D40" s="108"/>
      <c r="E40" s="108"/>
      <c r="F40" s="31"/>
      <c r="G40" s="32"/>
    </row>
    <row r="41" spans="1:7" ht="14.25" customHeight="1">
      <c r="A41" s="111"/>
      <c r="B41" s="111"/>
      <c r="C41" s="33" t="s">
        <v>50</v>
      </c>
      <c r="D41" s="108"/>
      <c r="E41" s="108"/>
      <c r="F41" s="31"/>
      <c r="G41" s="32"/>
    </row>
    <row r="42" spans="1:7" ht="14.25" customHeight="1">
      <c r="A42" s="111" t="s">
        <v>45</v>
      </c>
      <c r="B42" s="111"/>
      <c r="C42" s="33" t="s">
        <v>48</v>
      </c>
      <c r="D42" s="108"/>
      <c r="E42" s="108"/>
      <c r="F42" s="31"/>
      <c r="G42" s="32"/>
    </row>
    <row r="43" spans="1:7" ht="14.25" customHeight="1">
      <c r="A43" s="111"/>
      <c r="B43" s="111"/>
      <c r="C43" s="33" t="s">
        <v>49</v>
      </c>
      <c r="D43" s="108"/>
      <c r="E43" s="108"/>
      <c r="F43" s="31"/>
      <c r="G43" s="32"/>
    </row>
    <row r="44" spans="1:7" ht="14.25" customHeight="1">
      <c r="A44" s="111"/>
      <c r="B44" s="111"/>
      <c r="C44" s="33" t="s">
        <v>50</v>
      </c>
      <c r="D44" s="108"/>
      <c r="E44" s="108"/>
      <c r="F44" s="31"/>
      <c r="G44" s="32"/>
    </row>
    <row r="45" spans="1:7" ht="14.25" customHeight="1">
      <c r="A45" s="111" t="s">
        <v>46</v>
      </c>
      <c r="B45" s="111"/>
      <c r="C45" s="33" t="s">
        <v>48</v>
      </c>
      <c r="D45" s="108"/>
      <c r="E45" s="108"/>
      <c r="F45" s="31"/>
      <c r="G45" s="32"/>
    </row>
    <row r="46" spans="1:7" ht="14.25" customHeight="1">
      <c r="A46" s="111"/>
      <c r="B46" s="111"/>
      <c r="C46" s="33" t="s">
        <v>49</v>
      </c>
      <c r="D46" s="108"/>
      <c r="E46" s="108"/>
      <c r="F46" s="31"/>
      <c r="G46" s="32"/>
    </row>
    <row r="47" spans="1:7" ht="13.5">
      <c r="A47" s="111"/>
      <c r="B47" s="111"/>
      <c r="C47" s="33" t="s">
        <v>50</v>
      </c>
      <c r="D47" s="108"/>
      <c r="E47" s="108"/>
      <c r="F47" s="31"/>
      <c r="G47" s="32"/>
    </row>
    <row r="48" spans="1:7" ht="14.25" customHeight="1">
      <c r="A48" s="104" t="s">
        <v>53</v>
      </c>
      <c r="B48" s="105"/>
      <c r="C48" s="106"/>
      <c r="D48" s="107"/>
      <c r="E48" s="107"/>
      <c r="F48" s="1"/>
      <c r="G48" s="1"/>
    </row>
    <row r="49" spans="1:7" ht="14.25">
      <c r="A49" s="20"/>
      <c r="B49" s="20"/>
      <c r="C49" s="7"/>
      <c r="D49" s="1"/>
      <c r="E49" s="1"/>
      <c r="F49" s="1"/>
      <c r="G49" s="1"/>
    </row>
  </sheetData>
  <mergeCells count="29">
    <mergeCell ref="D44:E44"/>
    <mergeCell ref="D45:E45"/>
    <mergeCell ref="A36:B38"/>
    <mergeCell ref="A39:B41"/>
    <mergeCell ref="A42:B44"/>
    <mergeCell ref="A45:B47"/>
    <mergeCell ref="F35:G35"/>
    <mergeCell ref="D35:E35"/>
    <mergeCell ref="D36:E36"/>
    <mergeCell ref="D37:E37"/>
    <mergeCell ref="A48:C48"/>
    <mergeCell ref="D48:E48"/>
    <mergeCell ref="D38:E38"/>
    <mergeCell ref="D39:E39"/>
    <mergeCell ref="D40:E40"/>
    <mergeCell ref="D41:E41"/>
    <mergeCell ref="D46:E46"/>
    <mergeCell ref="D47:E47"/>
    <mergeCell ref="D42:E42"/>
    <mergeCell ref="D43:E43"/>
    <mergeCell ref="A30:E30"/>
    <mergeCell ref="B27:D27"/>
    <mergeCell ref="A25:A26"/>
    <mergeCell ref="A23:A24"/>
    <mergeCell ref="A29:E29"/>
    <mergeCell ref="B23:D23"/>
    <mergeCell ref="B24:D24"/>
    <mergeCell ref="B25:D25"/>
    <mergeCell ref="B26:D26"/>
  </mergeCells>
  <printOptions/>
  <pageMargins left="0.48" right="0.42" top="0.56" bottom="1" header="0.37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M31"/>
  <sheetViews>
    <sheetView tabSelected="1" view="pageBreakPreview" zoomScale="75" zoomScaleSheetLayoutView="75" workbookViewId="0" topLeftCell="A1">
      <selection activeCell="C5" sqref="C5:E5"/>
    </sheetView>
  </sheetViews>
  <sheetFormatPr defaultColWidth="9.00390625" defaultRowHeight="13.5"/>
  <cols>
    <col min="1" max="1" width="3.00390625" style="37" customWidth="1"/>
    <col min="2" max="2" width="13.625" style="37" customWidth="1"/>
    <col min="3" max="7" width="10.00390625" style="37" customWidth="1"/>
    <col min="8" max="8" width="52.75390625" style="37" customWidth="1"/>
    <col min="9" max="37" width="5.875" style="38" customWidth="1"/>
    <col min="38" max="220" width="9.00390625" style="38" customWidth="1"/>
    <col min="221" max="16384" width="9.00390625" style="37" customWidth="1"/>
  </cols>
  <sheetData>
    <row r="1" ht="13.5">
      <c r="A1" s="89" t="s">
        <v>88</v>
      </c>
    </row>
    <row r="3" spans="1:7" s="89" customFormat="1" ht="13.5">
      <c r="A3" s="50" t="s">
        <v>93</v>
      </c>
      <c r="B3" s="18"/>
      <c r="C3" s="18"/>
      <c r="D3" s="88"/>
      <c r="E3" s="88"/>
      <c r="F3" s="88"/>
      <c r="G3" s="88"/>
    </row>
    <row r="4" spans="1:7" s="89" customFormat="1" ht="14.25" customHeight="1">
      <c r="A4" s="112" t="s">
        <v>60</v>
      </c>
      <c r="B4" s="113"/>
      <c r="C4" s="116">
        <v>0</v>
      </c>
      <c r="D4" s="117"/>
      <c r="E4" s="118"/>
      <c r="F4" s="88"/>
      <c r="G4" s="88"/>
    </row>
    <row r="5" spans="1:7" s="89" customFormat="1" ht="14.25" customHeight="1">
      <c r="A5" s="112" t="s">
        <v>71</v>
      </c>
      <c r="B5" s="113"/>
      <c r="C5" s="123">
        <f>G21</f>
        <v>0</v>
      </c>
      <c r="D5" s="124"/>
      <c r="E5" s="125"/>
      <c r="G5" s="88"/>
    </row>
    <row r="6" spans="1:7" s="89" customFormat="1" ht="7.5" customHeight="1">
      <c r="A6" s="35"/>
      <c r="B6" s="35"/>
      <c r="C6" s="35"/>
      <c r="D6" s="90"/>
      <c r="E6" s="90"/>
      <c r="F6" s="91"/>
      <c r="G6" s="91"/>
    </row>
    <row r="7" ht="12">
      <c r="A7" s="36" t="s">
        <v>61</v>
      </c>
    </row>
    <row r="8" spans="1:8" ht="20.25" customHeight="1">
      <c r="A8" s="114" t="s">
        <v>78</v>
      </c>
      <c r="B8" s="115"/>
      <c r="C8" s="55" t="s">
        <v>79</v>
      </c>
      <c r="D8" s="55" t="s">
        <v>80</v>
      </c>
      <c r="E8" s="55" t="s">
        <v>81</v>
      </c>
      <c r="F8" s="56" t="s">
        <v>82</v>
      </c>
      <c r="G8" s="39" t="s">
        <v>53</v>
      </c>
      <c r="H8" s="85" t="s">
        <v>47</v>
      </c>
    </row>
    <row r="9" spans="1:8" ht="26.25" customHeight="1">
      <c r="A9" s="54"/>
      <c r="B9" s="61" t="s">
        <v>69</v>
      </c>
      <c r="C9" s="68">
        <v>12</v>
      </c>
      <c r="D9" s="68">
        <v>12</v>
      </c>
      <c r="E9" s="68">
        <v>12</v>
      </c>
      <c r="F9" s="69">
        <v>12</v>
      </c>
      <c r="G9" s="39"/>
      <c r="H9" s="62" t="s">
        <v>70</v>
      </c>
    </row>
    <row r="10" spans="1:8" ht="26.25" customHeight="1">
      <c r="A10" s="54"/>
      <c r="B10" s="95" t="s">
        <v>94</v>
      </c>
      <c r="C10" s="68">
        <v>0</v>
      </c>
      <c r="D10" s="68">
        <v>0</v>
      </c>
      <c r="E10" s="68">
        <v>0</v>
      </c>
      <c r="F10" s="69">
        <v>6</v>
      </c>
      <c r="G10" s="39"/>
      <c r="H10" s="62" t="s">
        <v>96</v>
      </c>
    </row>
    <row r="11" spans="1:8" ht="26.25" customHeight="1">
      <c r="A11" s="121" t="s">
        <v>83</v>
      </c>
      <c r="B11" s="122"/>
      <c r="C11" s="122"/>
      <c r="D11" s="73"/>
      <c r="E11" s="73"/>
      <c r="F11" s="74"/>
      <c r="G11" s="86"/>
      <c r="H11" s="62"/>
    </row>
    <row r="12" spans="1:8" ht="26.25" customHeight="1">
      <c r="A12" s="75"/>
      <c r="B12" s="79" t="s">
        <v>76</v>
      </c>
      <c r="C12" s="82"/>
      <c r="D12" s="82"/>
      <c r="E12" s="82"/>
      <c r="F12" s="83"/>
      <c r="G12" s="80"/>
      <c r="H12" s="81"/>
    </row>
    <row r="13" spans="1:8" ht="26.25" customHeight="1">
      <c r="A13" s="76"/>
      <c r="B13" s="77" t="s">
        <v>77</v>
      </c>
      <c r="C13" s="84">
        <f>C20-C12</f>
        <v>237705</v>
      </c>
      <c r="D13" s="84">
        <f>D20+C21-D12</f>
        <v>116388</v>
      </c>
      <c r="E13" s="84">
        <f>D21+E20-E12</f>
        <v>116388</v>
      </c>
      <c r="F13" s="84">
        <f>E21+F20-F12</f>
        <v>99918</v>
      </c>
      <c r="G13" s="78"/>
      <c r="H13" s="93" t="s">
        <v>87</v>
      </c>
    </row>
    <row r="14" spans="1:8" ht="26.25" customHeight="1">
      <c r="A14" s="119" t="s">
        <v>59</v>
      </c>
      <c r="B14" s="120"/>
      <c r="C14" s="120"/>
      <c r="D14" s="44"/>
      <c r="E14" s="44"/>
      <c r="F14" s="44"/>
      <c r="G14" s="87"/>
      <c r="H14" s="52"/>
    </row>
    <row r="15" spans="1:8" ht="26.25" customHeight="1">
      <c r="A15" s="40"/>
      <c r="B15" s="45" t="s">
        <v>6</v>
      </c>
      <c r="C15" s="46">
        <v>27189</v>
      </c>
      <c r="D15" s="47"/>
      <c r="E15" s="47"/>
      <c r="F15" s="47"/>
      <c r="G15" s="41">
        <f aca="true" t="shared" si="0" ref="G15:G21">SUM(C15:F15)</f>
        <v>27189</v>
      </c>
      <c r="H15" s="53" t="s">
        <v>58</v>
      </c>
    </row>
    <row r="16" spans="1:8" ht="26.25" customHeight="1">
      <c r="A16" s="40"/>
      <c r="B16" s="48" t="s">
        <v>8</v>
      </c>
      <c r="C16" s="42">
        <v>6678</v>
      </c>
      <c r="D16" s="41"/>
      <c r="E16" s="41"/>
      <c r="F16" s="41"/>
      <c r="G16" s="41">
        <f t="shared" si="0"/>
        <v>6678</v>
      </c>
      <c r="H16" s="51" t="s">
        <v>58</v>
      </c>
    </row>
    <row r="17" spans="1:8" ht="26.25" customHeight="1">
      <c r="A17" s="40"/>
      <c r="B17" s="48" t="s">
        <v>11</v>
      </c>
      <c r="C17" s="70">
        <f>9699*(C9-C10)</f>
        <v>116388</v>
      </c>
      <c r="D17" s="70">
        <f>9699*(D9-D10)</f>
        <v>116388</v>
      </c>
      <c r="E17" s="70">
        <f>9699*(E9-E10)</f>
        <v>116388</v>
      </c>
      <c r="F17" s="70">
        <f>9699*(F9-F10)</f>
        <v>58194</v>
      </c>
      <c r="G17" s="41">
        <f t="shared" si="0"/>
        <v>407358</v>
      </c>
      <c r="H17" s="51" t="s">
        <v>73</v>
      </c>
    </row>
    <row r="18" spans="1:8" ht="26.25" customHeight="1">
      <c r="A18" s="40"/>
      <c r="B18" s="48" t="s">
        <v>84</v>
      </c>
      <c r="C18" s="42">
        <v>87450</v>
      </c>
      <c r="D18" s="41"/>
      <c r="E18" s="41"/>
      <c r="F18" s="41"/>
      <c r="G18" s="41">
        <f t="shared" si="0"/>
        <v>87450</v>
      </c>
      <c r="H18" s="51" t="s">
        <v>58</v>
      </c>
    </row>
    <row r="19" spans="1:8" ht="26.25" customHeight="1">
      <c r="A19" s="40"/>
      <c r="B19" s="48" t="s">
        <v>15</v>
      </c>
      <c r="C19" s="42"/>
      <c r="D19" s="41"/>
      <c r="E19" s="41"/>
      <c r="F19" s="72">
        <v>41724</v>
      </c>
      <c r="G19" s="41">
        <f t="shared" si="0"/>
        <v>41724</v>
      </c>
      <c r="H19" s="71" t="s">
        <v>75</v>
      </c>
    </row>
    <row r="20" spans="1:8" ht="26.25" customHeight="1">
      <c r="A20" s="40"/>
      <c r="B20" s="49" t="s">
        <v>55</v>
      </c>
      <c r="C20" s="42">
        <f>SUM(C15:C19)</f>
        <v>237705</v>
      </c>
      <c r="D20" s="42">
        <f>SUM(D15:D19)</f>
        <v>116388</v>
      </c>
      <c r="E20" s="42">
        <f>SUM(E15:E19)</f>
        <v>116388</v>
      </c>
      <c r="F20" s="42">
        <f>SUM(F15:F19)</f>
        <v>99918</v>
      </c>
      <c r="G20" s="41">
        <f t="shared" si="0"/>
        <v>570399</v>
      </c>
      <c r="H20" s="51"/>
    </row>
    <row r="21" spans="1:8" ht="26.25" customHeight="1">
      <c r="A21" s="43"/>
      <c r="B21" s="63" t="s">
        <v>54</v>
      </c>
      <c r="C21" s="65">
        <f>C13*C4*C9/12</f>
        <v>0</v>
      </c>
      <c r="D21" s="66">
        <f>(C13+D13)*C4*D9/12</f>
        <v>0</v>
      </c>
      <c r="E21" s="66">
        <f>(C13+D13+E13)*C4*E9/12</f>
        <v>0</v>
      </c>
      <c r="F21" s="66">
        <f>(C13+D13+E13+F13)*C4*F9/12</f>
        <v>0</v>
      </c>
      <c r="G21" s="94">
        <f t="shared" si="0"/>
        <v>0</v>
      </c>
      <c r="H21" s="64" t="s">
        <v>86</v>
      </c>
    </row>
    <row r="22" spans="1:8" ht="15" customHeight="1">
      <c r="A22" s="38"/>
      <c r="B22" s="38"/>
      <c r="C22" s="38"/>
      <c r="D22" s="38"/>
      <c r="E22" s="38"/>
      <c r="F22" s="38"/>
      <c r="G22" s="38"/>
      <c r="H22" s="38"/>
    </row>
    <row r="23" spans="1:221" s="38" customFormat="1" ht="12">
      <c r="A23" s="37" t="s">
        <v>74</v>
      </c>
      <c r="B23" s="37"/>
      <c r="C23" s="38" t="s">
        <v>95</v>
      </c>
      <c r="H23" s="37"/>
      <c r="HM23" s="37"/>
    </row>
    <row r="24" spans="1:221" s="38" customFormat="1" ht="12">
      <c r="A24" s="37"/>
      <c r="B24" s="67"/>
      <c r="C24" s="37" t="s">
        <v>72</v>
      </c>
      <c r="E24" s="37"/>
      <c r="F24" s="37"/>
      <c r="G24" s="37"/>
      <c r="H24" s="37"/>
      <c r="HM24" s="37"/>
    </row>
    <row r="25" spans="1:221" s="38" customFormat="1" ht="12">
      <c r="A25" s="37"/>
      <c r="B25" s="92"/>
      <c r="C25" s="37"/>
      <c r="E25" s="37"/>
      <c r="F25" s="37"/>
      <c r="G25" s="37"/>
      <c r="H25" s="37"/>
      <c r="HM25" s="37"/>
    </row>
    <row r="26" spans="2:221" s="38" customFormat="1" ht="12">
      <c r="B26" s="37" t="s">
        <v>85</v>
      </c>
      <c r="C26" s="37"/>
      <c r="D26" s="37"/>
      <c r="E26" s="37"/>
      <c r="F26" s="37"/>
      <c r="G26" s="37"/>
      <c r="H26" s="37"/>
      <c r="HM26" s="37"/>
    </row>
    <row r="27" spans="2:221" s="38" customFormat="1" ht="12">
      <c r="B27" s="37" t="s">
        <v>89</v>
      </c>
      <c r="C27" s="37"/>
      <c r="D27" s="37"/>
      <c r="E27" s="37"/>
      <c r="F27" s="37"/>
      <c r="G27" s="37"/>
      <c r="H27" s="37"/>
      <c r="HM27" s="37"/>
    </row>
    <row r="28" spans="2:221" s="38" customFormat="1" ht="12">
      <c r="B28" s="37" t="s">
        <v>90</v>
      </c>
      <c r="C28" s="37"/>
      <c r="D28" s="37"/>
      <c r="E28" s="37"/>
      <c r="F28" s="37"/>
      <c r="G28" s="37"/>
      <c r="H28" s="37"/>
      <c r="HM28" s="37"/>
    </row>
    <row r="29" spans="2:221" s="38" customFormat="1" ht="12">
      <c r="B29" s="37" t="s">
        <v>91</v>
      </c>
      <c r="C29" s="37"/>
      <c r="D29" s="37"/>
      <c r="E29" s="37"/>
      <c r="F29" s="37"/>
      <c r="G29" s="37"/>
      <c r="H29" s="37"/>
      <c r="HM29" s="37"/>
    </row>
    <row r="30" spans="2:221" s="38" customFormat="1" ht="12">
      <c r="B30" s="37" t="s">
        <v>92</v>
      </c>
      <c r="C30" s="37"/>
      <c r="D30" s="37"/>
      <c r="E30" s="37"/>
      <c r="F30" s="37"/>
      <c r="G30" s="37"/>
      <c r="H30" s="37"/>
      <c r="HM30" s="37"/>
    </row>
    <row r="31" spans="1:221" s="38" customFormat="1" ht="12">
      <c r="A31" s="37"/>
      <c r="B31" s="37"/>
      <c r="C31" s="37"/>
      <c r="D31" s="37"/>
      <c r="E31" s="37"/>
      <c r="F31" s="37"/>
      <c r="G31" s="37"/>
      <c r="H31" s="37"/>
      <c r="HM31" s="37"/>
    </row>
  </sheetData>
  <mergeCells count="7">
    <mergeCell ref="A4:B4"/>
    <mergeCell ref="A8:B8"/>
    <mergeCell ref="C4:E4"/>
    <mergeCell ref="A14:C14"/>
    <mergeCell ref="A11:C11"/>
    <mergeCell ref="A5:B5"/>
    <mergeCell ref="C5:E5"/>
  </mergeCells>
  <printOptions/>
  <pageMargins left="0.7874015748031497" right="0.7874015748031497" top="0.5905511811023623" bottom="0.47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sakae</dc:creator>
  <cp:keywords/>
  <dc:description/>
  <cp:lastModifiedBy>TanizakiY</cp:lastModifiedBy>
  <cp:lastPrinted>2005-07-28T07:36:38Z</cp:lastPrinted>
  <dcterms:created xsi:type="dcterms:W3CDTF">2005-06-22T08:48:21Z</dcterms:created>
  <dcterms:modified xsi:type="dcterms:W3CDTF">2005-07-28T08:06:07Z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-333886299</vt:i4>
  </property>
  <property fmtid="{D5CDD505-2E9C-101B-9397-08002B2CF9AE}" pid="3" name="_EmailSubject">
    <vt:lpwstr>入居者移転支援に係る実費</vt:lpwstr>
  </property>
  <property fmtid="{D5CDD505-2E9C-101B-9397-08002B2CF9AE}" pid="4" name="_AuthorEmail">
    <vt:lpwstr>TanizakiY@mbox.pref.osaka.lg.jp</vt:lpwstr>
  </property>
  <property fmtid="{D5CDD505-2E9C-101B-9397-08002B2CF9AE}" pid="5" name="_AuthorEmailDisplayName">
    <vt:lpwstr>谷崎 義人</vt:lpwstr>
  </property>
  <property fmtid="{D5CDD505-2E9C-101B-9397-08002B2CF9AE}" pid="6" name="_PreviousAdHocReviewCycleID">
    <vt:i4>1182669626</vt:i4>
  </property>
</Properties>
</file>