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7680" windowHeight="8100" activeTab="0"/>
  </bookViews>
  <sheets>
    <sheet name="資料1-1法【計】" sheetId="1" r:id="rId1"/>
    <sheet name="←法【一括】" sheetId="2" r:id="rId2"/>
    <sheet name="←法【即時】" sheetId="3" r:id="rId3"/>
    <sheet name="資料1-2条例【計】" sheetId="4" r:id="rId4"/>
    <sheet name="←条例【即時】" sheetId="5" r:id="rId5"/>
    <sheet name="←条例【一括】" sheetId="6" r:id="rId6"/>
  </sheets>
  <definedNames>
    <definedName name="_xlnm.Print_Area" localSheetId="5">'←条例【一括】'!$A$1:$P$50</definedName>
    <definedName name="_xlnm.Print_Area" localSheetId="4">'←条例【即時】'!$A$1:$O$50</definedName>
    <definedName name="_xlnm.Print_Area" localSheetId="1">'←法【一括】'!$A$1:$R$34</definedName>
    <definedName name="_xlnm.Print_Area" localSheetId="2">'←法【即時】'!$A$1:$P$34</definedName>
    <definedName name="_xlnm.Print_Area" localSheetId="0">'資料1-1法【計】'!$A$1:$P$34</definedName>
    <definedName name="_xlnm.Print_Area" localSheetId="3">'資料1-2条例【計】'!$A$1:$O$50</definedName>
    <definedName name="_xlnm.Print_Titles" localSheetId="5">'←条例【一括】'!$1:$4</definedName>
    <definedName name="_xlnm.Print_Titles" localSheetId="4">'←条例【即時】'!$1:$4</definedName>
    <definedName name="_xlnm.Print_Titles" localSheetId="3">'資料1-2条例【計】'!$1:$4</definedName>
  </definedNames>
  <calcPr fullCalcOnLoad="1"/>
</workbook>
</file>

<file path=xl/sharedStrings.xml><?xml version="1.0" encoding="utf-8"?>
<sst xmlns="http://schemas.openxmlformats.org/spreadsheetml/2006/main" count="418" uniqueCount="122">
  <si>
    <t>合計</t>
  </si>
  <si>
    <t>利用室課（所）</t>
  </si>
  <si>
    <t>利用事務等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</si>
  <si>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</si>
  <si>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</si>
  <si>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</si>
  <si>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</si>
  <si>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</si>
  <si>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</si>
  <si>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</si>
  <si>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</si>
  <si>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</si>
  <si>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</si>
  <si>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</si>
  <si>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旅行業法</t>
  </si>
  <si>
    <t>小計</t>
  </si>
  <si>
    <t>本所</t>
  </si>
  <si>
    <t>りんくう分室</t>
  </si>
  <si>
    <t>動物愛護畜産課</t>
  </si>
  <si>
    <t>家畜商法</t>
  </si>
  <si>
    <t>大店立地法</t>
  </si>
  <si>
    <t>建築振興課</t>
  </si>
  <si>
    <t>建設業法</t>
  </si>
  <si>
    <t>建設リサイクル法</t>
  </si>
  <si>
    <t>宅建業法</t>
  </si>
  <si>
    <t>不動産鑑定評価法</t>
  </si>
  <si>
    <t>消防法</t>
  </si>
  <si>
    <t>恩給法</t>
  </si>
  <si>
    <t>総務サービス課</t>
  </si>
  <si>
    <t>産業廃棄物指導課</t>
  </si>
  <si>
    <t>フロン回収法</t>
  </si>
  <si>
    <t>家庭支援課</t>
  </si>
  <si>
    <t>地域福祉課</t>
  </si>
  <si>
    <t>地域生活支援課</t>
  </si>
  <si>
    <t>建築振興課</t>
  </si>
  <si>
    <t>ものづくり支援課</t>
  </si>
  <si>
    <t>健康づくり課</t>
  </si>
  <si>
    <t>母子寡婦貸付の債権回収</t>
  </si>
  <si>
    <t>児童扶養手当の債権回収</t>
  </si>
  <si>
    <t>技能習得資金貸付の債権回収</t>
  </si>
  <si>
    <t>理学療法士等修学資金貸与の債権回収</t>
  </si>
  <si>
    <t>介護福祉士等修学資金貸与の債権回収</t>
  </si>
  <si>
    <t>障がい者生業資金貸与の債権回収</t>
  </si>
  <si>
    <t>宅建業の免許取消</t>
  </si>
  <si>
    <t>伝統工芸士認定</t>
  </si>
  <si>
    <t>教職員の退職金支給</t>
  </si>
  <si>
    <t>障がい者扶養共済支給</t>
  </si>
  <si>
    <t>退隠料</t>
  </si>
  <si>
    <t>がん登録</t>
  </si>
  <si>
    <t>資料1-1</t>
  </si>
  <si>
    <t>資料1-2</t>
  </si>
  <si>
    <t>3月</t>
  </si>
  <si>
    <t>3月</t>
  </si>
  <si>
    <t>建設業の許可取消等</t>
  </si>
  <si>
    <t>診察料等の債権回収</t>
  </si>
  <si>
    <t>医療対策課</t>
  </si>
  <si>
    <t>地域医療確保修学資金等貸与の債権回収</t>
  </si>
  <si>
    <t>看護師等修学資金貸与の債権回収</t>
  </si>
  <si>
    <t>中小企業高度化資金貸付の債権回収</t>
  </si>
  <si>
    <t>金融課</t>
  </si>
  <si>
    <t>施設財務課</t>
  </si>
  <si>
    <t>滞納授業料等の債権回収</t>
  </si>
  <si>
    <t>風俗営業の許可取消</t>
  </si>
  <si>
    <t>非常勤職員の公務災害等に対する補償等</t>
  </si>
  <si>
    <t>死体解剖資格認定</t>
  </si>
  <si>
    <t>先天性血液凝固因子障害等医療受給者証交付申請等</t>
  </si>
  <si>
    <t>協力援助者災害給付</t>
  </si>
  <si>
    <t>給与課</t>
  </si>
  <si>
    <t>保安課</t>
  </si>
  <si>
    <t>中小企業設備近代化資金貸付の債権回収</t>
  </si>
  <si>
    <t>福利課</t>
  </si>
  <si>
    <t>教育委員会（教育委員会事務局）</t>
  </si>
  <si>
    <t>公安委員会（警察本部）</t>
  </si>
  <si>
    <t>商業・サービス産業課</t>
  </si>
  <si>
    <t>パスポートセンター</t>
  </si>
  <si>
    <t>福利課（教育委員会事務局）</t>
  </si>
  <si>
    <t>給与課（警察本部）</t>
  </si>
  <si>
    <t>重度障がい者介護手当の債権回収</t>
  </si>
  <si>
    <t>協力援助者災害給付</t>
  </si>
  <si>
    <t>3月</t>
  </si>
  <si>
    <t>パスポートセンター</t>
  </si>
  <si>
    <t>消防保安課</t>
  </si>
  <si>
    <t>旅券法</t>
  </si>
  <si>
    <t>放置車両の使用者に対する放置違反金の納付命令等</t>
  </si>
  <si>
    <t>法（計）</t>
  </si>
  <si>
    <t>法（即時）</t>
  </si>
  <si>
    <t>法（一括）</t>
  </si>
  <si>
    <t>条例（計）</t>
  </si>
  <si>
    <t>条例（即時）</t>
  </si>
  <si>
    <t>条例（一括）</t>
  </si>
  <si>
    <t>保健医療企画課</t>
  </si>
  <si>
    <t>企画・観光課</t>
  </si>
  <si>
    <t>建築安全課</t>
  </si>
  <si>
    <t>税務局</t>
  </si>
  <si>
    <t>地域保健課</t>
  </si>
  <si>
    <t>地方税法その他地方税に関する法律および条例</t>
  </si>
  <si>
    <t>駐車管理課</t>
  </si>
  <si>
    <t>駐車管理課</t>
  </si>
  <si>
    <t>地方税法その他地方税に関する法律および条例</t>
  </si>
  <si>
    <t>建築士法</t>
  </si>
  <si>
    <t>こころの健康センター</t>
  </si>
  <si>
    <t>退隠料(H23.6.17付給第739号)</t>
  </si>
  <si>
    <t>関西広域連合</t>
  </si>
  <si>
    <t>通訳案内士法</t>
  </si>
  <si>
    <t>子ども支援室</t>
  </si>
  <si>
    <t>関西広域連合</t>
  </si>
  <si>
    <t>障害者総合支援法（H28.22.28付け市第3398号）</t>
  </si>
  <si>
    <t>診察料等の債権回収(H24.4.10付け医対1106号)</t>
  </si>
  <si>
    <t>看護師等修学資金貸与の債権回収(H28年度より医療対策Gに変更。)</t>
  </si>
  <si>
    <t>府民文化総務課</t>
  </si>
  <si>
    <t>原爆援護法</t>
  </si>
  <si>
    <t>児童福祉法</t>
  </si>
  <si>
    <t>難病の患者に対する医療等に関する法律</t>
  </si>
  <si>
    <t>児童扶養手当法・特別児童扶養手当法</t>
  </si>
  <si>
    <t>母子及び父子並びに寡婦福祉法</t>
  </si>
  <si>
    <t>障害者総合支援法</t>
  </si>
  <si>
    <t>協力援助者災害給付</t>
  </si>
  <si>
    <t>大阪府における条例事務　住基ネット利用状況（H28.4.1～H29.3.31）</t>
  </si>
  <si>
    <t>大阪府における法事務　住基ネット利用状況（H28.4.1～H29.3.31）</t>
  </si>
  <si>
    <t>【廃止】</t>
  </si>
  <si>
    <t>子ども家庭センター（池田・富田林・岸和田）</t>
  </si>
  <si>
    <t>生活困窮外国人に対する保護に関する事務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</si>
</sst>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0.0%"/>
    <numFmt numFmtId="180" formatCode="#,##0;[Red]#,##0"/>
    <numFmt numFmtId="181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3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9" tint="-0.24997000396251678"/>
      <name val="ＭＳ Ｐゴシック"/>
      <family val="3"/>
    </font>
    <font>
      <sz val="10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hair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dotted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dotted"/>
    </border>
    <border>
      <left style="thin"/>
      <right style="medium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 style="dashed"/>
    </border>
    <border>
      <left style="thin"/>
      <right style="medium"/>
      <top>
        <color indexed="63"/>
      </top>
      <bottom style="hair"/>
    </border>
    <border>
      <left style="thin"/>
      <right style="thin"/>
      <top style="dashed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Down="1">
      <left style="thin"/>
      <right style="thin"/>
      <top style="thin"/>
      <bottom style="hair"/>
      <diagonal style="thin"/>
    </border>
    <border diagonalDown="1">
      <left style="thin"/>
      <right style="thin"/>
      <top style="hair"/>
      <bottom style="hair"/>
      <diagonal style="thin"/>
    </border>
    <border diagonalDown="1">
      <left style="thin"/>
      <right style="thin"/>
      <top style="hair"/>
      <bottom style="dashed"/>
      <diagonal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 style="thin"/>
    </border>
    <border>
      <left style="thin"/>
      <right style="medium"/>
      <top style="thin"/>
      <bottom style="dotted"/>
    </border>
    <border diagonalDown="1">
      <left style="thin"/>
      <right style="thin"/>
      <top>
        <color indexed="63"/>
      </top>
      <bottom style="dotted"/>
      <diagonal style="thin"/>
    </border>
    <border>
      <left style="thin"/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 style="thin"/>
      <top style="dashed"/>
      <bottom style="dashed"/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hair"/>
      <bottom style="dotted"/>
    </border>
    <border diagonalDown="1">
      <left style="thin"/>
      <right style="thin"/>
      <top style="thin"/>
      <bottom style="dashed"/>
      <diagonal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hair"/>
      <diagonal style="thin"/>
    </border>
    <border diagonalDown="1">
      <left style="thin"/>
      <right>
        <color indexed="63"/>
      </right>
      <top style="hair"/>
      <bottom style="hair"/>
      <diagonal style="thin"/>
    </border>
    <border diagonalDown="1">
      <left style="thin"/>
      <right>
        <color indexed="63"/>
      </right>
      <top style="hair"/>
      <bottom style="dashed"/>
      <diagonal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ashed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dashed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hair"/>
      <bottom style="dotted"/>
    </border>
    <border>
      <left style="medium"/>
      <right style="medium"/>
      <top style="thin"/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ashed"/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dashed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 diagonalDown="1">
      <left style="thin"/>
      <right style="thin"/>
      <top>
        <color indexed="63"/>
      </top>
      <bottom style="hair"/>
      <diagonal style="thin"/>
    </border>
    <border diagonalDown="1">
      <left style="thin"/>
      <right style="hair"/>
      <top style="thin"/>
      <bottom style="dotted"/>
      <diagonal style="thin"/>
    </border>
    <border diagonalDown="1">
      <left style="hair"/>
      <right style="thin"/>
      <top style="thin"/>
      <bottom style="dotted"/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 style="dotted"/>
      <bottom style="dotted"/>
      <diagonal style="thin"/>
    </border>
    <border diagonalDown="1">
      <left style="thin"/>
      <right style="thin"/>
      <top style="thin"/>
      <bottom style="dotted"/>
      <diagonal style="thin"/>
    </border>
    <border diagonalDown="1">
      <left style="thin"/>
      <right style="thin"/>
      <top style="dotted"/>
      <bottom>
        <color indexed="63"/>
      </bottom>
      <diagonal style="thin"/>
    </border>
    <border diagonalDown="1">
      <left style="thin"/>
      <right style="thin"/>
      <top style="dotted"/>
      <bottom style="dashed"/>
      <diagonal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ashed"/>
      <bottom style="dotted"/>
    </border>
    <border>
      <left>
        <color indexed="63"/>
      </left>
      <right style="thin"/>
      <top style="dash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58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34" borderId="18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left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left" vertical="center"/>
    </xf>
    <xf numFmtId="0" fontId="2" fillId="35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34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180" fontId="2" fillId="0" borderId="15" xfId="0" applyNumberFormat="1" applyFont="1" applyFill="1" applyBorder="1" applyAlignment="1">
      <alignment horizontal="right" vertical="center"/>
    </xf>
    <xf numFmtId="180" fontId="2" fillId="0" borderId="27" xfId="0" applyNumberFormat="1" applyFont="1" applyFill="1" applyBorder="1" applyAlignment="1">
      <alignment horizontal="right" vertical="center"/>
    </xf>
    <xf numFmtId="180" fontId="2" fillId="0" borderId="14" xfId="0" applyNumberFormat="1" applyFont="1" applyFill="1" applyBorder="1" applyAlignment="1">
      <alignment horizontal="right" vertical="center"/>
    </xf>
    <xf numFmtId="180" fontId="2" fillId="0" borderId="28" xfId="0" applyNumberFormat="1" applyFont="1" applyFill="1" applyBorder="1" applyAlignment="1">
      <alignment horizontal="right" vertical="center"/>
    </xf>
    <xf numFmtId="180" fontId="2" fillId="0" borderId="10" xfId="0" applyNumberFormat="1" applyFont="1" applyFill="1" applyBorder="1" applyAlignment="1">
      <alignment horizontal="right" vertical="center"/>
    </xf>
    <xf numFmtId="180" fontId="2" fillId="0" borderId="29" xfId="0" applyNumberFormat="1" applyFont="1" applyFill="1" applyBorder="1" applyAlignment="1">
      <alignment horizontal="right" vertical="center"/>
    </xf>
    <xf numFmtId="180" fontId="2" fillId="0" borderId="16" xfId="0" applyNumberFormat="1" applyFont="1" applyFill="1" applyBorder="1" applyAlignment="1">
      <alignment horizontal="right" vertical="center"/>
    </xf>
    <xf numFmtId="180" fontId="2" fillId="0" borderId="30" xfId="0" applyNumberFormat="1" applyFont="1" applyFill="1" applyBorder="1" applyAlignment="1">
      <alignment horizontal="right" vertical="center"/>
    </xf>
    <xf numFmtId="180" fontId="2" fillId="0" borderId="12" xfId="0" applyNumberFormat="1" applyFont="1" applyFill="1" applyBorder="1" applyAlignment="1">
      <alignment horizontal="right" vertical="center"/>
    </xf>
    <xf numFmtId="180" fontId="2" fillId="0" borderId="31" xfId="0" applyNumberFormat="1" applyFont="1" applyFill="1" applyBorder="1" applyAlignment="1">
      <alignment horizontal="right" vertical="center"/>
    </xf>
    <xf numFmtId="180" fontId="2" fillId="0" borderId="17" xfId="0" applyNumberFormat="1" applyFont="1" applyFill="1" applyBorder="1" applyAlignment="1">
      <alignment horizontal="right" vertical="center"/>
    </xf>
    <xf numFmtId="180" fontId="2" fillId="0" borderId="32" xfId="0" applyNumberFormat="1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 shrinkToFit="1"/>
    </xf>
    <xf numFmtId="0" fontId="2" fillId="0" borderId="34" xfId="0" applyFont="1" applyFill="1" applyBorder="1" applyAlignment="1">
      <alignment vertical="center" wrapText="1" shrinkToFit="1"/>
    </xf>
    <xf numFmtId="180" fontId="2" fillId="0" borderId="0" xfId="0" applyNumberFormat="1" applyFont="1" applyFill="1" applyAlignment="1">
      <alignment vertical="center" wrapText="1"/>
    </xf>
    <xf numFmtId="0" fontId="2" fillId="0" borderId="35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 wrapText="1"/>
    </xf>
    <xf numFmtId="180" fontId="2" fillId="0" borderId="37" xfId="0" applyNumberFormat="1" applyFont="1" applyFill="1" applyBorder="1" applyAlignment="1">
      <alignment horizontal="right" vertical="center"/>
    </xf>
    <xf numFmtId="180" fontId="2" fillId="0" borderId="38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180" fontId="46" fillId="0" borderId="23" xfId="0" applyNumberFormat="1" applyFont="1" applyFill="1" applyBorder="1" applyAlignment="1">
      <alignment horizontal="right" vertical="center"/>
    </xf>
    <xf numFmtId="180" fontId="2" fillId="0" borderId="39" xfId="0" applyNumberFormat="1" applyFont="1" applyFill="1" applyBorder="1" applyAlignment="1">
      <alignment horizontal="right" vertical="center"/>
    </xf>
    <xf numFmtId="180" fontId="2" fillId="0" borderId="40" xfId="0" applyNumberFormat="1" applyFont="1" applyFill="1" applyBorder="1" applyAlignment="1">
      <alignment horizontal="right" vertical="center"/>
    </xf>
    <xf numFmtId="180" fontId="2" fillId="0" borderId="41" xfId="0" applyNumberFormat="1" applyFont="1" applyFill="1" applyBorder="1" applyAlignment="1">
      <alignment horizontal="right" vertical="center"/>
    </xf>
    <xf numFmtId="180" fontId="2" fillId="0" borderId="42" xfId="0" applyNumberFormat="1" applyFont="1" applyFill="1" applyBorder="1" applyAlignment="1">
      <alignment horizontal="right" vertical="center"/>
    </xf>
    <xf numFmtId="180" fontId="2" fillId="0" borderId="43" xfId="0" applyNumberFormat="1" applyFont="1" applyFill="1" applyBorder="1" applyAlignment="1">
      <alignment horizontal="right" vertical="center"/>
    </xf>
    <xf numFmtId="180" fontId="2" fillId="0" borderId="44" xfId="0" applyNumberFormat="1" applyFont="1" applyFill="1" applyBorder="1" applyAlignment="1">
      <alignment horizontal="right" vertical="center"/>
    </xf>
    <xf numFmtId="180" fontId="2" fillId="33" borderId="0" xfId="0" applyNumberFormat="1" applyFont="1" applyFill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0" fillId="0" borderId="45" xfId="0" applyFont="1" applyBorder="1" applyAlignment="1">
      <alignment vertical="center" wrapText="1"/>
    </xf>
    <xf numFmtId="180" fontId="0" fillId="0" borderId="45" xfId="0" applyNumberFormat="1" applyFont="1" applyBorder="1" applyAlignment="1">
      <alignment vertical="center" wrapText="1"/>
    </xf>
    <xf numFmtId="180" fontId="2" fillId="0" borderId="46" xfId="0" applyNumberFormat="1" applyFont="1" applyFill="1" applyBorder="1" applyAlignment="1">
      <alignment horizontal="right" vertical="center"/>
    </xf>
    <xf numFmtId="0" fontId="2" fillId="36" borderId="11" xfId="0" applyFont="1" applyFill="1" applyBorder="1" applyAlignment="1">
      <alignment vertical="center" wrapText="1" shrinkToFit="1"/>
    </xf>
    <xf numFmtId="0" fontId="2" fillId="0" borderId="47" xfId="0" applyFont="1" applyFill="1" applyBorder="1" applyAlignment="1">
      <alignment horizontal="left" vertical="center" wrapText="1"/>
    </xf>
    <xf numFmtId="180" fontId="2" fillId="0" borderId="13" xfId="0" applyNumberFormat="1" applyFont="1" applyFill="1" applyBorder="1" applyAlignment="1">
      <alignment horizontal="right" vertical="center"/>
    </xf>
    <xf numFmtId="180" fontId="2" fillId="0" borderId="33" xfId="0" applyNumberFormat="1" applyFont="1" applyFill="1" applyBorder="1" applyAlignment="1">
      <alignment horizontal="right" vertical="center"/>
    </xf>
    <xf numFmtId="180" fontId="2" fillId="0" borderId="48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180" fontId="47" fillId="0" borderId="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34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vertical="center" wrapText="1"/>
    </xf>
    <xf numFmtId="180" fontId="2" fillId="35" borderId="22" xfId="0" applyNumberFormat="1" applyFont="1" applyFill="1" applyBorder="1" applyAlignment="1">
      <alignment horizontal="right" vertical="center"/>
    </xf>
    <xf numFmtId="180" fontId="2" fillId="35" borderId="50" xfId="0" applyNumberFormat="1" applyFont="1" applyFill="1" applyBorder="1" applyAlignment="1">
      <alignment horizontal="right" vertical="center"/>
    </xf>
    <xf numFmtId="180" fontId="2" fillId="0" borderId="51" xfId="0" applyNumberFormat="1" applyFont="1" applyFill="1" applyBorder="1" applyAlignment="1">
      <alignment horizontal="right" vertical="center"/>
    </xf>
    <xf numFmtId="180" fontId="2" fillId="0" borderId="52" xfId="0" applyNumberFormat="1" applyFont="1" applyFill="1" applyBorder="1" applyAlignment="1">
      <alignment horizontal="right" vertical="center"/>
    </xf>
    <xf numFmtId="0" fontId="2" fillId="0" borderId="37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55" xfId="0" applyFont="1" applyBorder="1" applyAlignment="1">
      <alignment horizontal="righ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vertical="center" wrapText="1"/>
    </xf>
    <xf numFmtId="180" fontId="2" fillId="0" borderId="56" xfId="0" applyNumberFormat="1" applyFont="1" applyFill="1" applyBorder="1" applyAlignment="1">
      <alignment horizontal="right" vertical="center"/>
    </xf>
    <xf numFmtId="0" fontId="2" fillId="0" borderId="57" xfId="0" applyFont="1" applyFill="1" applyBorder="1" applyAlignment="1">
      <alignment horizontal="center" vertical="center" wrapText="1"/>
    </xf>
    <xf numFmtId="180" fontId="2" fillId="0" borderId="58" xfId="0" applyNumberFormat="1" applyFont="1" applyFill="1" applyBorder="1" applyAlignment="1">
      <alignment horizontal="right" vertical="center"/>
    </xf>
    <xf numFmtId="0" fontId="2" fillId="0" borderId="59" xfId="0" applyFont="1" applyBorder="1" applyAlignment="1">
      <alignment vertical="center" wrapText="1"/>
    </xf>
    <xf numFmtId="180" fontId="2" fillId="0" borderId="59" xfId="0" applyNumberFormat="1" applyFont="1" applyBorder="1" applyAlignment="1">
      <alignment vertical="center" wrapText="1"/>
    </xf>
    <xf numFmtId="180" fontId="2" fillId="0" borderId="60" xfId="0" applyNumberFormat="1" applyFont="1" applyFill="1" applyBorder="1" applyAlignment="1">
      <alignment horizontal="right" vertical="center"/>
    </xf>
    <xf numFmtId="0" fontId="2" fillId="0" borderId="61" xfId="0" applyFont="1" applyFill="1" applyBorder="1" applyAlignment="1">
      <alignment vertical="center"/>
    </xf>
    <xf numFmtId="0" fontId="2" fillId="0" borderId="62" xfId="0" applyFont="1" applyFill="1" applyBorder="1" applyAlignment="1">
      <alignment vertical="center" wrapText="1"/>
    </xf>
    <xf numFmtId="0" fontId="2" fillId="0" borderId="63" xfId="0" applyFont="1" applyFill="1" applyBorder="1" applyAlignment="1">
      <alignment vertical="center"/>
    </xf>
    <xf numFmtId="0" fontId="2" fillId="0" borderId="64" xfId="0" applyFont="1" applyFill="1" applyBorder="1" applyAlignment="1">
      <alignment vertical="center" wrapText="1"/>
    </xf>
    <xf numFmtId="180" fontId="2" fillId="0" borderId="65" xfId="0" applyNumberFormat="1" applyFont="1" applyFill="1" applyBorder="1" applyAlignment="1">
      <alignment horizontal="right" vertical="center"/>
    </xf>
    <xf numFmtId="180" fontId="2" fillId="0" borderId="66" xfId="0" applyNumberFormat="1" applyFont="1" applyFill="1" applyBorder="1" applyAlignment="1">
      <alignment horizontal="right" vertical="center"/>
    </xf>
    <xf numFmtId="180" fontId="2" fillId="0" borderId="67" xfId="0" applyNumberFormat="1" applyFont="1" applyFill="1" applyBorder="1" applyAlignment="1">
      <alignment horizontal="right" vertical="center"/>
    </xf>
    <xf numFmtId="0" fontId="2" fillId="0" borderId="68" xfId="0" applyFont="1" applyFill="1" applyBorder="1" applyAlignment="1">
      <alignment vertical="center"/>
    </xf>
    <xf numFmtId="0" fontId="2" fillId="0" borderId="69" xfId="0" applyFont="1" applyFill="1" applyBorder="1" applyAlignment="1">
      <alignment vertical="center" wrapText="1"/>
    </xf>
    <xf numFmtId="180" fontId="2" fillId="0" borderId="70" xfId="0" applyNumberFormat="1" applyFont="1" applyFill="1" applyBorder="1" applyAlignment="1">
      <alignment horizontal="right" vertical="center"/>
    </xf>
    <xf numFmtId="180" fontId="2" fillId="0" borderId="71" xfId="0" applyNumberFormat="1" applyFont="1" applyFill="1" applyBorder="1" applyAlignment="1">
      <alignment horizontal="right" vertical="center"/>
    </xf>
    <xf numFmtId="0" fontId="2" fillId="0" borderId="72" xfId="0" applyFont="1" applyFill="1" applyBorder="1" applyAlignment="1">
      <alignment vertical="center"/>
    </xf>
    <xf numFmtId="0" fontId="2" fillId="0" borderId="73" xfId="0" applyFont="1" applyFill="1" applyBorder="1" applyAlignment="1">
      <alignment vertical="center" wrapText="1"/>
    </xf>
    <xf numFmtId="180" fontId="2" fillId="0" borderId="74" xfId="0" applyNumberFormat="1" applyFont="1" applyFill="1" applyBorder="1" applyAlignment="1">
      <alignment horizontal="right" vertical="center"/>
    </xf>
    <xf numFmtId="180" fontId="2" fillId="0" borderId="75" xfId="0" applyNumberFormat="1" applyFont="1" applyFill="1" applyBorder="1" applyAlignment="1">
      <alignment horizontal="right" vertical="center"/>
    </xf>
    <xf numFmtId="0" fontId="2" fillId="0" borderId="73" xfId="0" applyFont="1" applyFill="1" applyBorder="1" applyAlignment="1">
      <alignment vertical="center"/>
    </xf>
    <xf numFmtId="0" fontId="2" fillId="0" borderId="74" xfId="0" applyFont="1" applyBorder="1" applyAlignment="1">
      <alignment vertical="center" wrapText="1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 wrapText="1"/>
    </xf>
    <xf numFmtId="0" fontId="2" fillId="0" borderId="75" xfId="0" applyFont="1" applyBorder="1" applyAlignment="1">
      <alignment vertical="center" wrapText="1"/>
    </xf>
    <xf numFmtId="0" fontId="2" fillId="0" borderId="76" xfId="0" applyFont="1" applyBorder="1" applyAlignment="1">
      <alignment vertical="center"/>
    </xf>
    <xf numFmtId="0" fontId="2" fillId="0" borderId="77" xfId="0" applyFont="1" applyBorder="1" applyAlignment="1">
      <alignment vertical="center" wrapText="1"/>
    </xf>
    <xf numFmtId="180" fontId="2" fillId="0" borderId="77" xfId="0" applyNumberFormat="1" applyFont="1" applyBorder="1" applyAlignment="1">
      <alignment vertical="center" wrapText="1"/>
    </xf>
    <xf numFmtId="180" fontId="2" fillId="0" borderId="78" xfId="0" applyNumberFormat="1" applyFont="1" applyFill="1" applyBorder="1" applyAlignment="1">
      <alignment horizontal="right" vertical="center"/>
    </xf>
    <xf numFmtId="0" fontId="2" fillId="0" borderId="78" xfId="0" applyFont="1" applyBorder="1" applyAlignment="1">
      <alignment vertical="center" wrapText="1"/>
    </xf>
    <xf numFmtId="180" fontId="2" fillId="0" borderId="78" xfId="0" applyNumberFormat="1" applyFont="1" applyBorder="1" applyAlignment="1">
      <alignment vertical="center" wrapText="1"/>
    </xf>
    <xf numFmtId="0" fontId="2" fillId="0" borderId="55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vertical="center" wrapText="1"/>
    </xf>
    <xf numFmtId="0" fontId="2" fillId="0" borderId="79" xfId="0" applyFont="1" applyFill="1" applyBorder="1" applyAlignment="1">
      <alignment vertical="center" wrapText="1"/>
    </xf>
    <xf numFmtId="180" fontId="2" fillId="0" borderId="79" xfId="0" applyNumberFormat="1" applyFont="1" applyFill="1" applyBorder="1" applyAlignment="1">
      <alignment horizontal="right" vertical="center"/>
    </xf>
    <xf numFmtId="180" fontId="2" fillId="0" borderId="80" xfId="0" applyNumberFormat="1" applyFont="1" applyFill="1" applyBorder="1" applyAlignment="1">
      <alignment horizontal="right" vertical="center"/>
    </xf>
    <xf numFmtId="0" fontId="2" fillId="0" borderId="65" xfId="0" applyFont="1" applyFill="1" applyBorder="1" applyAlignment="1">
      <alignment vertical="center" wrapText="1"/>
    </xf>
    <xf numFmtId="180" fontId="2" fillId="0" borderId="57" xfId="0" applyNumberFormat="1" applyFont="1" applyFill="1" applyBorder="1" applyAlignment="1">
      <alignment horizontal="right" vertical="center"/>
    </xf>
    <xf numFmtId="180" fontId="2" fillId="0" borderId="81" xfId="0" applyNumberFormat="1" applyFont="1" applyFill="1" applyBorder="1" applyAlignment="1">
      <alignment horizontal="right" vertical="center"/>
    </xf>
    <xf numFmtId="0" fontId="2" fillId="0" borderId="82" xfId="0" applyFont="1" applyFill="1" applyBorder="1" applyAlignment="1">
      <alignment vertical="center" wrapText="1"/>
    </xf>
    <xf numFmtId="180" fontId="2" fillId="0" borderId="82" xfId="0" applyNumberFormat="1" applyFont="1" applyFill="1" applyBorder="1" applyAlignment="1">
      <alignment horizontal="right" vertical="center"/>
    </xf>
    <xf numFmtId="180" fontId="2" fillId="0" borderId="83" xfId="0" applyNumberFormat="1" applyFont="1" applyFill="1" applyBorder="1" applyAlignment="1">
      <alignment horizontal="right" vertical="center"/>
    </xf>
    <xf numFmtId="0" fontId="2" fillId="0" borderId="48" xfId="0" applyFont="1" applyFill="1" applyBorder="1" applyAlignment="1">
      <alignment vertical="center" wrapText="1"/>
    </xf>
    <xf numFmtId="180" fontId="2" fillId="0" borderId="84" xfId="0" applyNumberFormat="1" applyFont="1" applyFill="1" applyBorder="1" applyAlignment="1">
      <alignment horizontal="right" vertical="center"/>
    </xf>
    <xf numFmtId="178" fontId="2" fillId="0" borderId="10" xfId="0" applyNumberFormat="1" applyFont="1" applyBorder="1" applyAlignment="1">
      <alignment vertical="center" wrapText="1"/>
    </xf>
    <xf numFmtId="180" fontId="2" fillId="0" borderId="85" xfId="0" applyNumberFormat="1" applyFont="1" applyFill="1" applyBorder="1" applyAlignment="1">
      <alignment horizontal="right" vertical="center"/>
    </xf>
    <xf numFmtId="180" fontId="2" fillId="0" borderId="77" xfId="0" applyNumberFormat="1" applyFont="1" applyFill="1" applyBorder="1" applyAlignment="1">
      <alignment horizontal="right" vertical="center"/>
    </xf>
    <xf numFmtId="0" fontId="2" fillId="0" borderId="64" xfId="0" applyFont="1" applyFill="1" applyBorder="1" applyAlignment="1">
      <alignment vertical="center"/>
    </xf>
    <xf numFmtId="0" fontId="2" fillId="0" borderId="66" xfId="0" applyFont="1" applyBorder="1" applyAlignment="1">
      <alignment vertical="center" wrapText="1"/>
    </xf>
    <xf numFmtId="0" fontId="2" fillId="0" borderId="86" xfId="0" applyFont="1" applyBorder="1" applyAlignment="1">
      <alignment vertical="center" wrapText="1"/>
    </xf>
    <xf numFmtId="0" fontId="2" fillId="0" borderId="67" xfId="0" applyFont="1" applyBorder="1" applyAlignment="1">
      <alignment vertical="center" wrapText="1"/>
    </xf>
    <xf numFmtId="180" fontId="2" fillId="0" borderId="87" xfId="0" applyNumberFormat="1" applyFont="1" applyFill="1" applyBorder="1" applyAlignment="1">
      <alignment horizontal="right" vertical="center"/>
    </xf>
    <xf numFmtId="0" fontId="2" fillId="8" borderId="72" xfId="0" applyFont="1" applyFill="1" applyBorder="1" applyAlignment="1">
      <alignment vertical="center"/>
    </xf>
    <xf numFmtId="0" fontId="2" fillId="8" borderId="35" xfId="0" applyFont="1" applyFill="1" applyBorder="1" applyAlignment="1">
      <alignment vertical="center"/>
    </xf>
    <xf numFmtId="0" fontId="2" fillId="8" borderId="73" xfId="0" applyFont="1" applyFill="1" applyBorder="1" applyAlignment="1">
      <alignment vertical="center" wrapText="1"/>
    </xf>
    <xf numFmtId="0" fontId="2" fillId="8" borderId="36" xfId="0" applyFont="1" applyFill="1" applyBorder="1" applyAlignment="1">
      <alignment vertical="center" wrapText="1"/>
    </xf>
    <xf numFmtId="0" fontId="2" fillId="8" borderId="26" xfId="0" applyFont="1" applyFill="1" applyBorder="1" applyAlignment="1">
      <alignment vertical="center"/>
    </xf>
    <xf numFmtId="0" fontId="2" fillId="8" borderId="23" xfId="0" applyFont="1" applyFill="1" applyBorder="1" applyAlignment="1">
      <alignment vertical="center" wrapText="1"/>
    </xf>
    <xf numFmtId="0" fontId="2" fillId="8" borderId="66" xfId="0" applyFont="1" applyFill="1" applyBorder="1" applyAlignment="1">
      <alignment vertical="center"/>
    </xf>
    <xf numFmtId="0" fontId="2" fillId="8" borderId="66" xfId="0" applyFont="1" applyFill="1" applyBorder="1" applyAlignment="1">
      <alignment vertical="center" wrapText="1"/>
    </xf>
    <xf numFmtId="0" fontId="2" fillId="8" borderId="63" xfId="0" applyFont="1" applyFill="1" applyBorder="1" applyAlignment="1">
      <alignment horizontal="left" vertical="center"/>
    </xf>
    <xf numFmtId="0" fontId="2" fillId="8" borderId="64" xfId="0" applyFont="1" applyFill="1" applyBorder="1" applyAlignment="1">
      <alignment horizontal="left" vertical="center"/>
    </xf>
    <xf numFmtId="0" fontId="2" fillId="8" borderId="74" xfId="0" applyFont="1" applyFill="1" applyBorder="1" applyAlignment="1">
      <alignment horizontal="left" vertical="center"/>
    </xf>
    <xf numFmtId="0" fontId="2" fillId="8" borderId="74" xfId="0" applyFont="1" applyFill="1" applyBorder="1" applyAlignment="1">
      <alignment horizontal="left" vertical="center" wrapText="1"/>
    </xf>
    <xf numFmtId="0" fontId="2" fillId="8" borderId="74" xfId="0" applyFont="1" applyFill="1" applyBorder="1" applyAlignment="1">
      <alignment vertical="center"/>
    </xf>
    <xf numFmtId="0" fontId="2" fillId="8" borderId="74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180" fontId="2" fillId="0" borderId="88" xfId="0" applyNumberFormat="1" applyFont="1" applyFill="1" applyBorder="1" applyAlignment="1">
      <alignment horizontal="right" vertical="center"/>
    </xf>
    <xf numFmtId="0" fontId="2" fillId="0" borderId="89" xfId="0" applyFont="1" applyBorder="1" applyAlignment="1">
      <alignment vertical="center" wrapText="1"/>
    </xf>
    <xf numFmtId="0" fontId="2" fillId="34" borderId="25" xfId="0" applyFont="1" applyFill="1" applyBorder="1" applyAlignment="1">
      <alignment horizontal="center" vertical="center" wrapText="1"/>
    </xf>
    <xf numFmtId="180" fontId="2" fillId="0" borderId="26" xfId="0" applyNumberFormat="1" applyFont="1" applyFill="1" applyBorder="1" applyAlignment="1">
      <alignment horizontal="right" vertical="center"/>
    </xf>
    <xf numFmtId="180" fontId="2" fillId="0" borderId="90" xfId="0" applyNumberFormat="1" applyFont="1" applyFill="1" applyBorder="1" applyAlignment="1">
      <alignment horizontal="right" vertical="center"/>
    </xf>
    <xf numFmtId="180" fontId="2" fillId="0" borderId="91" xfId="0" applyNumberFormat="1" applyFont="1" applyFill="1" applyBorder="1" applyAlignment="1">
      <alignment horizontal="right" vertical="center"/>
    </xf>
    <xf numFmtId="180" fontId="2" fillId="0" borderId="92" xfId="0" applyNumberFormat="1" applyFont="1" applyFill="1" applyBorder="1" applyAlignment="1">
      <alignment horizontal="right" vertical="center"/>
    </xf>
    <xf numFmtId="180" fontId="2" fillId="0" borderId="76" xfId="0" applyNumberFormat="1" applyFont="1" applyFill="1" applyBorder="1" applyAlignment="1">
      <alignment horizontal="right" vertical="center"/>
    </xf>
    <xf numFmtId="180" fontId="2" fillId="0" borderId="93" xfId="0" applyNumberFormat="1" applyFont="1" applyFill="1" applyBorder="1" applyAlignment="1">
      <alignment horizontal="right" vertical="center"/>
    </xf>
    <xf numFmtId="180" fontId="2" fillId="0" borderId="94" xfId="0" applyNumberFormat="1" applyFont="1" applyFill="1" applyBorder="1" applyAlignment="1">
      <alignment horizontal="right" vertical="center"/>
    </xf>
    <xf numFmtId="180" fontId="2" fillId="0" borderId="95" xfId="0" applyNumberFormat="1" applyFont="1" applyFill="1" applyBorder="1" applyAlignment="1">
      <alignment horizontal="right" vertical="center"/>
    </xf>
    <xf numFmtId="180" fontId="2" fillId="0" borderId="96" xfId="0" applyNumberFormat="1" applyFont="1" applyFill="1" applyBorder="1" applyAlignment="1">
      <alignment horizontal="right" vertical="center"/>
    </xf>
    <xf numFmtId="180" fontId="2" fillId="0" borderId="97" xfId="0" applyNumberFormat="1" applyFont="1" applyFill="1" applyBorder="1" applyAlignment="1">
      <alignment horizontal="right" vertical="center"/>
    </xf>
    <xf numFmtId="0" fontId="2" fillId="34" borderId="98" xfId="0" applyFont="1" applyFill="1" applyBorder="1" applyAlignment="1">
      <alignment horizontal="center" vertical="center" wrapText="1"/>
    </xf>
    <xf numFmtId="180" fontId="2" fillId="0" borderId="99" xfId="0" applyNumberFormat="1" applyFont="1" applyFill="1" applyBorder="1" applyAlignment="1">
      <alignment horizontal="right" vertical="center"/>
    </xf>
    <xf numFmtId="180" fontId="2" fillId="0" borderId="100" xfId="0" applyNumberFormat="1" applyFont="1" applyFill="1" applyBorder="1" applyAlignment="1">
      <alignment horizontal="right" vertical="center"/>
    </xf>
    <xf numFmtId="180" fontId="2" fillId="0" borderId="101" xfId="0" applyNumberFormat="1" applyFont="1" applyFill="1" applyBorder="1" applyAlignment="1">
      <alignment horizontal="right" vertical="center"/>
    </xf>
    <xf numFmtId="180" fontId="2" fillId="0" borderId="102" xfId="0" applyNumberFormat="1" applyFont="1" applyFill="1" applyBorder="1" applyAlignment="1">
      <alignment horizontal="right" vertical="center"/>
    </xf>
    <xf numFmtId="180" fontId="2" fillId="0" borderId="103" xfId="0" applyNumberFormat="1" applyFont="1" applyFill="1" applyBorder="1" applyAlignment="1">
      <alignment horizontal="right" vertical="center"/>
    </xf>
    <xf numFmtId="180" fontId="2" fillId="0" borderId="104" xfId="0" applyNumberFormat="1" applyFont="1" applyFill="1" applyBorder="1" applyAlignment="1">
      <alignment horizontal="right" vertical="center"/>
    </xf>
    <xf numFmtId="180" fontId="2" fillId="0" borderId="105" xfId="0" applyNumberFormat="1" applyFont="1" applyFill="1" applyBorder="1" applyAlignment="1">
      <alignment horizontal="right" vertical="center"/>
    </xf>
    <xf numFmtId="180" fontId="2" fillId="0" borderId="106" xfId="0" applyNumberFormat="1" applyFont="1" applyFill="1" applyBorder="1" applyAlignment="1">
      <alignment horizontal="right" vertical="center"/>
    </xf>
    <xf numFmtId="180" fontId="2" fillId="0" borderId="107" xfId="0" applyNumberFormat="1" applyFont="1" applyFill="1" applyBorder="1" applyAlignment="1">
      <alignment horizontal="right" vertical="center"/>
    </xf>
    <xf numFmtId="180" fontId="2" fillId="0" borderId="108" xfId="0" applyNumberFormat="1" applyFont="1" applyFill="1" applyBorder="1" applyAlignment="1">
      <alignment horizontal="right" vertical="center"/>
    </xf>
    <xf numFmtId="180" fontId="2" fillId="0" borderId="109" xfId="0" applyNumberFormat="1" applyFont="1" applyFill="1" applyBorder="1" applyAlignment="1">
      <alignment horizontal="right" vertical="center"/>
    </xf>
    <xf numFmtId="180" fontId="2" fillId="0" borderId="110" xfId="0" applyNumberFormat="1" applyFont="1" applyFill="1" applyBorder="1" applyAlignment="1">
      <alignment horizontal="right" vertical="center"/>
    </xf>
    <xf numFmtId="0" fontId="2" fillId="0" borderId="111" xfId="0" applyFont="1" applyFill="1" applyBorder="1" applyAlignment="1">
      <alignment vertical="center" wrapText="1"/>
    </xf>
    <xf numFmtId="0" fontId="2" fillId="0" borderId="112" xfId="0" applyFont="1" applyFill="1" applyBorder="1" applyAlignment="1">
      <alignment vertical="center" wrapText="1"/>
    </xf>
    <xf numFmtId="0" fontId="2" fillId="0" borderId="113" xfId="0" applyFont="1" applyFill="1" applyBorder="1" applyAlignment="1">
      <alignment vertical="center" wrapText="1"/>
    </xf>
    <xf numFmtId="0" fontId="2" fillId="0" borderId="55" xfId="0" applyFont="1" applyBorder="1" applyAlignment="1">
      <alignment vertical="center"/>
    </xf>
    <xf numFmtId="0" fontId="2" fillId="0" borderId="114" xfId="0" applyFont="1" applyFill="1" applyBorder="1" applyAlignment="1">
      <alignment vertical="center" wrapText="1"/>
    </xf>
    <xf numFmtId="180" fontId="2" fillId="0" borderId="115" xfId="0" applyNumberFormat="1" applyFont="1" applyFill="1" applyBorder="1" applyAlignment="1">
      <alignment horizontal="right" vertical="center"/>
    </xf>
    <xf numFmtId="180" fontId="2" fillId="0" borderId="59" xfId="0" applyNumberFormat="1" applyFont="1" applyFill="1" applyBorder="1" applyAlignment="1">
      <alignment horizontal="right" vertical="center"/>
    </xf>
    <xf numFmtId="180" fontId="2" fillId="0" borderId="116" xfId="0" applyNumberFormat="1" applyFont="1" applyFill="1" applyBorder="1" applyAlignment="1">
      <alignment horizontal="right" vertical="center"/>
    </xf>
    <xf numFmtId="180" fontId="2" fillId="0" borderId="117" xfId="0" applyNumberFormat="1" applyFont="1" applyFill="1" applyBorder="1" applyAlignment="1">
      <alignment horizontal="right" vertical="center"/>
    </xf>
    <xf numFmtId="180" fontId="2" fillId="0" borderId="118" xfId="0" applyNumberFormat="1" applyFont="1" applyFill="1" applyBorder="1" applyAlignment="1">
      <alignment horizontal="right" vertical="center"/>
    </xf>
    <xf numFmtId="180" fontId="2" fillId="0" borderId="119" xfId="0" applyNumberFormat="1" applyFont="1" applyFill="1" applyBorder="1" applyAlignment="1">
      <alignment horizontal="right" vertical="center"/>
    </xf>
    <xf numFmtId="180" fontId="2" fillId="0" borderId="120" xfId="0" applyNumberFormat="1" applyFont="1" applyFill="1" applyBorder="1" applyAlignment="1">
      <alignment horizontal="right" vertical="center"/>
    </xf>
    <xf numFmtId="180" fontId="2" fillId="0" borderId="121" xfId="0" applyNumberFormat="1" applyFont="1" applyFill="1" applyBorder="1" applyAlignment="1">
      <alignment horizontal="right" vertical="center"/>
    </xf>
    <xf numFmtId="180" fontId="2" fillId="0" borderId="122" xfId="0" applyNumberFormat="1" applyFont="1" applyFill="1" applyBorder="1" applyAlignment="1">
      <alignment horizontal="right" vertical="center"/>
    </xf>
    <xf numFmtId="180" fontId="2" fillId="0" borderId="123" xfId="0" applyNumberFormat="1" applyFont="1" applyFill="1" applyBorder="1" applyAlignment="1">
      <alignment horizontal="right" vertical="center"/>
    </xf>
    <xf numFmtId="0" fontId="2" fillId="0" borderId="124" xfId="0" applyFont="1" applyBorder="1" applyAlignment="1">
      <alignment vertical="center" wrapText="1"/>
    </xf>
    <xf numFmtId="0" fontId="5" fillId="0" borderId="125" xfId="0" applyFont="1" applyBorder="1" applyAlignment="1">
      <alignment horizontal="center" vertical="center" wrapText="1"/>
    </xf>
    <xf numFmtId="0" fontId="5" fillId="0" borderId="126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 shrinkToFit="1"/>
    </xf>
    <xf numFmtId="0" fontId="0" fillId="0" borderId="11" xfId="0" applyFill="1" applyBorder="1" applyAlignment="1">
      <alignment vertical="center" wrapText="1" shrinkToFit="1"/>
    </xf>
    <xf numFmtId="0" fontId="2" fillId="8" borderId="72" xfId="0" applyFont="1" applyFill="1" applyBorder="1" applyAlignment="1">
      <alignment horizontal="left" vertical="center"/>
    </xf>
    <xf numFmtId="0" fontId="2" fillId="8" borderId="73" xfId="0" applyFont="1" applyFill="1" applyBorder="1" applyAlignment="1">
      <alignment horizontal="left" vertical="center"/>
    </xf>
    <xf numFmtId="0" fontId="2" fillId="8" borderId="127" xfId="0" applyFont="1" applyFill="1" applyBorder="1" applyAlignment="1">
      <alignment horizontal="left" vertical="center"/>
    </xf>
    <xf numFmtId="0" fontId="2" fillId="8" borderId="128" xfId="0" applyFont="1" applyFill="1" applyBorder="1" applyAlignment="1">
      <alignment horizontal="left" vertical="center"/>
    </xf>
    <xf numFmtId="0" fontId="2" fillId="8" borderId="26" xfId="0" applyFont="1" applyFill="1" applyBorder="1" applyAlignment="1">
      <alignment horizontal="left" vertical="center"/>
    </xf>
    <xf numFmtId="0" fontId="2" fillId="8" borderId="23" xfId="0" applyFont="1" applyFill="1" applyBorder="1" applyAlignment="1">
      <alignment horizontal="left" vertical="center"/>
    </xf>
    <xf numFmtId="180" fontId="2" fillId="0" borderId="129" xfId="0" applyNumberFormat="1" applyFont="1" applyFill="1" applyBorder="1" applyAlignment="1">
      <alignment horizontal="center" vertical="center"/>
    </xf>
    <xf numFmtId="180" fontId="2" fillId="0" borderId="130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131" xfId="0" applyFont="1" applyFill="1" applyBorder="1" applyAlignment="1">
      <alignment horizontal="center" vertical="center" wrapText="1"/>
    </xf>
    <xf numFmtId="0" fontId="2" fillId="0" borderId="132" xfId="0" applyFont="1" applyFill="1" applyBorder="1" applyAlignment="1">
      <alignment horizontal="center" vertical="center" wrapText="1"/>
    </xf>
    <xf numFmtId="0" fontId="2" fillId="0" borderId="133" xfId="0" applyFont="1" applyFill="1" applyBorder="1" applyAlignment="1">
      <alignment horizontal="center" vertical="center" wrapText="1"/>
    </xf>
    <xf numFmtId="0" fontId="2" fillId="0" borderId="134" xfId="0" applyFont="1" applyFill="1" applyBorder="1" applyAlignment="1">
      <alignment horizontal="center" vertical="center"/>
    </xf>
    <xf numFmtId="0" fontId="2" fillId="0" borderId="135" xfId="0" applyFont="1" applyFill="1" applyBorder="1" applyAlignment="1">
      <alignment horizontal="center" vertical="center"/>
    </xf>
    <xf numFmtId="0" fontId="2" fillId="0" borderId="129" xfId="0" applyFont="1" applyFill="1" applyBorder="1" applyAlignment="1">
      <alignment horizontal="center" vertical="center"/>
    </xf>
    <xf numFmtId="0" fontId="2" fillId="0" borderId="130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97" xfId="0" applyFont="1" applyFill="1" applyBorder="1" applyAlignment="1">
      <alignment horizontal="center" vertical="center"/>
    </xf>
    <xf numFmtId="0" fontId="2" fillId="0" borderId="13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right" vertical="center" wrapText="1"/>
    </xf>
    <xf numFmtId="0" fontId="2" fillId="0" borderId="55" xfId="0" applyFont="1" applyBorder="1" applyAlignment="1">
      <alignment horizontal="right" vertical="center" wrapText="1"/>
    </xf>
    <xf numFmtId="0" fontId="0" fillId="0" borderId="11" xfId="0" applyFont="1" applyFill="1" applyBorder="1" applyAlignment="1">
      <alignment vertical="center" wrapText="1" shrinkToFit="1"/>
    </xf>
    <xf numFmtId="180" fontId="2" fillId="0" borderId="97" xfId="0" applyNumberFormat="1" applyFont="1" applyFill="1" applyBorder="1" applyAlignment="1">
      <alignment horizontal="center" vertical="center"/>
    </xf>
    <xf numFmtId="180" fontId="2" fillId="0" borderId="136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2" fillId="0" borderId="114" xfId="0" applyFont="1" applyFill="1" applyBorder="1" applyAlignment="1">
      <alignment horizontal="center" vertical="center" wrapText="1"/>
    </xf>
    <xf numFmtId="0" fontId="2" fillId="0" borderId="13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33" borderId="34" xfId="0" applyFont="1" applyFill="1" applyBorder="1" applyAlignment="1">
      <alignment horizontal="left" vertical="center" wrapText="1"/>
    </xf>
    <xf numFmtId="0" fontId="2" fillId="33" borderId="47" xfId="0" applyFont="1" applyFill="1" applyBorder="1" applyAlignment="1">
      <alignment horizontal="left" vertical="center" wrapText="1"/>
    </xf>
    <xf numFmtId="0" fontId="2" fillId="33" borderId="49" xfId="0" applyFont="1" applyFill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2" fillId="0" borderId="55" xfId="0" applyFont="1" applyFill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view="pageBreakPreview" zoomScale="90" zoomScaleSheetLayoutView="90" zoomScalePageLayoutView="0" workbookViewId="0" topLeftCell="A1">
      <selection activeCell="P33" sqref="P33"/>
    </sheetView>
  </sheetViews>
  <sheetFormatPr defaultColWidth="9.00390625" defaultRowHeight="13.5"/>
  <cols>
    <col min="1" max="1" width="23.625" style="1" bestFit="1" customWidth="1"/>
    <col min="2" max="2" width="16.00390625" style="24" bestFit="1" customWidth="1"/>
    <col min="3" max="3" width="33.125" style="1" customWidth="1"/>
    <col min="4" max="15" width="7.00390625" style="1" customWidth="1"/>
    <col min="16" max="16" width="9.00390625" style="1" customWidth="1"/>
    <col min="17" max="17" width="7.125" style="1" bestFit="1" customWidth="1"/>
    <col min="18" max="16384" width="9.00390625" style="1" customWidth="1"/>
  </cols>
  <sheetData>
    <row r="1" spans="15:16" ht="29.25" customHeight="1" thickBot="1">
      <c r="O1" s="202" t="s">
        <v>49</v>
      </c>
      <c r="P1" s="203"/>
    </row>
    <row r="2" spans="1:16" ht="15.75" customHeight="1">
      <c r="A2" s="204" t="s">
        <v>118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</row>
    <row r="3" spans="1:16" ht="18" thickBot="1">
      <c r="A3" s="2"/>
      <c r="P3" s="1" t="s">
        <v>84</v>
      </c>
    </row>
    <row r="4" spans="1:16" ht="24" customHeight="1">
      <c r="A4" s="14" t="s">
        <v>1</v>
      </c>
      <c r="B4" s="26"/>
      <c r="C4" s="23"/>
      <c r="D4" s="16" t="s">
        <v>3</v>
      </c>
      <c r="E4" s="16" t="s">
        <v>4</v>
      </c>
      <c r="F4" s="16" t="s">
        <v>5</v>
      </c>
      <c r="G4" s="16" t="s">
        <v>6</v>
      </c>
      <c r="H4" s="16" t="s">
        <v>7</v>
      </c>
      <c r="I4" s="16" t="s">
        <v>8</v>
      </c>
      <c r="J4" s="16" t="s">
        <v>9</v>
      </c>
      <c r="K4" s="16" t="s">
        <v>10</v>
      </c>
      <c r="L4" s="16" t="s">
        <v>11</v>
      </c>
      <c r="M4" s="16" t="s">
        <v>12</v>
      </c>
      <c r="N4" s="16" t="s">
        <v>13</v>
      </c>
      <c r="O4" s="16" t="s">
        <v>79</v>
      </c>
      <c r="P4" s="17" t="s">
        <v>0</v>
      </c>
    </row>
    <row r="5" spans="1:16" ht="20.25" customHeight="1">
      <c r="A5" s="41" t="s">
        <v>28</v>
      </c>
      <c r="B5" s="27" t="s">
        <v>27</v>
      </c>
      <c r="C5" s="22"/>
      <c r="D5" s="32">
        <f>SUM('←法【一括】'!E5,'←法【即時】'!D5)</f>
        <v>14</v>
      </c>
      <c r="E5" s="32">
        <f>SUM('←法【一括】'!F5,'←法【即時】'!E5)</f>
        <v>0</v>
      </c>
      <c r="F5" s="32">
        <f>SUM('←法【一括】'!G5,'←法【即時】'!F5)</f>
        <v>14</v>
      </c>
      <c r="G5" s="32">
        <f>SUM('←法【一括】'!H5,'←法【即時】'!G5)</f>
        <v>14</v>
      </c>
      <c r="H5" s="32">
        <f>SUM('←法【一括】'!I5,'←法【即時】'!H5)</f>
        <v>0</v>
      </c>
      <c r="I5" s="32">
        <f>SUM('←法【一括】'!J5,'←法【即時】'!I5)</f>
        <v>14</v>
      </c>
      <c r="J5" s="32">
        <f>SUM('←法【一括】'!K5,'←法【即時】'!J5)</f>
        <v>14</v>
      </c>
      <c r="K5" s="32">
        <f>SUM('←法【一括】'!L5,'←法【即時】'!K5)</f>
        <v>0</v>
      </c>
      <c r="L5" s="32">
        <f>SUM('←法【一括】'!M5,'←法【即時】'!L5)</f>
        <v>28</v>
      </c>
      <c r="M5" s="32">
        <f>SUM('←法【一括】'!N5,'←法【即時】'!M5)</f>
        <v>0</v>
      </c>
      <c r="N5" s="32">
        <f>SUM('←法【一括】'!O5,'←法【即時】'!N5)</f>
        <v>0</v>
      </c>
      <c r="O5" s="32">
        <f>SUM('←法【一括】'!P5,'←法【即時】'!O5)</f>
        <v>13</v>
      </c>
      <c r="P5" s="33">
        <f>SUM(D5:O5)</f>
        <v>111</v>
      </c>
    </row>
    <row r="6" spans="1:16" ht="20.25" customHeight="1">
      <c r="A6" s="41" t="s">
        <v>75</v>
      </c>
      <c r="B6" s="27" t="s">
        <v>27</v>
      </c>
      <c r="C6" s="22"/>
      <c r="D6" s="32">
        <f>SUM('←法【一括】'!E6,'←法【即時】'!D6)</f>
        <v>0</v>
      </c>
      <c r="E6" s="32">
        <f>SUM('←法【一括】'!F6,'←法【即時】'!E6)</f>
        <v>0</v>
      </c>
      <c r="F6" s="32">
        <f>SUM('←法【一括】'!G6,'←法【即時】'!F6)</f>
        <v>99</v>
      </c>
      <c r="G6" s="32">
        <f>SUM('←法【一括】'!H6,'←法【即時】'!G6)</f>
        <v>0</v>
      </c>
      <c r="H6" s="32">
        <f>SUM('←法【一括】'!I6,'←法【即時】'!H6)</f>
        <v>0</v>
      </c>
      <c r="I6" s="32">
        <f>SUM('←法【一括】'!J6,'←法【即時】'!I6)</f>
        <v>94</v>
      </c>
      <c r="J6" s="32">
        <f>SUM('←法【一括】'!K6,'←法【即時】'!J6)</f>
        <v>0</v>
      </c>
      <c r="K6" s="32">
        <f>SUM('←法【一括】'!L6,'←法【即時】'!K6)</f>
        <v>92</v>
      </c>
      <c r="L6" s="32">
        <f>SUM('←法【一括】'!M6,'←法【即時】'!L6)</f>
        <v>92</v>
      </c>
      <c r="M6" s="32">
        <f>SUM('←法【一括】'!N6,'←法【即時】'!M6)</f>
        <v>0</v>
      </c>
      <c r="N6" s="32">
        <f>SUM('←法【一括】'!O6,'←法【即時】'!N6)</f>
        <v>0</v>
      </c>
      <c r="O6" s="32">
        <f>SUM('←法【一括】'!P6,'←法【即時】'!O6)</f>
        <v>88</v>
      </c>
      <c r="P6" s="33">
        <f>SUM(D6:O6)</f>
        <v>465</v>
      </c>
    </row>
    <row r="7" spans="1:16" ht="20.25" customHeight="1">
      <c r="A7" s="41" t="s">
        <v>76</v>
      </c>
      <c r="B7" s="27" t="s">
        <v>27</v>
      </c>
      <c r="C7" s="22"/>
      <c r="D7" s="32">
        <f>SUM('←法【一括】'!E7,'←法【即時】'!D7)</f>
        <v>0</v>
      </c>
      <c r="E7" s="32">
        <f>SUM('←法【一括】'!F7,'←法【即時】'!E7)</f>
        <v>0</v>
      </c>
      <c r="F7" s="32">
        <f>SUM('←法【一括】'!G7,'←法【即時】'!F7)</f>
        <v>462</v>
      </c>
      <c r="G7" s="32">
        <f>SUM('←法【一括】'!H7,'←法【即時】'!G7)</f>
        <v>0</v>
      </c>
      <c r="H7" s="32">
        <f>SUM('←法【一括】'!I7,'←法【即時】'!H7)</f>
        <v>0</v>
      </c>
      <c r="I7" s="32">
        <f>SUM('←法【一括】'!J7,'←法【即時】'!I7)</f>
        <v>448</v>
      </c>
      <c r="J7" s="32">
        <f>SUM('←法【一括】'!K7,'←法【即時】'!J7)</f>
        <v>0</v>
      </c>
      <c r="K7" s="32">
        <f>SUM('←法【一括】'!L7,'←法【即時】'!K7)</f>
        <v>441</v>
      </c>
      <c r="L7" s="32">
        <f>SUM('←法【一括】'!M7,'←法【即時】'!L7)</f>
        <v>0</v>
      </c>
      <c r="M7" s="32">
        <f>SUM('←法【一括】'!N7,'←法【即時】'!M7)</f>
        <v>0</v>
      </c>
      <c r="N7" s="32">
        <f>SUM('←法【一括】'!O7,'←法【即時】'!N7)</f>
        <v>0</v>
      </c>
      <c r="O7" s="32">
        <f>SUM('←法【一括】'!P7,'←法【即時】'!O7)</f>
        <v>425</v>
      </c>
      <c r="P7" s="33">
        <f>SUM(D7:O7)</f>
        <v>1776</v>
      </c>
    </row>
    <row r="8" spans="1:16" ht="20.25" customHeight="1">
      <c r="A8" s="209" t="s">
        <v>81</v>
      </c>
      <c r="B8" s="95" t="s">
        <v>27</v>
      </c>
      <c r="C8" s="96"/>
      <c r="D8" s="98">
        <f>SUM('←法【一括】'!E8,'←法【即時】'!D8)</f>
        <v>0</v>
      </c>
      <c r="E8" s="98">
        <f>SUM('←法【一括】'!F8,'←法【即時】'!E8)</f>
        <v>0</v>
      </c>
      <c r="F8" s="98">
        <f>SUM('←法【一括】'!G8,'←法【即時】'!F8)</f>
        <v>39</v>
      </c>
      <c r="G8" s="98">
        <f>SUM('←法【一括】'!H8,'←法【即時】'!G8)</f>
        <v>0</v>
      </c>
      <c r="H8" s="98">
        <f>SUM('←法【一括】'!I8,'←法【即時】'!H8)</f>
        <v>0</v>
      </c>
      <c r="I8" s="98">
        <f>SUM('←法【一括】'!J8,'←法【即時】'!I8)</f>
        <v>37</v>
      </c>
      <c r="J8" s="98">
        <f>SUM('←法【一括】'!K8,'←法【即時】'!J8)</f>
        <v>0</v>
      </c>
      <c r="K8" s="98">
        <f>SUM('←法【一括】'!L8,'←法【即時】'!K8)</f>
        <v>36</v>
      </c>
      <c r="L8" s="98">
        <f>SUM('←法【一括】'!M8,'←法【即時】'!L8)</f>
        <v>0</v>
      </c>
      <c r="M8" s="98">
        <f>SUM('←法【一括】'!N8,'←法【即時】'!M8)</f>
        <v>0</v>
      </c>
      <c r="N8" s="98">
        <f>SUM('←法【一括】'!O8,'←法【即時】'!N8)</f>
        <v>0</v>
      </c>
      <c r="O8" s="98">
        <f>SUM('←法【一括】'!P8,'←法【即時】'!O8)</f>
        <v>35</v>
      </c>
      <c r="P8" s="99">
        <f>SUM(D8:O8)</f>
        <v>147</v>
      </c>
    </row>
    <row r="9" spans="1:16" ht="20.25" customHeight="1">
      <c r="A9" s="210"/>
      <c r="B9" s="100" t="s">
        <v>26</v>
      </c>
      <c r="C9" s="101"/>
      <c r="D9" s="102">
        <f>SUM('←法【一括】'!E9,'←法【即時】'!D9)</f>
        <v>1</v>
      </c>
      <c r="E9" s="102">
        <f>SUM('←法【一括】'!F9,'←法【即時】'!E9)</f>
        <v>1</v>
      </c>
      <c r="F9" s="102">
        <f>SUM('←法【一括】'!G9,'←法【即時】'!F9)</f>
        <v>1</v>
      </c>
      <c r="G9" s="102">
        <f>SUM('←法【一括】'!H9,'←法【即時】'!G9)</f>
        <v>0</v>
      </c>
      <c r="H9" s="102">
        <f>SUM('←法【一括】'!I9,'←法【即時】'!H9)</f>
        <v>0</v>
      </c>
      <c r="I9" s="102">
        <f>SUM('←法【一括】'!J9,'←法【即時】'!I9)</f>
        <v>1</v>
      </c>
      <c r="J9" s="102">
        <f>SUM('←法【一括】'!K9,'←法【即時】'!J9)</f>
        <v>0</v>
      </c>
      <c r="K9" s="102">
        <f>SUM('←法【一括】'!L9,'←法【即時】'!K9)</f>
        <v>0</v>
      </c>
      <c r="L9" s="102">
        <f>SUM('←法【一括】'!M9,'←法【即時】'!L9)</f>
        <v>0</v>
      </c>
      <c r="M9" s="102">
        <f>SUM('←法【一括】'!N9,'←法【即時】'!M9)</f>
        <v>0</v>
      </c>
      <c r="N9" s="102">
        <f>SUM('←法【一括】'!O9,'←法【即時】'!N9)</f>
        <v>1</v>
      </c>
      <c r="O9" s="102">
        <f>SUM('←法【一括】'!P9,'←法【即時】'!O9)</f>
        <v>1</v>
      </c>
      <c r="P9" s="103">
        <f>SUM(D9:O9)</f>
        <v>6</v>
      </c>
    </row>
    <row r="10" spans="1:16" ht="20.25" customHeight="1">
      <c r="A10" s="210"/>
      <c r="B10" s="229" t="s">
        <v>15</v>
      </c>
      <c r="C10" s="230"/>
      <c r="D10" s="65">
        <f>SUM(D8:D9)</f>
        <v>1</v>
      </c>
      <c r="E10" s="65">
        <f aca="true" t="shared" si="0" ref="E10:O10">SUM(E8:E9)</f>
        <v>1</v>
      </c>
      <c r="F10" s="65">
        <f t="shared" si="0"/>
        <v>40</v>
      </c>
      <c r="G10" s="65">
        <f t="shared" si="0"/>
        <v>0</v>
      </c>
      <c r="H10" s="65">
        <f t="shared" si="0"/>
        <v>0</v>
      </c>
      <c r="I10" s="65">
        <f t="shared" si="0"/>
        <v>38</v>
      </c>
      <c r="J10" s="65">
        <f t="shared" si="0"/>
        <v>0</v>
      </c>
      <c r="K10" s="65">
        <f t="shared" si="0"/>
        <v>36</v>
      </c>
      <c r="L10" s="65">
        <f t="shared" si="0"/>
        <v>0</v>
      </c>
      <c r="M10" s="65">
        <f t="shared" si="0"/>
        <v>0</v>
      </c>
      <c r="N10" s="65">
        <f t="shared" si="0"/>
        <v>1</v>
      </c>
      <c r="O10" s="65">
        <f t="shared" si="0"/>
        <v>36</v>
      </c>
      <c r="P10" s="57">
        <f>SUM(P8:P9)</f>
        <v>153</v>
      </c>
    </row>
    <row r="11" spans="1:16" s="5" customFormat="1" ht="20.25" customHeight="1">
      <c r="A11" s="219" t="s">
        <v>94</v>
      </c>
      <c r="B11" s="95" t="s">
        <v>110</v>
      </c>
      <c r="C11" s="96"/>
      <c r="D11" s="98">
        <f>SUM('←法【一括】'!E11,'←法【即時】'!D11)</f>
        <v>5217</v>
      </c>
      <c r="E11" s="98">
        <f>SUM('←法【一括】'!F11,'←法【即時】'!E11)</f>
        <v>5199</v>
      </c>
      <c r="F11" s="98">
        <f>SUM('←法【一括】'!G11,'←法【即時】'!F11)</f>
        <v>5162</v>
      </c>
      <c r="G11" s="98">
        <f>SUM('←法【一括】'!H11,'←法【即時】'!G11)</f>
        <v>5157</v>
      </c>
      <c r="H11" s="98">
        <f>SUM('←法【一括】'!I11,'←法【即時】'!H11)</f>
        <v>5141</v>
      </c>
      <c r="I11" s="98">
        <f>SUM('←法【一括】'!J11,'←法【即時】'!I11)</f>
        <v>5195</v>
      </c>
      <c r="J11" s="98">
        <f>SUM('←法【一括】'!K11,'←法【即時】'!J11)</f>
        <v>5088</v>
      </c>
      <c r="K11" s="98">
        <f>SUM('←法【一括】'!L11,'←法【即時】'!K11)</f>
        <v>5064</v>
      </c>
      <c r="L11" s="98">
        <f>SUM('←法【一括】'!M11,'←法【即時】'!L11)</f>
        <v>5044</v>
      </c>
      <c r="M11" s="98">
        <f>SUM('←法【一括】'!N11,'←法【即時】'!M11)</f>
        <v>5020</v>
      </c>
      <c r="N11" s="98">
        <f>SUM('←法【一括】'!O11,'←法【即時】'!N11)</f>
        <v>4996</v>
      </c>
      <c r="O11" s="98">
        <f>SUM('←法【一括】'!P11,'←法【即時】'!O11)</f>
        <v>4967</v>
      </c>
      <c r="P11" s="99">
        <f>SUM(D11:O11)</f>
        <v>61250</v>
      </c>
    </row>
    <row r="12" spans="1:16" s="5" customFormat="1" ht="20.25" customHeight="1">
      <c r="A12" s="220"/>
      <c r="B12" s="211" t="s">
        <v>111</v>
      </c>
      <c r="C12" s="212"/>
      <c r="D12" s="134"/>
      <c r="E12" s="134"/>
      <c r="F12" s="134"/>
      <c r="G12" s="134"/>
      <c r="H12" s="134"/>
      <c r="I12" s="134"/>
      <c r="J12" s="134"/>
      <c r="K12" s="106">
        <v>0</v>
      </c>
      <c r="L12" s="106">
        <f>SUM('←法【一括】'!M12,'←法【即時】'!L12)</f>
        <v>0</v>
      </c>
      <c r="M12" s="106">
        <f>SUM('←法【一括】'!N12,'←法【即時】'!M12)</f>
        <v>0</v>
      </c>
      <c r="N12" s="106">
        <f>SUM('←法【一括】'!O12,'←法【即時】'!N12)</f>
        <v>3922</v>
      </c>
      <c r="O12" s="106">
        <f>SUM('←法【一括】'!P12,'←法【即時】'!O12)</f>
        <v>1542</v>
      </c>
      <c r="P12" s="107">
        <f>SUM(D12:O12)</f>
        <v>5464</v>
      </c>
    </row>
    <row r="13" spans="1:16" s="5" customFormat="1" ht="20.25" customHeight="1">
      <c r="A13" s="220"/>
      <c r="B13" s="213" t="s">
        <v>112</v>
      </c>
      <c r="C13" s="214"/>
      <c r="D13" s="134"/>
      <c r="E13" s="134"/>
      <c r="F13" s="134"/>
      <c r="G13" s="134"/>
      <c r="H13" s="134"/>
      <c r="I13" s="134"/>
      <c r="J13" s="134"/>
      <c r="K13" s="134"/>
      <c r="L13" s="97">
        <f>SUM('←法【一括】'!M13,'←法【即時】'!L13)</f>
        <v>0</v>
      </c>
      <c r="M13" s="97">
        <f>SUM('←法【一括】'!N13,'←法【即時】'!M13)</f>
        <v>0</v>
      </c>
      <c r="N13" s="97">
        <f>SUM('←法【一括】'!O13,'←法【即時】'!N13)</f>
        <v>0</v>
      </c>
      <c r="O13" s="97">
        <f>SUM('←法【一括】'!P13,'←法【即時】'!O13)</f>
        <v>40379</v>
      </c>
      <c r="P13" s="92">
        <f>SUM(D13:O13)</f>
        <v>40379</v>
      </c>
    </row>
    <row r="14" spans="1:16" s="5" customFormat="1" ht="20.25" customHeight="1">
      <c r="A14" s="221"/>
      <c r="B14" s="217" t="s">
        <v>15</v>
      </c>
      <c r="C14" s="218"/>
      <c r="D14" s="65">
        <f>SUM(D11:D13)</f>
        <v>5217</v>
      </c>
      <c r="E14" s="65">
        <f aca="true" t="shared" si="1" ref="E14:O14">SUM(E11:E13)</f>
        <v>5199</v>
      </c>
      <c r="F14" s="65">
        <f t="shared" si="1"/>
        <v>5162</v>
      </c>
      <c r="G14" s="65">
        <f t="shared" si="1"/>
        <v>5157</v>
      </c>
      <c r="H14" s="65">
        <f t="shared" si="1"/>
        <v>5141</v>
      </c>
      <c r="I14" s="65">
        <f t="shared" si="1"/>
        <v>5195</v>
      </c>
      <c r="J14" s="65">
        <f t="shared" si="1"/>
        <v>5088</v>
      </c>
      <c r="K14" s="65">
        <f t="shared" si="1"/>
        <v>5064</v>
      </c>
      <c r="L14" s="65">
        <f t="shared" si="1"/>
        <v>5044</v>
      </c>
      <c r="M14" s="65">
        <f t="shared" si="1"/>
        <v>5020</v>
      </c>
      <c r="N14" s="65">
        <f t="shared" si="1"/>
        <v>8918</v>
      </c>
      <c r="O14" s="65">
        <f t="shared" si="1"/>
        <v>46888</v>
      </c>
      <c r="P14" s="57">
        <f>SUM(P11:P13)</f>
        <v>107093</v>
      </c>
    </row>
    <row r="15" spans="1:16" s="4" customFormat="1" ht="20.25" customHeight="1">
      <c r="A15" s="7" t="s">
        <v>18</v>
      </c>
      <c r="B15" s="27" t="s">
        <v>19</v>
      </c>
      <c r="C15" s="22"/>
      <c r="D15" s="32">
        <f>SUM('←法【一括】'!E15,'←法【即時】'!D15)</f>
        <v>0</v>
      </c>
      <c r="E15" s="32">
        <f>SUM('←法【一括】'!F15,'←法【即時】'!E15)</f>
        <v>0</v>
      </c>
      <c r="F15" s="32">
        <f>SUM('←法【一括】'!G15,'←法【即時】'!F15)</f>
        <v>0</v>
      </c>
      <c r="G15" s="32">
        <f>SUM('←法【一括】'!H15,'←法【即時】'!G15)</f>
        <v>0</v>
      </c>
      <c r="H15" s="32">
        <f>SUM('←法【一括】'!I15,'←法【即時】'!H15)</f>
        <v>0</v>
      </c>
      <c r="I15" s="32">
        <f>SUM('←法【一括】'!J15,'←法【即時】'!I15)</f>
        <v>0</v>
      </c>
      <c r="J15" s="32">
        <f>SUM('←法【一括】'!K15,'←法【即時】'!J15)</f>
        <v>0</v>
      </c>
      <c r="K15" s="32">
        <f>SUM('←法【一括】'!L15,'←法【即時】'!K15)</f>
        <v>0</v>
      </c>
      <c r="L15" s="32">
        <f>SUM('←法【一括】'!M15,'←法【即時】'!L15)</f>
        <v>0</v>
      </c>
      <c r="M15" s="32">
        <f>SUM('←法【一括】'!N15,'←法【即時】'!M15)</f>
        <v>0</v>
      </c>
      <c r="N15" s="32">
        <f>SUM('←法【一括】'!O15,'←法【即時】'!N15)</f>
        <v>0</v>
      </c>
      <c r="O15" s="32">
        <f>SUM('←法【一括】'!P15,'←法【即時】'!O15)</f>
        <v>0</v>
      </c>
      <c r="P15" s="33">
        <f aca="true" t="shared" si="2" ref="P15:P21">SUM(D15:O15)</f>
        <v>0</v>
      </c>
    </row>
    <row r="16" spans="1:16" s="4" customFormat="1" ht="20.25" customHeight="1">
      <c r="A16" s="42" t="s">
        <v>73</v>
      </c>
      <c r="B16" s="27" t="s">
        <v>20</v>
      </c>
      <c r="C16" s="22"/>
      <c r="D16" s="32">
        <f>SUM('←法【一括】'!E16,'←法【即時】'!D16)</f>
        <v>0</v>
      </c>
      <c r="E16" s="32">
        <f>SUM('←法【一括】'!F16,'←法【即時】'!E16)</f>
        <v>0</v>
      </c>
      <c r="F16" s="32">
        <f>SUM('←法【一括】'!G16,'←法【即時】'!F16)</f>
        <v>0</v>
      </c>
      <c r="G16" s="32">
        <f>SUM('←法【一括】'!H16,'←法【即時】'!G16)</f>
        <v>0</v>
      </c>
      <c r="H16" s="32">
        <f>SUM('←法【一括】'!I16,'←法【即時】'!H16)</f>
        <v>0</v>
      </c>
      <c r="I16" s="32">
        <f>SUM('←法【一括】'!J16,'←法【即時】'!I16)</f>
        <v>0</v>
      </c>
      <c r="J16" s="32">
        <f>SUM('←法【一括】'!K16,'←法【即時】'!J16)</f>
        <v>0</v>
      </c>
      <c r="K16" s="32">
        <f>SUM('←法【一括】'!L16,'←法【即時】'!K16)</f>
        <v>0</v>
      </c>
      <c r="L16" s="32">
        <f>SUM('←法【一括】'!M16,'←法【即時】'!L16)</f>
        <v>0</v>
      </c>
      <c r="M16" s="32">
        <f>SUM('←法【一括】'!N16,'←法【即時】'!M16)</f>
        <v>0</v>
      </c>
      <c r="N16" s="32">
        <f>SUM('←法【一括】'!O16,'←法【即時】'!N16)</f>
        <v>0</v>
      </c>
      <c r="O16" s="32">
        <f>SUM('←法【一括】'!P16,'←法【即時】'!O16)</f>
        <v>0</v>
      </c>
      <c r="P16" s="33">
        <f t="shared" si="2"/>
        <v>0</v>
      </c>
    </row>
    <row r="17" spans="1:16" s="4" customFormat="1" ht="20.25" customHeight="1">
      <c r="A17" s="42" t="s">
        <v>29</v>
      </c>
      <c r="B17" s="27" t="s">
        <v>30</v>
      </c>
      <c r="C17" s="22"/>
      <c r="D17" s="32">
        <f>SUM('←法【一括】'!E17,'←法【即時】'!D17)</f>
        <v>1</v>
      </c>
      <c r="E17" s="32">
        <f>SUM('←法【一括】'!F17,'←法【即時】'!E17)</f>
        <v>0</v>
      </c>
      <c r="F17" s="32">
        <f>SUM('←法【一括】'!G17,'←法【即時】'!F17)</f>
        <v>0</v>
      </c>
      <c r="G17" s="32">
        <f>SUM('←法【一括】'!H17,'←法【即時】'!G17)</f>
        <v>1</v>
      </c>
      <c r="H17" s="32">
        <f>SUM('←法【一括】'!I17,'←法【即時】'!H17)</f>
        <v>1</v>
      </c>
      <c r="I17" s="32">
        <f>SUM('←法【一括】'!J17,'←法【即時】'!I17)</f>
        <v>0</v>
      </c>
      <c r="J17" s="32">
        <f>SUM('←法【一括】'!K17,'←法【即時】'!J17)</f>
        <v>1</v>
      </c>
      <c r="K17" s="32">
        <f>SUM('←法【一括】'!L17,'←法【即時】'!K17)</f>
        <v>0</v>
      </c>
      <c r="L17" s="32">
        <f>SUM('←法【一括】'!M17,'←法【即時】'!L17)</f>
        <v>5</v>
      </c>
      <c r="M17" s="32">
        <f>SUM('←法【一括】'!N17,'←法【即時】'!M17)</f>
        <v>1</v>
      </c>
      <c r="N17" s="32">
        <f>SUM('←法【一括】'!O17,'←法【即時】'!N17)</f>
        <v>4</v>
      </c>
      <c r="O17" s="32">
        <f>SUM('←法【一括】'!P17,'←法【即時】'!O17)</f>
        <v>6</v>
      </c>
      <c r="P17" s="33">
        <f t="shared" si="2"/>
        <v>20</v>
      </c>
    </row>
    <row r="18" spans="1:16" s="5" customFormat="1" ht="20.25" customHeight="1">
      <c r="A18" s="208" t="s">
        <v>21</v>
      </c>
      <c r="B18" s="95" t="s">
        <v>22</v>
      </c>
      <c r="C18" s="96"/>
      <c r="D18" s="98">
        <f>SUM('←法【一括】'!E18,'←法【即時】'!D18)</f>
        <v>35</v>
      </c>
      <c r="E18" s="98">
        <f>SUM('←法【一括】'!F18,'←法【即時】'!E18)</f>
        <v>33</v>
      </c>
      <c r="F18" s="98">
        <f>SUM('←法【一括】'!G18,'←法【即時】'!F18)</f>
        <v>52</v>
      </c>
      <c r="G18" s="98">
        <f>SUM('←法【一括】'!H18,'←法【即時】'!G18)</f>
        <v>48</v>
      </c>
      <c r="H18" s="98">
        <f>SUM('←法【一括】'!I18,'←法【即時】'!H18)</f>
        <v>46</v>
      </c>
      <c r="I18" s="98">
        <f>SUM('←法【一括】'!J18,'←法【即時】'!I18)</f>
        <v>37</v>
      </c>
      <c r="J18" s="98">
        <f>SUM('←法【一括】'!K18,'←法【即時】'!J18)</f>
        <v>34</v>
      </c>
      <c r="K18" s="98">
        <f>SUM('←法【一括】'!L18,'←法【即時】'!K18)</f>
        <v>48</v>
      </c>
      <c r="L18" s="98">
        <f>SUM('←法【一括】'!M18,'←法【即時】'!L18)</f>
        <v>33</v>
      </c>
      <c r="M18" s="98">
        <f>SUM('←法【一括】'!N18,'←法【即時】'!M18)</f>
        <v>41</v>
      </c>
      <c r="N18" s="98">
        <f>SUM('←法【一括】'!O18,'←法【即時】'!N18)</f>
        <v>45</v>
      </c>
      <c r="O18" s="98">
        <f>SUM('←法【一括】'!P18,'←法【即時】'!O18)</f>
        <v>45</v>
      </c>
      <c r="P18" s="99">
        <f t="shared" si="2"/>
        <v>497</v>
      </c>
    </row>
    <row r="19" spans="1:16" s="5" customFormat="1" ht="20.25" customHeight="1">
      <c r="A19" s="208"/>
      <c r="B19" s="104" t="s">
        <v>23</v>
      </c>
      <c r="C19" s="105"/>
      <c r="D19" s="106">
        <f>SUM('←法【一括】'!E19,'←法【即時】'!D19)</f>
        <v>0</v>
      </c>
      <c r="E19" s="106">
        <f>SUM('←法【一括】'!F19,'←法【即時】'!E19)</f>
        <v>0</v>
      </c>
      <c r="F19" s="106">
        <f>SUM('←法【一括】'!G19,'←法【即時】'!F19)</f>
        <v>0</v>
      </c>
      <c r="G19" s="106">
        <f>SUM('←法【一括】'!H19,'←法【即時】'!G19)</f>
        <v>0</v>
      </c>
      <c r="H19" s="106">
        <f>SUM('←法【一括】'!I19,'←法【即時】'!H19)</f>
        <v>0</v>
      </c>
      <c r="I19" s="106">
        <f>SUM('←法【一括】'!J19,'←法【即時】'!I19)</f>
        <v>0</v>
      </c>
      <c r="J19" s="106">
        <f>SUM('←法【一括】'!K19,'←法【即時】'!J19)</f>
        <v>0</v>
      </c>
      <c r="K19" s="106">
        <f>SUM('←法【一括】'!L19,'←法【即時】'!K19)</f>
        <v>0</v>
      </c>
      <c r="L19" s="106">
        <f>SUM('←法【一括】'!M19,'←法【即時】'!L19)</f>
        <v>0</v>
      </c>
      <c r="M19" s="106">
        <f>SUM('←法【一括】'!N19,'←法【即時】'!M19)</f>
        <v>0</v>
      </c>
      <c r="N19" s="106">
        <f>SUM('←法【一括】'!O19,'←法【即時】'!N19)</f>
        <v>1</v>
      </c>
      <c r="O19" s="106">
        <f>SUM('←法【一括】'!P19,'←法【即時】'!O19)</f>
        <v>0</v>
      </c>
      <c r="P19" s="107">
        <f t="shared" si="2"/>
        <v>1</v>
      </c>
    </row>
    <row r="20" spans="1:16" s="5" customFormat="1" ht="20.25" customHeight="1">
      <c r="A20" s="208"/>
      <c r="B20" s="104" t="s">
        <v>24</v>
      </c>
      <c r="C20" s="105"/>
      <c r="D20" s="106">
        <f>SUM('←法【一括】'!E20,'←法【即時】'!D20)</f>
        <v>10</v>
      </c>
      <c r="E20" s="106">
        <f>SUM('←法【一括】'!F20,'←法【即時】'!E20)</f>
        <v>9</v>
      </c>
      <c r="F20" s="106">
        <f>SUM('←法【一括】'!G20,'←法【即時】'!F20)</f>
        <v>8</v>
      </c>
      <c r="G20" s="106">
        <f>SUM('←法【一括】'!H20,'←法【即時】'!G20)</f>
        <v>5</v>
      </c>
      <c r="H20" s="106">
        <f>SUM('←法【一括】'!I20,'←法【即時】'!H20)</f>
        <v>3</v>
      </c>
      <c r="I20" s="106">
        <f>SUM('←法【一括】'!J20,'←法【即時】'!I20)</f>
        <v>8</v>
      </c>
      <c r="J20" s="106">
        <f>SUM('←法【一括】'!K20,'←法【即時】'!J20)</f>
        <v>9</v>
      </c>
      <c r="K20" s="106">
        <f>SUM('←法【一括】'!L20,'←法【即時】'!K20)</f>
        <v>6</v>
      </c>
      <c r="L20" s="106">
        <f>SUM('←法【一括】'!M20,'←法【即時】'!L20)</f>
        <v>14</v>
      </c>
      <c r="M20" s="106">
        <f>SUM('←法【一括】'!N20,'←法【即時】'!M20)</f>
        <v>28</v>
      </c>
      <c r="N20" s="106">
        <f>SUM('←法【一括】'!O20,'←法【即時】'!N20)</f>
        <v>34</v>
      </c>
      <c r="O20" s="106">
        <f>SUM('←法【一括】'!P20,'←法【即時】'!O20)</f>
        <v>26</v>
      </c>
      <c r="P20" s="107">
        <f t="shared" si="2"/>
        <v>160</v>
      </c>
    </row>
    <row r="21" spans="1:16" s="5" customFormat="1" ht="20.25" customHeight="1">
      <c r="A21" s="208"/>
      <c r="B21" s="93" t="s">
        <v>25</v>
      </c>
      <c r="C21" s="94"/>
      <c r="D21" s="97">
        <f>SUM('←法【一括】'!E21,'←法【即時】'!D21)</f>
        <v>4</v>
      </c>
      <c r="E21" s="97">
        <f>SUM('←法【一括】'!F21,'←法【即時】'!E21)</f>
        <v>0</v>
      </c>
      <c r="F21" s="97">
        <f>SUM('←法【一括】'!G21,'←法【即時】'!F21)</f>
        <v>1</v>
      </c>
      <c r="G21" s="97">
        <f>SUM('←法【一括】'!H21,'←法【即時】'!G21)</f>
        <v>1</v>
      </c>
      <c r="H21" s="97">
        <f>SUM('←法【一括】'!I21,'←法【即時】'!H21)</f>
        <v>0</v>
      </c>
      <c r="I21" s="97">
        <f>SUM('←法【一括】'!J21,'←法【即時】'!I21)</f>
        <v>0</v>
      </c>
      <c r="J21" s="97">
        <f>SUM('←法【一括】'!K21,'←法【即時】'!J21)</f>
        <v>0</v>
      </c>
      <c r="K21" s="97">
        <f>SUM('←法【一括】'!L21,'←法【即時】'!K21)</f>
        <v>1</v>
      </c>
      <c r="L21" s="97">
        <f>SUM('←法【一括】'!M21,'←法【即時】'!L21)</f>
        <v>0</v>
      </c>
      <c r="M21" s="97">
        <f>SUM('←法【一括】'!N21,'←法【即時】'!M21)</f>
        <v>0</v>
      </c>
      <c r="N21" s="97">
        <f>SUM('←法【一括】'!O21,'←法【即時】'!N21)</f>
        <v>1</v>
      </c>
      <c r="O21" s="97">
        <f>SUM('←法【一括】'!P21,'←法【即時】'!O21)</f>
        <v>5</v>
      </c>
      <c r="P21" s="92">
        <f t="shared" si="2"/>
        <v>13</v>
      </c>
    </row>
    <row r="22" spans="1:16" s="5" customFormat="1" ht="20.25" customHeight="1">
      <c r="A22" s="208"/>
      <c r="B22" s="227" t="s">
        <v>15</v>
      </c>
      <c r="C22" s="228"/>
      <c r="D22" s="65">
        <f>SUM(D18:D21)</f>
        <v>49</v>
      </c>
      <c r="E22" s="65">
        <f aca="true" t="shared" si="3" ref="E22:O22">SUM(E18:E21)</f>
        <v>42</v>
      </c>
      <c r="F22" s="65">
        <f t="shared" si="3"/>
        <v>61</v>
      </c>
      <c r="G22" s="65">
        <f t="shared" si="3"/>
        <v>54</v>
      </c>
      <c r="H22" s="65">
        <f t="shared" si="3"/>
        <v>49</v>
      </c>
      <c r="I22" s="65">
        <f t="shared" si="3"/>
        <v>45</v>
      </c>
      <c r="J22" s="65">
        <f t="shared" si="3"/>
        <v>43</v>
      </c>
      <c r="K22" s="65">
        <f t="shared" si="3"/>
        <v>55</v>
      </c>
      <c r="L22" s="65">
        <f t="shared" si="3"/>
        <v>47</v>
      </c>
      <c r="M22" s="65">
        <f t="shared" si="3"/>
        <v>69</v>
      </c>
      <c r="N22" s="65">
        <f t="shared" si="3"/>
        <v>81</v>
      </c>
      <c r="O22" s="65">
        <f t="shared" si="3"/>
        <v>76</v>
      </c>
      <c r="P22" s="57">
        <f>SUM(P18:P21)</f>
        <v>671</v>
      </c>
    </row>
    <row r="23" spans="1:16" s="5" customFormat="1" ht="20.25" customHeight="1">
      <c r="A23" s="85" t="s">
        <v>93</v>
      </c>
      <c r="B23" s="215" t="s">
        <v>95</v>
      </c>
      <c r="C23" s="216"/>
      <c r="D23" s="32">
        <f>SUM('←法【一括】'!E23,'←法【即時】'!D23)</f>
        <v>633</v>
      </c>
      <c r="E23" s="32">
        <f>SUM('←法【一括】'!F23,'←法【即時】'!E23)</f>
        <v>701</v>
      </c>
      <c r="F23" s="32">
        <f>SUM('←法【一括】'!G23,'←法【即時】'!F23)</f>
        <v>63828</v>
      </c>
      <c r="G23" s="32">
        <f>SUM('←法【一括】'!H23,'←法【即時】'!G23)</f>
        <v>3519</v>
      </c>
      <c r="H23" s="32">
        <f>SUM('←法【一括】'!I23,'←法【即時】'!H23)</f>
        <v>4778</v>
      </c>
      <c r="I23" s="32">
        <f>SUM('←法【一括】'!J23,'←法【即時】'!I23)</f>
        <v>9262</v>
      </c>
      <c r="J23" s="32">
        <f>SUM('←法【一括】'!K23,'←法【即時】'!J23)</f>
        <v>3304</v>
      </c>
      <c r="K23" s="32">
        <f>SUM('←法【一括】'!L23,'←法【即時】'!K23)</f>
        <v>2127</v>
      </c>
      <c r="L23" s="32">
        <f>SUM('←法【一括】'!M23,'←法【即時】'!L23)</f>
        <v>2137</v>
      </c>
      <c r="M23" s="62">
        <f>SUM('←法【一括】'!N23,'←法【即時】'!M23)</f>
        <v>2867</v>
      </c>
      <c r="N23" s="62">
        <f>SUM('←法【一括】'!O23,'←法【即時】'!N23)</f>
        <v>1477</v>
      </c>
      <c r="O23" s="62">
        <f>SUM('←法【一括】'!P23,'←法【即時】'!O23)</f>
        <v>1409</v>
      </c>
      <c r="P23" s="48">
        <f aca="true" t="shared" si="4" ref="P23:P28">SUM(D23:O23)</f>
        <v>96042</v>
      </c>
    </row>
    <row r="24" spans="1:16" s="5" customFormat="1" ht="19.5" customHeight="1">
      <c r="A24" s="7" t="s">
        <v>92</v>
      </c>
      <c r="B24" s="50" t="s">
        <v>99</v>
      </c>
      <c r="C24" s="51"/>
      <c r="D24" s="32">
        <f>SUM('←法【一括】'!E24,'←法【即時】'!D24)</f>
        <v>0</v>
      </c>
      <c r="E24" s="32">
        <f>SUM('←法【一括】'!F24,'←法【即時】'!E24)</f>
        <v>0</v>
      </c>
      <c r="F24" s="32">
        <f>SUM('←法【一括】'!G24,'←法【即時】'!F24)</f>
        <v>0</v>
      </c>
      <c r="G24" s="32">
        <f>SUM('←法【一括】'!H24,'←法【即時】'!G24)</f>
        <v>0</v>
      </c>
      <c r="H24" s="32">
        <f>SUM('←法【一括】'!I24,'←法【即時】'!H24)</f>
        <v>0</v>
      </c>
      <c r="I24" s="32">
        <f>SUM('←法【一括】'!J24,'←法【即時】'!I24)</f>
        <v>0</v>
      </c>
      <c r="J24" s="32">
        <f>SUM('←法【一括】'!K24,'←法【即時】'!J24)</f>
        <v>0</v>
      </c>
      <c r="K24" s="32">
        <f>SUM('←法【一括】'!L24,'←法【即時】'!K24)</f>
        <v>0</v>
      </c>
      <c r="L24" s="32">
        <f>SUM('←法【一括】'!M24,'←法【即時】'!L24)</f>
        <v>0</v>
      </c>
      <c r="M24" s="32">
        <f>SUM('←法【一括】'!N24,'←法【即時】'!M24)</f>
        <v>0</v>
      </c>
      <c r="N24" s="32">
        <f>SUM('←法【一括】'!O24,'←法【即時】'!N24)</f>
        <v>0</v>
      </c>
      <c r="O24" s="32">
        <f>SUM('←法【一括】'!P24,'←法【即時】'!O24)</f>
        <v>0</v>
      </c>
      <c r="P24" s="33">
        <f t="shared" si="4"/>
        <v>0</v>
      </c>
    </row>
    <row r="25" spans="1:16" s="4" customFormat="1" ht="20.25" customHeight="1">
      <c r="A25" s="43" t="s">
        <v>91</v>
      </c>
      <c r="B25" s="27" t="s">
        <v>14</v>
      </c>
      <c r="C25" s="22"/>
      <c r="D25" s="32">
        <f>SUM('←法【一括】'!E25,'←法【即時】'!D25)</f>
        <v>0</v>
      </c>
      <c r="E25" s="32">
        <f>SUM('←法【一括】'!F25,'←法【即時】'!E25)</f>
        <v>0</v>
      </c>
      <c r="F25" s="32">
        <f>SUM('←法【一括】'!G25,'←法【即時】'!F25)</f>
        <v>0</v>
      </c>
      <c r="G25" s="32">
        <f>SUM('←法【一括】'!H25,'←法【即時】'!G25)</f>
        <v>0</v>
      </c>
      <c r="H25" s="32">
        <f>SUM('←法【一括】'!I25,'←法【即時】'!H25)</f>
        <v>0</v>
      </c>
      <c r="I25" s="32">
        <f>SUM('←法【一括】'!J25,'←法【即時】'!I25)</f>
        <v>0</v>
      </c>
      <c r="J25" s="32">
        <f>SUM('←法【一括】'!K25,'←法【即時】'!J25)</f>
        <v>0</v>
      </c>
      <c r="K25" s="32">
        <f>SUM('←法【一括】'!L25,'←法【即時】'!K25)</f>
        <v>0</v>
      </c>
      <c r="L25" s="32">
        <f>SUM('←法【一括】'!M25,'←法【即時】'!L25)</f>
        <v>0</v>
      </c>
      <c r="M25" s="32">
        <f>SUM('←法【一括】'!N25,'←法【即時】'!M25)</f>
        <v>0</v>
      </c>
      <c r="N25" s="32">
        <f>SUM('←法【一括】'!O25,'←法【即時】'!N25)</f>
        <v>0</v>
      </c>
      <c r="O25" s="32">
        <f>SUM('←法【一括】'!P25,'←法【即時】'!O25)</f>
        <v>0</v>
      </c>
      <c r="P25" s="33">
        <f t="shared" si="4"/>
        <v>0</v>
      </c>
    </row>
    <row r="26" spans="1:16" s="4" customFormat="1" ht="20.25" customHeight="1">
      <c r="A26" s="43" t="s">
        <v>105</v>
      </c>
      <c r="B26" s="45" t="s">
        <v>103</v>
      </c>
      <c r="C26" s="46"/>
      <c r="D26" s="47">
        <f>SUM('←法【一括】'!E26,'←法【即時】'!D26)</f>
        <v>1</v>
      </c>
      <c r="E26" s="47">
        <f>SUM('←法【一括】'!F26,'←法【即時】'!E26)</f>
        <v>0</v>
      </c>
      <c r="F26" s="47">
        <f>SUM('←法【一括】'!G26,'←法【即時】'!F26)</f>
        <v>0</v>
      </c>
      <c r="G26" s="47">
        <f>SUM('←法【一括】'!H26,'←法【即時】'!G26)</f>
        <v>0</v>
      </c>
      <c r="H26" s="47">
        <f>SUM('←法【一括】'!I26,'←法【即時】'!H26)</f>
        <v>0</v>
      </c>
      <c r="I26" s="47">
        <f>SUM('←法【一括】'!J26,'←法【即時】'!I26)</f>
        <v>0</v>
      </c>
      <c r="J26" s="47">
        <f>SUM('←法【一括】'!K26,'←法【即時】'!J26)</f>
        <v>0</v>
      </c>
      <c r="K26" s="47">
        <f>SUM('←法【一括】'!L26,'←法【即時】'!K26)</f>
        <v>0</v>
      </c>
      <c r="L26" s="47">
        <f>SUM('←法【一括】'!M26,'←法【即時】'!L26)</f>
        <v>0</v>
      </c>
      <c r="M26" s="47">
        <f>SUM('←法【一括】'!N26,'←法【即時】'!M26)</f>
        <v>0</v>
      </c>
      <c r="N26" s="47">
        <f>SUM('←法【一括】'!O26,'←法【即時】'!N26)</f>
        <v>2</v>
      </c>
      <c r="O26" s="47">
        <f>SUM('←法【一括】'!P26,'←法【即時】'!O26)</f>
        <v>0</v>
      </c>
      <c r="P26" s="48">
        <f t="shared" si="4"/>
        <v>3</v>
      </c>
    </row>
    <row r="27" spans="1:16" s="4" customFormat="1" ht="20.25" customHeight="1">
      <c r="A27" s="206" t="s">
        <v>80</v>
      </c>
      <c r="B27" s="95" t="s">
        <v>82</v>
      </c>
      <c r="C27" s="135" t="s">
        <v>16</v>
      </c>
      <c r="D27" s="98">
        <f>SUM('←法【一括】'!E27,'←法【即時】'!D27)</f>
        <v>11507</v>
      </c>
      <c r="E27" s="98">
        <f>SUM('←法【一括】'!F27,'←法【即時】'!E27)</f>
        <v>12660</v>
      </c>
      <c r="F27" s="98">
        <f>SUM('←法【一括】'!G27,'←法【即時】'!F27)</f>
        <v>13294</v>
      </c>
      <c r="G27" s="98">
        <f>SUM('←法【一括】'!H27,'←法【即時】'!G27)</f>
        <v>13729</v>
      </c>
      <c r="H27" s="98">
        <f>SUM('←法【一括】'!I27,'←法【即時】'!H27)</f>
        <v>15198</v>
      </c>
      <c r="I27" s="98">
        <f>SUM('←法【一括】'!J27,'←法【即時】'!I27)</f>
        <v>11039</v>
      </c>
      <c r="J27" s="98">
        <f>SUM('←法【一括】'!K27,'←法【即時】'!J27)</f>
        <v>10778</v>
      </c>
      <c r="K27" s="98">
        <f>SUM('←法【一括】'!L27,'←法【即時】'!K27)</f>
        <v>10503</v>
      </c>
      <c r="L27" s="98">
        <f>SUM('←法【一括】'!M27,'←法【即時】'!L27)</f>
        <v>11453</v>
      </c>
      <c r="M27" s="98">
        <f>SUM('←法【一括】'!N27,'←法【即時】'!M27)</f>
        <v>14931</v>
      </c>
      <c r="N27" s="98">
        <f>SUM('←法【一括】'!O27,'←法【即時】'!N27)</f>
        <v>13803</v>
      </c>
      <c r="O27" s="98">
        <f>SUM('←法【一括】'!P27,'←法【即時】'!O27)</f>
        <v>16344</v>
      </c>
      <c r="P27" s="99">
        <f t="shared" si="4"/>
        <v>155239</v>
      </c>
    </row>
    <row r="28" spans="1:16" s="4" customFormat="1" ht="20.25" customHeight="1">
      <c r="A28" s="207"/>
      <c r="B28" s="104"/>
      <c r="C28" s="108" t="s">
        <v>17</v>
      </c>
      <c r="D28" s="106">
        <f>SUM('←法【一括】'!E28,'←法【即時】'!D28)</f>
        <v>1439</v>
      </c>
      <c r="E28" s="106">
        <f>SUM('←法【一括】'!F28,'←法【即時】'!E28)</f>
        <v>1583</v>
      </c>
      <c r="F28" s="106">
        <f>SUM('←法【一括】'!G28,'←法【即時】'!F28)</f>
        <v>1607</v>
      </c>
      <c r="G28" s="106">
        <f>SUM('←法【一括】'!H28,'←法【即時】'!G28)</f>
        <v>1507</v>
      </c>
      <c r="H28" s="106">
        <f>SUM('←法【一括】'!I28,'←法【即時】'!H28)</f>
        <v>1823</v>
      </c>
      <c r="I28" s="106">
        <f>SUM('←法【一括】'!J28,'←法【即時】'!I28)</f>
        <v>1163</v>
      </c>
      <c r="J28" s="106">
        <f>SUM('←法【一括】'!K28,'←法【即時】'!J28)</f>
        <v>1132</v>
      </c>
      <c r="K28" s="106">
        <f>SUM('←法【一括】'!L28,'←法【即時】'!K28)</f>
        <v>1155</v>
      </c>
      <c r="L28" s="106">
        <f>SUM('←法【一括】'!M28,'←法【即時】'!L28)</f>
        <v>1362</v>
      </c>
      <c r="M28" s="106">
        <f>SUM('←法【一括】'!N28,'←法【即時】'!M28)</f>
        <v>1870</v>
      </c>
      <c r="N28" s="106">
        <f>SUM('←法【一括】'!O28,'←法【即時】'!N28)</f>
        <v>1808</v>
      </c>
      <c r="O28" s="106">
        <f>SUM('←法【一括】'!P28,'←法【即時】'!O28)</f>
        <v>2686</v>
      </c>
      <c r="P28" s="107">
        <f t="shared" si="4"/>
        <v>19135</v>
      </c>
    </row>
    <row r="29" spans="1:17" s="4" customFormat="1" ht="20.25" customHeight="1">
      <c r="A29" s="207"/>
      <c r="B29" s="225" t="s">
        <v>15</v>
      </c>
      <c r="C29" s="226"/>
      <c r="D29" s="67">
        <f>SUM(D27:D28)</f>
        <v>12946</v>
      </c>
      <c r="E29" s="67">
        <f aca="true" t="shared" si="5" ref="E29:O29">SUM(E27:E28)</f>
        <v>14243</v>
      </c>
      <c r="F29" s="67">
        <f t="shared" si="5"/>
        <v>14901</v>
      </c>
      <c r="G29" s="67">
        <f t="shared" si="5"/>
        <v>15236</v>
      </c>
      <c r="H29" s="67">
        <f t="shared" si="5"/>
        <v>17021</v>
      </c>
      <c r="I29" s="67">
        <f t="shared" si="5"/>
        <v>12202</v>
      </c>
      <c r="J29" s="67">
        <f t="shared" si="5"/>
        <v>11910</v>
      </c>
      <c r="K29" s="67">
        <f t="shared" si="5"/>
        <v>11658</v>
      </c>
      <c r="L29" s="67">
        <f t="shared" si="5"/>
        <v>12815</v>
      </c>
      <c r="M29" s="67">
        <f t="shared" si="5"/>
        <v>16801</v>
      </c>
      <c r="N29" s="67">
        <f t="shared" si="5"/>
        <v>15611</v>
      </c>
      <c r="O29" s="67">
        <f t="shared" si="5"/>
        <v>19030</v>
      </c>
      <c r="P29" s="55">
        <f>SUM(P27:P28)</f>
        <v>174374</v>
      </c>
      <c r="Q29" s="58"/>
    </row>
    <row r="30" spans="1:17" s="4" customFormat="1" ht="20.25" customHeight="1">
      <c r="A30" s="72" t="s">
        <v>31</v>
      </c>
      <c r="B30" s="148" t="s">
        <v>113</v>
      </c>
      <c r="C30" s="149"/>
      <c r="D30" s="137"/>
      <c r="E30" s="137"/>
      <c r="F30" s="137"/>
      <c r="G30" s="137"/>
      <c r="H30" s="137"/>
      <c r="I30" s="137"/>
      <c r="J30" s="137"/>
      <c r="K30" s="136">
        <v>0</v>
      </c>
      <c r="L30" s="98">
        <f>SUM('←法【一括】'!M30,'←法【即時】'!L30)</f>
        <v>326</v>
      </c>
      <c r="M30" s="98">
        <f>SUM('←法【一括】'!N30,'←法【即時】'!M30)</f>
        <v>0</v>
      </c>
      <c r="N30" s="98">
        <f>SUM('←法【一括】'!O30,'←法【即時】'!N30)</f>
        <v>0</v>
      </c>
      <c r="O30" s="98">
        <f>SUM('←法【一括】'!P30,'←法【即時】'!O30)</f>
        <v>0</v>
      </c>
      <c r="P30" s="99">
        <f>SUM(L30:O30)</f>
        <v>326</v>
      </c>
      <c r="Q30" s="58"/>
    </row>
    <row r="31" spans="1:17" s="4" customFormat="1" ht="20.25" customHeight="1">
      <c r="A31" s="73"/>
      <c r="B31" s="150" t="s">
        <v>114</v>
      </c>
      <c r="C31" s="151"/>
      <c r="D31" s="114"/>
      <c r="E31" s="114"/>
      <c r="F31" s="114"/>
      <c r="G31" s="114"/>
      <c r="H31" s="115"/>
      <c r="I31" s="114"/>
      <c r="J31" s="114"/>
      <c r="K31" s="109">
        <v>0</v>
      </c>
      <c r="L31" s="109">
        <f>SUM('←法【一括】'!M31,'←法【即時】'!L31)</f>
        <v>0</v>
      </c>
      <c r="M31" s="109">
        <f>SUM('←法【一括】'!N31,'←法【即時】'!M31)</f>
        <v>0</v>
      </c>
      <c r="N31" s="109">
        <f>SUM('←法【一括】'!O31,'←法【即時】'!N31)</f>
        <v>71</v>
      </c>
      <c r="O31" s="109">
        <f>SUM('←法【一括】'!P31,'←法【即時】'!O31)</f>
        <v>0</v>
      </c>
      <c r="P31" s="107">
        <f>SUM(L31:O31)</f>
        <v>71</v>
      </c>
      <c r="Q31" s="58"/>
    </row>
    <row r="32" spans="1:17" s="4" customFormat="1" ht="20.25" customHeight="1">
      <c r="A32" s="74"/>
      <c r="B32" s="231" t="s">
        <v>15</v>
      </c>
      <c r="C32" s="232"/>
      <c r="D32" s="90"/>
      <c r="E32" s="90"/>
      <c r="F32" s="90"/>
      <c r="G32" s="90"/>
      <c r="H32" s="91"/>
      <c r="I32" s="90"/>
      <c r="J32" s="90"/>
      <c r="K32" s="109">
        <v>0</v>
      </c>
      <c r="L32" s="67">
        <f>SUM(L30:L31)</f>
        <v>326</v>
      </c>
      <c r="M32" s="67">
        <f>SUM(M30:M31)</f>
        <v>0</v>
      </c>
      <c r="N32" s="67">
        <f>SUM(N30:N31)</f>
        <v>71</v>
      </c>
      <c r="O32" s="67">
        <f>SUM(O30:O31)</f>
        <v>0</v>
      </c>
      <c r="P32" s="55">
        <f>SUM(L32:O32)</f>
        <v>397</v>
      </c>
      <c r="Q32" s="58"/>
    </row>
    <row r="33" spans="1:17" s="4" customFormat="1" ht="20.25" customHeight="1">
      <c r="A33" s="154" t="s">
        <v>100</v>
      </c>
      <c r="B33" s="215" t="s">
        <v>106</v>
      </c>
      <c r="C33" s="216"/>
      <c r="D33" s="81"/>
      <c r="E33" s="81"/>
      <c r="F33" s="81"/>
      <c r="G33" s="81"/>
      <c r="H33" s="81"/>
      <c r="I33" s="81"/>
      <c r="J33" s="81"/>
      <c r="K33" s="81"/>
      <c r="L33" s="70">
        <f>SUM('←法【一括】'!M33,'←法【即時】'!L33)</f>
        <v>0</v>
      </c>
      <c r="M33" s="70">
        <f>SUM('←法【一括】'!N33,'←法【即時】'!M33)</f>
        <v>0</v>
      </c>
      <c r="N33" s="70">
        <f>SUM('←法【一括】'!O33,'←法【即時】'!N33)</f>
        <v>0</v>
      </c>
      <c r="O33" s="70">
        <f>SUM('←法【一括】'!P33,'←法【即時】'!O33)</f>
        <v>97927</v>
      </c>
      <c r="P33" s="155">
        <f>SUM(L33:O33)</f>
        <v>97927</v>
      </c>
      <c r="Q33" s="58"/>
    </row>
    <row r="34" spans="1:17" s="5" customFormat="1" ht="31.5" customHeight="1" thickBot="1">
      <c r="A34" s="222" t="s">
        <v>0</v>
      </c>
      <c r="B34" s="223"/>
      <c r="C34" s="224"/>
      <c r="D34" s="131">
        <f>SUM(D5,D6,D7,D10,D15,D16,D17,D22,D24,D25,D29,D14,D23,D26,D32,D33,)</f>
        <v>18862</v>
      </c>
      <c r="E34" s="131">
        <f aca="true" t="shared" si="6" ref="E34:O34">SUM(E5,E6,E7,E10,E15,E16,E17,E22,E24,E25,E29,E14,E23,E26,E32,E33,)</f>
        <v>20186</v>
      </c>
      <c r="F34" s="131">
        <f t="shared" si="6"/>
        <v>84567</v>
      </c>
      <c r="G34" s="131">
        <f t="shared" si="6"/>
        <v>23981</v>
      </c>
      <c r="H34" s="131">
        <f t="shared" si="6"/>
        <v>26990</v>
      </c>
      <c r="I34" s="131">
        <f t="shared" si="6"/>
        <v>27298</v>
      </c>
      <c r="J34" s="131">
        <f t="shared" si="6"/>
        <v>20360</v>
      </c>
      <c r="K34" s="131">
        <f t="shared" si="6"/>
        <v>19473</v>
      </c>
      <c r="L34" s="131">
        <f t="shared" si="6"/>
        <v>20494</v>
      </c>
      <c r="M34" s="131">
        <f t="shared" si="6"/>
        <v>24758</v>
      </c>
      <c r="N34" s="131">
        <f>SUM(N5,N6,N7,N10,N15,N16,N17,N22,N24,N25,N29,N14,N23,N26,N32,N33,)</f>
        <v>26165</v>
      </c>
      <c r="O34" s="131">
        <f t="shared" si="6"/>
        <v>165898</v>
      </c>
      <c r="P34" s="131">
        <f>SUM(D34:O34)</f>
        <v>479032</v>
      </c>
      <c r="Q34" s="44"/>
    </row>
    <row r="35" spans="2:16" s="3" customFormat="1" ht="15.75" customHeight="1">
      <c r="B35" s="25"/>
      <c r="D35" s="59"/>
      <c r="I35" s="59"/>
      <c r="K35" s="59"/>
      <c r="L35" s="60"/>
      <c r="M35" s="60"/>
      <c r="N35" s="60"/>
      <c r="O35" s="60"/>
      <c r="P35" s="61"/>
    </row>
    <row r="40" ht="12">
      <c r="B40" s="189"/>
    </row>
  </sheetData>
  <sheetProtection/>
  <mergeCells count="16">
    <mergeCell ref="A34:C34"/>
    <mergeCell ref="B29:C29"/>
    <mergeCell ref="B22:C22"/>
    <mergeCell ref="B10:C10"/>
    <mergeCell ref="B32:C32"/>
    <mergeCell ref="B33:C33"/>
    <mergeCell ref="O1:P1"/>
    <mergeCell ref="A2:P2"/>
    <mergeCell ref="A27:A29"/>
    <mergeCell ref="A18:A22"/>
    <mergeCell ref="A8:A10"/>
    <mergeCell ref="B12:C12"/>
    <mergeCell ref="B13:C13"/>
    <mergeCell ref="B23:C23"/>
    <mergeCell ref="B14:C14"/>
    <mergeCell ref="A11:A14"/>
  </mergeCells>
  <printOptions horizontalCentered="1"/>
  <pageMargins left="0" right="0" top="0.7874015748031497" bottom="0.1968503937007874" header="0.5118110236220472" footer="0.11811023622047245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view="pageBreakPreview" zoomScale="90" zoomScaleSheetLayoutView="90" zoomScalePageLayoutView="0" workbookViewId="0" topLeftCell="B1">
      <pane xSplit="3" ySplit="4" topLeftCell="E5" activePane="bottomRight" state="frozen"/>
      <selection pane="topLeft" activeCell="B1" sqref="B1"/>
      <selection pane="topRight" activeCell="E1" sqref="E1"/>
      <selection pane="bottomLeft" activeCell="B5" sqref="B5"/>
      <selection pane="bottomRight" activeCell="B2" sqref="B2:Q2"/>
    </sheetView>
  </sheetViews>
  <sheetFormatPr defaultColWidth="9.00390625" defaultRowHeight="13.5"/>
  <cols>
    <col min="1" max="1" width="9.00390625" style="1" customWidth="1"/>
    <col min="2" max="2" width="23.625" style="1" bestFit="1" customWidth="1"/>
    <col min="3" max="3" width="16.00390625" style="24" bestFit="1" customWidth="1"/>
    <col min="4" max="4" width="24.00390625" style="1" customWidth="1"/>
    <col min="5" max="16" width="7.00390625" style="1" customWidth="1"/>
    <col min="17" max="17" width="9.00390625" style="1" customWidth="1"/>
    <col min="18" max="18" width="5.25390625" style="1" bestFit="1" customWidth="1"/>
    <col min="19" max="16384" width="9.00390625" style="1" customWidth="1"/>
  </cols>
  <sheetData>
    <row r="1" spans="16:17" ht="29.25" customHeight="1" thickBot="1">
      <c r="P1" s="202" t="s">
        <v>49</v>
      </c>
      <c r="Q1" s="203"/>
    </row>
    <row r="2" spans="2:17" ht="15.75" customHeight="1">
      <c r="B2" s="204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</row>
    <row r="3" spans="2:17" ht="15.75" customHeight="1" thickBot="1">
      <c r="B3" s="2"/>
      <c r="Q3" s="1" t="s">
        <v>86</v>
      </c>
    </row>
    <row r="4" spans="2:17" ht="24" customHeight="1">
      <c r="B4" s="14" t="s">
        <v>1</v>
      </c>
      <c r="C4" s="26"/>
      <c r="D4" s="23"/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6" t="s">
        <v>11</v>
      </c>
      <c r="N4" s="16" t="s">
        <v>12</v>
      </c>
      <c r="O4" s="16" t="s">
        <v>13</v>
      </c>
      <c r="P4" s="16" t="s">
        <v>52</v>
      </c>
      <c r="Q4" s="17" t="s">
        <v>0</v>
      </c>
    </row>
    <row r="5" spans="1:17" ht="20.25" customHeight="1">
      <c r="A5" s="1">
        <v>1</v>
      </c>
      <c r="B5" s="41" t="s">
        <v>28</v>
      </c>
      <c r="C5" s="27" t="s">
        <v>27</v>
      </c>
      <c r="D5" s="22"/>
      <c r="E5" s="32">
        <v>14</v>
      </c>
      <c r="F5" s="32">
        <v>0</v>
      </c>
      <c r="G5" s="32">
        <v>14</v>
      </c>
      <c r="H5" s="32">
        <v>14</v>
      </c>
      <c r="I5" s="32">
        <v>0</v>
      </c>
      <c r="J5" s="32">
        <v>14</v>
      </c>
      <c r="K5" s="32">
        <v>14</v>
      </c>
      <c r="L5" s="32">
        <v>0</v>
      </c>
      <c r="M5" s="32">
        <v>28</v>
      </c>
      <c r="N5" s="32">
        <v>0</v>
      </c>
      <c r="O5" s="32">
        <v>0</v>
      </c>
      <c r="P5" s="32">
        <v>13</v>
      </c>
      <c r="Q5" s="33">
        <f>SUM(E5:P5)</f>
        <v>111</v>
      </c>
    </row>
    <row r="6" spans="1:17" ht="20.25" customHeight="1">
      <c r="A6" s="1">
        <v>2</v>
      </c>
      <c r="B6" s="41" t="s">
        <v>75</v>
      </c>
      <c r="C6" s="27" t="s">
        <v>27</v>
      </c>
      <c r="D6" s="22"/>
      <c r="E6" s="32">
        <v>0</v>
      </c>
      <c r="F6" s="32">
        <v>0</v>
      </c>
      <c r="G6" s="32">
        <v>99</v>
      </c>
      <c r="H6" s="32">
        <v>0</v>
      </c>
      <c r="I6" s="32">
        <v>0</v>
      </c>
      <c r="J6" s="32">
        <v>94</v>
      </c>
      <c r="K6" s="32">
        <v>0</v>
      </c>
      <c r="L6" s="32">
        <v>92</v>
      </c>
      <c r="M6" s="32">
        <v>92</v>
      </c>
      <c r="N6" s="32">
        <v>0</v>
      </c>
      <c r="O6" s="32">
        <v>0</v>
      </c>
      <c r="P6" s="32">
        <v>88</v>
      </c>
      <c r="Q6" s="33">
        <f aca="true" t="shared" si="0" ref="Q6:Q28">SUM(E6:P6)</f>
        <v>465</v>
      </c>
    </row>
    <row r="7" spans="1:17" ht="20.25" customHeight="1">
      <c r="A7" s="1">
        <v>3</v>
      </c>
      <c r="B7" s="41" t="s">
        <v>76</v>
      </c>
      <c r="C7" s="45" t="s">
        <v>27</v>
      </c>
      <c r="D7" s="46"/>
      <c r="E7" s="47">
        <v>0</v>
      </c>
      <c r="F7" s="47">
        <v>0</v>
      </c>
      <c r="G7" s="47">
        <v>461</v>
      </c>
      <c r="H7" s="47">
        <v>0</v>
      </c>
      <c r="I7" s="47">
        <v>0</v>
      </c>
      <c r="J7" s="47">
        <v>448</v>
      </c>
      <c r="K7" s="47">
        <v>0</v>
      </c>
      <c r="L7" s="47">
        <v>441</v>
      </c>
      <c r="M7" s="47">
        <v>0</v>
      </c>
      <c r="N7" s="47">
        <v>0</v>
      </c>
      <c r="O7" s="47">
        <v>0</v>
      </c>
      <c r="P7" s="47">
        <v>425</v>
      </c>
      <c r="Q7" s="48">
        <f t="shared" si="0"/>
        <v>1775</v>
      </c>
    </row>
    <row r="8" spans="1:17" ht="20.25" customHeight="1">
      <c r="A8" s="240">
        <v>4</v>
      </c>
      <c r="B8" s="209" t="s">
        <v>81</v>
      </c>
      <c r="C8" s="95" t="s">
        <v>27</v>
      </c>
      <c r="D8" s="96"/>
      <c r="E8" s="98">
        <v>0</v>
      </c>
      <c r="F8" s="98">
        <v>0</v>
      </c>
      <c r="G8" s="98">
        <v>38</v>
      </c>
      <c r="H8" s="98">
        <v>0</v>
      </c>
      <c r="I8" s="98">
        <v>0</v>
      </c>
      <c r="J8" s="98">
        <v>37</v>
      </c>
      <c r="K8" s="98">
        <v>0</v>
      </c>
      <c r="L8" s="98">
        <v>36</v>
      </c>
      <c r="M8" s="98">
        <v>0</v>
      </c>
      <c r="N8" s="98">
        <v>0</v>
      </c>
      <c r="O8" s="98">
        <v>0</v>
      </c>
      <c r="P8" s="98">
        <v>35</v>
      </c>
      <c r="Q8" s="99">
        <f t="shared" si="0"/>
        <v>146</v>
      </c>
    </row>
    <row r="9" spans="1:17" ht="20.25" customHeight="1">
      <c r="A9" s="240"/>
      <c r="B9" s="241"/>
      <c r="C9" s="104" t="s">
        <v>26</v>
      </c>
      <c r="D9" s="105"/>
      <c r="E9" s="106">
        <v>0</v>
      </c>
      <c r="F9" s="106">
        <v>0</v>
      </c>
      <c r="G9" s="106">
        <v>0</v>
      </c>
      <c r="H9" s="106">
        <v>0</v>
      </c>
      <c r="I9" s="106">
        <v>0</v>
      </c>
      <c r="J9" s="106">
        <v>0</v>
      </c>
      <c r="K9" s="106">
        <v>0</v>
      </c>
      <c r="L9" s="106">
        <v>0</v>
      </c>
      <c r="M9" s="106">
        <v>0</v>
      </c>
      <c r="N9" s="106">
        <v>0</v>
      </c>
      <c r="O9" s="106">
        <v>0</v>
      </c>
      <c r="P9" s="106">
        <v>0</v>
      </c>
      <c r="Q9" s="107">
        <f t="shared" si="0"/>
        <v>0</v>
      </c>
    </row>
    <row r="10" spans="1:17" ht="20.25" customHeight="1">
      <c r="A10" s="240"/>
      <c r="B10" s="241"/>
      <c r="C10" s="225" t="s">
        <v>15</v>
      </c>
      <c r="D10" s="226"/>
      <c r="E10" s="67">
        <f>SUM(E8,E9)</f>
        <v>0</v>
      </c>
      <c r="F10" s="67">
        <f>SUM(F8,F9)</f>
        <v>0</v>
      </c>
      <c r="G10" s="67">
        <f>SUM(G8,G9)</f>
        <v>38</v>
      </c>
      <c r="H10" s="67">
        <f aca="true" t="shared" si="1" ref="H10:P10">SUM(H8,H9)</f>
        <v>0</v>
      </c>
      <c r="I10" s="67">
        <f t="shared" si="1"/>
        <v>0</v>
      </c>
      <c r="J10" s="67">
        <f>SUM(J8,J9)</f>
        <v>37</v>
      </c>
      <c r="K10" s="67">
        <f t="shared" si="1"/>
        <v>0</v>
      </c>
      <c r="L10" s="67">
        <f t="shared" si="1"/>
        <v>36</v>
      </c>
      <c r="M10" s="67">
        <f t="shared" si="1"/>
        <v>0</v>
      </c>
      <c r="N10" s="67">
        <f t="shared" si="1"/>
        <v>0</v>
      </c>
      <c r="O10" s="67">
        <f t="shared" si="1"/>
        <v>0</v>
      </c>
      <c r="P10" s="67">
        <f t="shared" si="1"/>
        <v>35</v>
      </c>
      <c r="Q10" s="55">
        <f t="shared" si="0"/>
        <v>146</v>
      </c>
    </row>
    <row r="11" spans="1:17" s="5" customFormat="1" ht="20.25" customHeight="1">
      <c r="A11" s="1">
        <v>5</v>
      </c>
      <c r="B11" s="72" t="s">
        <v>94</v>
      </c>
      <c r="C11" s="95" t="s">
        <v>110</v>
      </c>
      <c r="D11" s="96"/>
      <c r="E11" s="98">
        <v>5217</v>
      </c>
      <c r="F11" s="98">
        <v>5199</v>
      </c>
      <c r="G11" s="98">
        <v>5162</v>
      </c>
      <c r="H11" s="98">
        <v>5157</v>
      </c>
      <c r="I11" s="98">
        <v>5141</v>
      </c>
      <c r="J11" s="98">
        <v>5124</v>
      </c>
      <c r="K11" s="98">
        <v>5087</v>
      </c>
      <c r="L11" s="98">
        <v>5064</v>
      </c>
      <c r="M11" s="98">
        <v>5044</v>
      </c>
      <c r="N11" s="98">
        <v>5020</v>
      </c>
      <c r="O11" s="98">
        <v>4992</v>
      </c>
      <c r="P11" s="98">
        <v>4966</v>
      </c>
      <c r="Q11" s="99">
        <f t="shared" si="0"/>
        <v>61173</v>
      </c>
    </row>
    <row r="12" spans="1:17" s="5" customFormat="1" ht="20.25" customHeight="1">
      <c r="A12" s="1"/>
      <c r="B12" s="73"/>
      <c r="C12" s="140" t="s">
        <v>111</v>
      </c>
      <c r="D12" s="142"/>
      <c r="E12" s="134"/>
      <c r="F12" s="134"/>
      <c r="G12" s="134"/>
      <c r="H12" s="134"/>
      <c r="I12" s="134"/>
      <c r="J12" s="134"/>
      <c r="K12" s="134"/>
      <c r="L12" s="106">
        <v>0</v>
      </c>
      <c r="M12" s="106">
        <v>0</v>
      </c>
      <c r="N12" s="106">
        <v>0</v>
      </c>
      <c r="O12" s="106">
        <v>3922</v>
      </c>
      <c r="P12" s="106">
        <v>1542</v>
      </c>
      <c r="Q12" s="107">
        <f>SUM(E12:P12)</f>
        <v>5464</v>
      </c>
    </row>
    <row r="13" spans="1:17" s="5" customFormat="1" ht="20.25" customHeight="1">
      <c r="A13" s="1"/>
      <c r="B13" s="73"/>
      <c r="C13" s="140" t="s">
        <v>112</v>
      </c>
      <c r="D13" s="142"/>
      <c r="E13" s="134"/>
      <c r="F13" s="134"/>
      <c r="G13" s="134"/>
      <c r="H13" s="134"/>
      <c r="I13" s="134"/>
      <c r="J13" s="134"/>
      <c r="K13" s="134"/>
      <c r="L13" s="134"/>
      <c r="M13" s="106">
        <v>0</v>
      </c>
      <c r="N13" s="106">
        <v>0</v>
      </c>
      <c r="O13" s="106">
        <v>0</v>
      </c>
      <c r="P13" s="106">
        <v>40379</v>
      </c>
      <c r="Q13" s="107">
        <f>SUM(E13:P13)</f>
        <v>40379</v>
      </c>
    </row>
    <row r="14" spans="1:17" s="5" customFormat="1" ht="20.25" customHeight="1">
      <c r="A14" s="1"/>
      <c r="B14" s="74"/>
      <c r="C14" s="242" t="s">
        <v>15</v>
      </c>
      <c r="D14" s="243"/>
      <c r="E14" s="65">
        <f>SUM(E11,E12,E13)</f>
        <v>5217</v>
      </c>
      <c r="F14" s="65">
        <f aca="true" t="shared" si="2" ref="F14:P14">SUM(F11,F12,F13)</f>
        <v>5199</v>
      </c>
      <c r="G14" s="65">
        <f t="shared" si="2"/>
        <v>5162</v>
      </c>
      <c r="H14" s="65">
        <f t="shared" si="2"/>
        <v>5157</v>
      </c>
      <c r="I14" s="65">
        <f t="shared" si="2"/>
        <v>5141</v>
      </c>
      <c r="J14" s="65">
        <f t="shared" si="2"/>
        <v>5124</v>
      </c>
      <c r="K14" s="65">
        <f t="shared" si="2"/>
        <v>5087</v>
      </c>
      <c r="L14" s="65">
        <f t="shared" si="2"/>
        <v>5064</v>
      </c>
      <c r="M14" s="65">
        <f t="shared" si="2"/>
        <v>5044</v>
      </c>
      <c r="N14" s="65">
        <f t="shared" si="2"/>
        <v>5020</v>
      </c>
      <c r="O14" s="65">
        <f t="shared" si="2"/>
        <v>8914</v>
      </c>
      <c r="P14" s="65">
        <f t="shared" si="2"/>
        <v>46887</v>
      </c>
      <c r="Q14" s="57">
        <f>SUM(Q11:Q13)</f>
        <v>107016</v>
      </c>
    </row>
    <row r="15" spans="1:17" s="4" customFormat="1" ht="19.5" customHeight="1">
      <c r="A15" s="1">
        <v>6</v>
      </c>
      <c r="B15" s="7" t="s">
        <v>18</v>
      </c>
      <c r="C15" s="27" t="s">
        <v>19</v>
      </c>
      <c r="D15" s="22"/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3">
        <f t="shared" si="0"/>
        <v>0</v>
      </c>
    </row>
    <row r="16" spans="1:17" s="4" customFormat="1" ht="20.25" customHeight="1">
      <c r="A16" s="1">
        <v>7</v>
      </c>
      <c r="B16" s="42" t="s">
        <v>73</v>
      </c>
      <c r="C16" s="27" t="s">
        <v>20</v>
      </c>
      <c r="D16" s="22"/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3">
        <f t="shared" si="0"/>
        <v>0</v>
      </c>
    </row>
    <row r="17" spans="1:17" s="4" customFormat="1" ht="20.25" customHeight="1">
      <c r="A17" s="1">
        <v>8</v>
      </c>
      <c r="B17" s="42" t="s">
        <v>29</v>
      </c>
      <c r="C17" s="45" t="s">
        <v>30</v>
      </c>
      <c r="D17" s="46"/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8">
        <f t="shared" si="0"/>
        <v>0</v>
      </c>
    </row>
    <row r="18" spans="1:17" s="5" customFormat="1" ht="20.25" customHeight="1">
      <c r="A18" s="240">
        <v>9</v>
      </c>
      <c r="B18" s="208" t="s">
        <v>21</v>
      </c>
      <c r="C18" s="95" t="s">
        <v>22</v>
      </c>
      <c r="D18" s="96"/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98">
        <v>0</v>
      </c>
      <c r="O18" s="98">
        <v>0</v>
      </c>
      <c r="P18" s="98">
        <v>0</v>
      </c>
      <c r="Q18" s="99">
        <f t="shared" si="0"/>
        <v>0</v>
      </c>
    </row>
    <row r="19" spans="1:17" s="5" customFormat="1" ht="20.25" customHeight="1">
      <c r="A19" s="240"/>
      <c r="B19" s="208"/>
      <c r="C19" s="104" t="s">
        <v>23</v>
      </c>
      <c r="D19" s="105"/>
      <c r="E19" s="106">
        <v>0</v>
      </c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0</v>
      </c>
      <c r="Q19" s="107">
        <f t="shared" si="0"/>
        <v>0</v>
      </c>
    </row>
    <row r="20" spans="1:17" s="5" customFormat="1" ht="20.25" customHeight="1">
      <c r="A20" s="240"/>
      <c r="B20" s="208"/>
      <c r="C20" s="104" t="s">
        <v>24</v>
      </c>
      <c r="D20" s="105"/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0</v>
      </c>
      <c r="Q20" s="107">
        <f t="shared" si="0"/>
        <v>0</v>
      </c>
    </row>
    <row r="21" spans="1:17" s="5" customFormat="1" ht="20.25" customHeight="1">
      <c r="A21" s="240"/>
      <c r="B21" s="208"/>
      <c r="C21" s="104" t="s">
        <v>25</v>
      </c>
      <c r="D21" s="105"/>
      <c r="E21" s="106">
        <v>0</v>
      </c>
      <c r="F21" s="106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06">
        <v>0</v>
      </c>
      <c r="N21" s="106">
        <v>0</v>
      </c>
      <c r="O21" s="106">
        <v>0</v>
      </c>
      <c r="P21" s="106">
        <v>0</v>
      </c>
      <c r="Q21" s="107">
        <f t="shared" si="0"/>
        <v>0</v>
      </c>
    </row>
    <row r="22" spans="1:17" s="5" customFormat="1" ht="20.25" customHeight="1">
      <c r="A22" s="240"/>
      <c r="B22" s="208"/>
      <c r="C22" s="229" t="s">
        <v>15</v>
      </c>
      <c r="D22" s="230"/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57">
        <f t="shared" si="0"/>
        <v>0</v>
      </c>
    </row>
    <row r="23" spans="1:17" s="5" customFormat="1" ht="20.25" customHeight="1">
      <c r="A23" s="84">
        <v>10</v>
      </c>
      <c r="B23" s="41" t="s">
        <v>93</v>
      </c>
      <c r="C23" s="141" t="s">
        <v>98</v>
      </c>
      <c r="D23" s="143"/>
      <c r="E23" s="98">
        <v>0</v>
      </c>
      <c r="F23" s="98">
        <v>0</v>
      </c>
      <c r="G23" s="98">
        <v>62693</v>
      </c>
      <c r="H23" s="98">
        <v>0</v>
      </c>
      <c r="I23" s="98">
        <v>2273</v>
      </c>
      <c r="J23" s="98">
        <v>7865</v>
      </c>
      <c r="K23" s="98">
        <v>124</v>
      </c>
      <c r="L23" s="98">
        <v>138</v>
      </c>
      <c r="M23" s="98">
        <v>99</v>
      </c>
      <c r="N23" s="98">
        <v>1536</v>
      </c>
      <c r="O23" s="98">
        <v>117</v>
      </c>
      <c r="P23" s="98">
        <v>64</v>
      </c>
      <c r="Q23" s="29">
        <f>SUM(E23:P23)</f>
        <v>74909</v>
      </c>
    </row>
    <row r="24" spans="1:17" s="5" customFormat="1" ht="19.5" customHeight="1">
      <c r="A24" s="1">
        <v>11</v>
      </c>
      <c r="B24" s="7" t="s">
        <v>92</v>
      </c>
      <c r="C24" s="50" t="s">
        <v>99</v>
      </c>
      <c r="D24" s="51"/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3">
        <f>SUM(E24:P24)</f>
        <v>0</v>
      </c>
    </row>
    <row r="25" spans="1:17" s="4" customFormat="1" ht="20.25" customHeight="1">
      <c r="A25" s="1">
        <v>12</v>
      </c>
      <c r="B25" s="43" t="s">
        <v>91</v>
      </c>
      <c r="C25" s="27" t="s">
        <v>14</v>
      </c>
      <c r="D25" s="22"/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3">
        <f t="shared" si="0"/>
        <v>0</v>
      </c>
    </row>
    <row r="26" spans="1:17" s="4" customFormat="1" ht="20.25" customHeight="1">
      <c r="A26" s="1"/>
      <c r="B26" s="43" t="s">
        <v>105</v>
      </c>
      <c r="C26" s="45" t="s">
        <v>103</v>
      </c>
      <c r="D26" s="46"/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99">
        <v>0</v>
      </c>
    </row>
    <row r="27" spans="1:17" s="4" customFormat="1" ht="20.25" customHeight="1">
      <c r="A27" s="240">
        <v>13</v>
      </c>
      <c r="B27" s="233" t="s">
        <v>74</v>
      </c>
      <c r="C27" s="95" t="s">
        <v>82</v>
      </c>
      <c r="D27" s="135" t="s">
        <v>16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  <c r="P27" s="98">
        <v>0</v>
      </c>
      <c r="Q27" s="107">
        <f t="shared" si="0"/>
        <v>0</v>
      </c>
    </row>
    <row r="28" spans="1:17" s="4" customFormat="1" ht="20.25" customHeight="1">
      <c r="A28" s="240"/>
      <c r="B28" s="234"/>
      <c r="C28" s="104"/>
      <c r="D28" s="108" t="s">
        <v>17</v>
      </c>
      <c r="E28" s="106">
        <v>0</v>
      </c>
      <c r="F28" s="106">
        <v>0</v>
      </c>
      <c r="G28" s="106">
        <v>0</v>
      </c>
      <c r="H28" s="106">
        <v>0</v>
      </c>
      <c r="I28" s="106">
        <v>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6">
        <v>0</v>
      </c>
      <c r="P28" s="106">
        <v>0</v>
      </c>
      <c r="Q28" s="107">
        <f t="shared" si="0"/>
        <v>0</v>
      </c>
    </row>
    <row r="29" spans="1:17" s="4" customFormat="1" ht="20.25" customHeight="1">
      <c r="A29" s="240"/>
      <c r="B29" s="235"/>
      <c r="C29" s="225" t="s">
        <v>15</v>
      </c>
      <c r="D29" s="226"/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55">
        <v>0</v>
      </c>
    </row>
    <row r="30" spans="1:17" s="4" customFormat="1" ht="20.25" customHeight="1">
      <c r="A30" s="83"/>
      <c r="B30" s="72" t="s">
        <v>31</v>
      </c>
      <c r="C30" s="146" t="s">
        <v>113</v>
      </c>
      <c r="D30" s="147"/>
      <c r="E30" s="137"/>
      <c r="F30" s="137"/>
      <c r="G30" s="137"/>
      <c r="H30" s="137"/>
      <c r="I30" s="137"/>
      <c r="J30" s="137"/>
      <c r="K30" s="137"/>
      <c r="L30" s="137"/>
      <c r="M30" s="98">
        <v>326</v>
      </c>
      <c r="N30" s="136">
        <v>0</v>
      </c>
      <c r="O30" s="136">
        <v>0</v>
      </c>
      <c r="P30" s="136">
        <v>0</v>
      </c>
      <c r="Q30" s="99">
        <f>SUM(E30:P30)</f>
        <v>326</v>
      </c>
    </row>
    <row r="31" spans="1:17" s="4" customFormat="1" ht="20.25" customHeight="1">
      <c r="A31" s="83"/>
      <c r="B31" s="73"/>
      <c r="C31" s="152" t="s">
        <v>114</v>
      </c>
      <c r="D31" s="153"/>
      <c r="E31" s="114"/>
      <c r="F31" s="114"/>
      <c r="G31" s="114"/>
      <c r="H31" s="114"/>
      <c r="I31" s="115"/>
      <c r="J31" s="114"/>
      <c r="K31" s="114"/>
      <c r="L31" s="114"/>
      <c r="M31" s="109">
        <v>0</v>
      </c>
      <c r="N31" s="109">
        <v>0</v>
      </c>
      <c r="O31" s="109">
        <v>0</v>
      </c>
      <c r="P31" s="109">
        <v>0</v>
      </c>
      <c r="Q31" s="107">
        <f>SUM(E31:P31)</f>
        <v>0</v>
      </c>
    </row>
    <row r="32" spans="1:17" s="4" customFormat="1" ht="20.25" customHeight="1">
      <c r="A32" s="83"/>
      <c r="B32" s="74"/>
      <c r="C32" s="231" t="s">
        <v>15</v>
      </c>
      <c r="D32" s="232"/>
      <c r="E32" s="116"/>
      <c r="F32" s="116"/>
      <c r="G32" s="116"/>
      <c r="H32" s="116"/>
      <c r="I32" s="116"/>
      <c r="J32" s="116"/>
      <c r="K32" s="116"/>
      <c r="L32" s="116"/>
      <c r="M32" s="67">
        <f>SUM(M30:M31)</f>
        <v>326</v>
      </c>
      <c r="N32" s="67">
        <f>SUM(N30:N31)</f>
        <v>0</v>
      </c>
      <c r="O32" s="67">
        <f>SUM(O30:O31)</f>
        <v>0</v>
      </c>
      <c r="P32" s="67">
        <f>SUM(P30:P31)</f>
        <v>0</v>
      </c>
      <c r="Q32" s="107">
        <f>SUM(E32:P32)</f>
        <v>326</v>
      </c>
    </row>
    <row r="33" spans="2:17" ht="18.75" customHeight="1">
      <c r="B33" s="154" t="s">
        <v>100</v>
      </c>
      <c r="C33" s="144" t="s">
        <v>115</v>
      </c>
      <c r="D33" s="145"/>
      <c r="E33" s="81"/>
      <c r="F33" s="81"/>
      <c r="G33" s="81"/>
      <c r="H33" s="81"/>
      <c r="I33" s="81"/>
      <c r="J33" s="81"/>
      <c r="K33" s="81"/>
      <c r="L33" s="81"/>
      <c r="M33" s="70">
        <v>0</v>
      </c>
      <c r="N33" s="70">
        <v>0</v>
      </c>
      <c r="O33" s="70">
        <v>0</v>
      </c>
      <c r="P33" s="132">
        <v>97927</v>
      </c>
      <c r="Q33" s="155">
        <f>SUM(M33:P33)</f>
        <v>97927</v>
      </c>
    </row>
    <row r="34" spans="2:18" s="5" customFormat="1" ht="31.5" customHeight="1">
      <c r="B34" s="236" t="s">
        <v>0</v>
      </c>
      <c r="C34" s="237"/>
      <c r="D34" s="238"/>
      <c r="E34" s="32">
        <f>SUM(E5,E6,E7,E10,E15,E16,E17,E22,E24,E25,E29,E14,E23,E26,E32,E33)</f>
        <v>5231</v>
      </c>
      <c r="F34" s="32">
        <f aca="true" t="shared" si="3" ref="F34:P34">SUM(F5,F6,F7,F10,F15,F16,F17,F22,F24,F25,F29,F14,F23,F26,F32,F33,)</f>
        <v>5199</v>
      </c>
      <c r="G34" s="32">
        <f t="shared" si="3"/>
        <v>68467</v>
      </c>
      <c r="H34" s="32">
        <f t="shared" si="3"/>
        <v>5171</v>
      </c>
      <c r="I34" s="32">
        <f t="shared" si="3"/>
        <v>7414</v>
      </c>
      <c r="J34" s="32">
        <f t="shared" si="3"/>
        <v>13582</v>
      </c>
      <c r="K34" s="32">
        <f t="shared" si="3"/>
        <v>5225</v>
      </c>
      <c r="L34" s="32">
        <f t="shared" si="3"/>
        <v>5771</v>
      </c>
      <c r="M34" s="32">
        <f>SUM(M5,M6,M7,M10,M15,M16,M17,M22,M24,M25,M29,M14,M23,M26,M32,M33,)</f>
        <v>5589</v>
      </c>
      <c r="N34" s="32">
        <f t="shared" si="3"/>
        <v>6556</v>
      </c>
      <c r="O34" s="32">
        <f t="shared" si="3"/>
        <v>9031</v>
      </c>
      <c r="P34" s="32">
        <f t="shared" si="3"/>
        <v>145439</v>
      </c>
      <c r="Q34" s="33">
        <f>SUM(E34:P34)</f>
        <v>282675</v>
      </c>
      <c r="R34" s="44"/>
    </row>
    <row r="35" spans="2:18" s="5" customFormat="1" ht="31.5" customHeight="1" thickBot="1">
      <c r="B35" s="68"/>
      <c r="C35" s="68"/>
      <c r="D35" s="68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44"/>
    </row>
    <row r="36" spans="3:17" s="3" customFormat="1" ht="15.75" customHeight="1">
      <c r="C36" s="25"/>
      <c r="M36" s="239"/>
      <c r="N36" s="239"/>
      <c r="O36" s="239"/>
      <c r="P36" s="239"/>
      <c r="Q36" s="239"/>
    </row>
  </sheetData>
  <sheetProtection/>
  <mergeCells count="15">
    <mergeCell ref="P1:Q1"/>
    <mergeCell ref="B2:Q2"/>
    <mergeCell ref="B8:B10"/>
    <mergeCell ref="C10:D10"/>
    <mergeCell ref="B18:B22"/>
    <mergeCell ref="C22:D22"/>
    <mergeCell ref="C14:D14"/>
    <mergeCell ref="B27:B29"/>
    <mergeCell ref="C29:D29"/>
    <mergeCell ref="B34:D34"/>
    <mergeCell ref="M36:Q36"/>
    <mergeCell ref="A8:A10"/>
    <mergeCell ref="A18:A22"/>
    <mergeCell ref="A27:A29"/>
    <mergeCell ref="C32:D32"/>
  </mergeCells>
  <printOptions horizontalCentered="1"/>
  <pageMargins left="0" right="0" top="0.7874015748031497" bottom="0.1968503937007874" header="0.5118110236220472" footer="0.11811023622047245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view="pageBreakPreview" zoomScale="9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A34" sqref="A34:P34"/>
    </sheetView>
  </sheetViews>
  <sheetFormatPr defaultColWidth="9.00390625" defaultRowHeight="13.5"/>
  <cols>
    <col min="1" max="1" width="23.625" style="1" bestFit="1" customWidth="1"/>
    <col min="2" max="2" width="16.00390625" style="24" bestFit="1" customWidth="1"/>
    <col min="3" max="3" width="24.00390625" style="1" customWidth="1"/>
    <col min="4" max="15" width="7.00390625" style="1" customWidth="1"/>
    <col min="16" max="16" width="9.00390625" style="1" customWidth="1"/>
    <col min="17" max="17" width="7.125" style="1" bestFit="1" customWidth="1"/>
    <col min="18" max="16384" width="9.00390625" style="1" customWidth="1"/>
  </cols>
  <sheetData>
    <row r="1" spans="15:16" ht="29.25" customHeight="1" thickBot="1">
      <c r="O1" s="202" t="s">
        <v>49</v>
      </c>
      <c r="P1" s="203"/>
    </row>
    <row r="2" spans="1:16" ht="15.75" customHeight="1">
      <c r="A2" s="204" t="str">
        <f>'資料1-1法【計】'!A2:P2</f>
        <v>大阪府における法事務　住基ネット利用状況（H28.4.1～H29.3.31）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</row>
    <row r="3" spans="1:16" ht="18" thickBot="1">
      <c r="A3" s="2"/>
      <c r="P3" s="1" t="s">
        <v>85</v>
      </c>
    </row>
    <row r="4" spans="1:16" ht="24" customHeight="1">
      <c r="A4" s="14" t="s">
        <v>1</v>
      </c>
      <c r="B4" s="26"/>
      <c r="C4" s="23"/>
      <c r="D4" s="16" t="s">
        <v>3</v>
      </c>
      <c r="E4" s="16" t="s">
        <v>4</v>
      </c>
      <c r="F4" s="16" t="s">
        <v>5</v>
      </c>
      <c r="G4" s="16" t="s">
        <v>6</v>
      </c>
      <c r="H4" s="16" t="s">
        <v>7</v>
      </c>
      <c r="I4" s="16" t="s">
        <v>8</v>
      </c>
      <c r="J4" s="16" t="s">
        <v>9</v>
      </c>
      <c r="K4" s="16" t="s">
        <v>10</v>
      </c>
      <c r="L4" s="16" t="s">
        <v>11</v>
      </c>
      <c r="M4" s="16" t="s">
        <v>12</v>
      </c>
      <c r="N4" s="16" t="s">
        <v>13</v>
      </c>
      <c r="O4" s="16" t="s">
        <v>52</v>
      </c>
      <c r="P4" s="17" t="s">
        <v>0</v>
      </c>
    </row>
    <row r="5" spans="1:16" ht="20.25" customHeight="1">
      <c r="A5" s="41" t="s">
        <v>28</v>
      </c>
      <c r="B5" s="27" t="s">
        <v>27</v>
      </c>
      <c r="C5" s="22"/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32">
        <v>0</v>
      </c>
      <c r="O5" s="32">
        <v>0</v>
      </c>
      <c r="P5" s="33">
        <f>SUM(D5:O5)</f>
        <v>0</v>
      </c>
    </row>
    <row r="6" spans="1:16" ht="20.25" customHeight="1">
      <c r="A6" s="41" t="s">
        <v>75</v>
      </c>
      <c r="B6" s="27" t="s">
        <v>27</v>
      </c>
      <c r="C6" s="22"/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3">
        <f>SUM(D6:O6)</f>
        <v>0</v>
      </c>
    </row>
    <row r="7" spans="1:16" ht="20.25" customHeight="1">
      <c r="A7" s="41" t="s">
        <v>76</v>
      </c>
      <c r="B7" s="45" t="s">
        <v>27</v>
      </c>
      <c r="C7" s="46"/>
      <c r="D7" s="47">
        <v>0</v>
      </c>
      <c r="E7" s="47">
        <v>0</v>
      </c>
      <c r="F7" s="47">
        <v>1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v>0</v>
      </c>
      <c r="P7" s="48">
        <f>SUM(D7:O7)</f>
        <v>1</v>
      </c>
    </row>
    <row r="8" spans="1:16" ht="20.25" customHeight="1">
      <c r="A8" s="209" t="s">
        <v>81</v>
      </c>
      <c r="B8" s="104" t="s">
        <v>27</v>
      </c>
      <c r="C8" s="105"/>
      <c r="D8" s="106">
        <v>0</v>
      </c>
      <c r="E8" s="106">
        <v>0</v>
      </c>
      <c r="F8" s="106">
        <v>1</v>
      </c>
      <c r="G8" s="106">
        <v>0</v>
      </c>
      <c r="H8" s="106">
        <v>0</v>
      </c>
      <c r="I8" s="106">
        <v>0</v>
      </c>
      <c r="J8" s="106">
        <v>0</v>
      </c>
      <c r="K8" s="106">
        <v>0</v>
      </c>
      <c r="L8" s="106">
        <v>0</v>
      </c>
      <c r="M8" s="106">
        <v>0</v>
      </c>
      <c r="N8" s="106">
        <v>0</v>
      </c>
      <c r="O8" s="106">
        <v>0</v>
      </c>
      <c r="P8" s="107">
        <f>SUM(D8:O8)</f>
        <v>1</v>
      </c>
    </row>
    <row r="9" spans="1:16" ht="20.25" customHeight="1">
      <c r="A9" s="241"/>
      <c r="B9" s="104" t="s">
        <v>26</v>
      </c>
      <c r="C9" s="105"/>
      <c r="D9" s="106">
        <v>1</v>
      </c>
      <c r="E9" s="106">
        <v>1</v>
      </c>
      <c r="F9" s="106">
        <v>1</v>
      </c>
      <c r="G9" s="106">
        <v>0</v>
      </c>
      <c r="H9" s="106">
        <v>0</v>
      </c>
      <c r="I9" s="106">
        <v>1</v>
      </c>
      <c r="J9" s="106">
        <v>0</v>
      </c>
      <c r="K9" s="106">
        <v>0</v>
      </c>
      <c r="L9" s="106">
        <v>0</v>
      </c>
      <c r="M9" s="106">
        <v>0</v>
      </c>
      <c r="N9" s="106">
        <v>1</v>
      </c>
      <c r="O9" s="106">
        <v>1</v>
      </c>
      <c r="P9" s="107">
        <f>SUM(D9:O9)</f>
        <v>6</v>
      </c>
    </row>
    <row r="10" spans="1:16" ht="20.25" customHeight="1">
      <c r="A10" s="241"/>
      <c r="B10" s="225" t="s">
        <v>15</v>
      </c>
      <c r="C10" s="226"/>
      <c r="D10" s="67">
        <f>SUM(D8:D9)</f>
        <v>1</v>
      </c>
      <c r="E10" s="67">
        <f>SUM(E8:E9)</f>
        <v>1</v>
      </c>
      <c r="F10" s="67">
        <f>SUM(F8:F9)</f>
        <v>2</v>
      </c>
      <c r="G10" s="67">
        <f>SUM(G8:G9)</f>
        <v>0</v>
      </c>
      <c r="H10" s="67">
        <f aca="true" t="shared" si="0" ref="H10:O10">SUM(H8:H9)</f>
        <v>0</v>
      </c>
      <c r="I10" s="67">
        <f t="shared" si="0"/>
        <v>1</v>
      </c>
      <c r="J10" s="67">
        <f t="shared" si="0"/>
        <v>0</v>
      </c>
      <c r="K10" s="67">
        <f t="shared" si="0"/>
        <v>0</v>
      </c>
      <c r="L10" s="67">
        <f t="shared" si="0"/>
        <v>0</v>
      </c>
      <c r="M10" s="67">
        <f t="shared" si="0"/>
        <v>0</v>
      </c>
      <c r="N10" s="67">
        <f t="shared" si="0"/>
        <v>1</v>
      </c>
      <c r="O10" s="67">
        <f t="shared" si="0"/>
        <v>1</v>
      </c>
      <c r="P10" s="55">
        <f>SUM(P8:P9)</f>
        <v>7</v>
      </c>
    </row>
    <row r="11" spans="1:16" s="5" customFormat="1" ht="20.25" customHeight="1">
      <c r="A11" s="72" t="s">
        <v>94</v>
      </c>
      <c r="B11" s="95" t="s">
        <v>110</v>
      </c>
      <c r="C11" s="96"/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98">
        <v>71</v>
      </c>
      <c r="J11" s="98">
        <v>1</v>
      </c>
      <c r="K11" s="98">
        <v>0</v>
      </c>
      <c r="L11" s="98">
        <v>0</v>
      </c>
      <c r="M11" s="98">
        <v>0</v>
      </c>
      <c r="N11" s="98">
        <v>4</v>
      </c>
      <c r="O11" s="98">
        <v>1</v>
      </c>
      <c r="P11" s="99">
        <f aca="true" t="shared" si="1" ref="P11:P21">SUM(D11:O11)</f>
        <v>77</v>
      </c>
    </row>
    <row r="12" spans="1:16" s="5" customFormat="1" ht="20.25" customHeight="1">
      <c r="A12" s="73"/>
      <c r="B12" s="140" t="s">
        <v>111</v>
      </c>
      <c r="C12" s="142"/>
      <c r="D12" s="134"/>
      <c r="E12" s="134"/>
      <c r="F12" s="134"/>
      <c r="G12" s="134"/>
      <c r="H12" s="134"/>
      <c r="I12" s="134"/>
      <c r="J12" s="134"/>
      <c r="K12" s="106">
        <v>0</v>
      </c>
      <c r="L12" s="106">
        <v>0</v>
      </c>
      <c r="M12" s="106">
        <v>0</v>
      </c>
      <c r="N12" s="106">
        <v>0</v>
      </c>
      <c r="O12" s="106">
        <v>0</v>
      </c>
      <c r="P12" s="107">
        <f>SUM(D12:O12)</f>
        <v>0</v>
      </c>
    </row>
    <row r="13" spans="1:16" s="5" customFormat="1" ht="20.25" customHeight="1">
      <c r="A13" s="73"/>
      <c r="B13" s="140" t="s">
        <v>112</v>
      </c>
      <c r="C13" s="142"/>
      <c r="D13" s="134"/>
      <c r="E13" s="134"/>
      <c r="F13" s="134"/>
      <c r="G13" s="134"/>
      <c r="H13" s="134"/>
      <c r="I13" s="134"/>
      <c r="J13" s="134"/>
      <c r="K13" s="134"/>
      <c r="L13" s="106">
        <v>0</v>
      </c>
      <c r="M13" s="106">
        <v>0</v>
      </c>
      <c r="N13" s="106">
        <v>0</v>
      </c>
      <c r="O13" s="106">
        <v>0</v>
      </c>
      <c r="P13" s="107">
        <f>SUM(D13:O13)</f>
        <v>0</v>
      </c>
    </row>
    <row r="14" spans="1:16" s="5" customFormat="1" ht="20.25" customHeight="1">
      <c r="A14" s="74"/>
      <c r="B14" s="225" t="s">
        <v>15</v>
      </c>
      <c r="C14" s="226"/>
      <c r="D14" s="65">
        <f>SUM(D11:D13)</f>
        <v>0</v>
      </c>
      <c r="E14" s="65">
        <f aca="true" t="shared" si="2" ref="E14:O14">SUM(E11:E13)</f>
        <v>0</v>
      </c>
      <c r="F14" s="65">
        <f t="shared" si="2"/>
        <v>0</v>
      </c>
      <c r="G14" s="65">
        <f t="shared" si="2"/>
        <v>0</v>
      </c>
      <c r="H14" s="65">
        <f t="shared" si="2"/>
        <v>0</v>
      </c>
      <c r="I14" s="65">
        <f t="shared" si="2"/>
        <v>71</v>
      </c>
      <c r="J14" s="65">
        <f t="shared" si="2"/>
        <v>1</v>
      </c>
      <c r="K14" s="65">
        <f t="shared" si="2"/>
        <v>0</v>
      </c>
      <c r="L14" s="65">
        <f t="shared" si="2"/>
        <v>0</v>
      </c>
      <c r="M14" s="65">
        <f t="shared" si="2"/>
        <v>0</v>
      </c>
      <c r="N14" s="65">
        <f t="shared" si="2"/>
        <v>4</v>
      </c>
      <c r="O14" s="65">
        <f t="shared" si="2"/>
        <v>1</v>
      </c>
      <c r="P14" s="57">
        <f>SUM(P11:P13)</f>
        <v>77</v>
      </c>
    </row>
    <row r="15" spans="1:16" s="4" customFormat="1" ht="20.25" customHeight="1">
      <c r="A15" s="7" t="s">
        <v>18</v>
      </c>
      <c r="B15" s="27" t="s">
        <v>19</v>
      </c>
      <c r="C15" s="22"/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3">
        <f t="shared" si="1"/>
        <v>0</v>
      </c>
    </row>
    <row r="16" spans="1:16" s="4" customFormat="1" ht="20.25" customHeight="1">
      <c r="A16" s="42" t="s">
        <v>73</v>
      </c>
      <c r="B16" s="27" t="s">
        <v>20</v>
      </c>
      <c r="C16" s="22"/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3">
        <f t="shared" si="1"/>
        <v>0</v>
      </c>
    </row>
    <row r="17" spans="1:16" s="4" customFormat="1" ht="20.25" customHeight="1">
      <c r="A17" s="63" t="s">
        <v>29</v>
      </c>
      <c r="B17" s="45" t="s">
        <v>30</v>
      </c>
      <c r="C17" s="46"/>
      <c r="D17" s="47">
        <v>1</v>
      </c>
      <c r="E17" s="47">
        <v>0</v>
      </c>
      <c r="F17" s="47">
        <v>0</v>
      </c>
      <c r="G17" s="47">
        <v>1</v>
      </c>
      <c r="H17" s="47">
        <v>1</v>
      </c>
      <c r="I17" s="47">
        <v>0</v>
      </c>
      <c r="J17" s="47">
        <v>1</v>
      </c>
      <c r="K17" s="47">
        <v>0</v>
      </c>
      <c r="L17" s="47">
        <v>5</v>
      </c>
      <c r="M17" s="47">
        <v>1</v>
      </c>
      <c r="N17" s="47">
        <v>4</v>
      </c>
      <c r="O17" s="47">
        <v>6</v>
      </c>
      <c r="P17" s="48">
        <f t="shared" si="1"/>
        <v>20</v>
      </c>
    </row>
    <row r="18" spans="1:16" s="5" customFormat="1" ht="20.25" customHeight="1">
      <c r="A18" s="208" t="s">
        <v>21</v>
      </c>
      <c r="B18" s="95" t="s">
        <v>22</v>
      </c>
      <c r="C18" s="96"/>
      <c r="D18" s="98">
        <v>35</v>
      </c>
      <c r="E18" s="98">
        <v>33</v>
      </c>
      <c r="F18" s="98">
        <v>52</v>
      </c>
      <c r="G18" s="98">
        <v>48</v>
      </c>
      <c r="H18" s="98">
        <v>46</v>
      </c>
      <c r="I18" s="98">
        <v>37</v>
      </c>
      <c r="J18" s="98">
        <v>34</v>
      </c>
      <c r="K18" s="98">
        <v>48</v>
      </c>
      <c r="L18" s="98">
        <v>33</v>
      </c>
      <c r="M18" s="98">
        <v>41</v>
      </c>
      <c r="N18" s="98">
        <v>45</v>
      </c>
      <c r="O18" s="98">
        <v>45</v>
      </c>
      <c r="P18" s="99">
        <f t="shared" si="1"/>
        <v>497</v>
      </c>
    </row>
    <row r="19" spans="1:16" s="5" customFormat="1" ht="20.25" customHeight="1">
      <c r="A19" s="208"/>
      <c r="B19" s="104" t="s">
        <v>23</v>
      </c>
      <c r="C19" s="105"/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106">
        <v>0</v>
      </c>
      <c r="L19" s="106">
        <v>0</v>
      </c>
      <c r="M19" s="106">
        <v>0</v>
      </c>
      <c r="N19" s="106">
        <v>1</v>
      </c>
      <c r="O19" s="106">
        <v>0</v>
      </c>
      <c r="P19" s="107">
        <f t="shared" si="1"/>
        <v>1</v>
      </c>
    </row>
    <row r="20" spans="1:16" s="5" customFormat="1" ht="20.25" customHeight="1">
      <c r="A20" s="208"/>
      <c r="B20" s="104" t="s">
        <v>24</v>
      </c>
      <c r="C20" s="105"/>
      <c r="D20" s="106">
        <v>10</v>
      </c>
      <c r="E20" s="106">
        <v>9</v>
      </c>
      <c r="F20" s="106">
        <v>8</v>
      </c>
      <c r="G20" s="106">
        <v>5</v>
      </c>
      <c r="H20" s="106">
        <v>3</v>
      </c>
      <c r="I20" s="106">
        <v>8</v>
      </c>
      <c r="J20" s="106">
        <v>9</v>
      </c>
      <c r="K20" s="106">
        <v>6</v>
      </c>
      <c r="L20" s="106">
        <v>14</v>
      </c>
      <c r="M20" s="106">
        <v>28</v>
      </c>
      <c r="N20" s="106">
        <v>34</v>
      </c>
      <c r="O20" s="106">
        <v>26</v>
      </c>
      <c r="P20" s="107">
        <f t="shared" si="1"/>
        <v>160</v>
      </c>
    </row>
    <row r="21" spans="1:16" s="5" customFormat="1" ht="20.25" customHeight="1">
      <c r="A21" s="208"/>
      <c r="B21" s="104" t="s">
        <v>25</v>
      </c>
      <c r="C21" s="105"/>
      <c r="D21" s="106">
        <v>4</v>
      </c>
      <c r="E21" s="106">
        <v>0</v>
      </c>
      <c r="F21" s="106">
        <v>1</v>
      </c>
      <c r="G21" s="106">
        <v>1</v>
      </c>
      <c r="H21" s="106">
        <v>0</v>
      </c>
      <c r="I21" s="106">
        <v>0</v>
      </c>
      <c r="J21" s="106">
        <v>0</v>
      </c>
      <c r="K21" s="106">
        <v>1</v>
      </c>
      <c r="L21" s="106">
        <v>0</v>
      </c>
      <c r="M21" s="106">
        <v>0</v>
      </c>
      <c r="N21" s="106">
        <v>1</v>
      </c>
      <c r="O21" s="106">
        <v>5</v>
      </c>
      <c r="P21" s="107">
        <f t="shared" si="1"/>
        <v>13</v>
      </c>
    </row>
    <row r="22" spans="1:16" s="5" customFormat="1" ht="20.25" customHeight="1">
      <c r="A22" s="208"/>
      <c r="B22" s="229" t="s">
        <v>15</v>
      </c>
      <c r="C22" s="230"/>
      <c r="D22" s="65">
        <f>SUM(D18:D21)</f>
        <v>49</v>
      </c>
      <c r="E22" s="65">
        <f>SUM(E18:E21)</f>
        <v>42</v>
      </c>
      <c r="F22" s="65">
        <f>SUM(F18:F21)</f>
        <v>61</v>
      </c>
      <c r="G22" s="65">
        <f aca="true" t="shared" si="3" ref="G22:O22">SUM(G18:G21)</f>
        <v>54</v>
      </c>
      <c r="H22" s="65">
        <f t="shared" si="3"/>
        <v>49</v>
      </c>
      <c r="I22" s="65">
        <f t="shared" si="3"/>
        <v>45</v>
      </c>
      <c r="J22" s="65">
        <f t="shared" si="3"/>
        <v>43</v>
      </c>
      <c r="K22" s="65">
        <f t="shared" si="3"/>
        <v>55</v>
      </c>
      <c r="L22" s="65">
        <f t="shared" si="3"/>
        <v>47</v>
      </c>
      <c r="M22" s="65">
        <f t="shared" si="3"/>
        <v>69</v>
      </c>
      <c r="N22" s="65">
        <f t="shared" si="3"/>
        <v>81</v>
      </c>
      <c r="O22" s="65">
        <f t="shared" si="3"/>
        <v>76</v>
      </c>
      <c r="P22" s="57">
        <f>SUM(P18:P21)</f>
        <v>671</v>
      </c>
    </row>
    <row r="23" spans="1:16" s="5" customFormat="1" ht="20.25" customHeight="1">
      <c r="A23" s="41" t="s">
        <v>93</v>
      </c>
      <c r="B23" s="141" t="s">
        <v>98</v>
      </c>
      <c r="C23" s="143"/>
      <c r="D23" s="62">
        <v>633</v>
      </c>
      <c r="E23" s="62">
        <v>701</v>
      </c>
      <c r="F23" s="62">
        <v>1135</v>
      </c>
      <c r="G23" s="62">
        <v>3519</v>
      </c>
      <c r="H23" s="62">
        <v>2505</v>
      </c>
      <c r="I23" s="62">
        <v>1397</v>
      </c>
      <c r="J23" s="62">
        <v>3180</v>
      </c>
      <c r="K23" s="62">
        <v>1989</v>
      </c>
      <c r="L23" s="62">
        <v>2038</v>
      </c>
      <c r="M23" s="62">
        <v>1331</v>
      </c>
      <c r="N23" s="62">
        <v>1360</v>
      </c>
      <c r="O23" s="62">
        <v>1345</v>
      </c>
      <c r="P23" s="89">
        <f aca="true" t="shared" si="4" ref="P23:P28">SUM(D23:O23)</f>
        <v>21133</v>
      </c>
    </row>
    <row r="24" spans="1:16" s="5" customFormat="1" ht="19.5" customHeight="1">
      <c r="A24" s="7" t="s">
        <v>92</v>
      </c>
      <c r="B24" s="50" t="s">
        <v>99</v>
      </c>
      <c r="C24" s="51"/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3">
        <f t="shared" si="4"/>
        <v>0</v>
      </c>
    </row>
    <row r="25" spans="1:16" s="4" customFormat="1" ht="20.25" customHeight="1">
      <c r="A25" s="43" t="s">
        <v>91</v>
      </c>
      <c r="B25" s="27" t="s">
        <v>14</v>
      </c>
      <c r="C25" s="22"/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3">
        <f t="shared" si="4"/>
        <v>0</v>
      </c>
    </row>
    <row r="26" spans="1:17" ht="21" customHeight="1">
      <c r="A26" s="154" t="s">
        <v>102</v>
      </c>
      <c r="B26" s="110" t="s">
        <v>103</v>
      </c>
      <c r="C26" s="111"/>
      <c r="D26" s="79">
        <v>1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2</v>
      </c>
      <c r="O26" s="79">
        <v>0</v>
      </c>
      <c r="P26" s="156">
        <f t="shared" si="4"/>
        <v>3</v>
      </c>
      <c r="Q26" s="71"/>
    </row>
    <row r="27" spans="1:16" s="5" customFormat="1" ht="20.25" customHeight="1">
      <c r="A27" s="206" t="s">
        <v>74</v>
      </c>
      <c r="B27" s="95" t="s">
        <v>82</v>
      </c>
      <c r="C27" s="135" t="s">
        <v>16</v>
      </c>
      <c r="D27" s="98">
        <v>11507</v>
      </c>
      <c r="E27" s="98">
        <v>12660</v>
      </c>
      <c r="F27" s="98">
        <v>13294</v>
      </c>
      <c r="G27" s="98">
        <v>13729</v>
      </c>
      <c r="H27" s="98">
        <v>15198</v>
      </c>
      <c r="I27" s="98">
        <v>11039</v>
      </c>
      <c r="J27" s="98">
        <v>10778</v>
      </c>
      <c r="K27" s="98">
        <v>10503</v>
      </c>
      <c r="L27" s="98">
        <v>11453</v>
      </c>
      <c r="M27" s="98">
        <v>14931</v>
      </c>
      <c r="N27" s="98">
        <v>13803</v>
      </c>
      <c r="O27" s="98">
        <v>16344</v>
      </c>
      <c r="P27" s="99">
        <f t="shared" si="4"/>
        <v>155239</v>
      </c>
    </row>
    <row r="28" spans="1:16" s="5" customFormat="1" ht="20.25" customHeight="1">
      <c r="A28" s="244"/>
      <c r="B28" s="104"/>
      <c r="C28" s="108" t="s">
        <v>17</v>
      </c>
      <c r="D28" s="106">
        <v>1439</v>
      </c>
      <c r="E28" s="106">
        <v>1583</v>
      </c>
      <c r="F28" s="106">
        <v>1607</v>
      </c>
      <c r="G28" s="106">
        <v>1507</v>
      </c>
      <c r="H28" s="106">
        <v>1823</v>
      </c>
      <c r="I28" s="106">
        <v>1163</v>
      </c>
      <c r="J28" s="106">
        <v>1132</v>
      </c>
      <c r="K28" s="106">
        <v>1155</v>
      </c>
      <c r="L28" s="106">
        <v>1362</v>
      </c>
      <c r="M28" s="106">
        <v>1870</v>
      </c>
      <c r="N28" s="106">
        <v>1808</v>
      </c>
      <c r="O28" s="106">
        <v>2686</v>
      </c>
      <c r="P28" s="107">
        <f t="shared" si="4"/>
        <v>19135</v>
      </c>
    </row>
    <row r="29" spans="1:16" s="5" customFormat="1" ht="20.25" customHeight="1">
      <c r="A29" s="244"/>
      <c r="B29" s="225" t="s">
        <v>15</v>
      </c>
      <c r="C29" s="226"/>
      <c r="D29" s="67">
        <f>SUM(D27:D28)</f>
        <v>12946</v>
      </c>
      <c r="E29" s="67">
        <f aca="true" t="shared" si="5" ref="E29:P29">SUM(E27:E28)</f>
        <v>14243</v>
      </c>
      <c r="F29" s="67">
        <f t="shared" si="5"/>
        <v>14901</v>
      </c>
      <c r="G29" s="67">
        <f t="shared" si="5"/>
        <v>15236</v>
      </c>
      <c r="H29" s="67">
        <f t="shared" si="5"/>
        <v>17021</v>
      </c>
      <c r="I29" s="67">
        <f t="shared" si="5"/>
        <v>12202</v>
      </c>
      <c r="J29" s="67">
        <f t="shared" si="5"/>
        <v>11910</v>
      </c>
      <c r="K29" s="67">
        <f t="shared" si="5"/>
        <v>11658</v>
      </c>
      <c r="L29" s="67">
        <f t="shared" si="5"/>
        <v>12815</v>
      </c>
      <c r="M29" s="67">
        <f t="shared" si="5"/>
        <v>16801</v>
      </c>
      <c r="N29" s="67">
        <f t="shared" si="5"/>
        <v>15611</v>
      </c>
      <c r="O29" s="67">
        <f t="shared" si="5"/>
        <v>19030</v>
      </c>
      <c r="P29" s="55">
        <f t="shared" si="5"/>
        <v>174374</v>
      </c>
    </row>
    <row r="30" spans="1:16" ht="17.25" customHeight="1">
      <c r="A30" s="157" t="s">
        <v>104</v>
      </c>
      <c r="B30" s="146" t="s">
        <v>113</v>
      </c>
      <c r="C30" s="147"/>
      <c r="D30" s="137"/>
      <c r="E30" s="137"/>
      <c r="F30" s="137"/>
      <c r="G30" s="137"/>
      <c r="H30" s="137"/>
      <c r="I30" s="137"/>
      <c r="J30" s="137"/>
      <c r="K30" s="137"/>
      <c r="L30" s="136">
        <v>0</v>
      </c>
      <c r="M30" s="136">
        <v>0</v>
      </c>
      <c r="N30" s="136">
        <v>0</v>
      </c>
      <c r="O30" s="136">
        <v>0</v>
      </c>
      <c r="P30" s="138">
        <f>SUM(L30:O30)</f>
        <v>0</v>
      </c>
    </row>
    <row r="31" spans="1:16" ht="16.5" customHeight="1">
      <c r="A31" s="158"/>
      <c r="B31" s="152" t="s">
        <v>114</v>
      </c>
      <c r="C31" s="153"/>
      <c r="D31" s="114"/>
      <c r="E31" s="114"/>
      <c r="F31" s="114"/>
      <c r="G31" s="114"/>
      <c r="H31" s="115"/>
      <c r="I31" s="114"/>
      <c r="J31" s="114"/>
      <c r="K31" s="114"/>
      <c r="L31" s="109">
        <v>0</v>
      </c>
      <c r="M31" s="109">
        <v>0</v>
      </c>
      <c r="N31" s="109">
        <v>71</v>
      </c>
      <c r="O31" s="109">
        <v>0</v>
      </c>
      <c r="P31" s="112">
        <f>SUM(L31:O31)</f>
        <v>71</v>
      </c>
    </row>
    <row r="32" spans="1:16" ht="16.5" customHeight="1">
      <c r="A32" s="159"/>
      <c r="B32" s="113"/>
      <c r="C32" s="82" t="s">
        <v>15</v>
      </c>
      <c r="D32" s="117"/>
      <c r="E32" s="117"/>
      <c r="F32" s="117"/>
      <c r="G32" s="117"/>
      <c r="H32" s="118"/>
      <c r="I32" s="117"/>
      <c r="J32" s="117"/>
      <c r="K32" s="117"/>
      <c r="L32" s="80">
        <f>SUM(L30:L31)</f>
        <v>0</v>
      </c>
      <c r="M32" s="80">
        <f>SUM(M30:M31)</f>
        <v>0</v>
      </c>
      <c r="N32" s="80">
        <f>SUM(N30:N31)</f>
        <v>71</v>
      </c>
      <c r="O32" s="80">
        <f>SUM(O30:O31)</f>
        <v>0</v>
      </c>
      <c r="P32" s="112">
        <f>SUM(L32:O32)</f>
        <v>71</v>
      </c>
    </row>
    <row r="33" spans="1:16" ht="18.75" customHeight="1">
      <c r="A33" s="154" t="s">
        <v>100</v>
      </c>
      <c r="B33" s="144" t="s">
        <v>115</v>
      </c>
      <c r="C33" s="145"/>
      <c r="D33" s="81"/>
      <c r="E33" s="81"/>
      <c r="F33" s="81"/>
      <c r="G33" s="81"/>
      <c r="H33" s="81"/>
      <c r="I33" s="81"/>
      <c r="J33" s="81"/>
      <c r="K33" s="81"/>
      <c r="L33" s="70">
        <v>0</v>
      </c>
      <c r="M33" s="70">
        <v>0</v>
      </c>
      <c r="N33" s="70">
        <v>0</v>
      </c>
      <c r="O33" s="132">
        <v>0</v>
      </c>
      <c r="P33" s="155">
        <f>SUM(L33:O33)</f>
        <v>0</v>
      </c>
    </row>
    <row r="34" spans="1:17" s="5" customFormat="1" ht="31.5" customHeight="1" thickBot="1">
      <c r="A34" s="222" t="s">
        <v>0</v>
      </c>
      <c r="B34" s="223"/>
      <c r="C34" s="224"/>
      <c r="D34" s="131">
        <f>D5+D6+D7+D10+D14+D15+D16+D17+D22+D24+D25+D26+D29+D32+D33+D23</f>
        <v>13631</v>
      </c>
      <c r="E34" s="131">
        <f aca="true" t="shared" si="6" ref="E34:O34">E5+E6+E7+E10+E14+E15+E16+E17+E22+E24+E25+E26+E29+E32+E33+E23</f>
        <v>14987</v>
      </c>
      <c r="F34" s="131">
        <f t="shared" si="6"/>
        <v>16100</v>
      </c>
      <c r="G34" s="131">
        <f t="shared" si="6"/>
        <v>18810</v>
      </c>
      <c r="H34" s="131">
        <f t="shared" si="6"/>
        <v>19576</v>
      </c>
      <c r="I34" s="131">
        <f t="shared" si="6"/>
        <v>13716</v>
      </c>
      <c r="J34" s="131">
        <f t="shared" si="6"/>
        <v>15135</v>
      </c>
      <c r="K34" s="131">
        <f t="shared" si="6"/>
        <v>13702</v>
      </c>
      <c r="L34" s="131">
        <f t="shared" si="6"/>
        <v>14905</v>
      </c>
      <c r="M34" s="131">
        <f t="shared" si="6"/>
        <v>18202</v>
      </c>
      <c r="N34" s="131">
        <f>N5+N6+N7+N10+N14+N15+N16+N17+N22+N24+N25+N26+N29+N32+N33+N23</f>
        <v>17134</v>
      </c>
      <c r="O34" s="131">
        <f t="shared" si="6"/>
        <v>20459</v>
      </c>
      <c r="P34" s="160">
        <f>SUM(D34:O34)</f>
        <v>196357</v>
      </c>
      <c r="Q34" s="44">
        <f>SUM(D34:O34)</f>
        <v>196357</v>
      </c>
    </row>
  </sheetData>
  <sheetProtection/>
  <mergeCells count="10">
    <mergeCell ref="A27:A29"/>
    <mergeCell ref="B29:C29"/>
    <mergeCell ref="A34:C34"/>
    <mergeCell ref="O1:P1"/>
    <mergeCell ref="A2:P2"/>
    <mergeCell ref="A8:A10"/>
    <mergeCell ref="B10:C10"/>
    <mergeCell ref="B14:C14"/>
    <mergeCell ref="A18:A22"/>
    <mergeCell ref="B22:C22"/>
  </mergeCells>
  <printOptions horizontalCentered="1"/>
  <pageMargins left="0" right="0" top="0.7874015748031497" bottom="0.1968503937007874" header="0.5118110236220472" footer="0.11811023622047245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view="pageBreakPreview" zoomScale="90" zoomScaleSheetLayoutView="90" workbookViewId="0" topLeftCell="A1">
      <pane ySplit="4" topLeftCell="A5" activePane="bottomLeft" state="frozen"/>
      <selection pane="topLeft" activeCell="A1" sqref="A1"/>
      <selection pane="bottomLeft" activeCell="O50" sqref="O50"/>
    </sheetView>
  </sheetViews>
  <sheetFormatPr defaultColWidth="9.00390625" defaultRowHeight="13.5"/>
  <cols>
    <col min="1" max="1" width="19.75390625" style="1" customWidth="1"/>
    <col min="2" max="2" width="43.25390625" style="1" bestFit="1" customWidth="1"/>
    <col min="3" max="14" width="7.00390625" style="1" customWidth="1"/>
    <col min="15" max="15" width="9.00390625" style="1" customWidth="1"/>
    <col min="16" max="16" width="10.875" style="1" customWidth="1"/>
    <col min="17" max="16384" width="9.00390625" style="1" customWidth="1"/>
  </cols>
  <sheetData>
    <row r="1" spans="14:15" ht="29.25" customHeight="1" thickBot="1">
      <c r="N1" s="202" t="s">
        <v>50</v>
      </c>
      <c r="O1" s="203"/>
    </row>
    <row r="2" spans="1:15" ht="16.5" customHeight="1">
      <c r="A2" s="204" t="s">
        <v>117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</row>
    <row r="3" spans="1:15" ht="18" thickBot="1">
      <c r="A3" s="2"/>
      <c r="O3" s="1" t="s">
        <v>87</v>
      </c>
    </row>
    <row r="4" spans="1:17" ht="24" customHeigh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16" t="s">
        <v>9</v>
      </c>
      <c r="J4" s="16" t="s">
        <v>10</v>
      </c>
      <c r="K4" s="16" t="s">
        <v>11</v>
      </c>
      <c r="L4" s="16" t="s">
        <v>12</v>
      </c>
      <c r="M4" s="16" t="s">
        <v>13</v>
      </c>
      <c r="N4" s="16" t="s">
        <v>51</v>
      </c>
      <c r="O4" s="17" t="s">
        <v>0</v>
      </c>
      <c r="Q4" s="161"/>
    </row>
    <row r="5" spans="1:15" ht="19.5" customHeight="1">
      <c r="A5" s="64" t="s">
        <v>28</v>
      </c>
      <c r="B5" s="247" t="s">
        <v>47</v>
      </c>
      <c r="C5" s="32">
        <f>SUM('←条例【即時】'!C5,'←条例【一括】'!D5)</f>
        <v>14</v>
      </c>
      <c r="D5" s="32">
        <f>SUM('←条例【即時】'!D5,'←条例【一括】'!E5)</f>
        <v>0</v>
      </c>
      <c r="E5" s="32">
        <f>SUM('←条例【即時】'!E5,'←条例【一括】'!F5)</f>
        <v>14</v>
      </c>
      <c r="F5" s="32">
        <f>SUM('←条例【即時】'!F5,'←条例【一括】'!G5)</f>
        <v>13</v>
      </c>
      <c r="G5" s="32">
        <f>SUM('←条例【即時】'!G5,'←条例【一括】'!H5)</f>
        <v>0</v>
      </c>
      <c r="H5" s="32">
        <f>SUM('←条例【即時】'!H5,'←条例【一括】'!I5)</f>
        <v>13</v>
      </c>
      <c r="I5" s="32">
        <f>SUM('←条例【即時】'!I5,'←条例【一括】'!J5)</f>
        <v>13</v>
      </c>
      <c r="J5" s="32">
        <f>SUM('←条例【即時】'!J5,'←条例【一括】'!K5)</f>
        <v>0</v>
      </c>
      <c r="K5" s="32">
        <f>SUM('←条例【即時】'!K5,'←条例【一括】'!L5)</f>
        <v>26</v>
      </c>
      <c r="L5" s="32">
        <f>SUM('←条例【即時】'!L5,'←条例【一括】'!M5)</f>
        <v>0</v>
      </c>
      <c r="M5" s="32">
        <f>SUM('←条例【即時】'!M5,'←条例【一括】'!N5)</f>
        <v>0</v>
      </c>
      <c r="N5" s="32">
        <f>SUM('←条例【即時】'!N5,'←条例【一括】'!O5)</f>
        <v>13</v>
      </c>
      <c r="O5" s="31">
        <f aca="true" t="shared" si="0" ref="O5:O17">SUM(C5:N5)</f>
        <v>106</v>
      </c>
    </row>
    <row r="6" spans="1:15" s="5" customFormat="1" ht="19.5" customHeight="1">
      <c r="A6" s="7" t="s">
        <v>109</v>
      </c>
      <c r="B6" s="248"/>
      <c r="C6" s="32">
        <f>SUM('←条例【即時】'!C6,'←条例【一括】'!D6)</f>
        <v>0</v>
      </c>
      <c r="D6" s="32">
        <f>SUM('←条例【即時】'!D6,'←条例【一括】'!E6)</f>
        <v>0</v>
      </c>
      <c r="E6" s="32">
        <f>SUM('←条例【即時】'!E6,'←条例【一括】'!F6)</f>
        <v>3</v>
      </c>
      <c r="F6" s="32">
        <f>SUM('←条例【即時】'!F6,'←条例【一括】'!G6)</f>
        <v>0</v>
      </c>
      <c r="G6" s="32">
        <f>SUM('←条例【即時】'!G6,'←条例【一括】'!H6)</f>
        <v>0</v>
      </c>
      <c r="H6" s="32">
        <f>SUM('←条例【即時】'!H6,'←条例【一括】'!I6)</f>
        <v>3</v>
      </c>
      <c r="I6" s="32">
        <f>SUM('←条例【即時】'!I6,'←条例【一括】'!J6)</f>
        <v>0</v>
      </c>
      <c r="J6" s="32">
        <f>SUM('←条例【即時】'!J6,'←条例【一括】'!K6)</f>
        <v>3</v>
      </c>
      <c r="K6" s="32">
        <f>SUM('←条例【即時】'!K6,'←条例【一括】'!L6)</f>
        <v>0</v>
      </c>
      <c r="L6" s="32">
        <f>SUM('←条例【即時】'!L6,'←条例【一括】'!M6)</f>
        <v>0</v>
      </c>
      <c r="M6" s="32">
        <f>SUM('←条例【即時】'!M6,'←条例【一括】'!N6)</f>
        <v>0</v>
      </c>
      <c r="N6" s="32">
        <f>SUM('←条例【即時】'!N6,'←条例【一括】'!O6)</f>
        <v>0</v>
      </c>
      <c r="O6" s="33">
        <f t="shared" si="0"/>
        <v>9</v>
      </c>
    </row>
    <row r="7" spans="1:16" s="5" customFormat="1" ht="19.5" customHeight="1" thickBot="1">
      <c r="A7" s="219" t="s">
        <v>119</v>
      </c>
      <c r="B7" s="120"/>
      <c r="C7" s="193"/>
      <c r="D7" s="194"/>
      <c r="E7" s="197"/>
      <c r="F7" s="197"/>
      <c r="G7" s="197"/>
      <c r="H7" s="197"/>
      <c r="I7" s="197"/>
      <c r="J7" s="197"/>
      <c r="K7" s="139"/>
      <c r="L7" s="139"/>
      <c r="M7" s="139"/>
      <c r="N7" s="139"/>
      <c r="O7" s="89">
        <f t="shared" si="0"/>
        <v>0</v>
      </c>
      <c r="P7" s="190"/>
    </row>
    <row r="8" spans="1:15" s="5" customFormat="1" ht="19.5" customHeight="1">
      <c r="A8" s="220"/>
      <c r="B8" s="121"/>
      <c r="C8" s="192"/>
      <c r="D8" s="195"/>
      <c r="E8" s="196"/>
      <c r="F8" s="196"/>
      <c r="G8" s="192"/>
      <c r="H8" s="196"/>
      <c r="I8" s="195"/>
      <c r="J8" s="196"/>
      <c r="K8" s="198"/>
      <c r="L8" s="198"/>
      <c r="M8" s="198"/>
      <c r="N8" s="198"/>
      <c r="O8" s="123">
        <f t="shared" si="0"/>
        <v>0</v>
      </c>
    </row>
    <row r="9" spans="1:15" s="5" customFormat="1" ht="19.5" customHeight="1">
      <c r="A9" s="220"/>
      <c r="B9" s="121"/>
      <c r="C9" s="191"/>
      <c r="D9" s="196"/>
      <c r="E9" s="191"/>
      <c r="F9" s="191"/>
      <c r="G9" s="191"/>
      <c r="H9" s="191"/>
      <c r="I9" s="196"/>
      <c r="J9" s="191"/>
      <c r="K9" s="196"/>
      <c r="L9" s="199"/>
      <c r="M9" s="199"/>
      <c r="N9" s="199"/>
      <c r="O9" s="123">
        <f t="shared" si="0"/>
        <v>0</v>
      </c>
    </row>
    <row r="10" spans="1:15" s="5" customFormat="1" ht="19.5" customHeight="1">
      <c r="A10" s="221"/>
      <c r="B10" s="88"/>
      <c r="C10" s="125">
        <f>SUM(C7:C9)</f>
        <v>0</v>
      </c>
      <c r="D10" s="125">
        <f aca="true" t="shared" si="1" ref="D10:N10">SUM(D7:D9)</f>
        <v>0</v>
      </c>
      <c r="E10" s="125">
        <f t="shared" si="1"/>
        <v>0</v>
      </c>
      <c r="F10" s="125">
        <f t="shared" si="1"/>
        <v>0</v>
      </c>
      <c r="G10" s="125">
        <f t="shared" si="1"/>
        <v>0</v>
      </c>
      <c r="H10" s="125">
        <f t="shared" si="1"/>
        <v>0</v>
      </c>
      <c r="I10" s="125">
        <f t="shared" si="1"/>
        <v>0</v>
      </c>
      <c r="J10" s="125">
        <f t="shared" si="1"/>
        <v>0</v>
      </c>
      <c r="K10" s="125">
        <f t="shared" si="1"/>
        <v>0</v>
      </c>
      <c r="L10" s="125">
        <f t="shared" si="1"/>
        <v>0</v>
      </c>
      <c r="M10" s="125">
        <f t="shared" si="1"/>
        <v>0</v>
      </c>
      <c r="N10" s="125">
        <f t="shared" si="1"/>
        <v>0</v>
      </c>
      <c r="O10" s="126">
        <f t="shared" si="0"/>
        <v>0</v>
      </c>
    </row>
    <row r="11" spans="1:15" s="5" customFormat="1" ht="19.5" customHeight="1">
      <c r="A11" s="219" t="s">
        <v>32</v>
      </c>
      <c r="B11" s="120" t="s">
        <v>39</v>
      </c>
      <c r="C11" s="62">
        <f>SUM('←条例【即時】'!C11,'←条例【一括】'!D11)</f>
        <v>0</v>
      </c>
      <c r="D11" s="62">
        <f>SUM('←条例【即時】'!D11,'←条例【一括】'!E11)</f>
        <v>0</v>
      </c>
      <c r="E11" s="62">
        <f>SUM('←条例【即時】'!E11,'←条例【一括】'!F11)</f>
        <v>0</v>
      </c>
      <c r="F11" s="62">
        <f>SUM('←条例【即時】'!F11,'←条例【一括】'!G11)</f>
        <v>0</v>
      </c>
      <c r="G11" s="62">
        <f>SUM('←条例【即時】'!G11,'←条例【一括】'!H11)</f>
        <v>0</v>
      </c>
      <c r="H11" s="62">
        <f>SUM('←条例【即時】'!H11,'←条例【一括】'!I11)</f>
        <v>0</v>
      </c>
      <c r="I11" s="62">
        <f>SUM('←条例【即時】'!I11,'←条例【一括】'!J11)</f>
        <v>0</v>
      </c>
      <c r="J11" s="62">
        <f>SUM('←条例【即時】'!J11,'←条例【一括】'!K11)</f>
        <v>0</v>
      </c>
      <c r="K11" s="62">
        <f>SUM('←条例【即時】'!K11,'←条例【一括】'!L11)</f>
        <v>0</v>
      </c>
      <c r="L11" s="62">
        <f>SUM('←条例【即時】'!L11,'←条例【一括】'!M11)</f>
        <v>0</v>
      </c>
      <c r="M11" s="62">
        <f>SUM('←条例【即時】'!M11,'←条例【一括】'!N11)</f>
        <v>0</v>
      </c>
      <c r="N11" s="62">
        <f>SUM('←条例【即時】'!N11,'←条例【一括】'!O11)</f>
        <v>0</v>
      </c>
      <c r="O11" s="89">
        <f t="shared" si="0"/>
        <v>0</v>
      </c>
    </row>
    <row r="12" spans="1:15" s="5" customFormat="1" ht="19.5" customHeight="1">
      <c r="A12" s="220"/>
      <c r="B12" s="121" t="s">
        <v>40</v>
      </c>
      <c r="C12" s="122">
        <f>SUM('←条例【即時】'!C12,'←条例【一括】'!D12)</f>
        <v>0</v>
      </c>
      <c r="D12" s="122">
        <f>SUM('←条例【即時】'!D12,'←条例【一括】'!E12)</f>
        <v>0</v>
      </c>
      <c r="E12" s="122">
        <f>SUM('←条例【即時】'!E12,'←条例【一括】'!F12)</f>
        <v>0</v>
      </c>
      <c r="F12" s="122">
        <f>SUM('←条例【即時】'!F12,'←条例【一括】'!G12)</f>
        <v>0</v>
      </c>
      <c r="G12" s="122">
        <f>SUM('←条例【即時】'!G12,'←条例【一括】'!H12)</f>
        <v>0</v>
      </c>
      <c r="H12" s="122">
        <f>SUM('←条例【即時】'!H12,'←条例【一括】'!I12)</f>
        <v>0</v>
      </c>
      <c r="I12" s="122">
        <f>SUM('←条例【即時】'!I12,'←条例【一括】'!J12)</f>
        <v>0</v>
      </c>
      <c r="J12" s="122">
        <f>SUM('←条例【即時】'!J12,'←条例【一括】'!K12)</f>
        <v>0</v>
      </c>
      <c r="K12" s="122">
        <f>SUM('←条例【即時】'!K12,'←条例【一括】'!L12)</f>
        <v>12</v>
      </c>
      <c r="L12" s="122">
        <f>SUM('←条例【即時】'!L12,'←条例【一括】'!M12)</f>
        <v>0</v>
      </c>
      <c r="M12" s="122">
        <f>SUM('←条例【即時】'!M12,'←条例【一括】'!N12)</f>
        <v>0</v>
      </c>
      <c r="N12" s="122">
        <f>SUM('←条例【即時】'!N12,'←条例【一括】'!O12)</f>
        <v>0</v>
      </c>
      <c r="O12" s="123">
        <f t="shared" si="0"/>
        <v>12</v>
      </c>
    </row>
    <row r="13" spans="1:15" s="5" customFormat="1" ht="19.5" customHeight="1">
      <c r="A13" s="220"/>
      <c r="B13" s="121" t="s">
        <v>41</v>
      </c>
      <c r="C13" s="122">
        <f>SUM('←条例【即時】'!C13,'←条例【一括】'!D13)</f>
        <v>0</v>
      </c>
      <c r="D13" s="122">
        <f>SUM('←条例【即時】'!D13,'←条例【一括】'!E13)</f>
        <v>0</v>
      </c>
      <c r="E13" s="122">
        <f>SUM('←条例【即時】'!E13,'←条例【一括】'!F13)</f>
        <v>1</v>
      </c>
      <c r="F13" s="122">
        <f>SUM('←条例【即時】'!F13,'←条例【一括】'!G13)</f>
        <v>0</v>
      </c>
      <c r="G13" s="122">
        <f>SUM('←条例【即時】'!G13,'←条例【一括】'!H13)</f>
        <v>0</v>
      </c>
      <c r="H13" s="122">
        <f>SUM('←条例【即時】'!H13,'←条例【一括】'!I13)</f>
        <v>0</v>
      </c>
      <c r="I13" s="122">
        <f>SUM('←条例【即時】'!I13,'←条例【一括】'!J13)</f>
        <v>0</v>
      </c>
      <c r="J13" s="122">
        <f>SUM('←条例【即時】'!J13,'←条例【一括】'!K13)</f>
        <v>0</v>
      </c>
      <c r="K13" s="122">
        <f>SUM('←条例【即時】'!K13,'←条例【一括】'!L13)</f>
        <v>4</v>
      </c>
      <c r="L13" s="122">
        <f>SUM('←条例【即時】'!L13,'←条例【一括】'!M13)</f>
        <v>0</v>
      </c>
      <c r="M13" s="122">
        <f>SUM('←条例【即時】'!M13,'←条例【一括】'!N13)</f>
        <v>0</v>
      </c>
      <c r="N13" s="122">
        <f>SUM('←条例【即時】'!N13,'←条例【一括】'!O13)</f>
        <v>0</v>
      </c>
      <c r="O13" s="123">
        <f t="shared" si="0"/>
        <v>5</v>
      </c>
    </row>
    <row r="14" spans="1:15" s="5" customFormat="1" ht="19.5" customHeight="1">
      <c r="A14" s="221"/>
      <c r="B14" s="9" t="s">
        <v>15</v>
      </c>
      <c r="C14" s="65">
        <f>SUM(C11:C13)</f>
        <v>0</v>
      </c>
      <c r="D14" s="65">
        <f aca="true" t="shared" si="2" ref="D14:N14">SUM(D11:D13)</f>
        <v>0</v>
      </c>
      <c r="E14" s="65">
        <f t="shared" si="2"/>
        <v>1</v>
      </c>
      <c r="F14" s="65">
        <f t="shared" si="2"/>
        <v>0</v>
      </c>
      <c r="G14" s="65">
        <f t="shared" si="2"/>
        <v>0</v>
      </c>
      <c r="H14" s="65">
        <f t="shared" si="2"/>
        <v>0</v>
      </c>
      <c r="I14" s="65">
        <f t="shared" si="2"/>
        <v>0</v>
      </c>
      <c r="J14" s="65">
        <f t="shared" si="2"/>
        <v>0</v>
      </c>
      <c r="K14" s="65">
        <f t="shared" si="2"/>
        <v>16</v>
      </c>
      <c r="L14" s="65">
        <f t="shared" si="2"/>
        <v>0</v>
      </c>
      <c r="M14" s="65">
        <f t="shared" si="2"/>
        <v>0</v>
      </c>
      <c r="N14" s="65">
        <f t="shared" si="2"/>
        <v>0</v>
      </c>
      <c r="O14" s="57">
        <f t="shared" si="0"/>
        <v>17</v>
      </c>
    </row>
    <row r="15" spans="1:15" s="5" customFormat="1" ht="19.5" customHeight="1">
      <c r="A15" s="219" t="s">
        <v>33</v>
      </c>
      <c r="B15" s="130" t="s">
        <v>42</v>
      </c>
      <c r="C15" s="67">
        <f>SUM('←条例【即時】'!C15,'←条例【一括】'!D15)</f>
        <v>0</v>
      </c>
      <c r="D15" s="67">
        <f>SUM('←条例【即時】'!D15,'←条例【一括】'!E15)</f>
        <v>0</v>
      </c>
      <c r="E15" s="67">
        <f>SUM('←条例【即時】'!E15,'←条例【一括】'!F15)</f>
        <v>0</v>
      </c>
      <c r="F15" s="67">
        <f>SUM('←条例【即時】'!F15,'←条例【一括】'!G15)</f>
        <v>0</v>
      </c>
      <c r="G15" s="67">
        <f>SUM('←条例【即時】'!G15,'←条例【一括】'!H15)</f>
        <v>0</v>
      </c>
      <c r="H15" s="67">
        <f>SUM('←条例【即時】'!H15,'←条例【一括】'!I15)</f>
        <v>0</v>
      </c>
      <c r="I15" s="67">
        <f>SUM('←条例【即時】'!I15,'←条例【一括】'!J15)</f>
        <v>0</v>
      </c>
      <c r="J15" s="67">
        <f>SUM('←条例【即時】'!J15,'←条例【一括】'!K15)</f>
        <v>0</v>
      </c>
      <c r="K15" s="67">
        <f>SUM('←条例【即時】'!K15,'←条例【一括】'!L15)</f>
        <v>0</v>
      </c>
      <c r="L15" s="67">
        <f>SUM('←条例【即時】'!L15,'←条例【一括】'!M15)</f>
        <v>0</v>
      </c>
      <c r="M15" s="67">
        <f>SUM('←条例【即時】'!M15,'←条例【一括】'!N15)</f>
        <v>0</v>
      </c>
      <c r="N15" s="67">
        <f>SUM('←条例【即時】'!N15,'←条例【一括】'!O15)</f>
        <v>0</v>
      </c>
      <c r="O15" s="55">
        <f t="shared" si="0"/>
        <v>0</v>
      </c>
    </row>
    <row r="16" spans="1:15" s="5" customFormat="1" ht="19.5" customHeight="1">
      <c r="A16" s="220"/>
      <c r="B16" s="127" t="s">
        <v>46</v>
      </c>
      <c r="C16" s="128">
        <f>SUM('←条例【即時】'!C16,'←条例【一括】'!D16)</f>
        <v>0</v>
      </c>
      <c r="D16" s="128">
        <f>SUM('←条例【即時】'!D16,'←条例【一括】'!E16)</f>
        <v>0</v>
      </c>
      <c r="E16" s="128">
        <f>SUM('←条例【即時】'!E16,'←条例【一括】'!F16)</f>
        <v>17</v>
      </c>
      <c r="F16" s="128">
        <f>SUM('←条例【即時】'!F16,'←条例【一括】'!G16)</f>
        <v>0</v>
      </c>
      <c r="G16" s="128">
        <f>SUM('←条例【即時】'!G16,'←条例【一括】'!H16)</f>
        <v>0</v>
      </c>
      <c r="H16" s="128">
        <f>SUM('←条例【即時】'!H16,'←条例【一括】'!I16)</f>
        <v>0</v>
      </c>
      <c r="I16" s="128">
        <f>SUM('←条例【即時】'!I16,'←条例【一括】'!J16)</f>
        <v>0</v>
      </c>
      <c r="J16" s="128">
        <f>SUM('←条例【即時】'!J16,'←条例【一括】'!K16)</f>
        <v>0</v>
      </c>
      <c r="K16" s="128">
        <f>SUM('←条例【即時】'!K16,'←条例【一括】'!L16)</f>
        <v>0</v>
      </c>
      <c r="L16" s="128">
        <f>SUM('←条例【即時】'!L16,'←条例【一括】'!M16)</f>
        <v>0</v>
      </c>
      <c r="M16" s="128">
        <f>SUM('←条例【即時】'!M16,'←条例【一括】'!N16)</f>
        <v>0</v>
      </c>
      <c r="N16" s="128">
        <f>SUM('←条例【即時】'!N16,'←条例【一括】'!O16)</f>
        <v>0</v>
      </c>
      <c r="O16" s="129">
        <f t="shared" si="0"/>
        <v>17</v>
      </c>
    </row>
    <row r="17" spans="1:15" s="5" customFormat="1" ht="19.5" customHeight="1">
      <c r="A17" s="220"/>
      <c r="B17" s="121" t="s">
        <v>77</v>
      </c>
      <c r="C17" s="122">
        <f>SUM('←条例【即時】'!C17,'←条例【一括】'!D17)</f>
        <v>0</v>
      </c>
      <c r="D17" s="122">
        <f>SUM('←条例【即時】'!D17,'←条例【一括】'!E17)</f>
        <v>0</v>
      </c>
      <c r="E17" s="122">
        <f>SUM('←条例【即時】'!E17,'←条例【一括】'!F17)</f>
        <v>0</v>
      </c>
      <c r="F17" s="122">
        <f>SUM('←条例【即時】'!F17,'←条例【一括】'!G17)</f>
        <v>0</v>
      </c>
      <c r="G17" s="122">
        <f>SUM('←条例【即時】'!G17,'←条例【一括】'!H17)</f>
        <v>0</v>
      </c>
      <c r="H17" s="122">
        <f>SUM('←条例【即時】'!H17,'←条例【一括】'!I17)</f>
        <v>0</v>
      </c>
      <c r="I17" s="122">
        <f>SUM('←条例【即時】'!I17,'←条例【一括】'!J17)</f>
        <v>0</v>
      </c>
      <c r="J17" s="122">
        <f>SUM('←条例【即時】'!J17,'←条例【一括】'!K17)</f>
        <v>0</v>
      </c>
      <c r="K17" s="122">
        <f>SUM('←条例【即時】'!K17,'←条例【一括】'!L17)</f>
        <v>0</v>
      </c>
      <c r="L17" s="122">
        <f>SUM('←条例【即時】'!L17,'←条例【一括】'!M17)</f>
        <v>0</v>
      </c>
      <c r="M17" s="122">
        <f>SUM('←条例【即時】'!M17,'←条例【一括】'!N17)</f>
        <v>0</v>
      </c>
      <c r="N17" s="122">
        <f>SUM('←条例【即時】'!N17,'←条例【一括】'!O17)</f>
        <v>0</v>
      </c>
      <c r="O17" s="123">
        <f t="shared" si="0"/>
        <v>0</v>
      </c>
    </row>
    <row r="18" spans="1:15" s="5" customFormat="1" ht="19.5" customHeight="1">
      <c r="A18" s="221"/>
      <c r="B18" s="9" t="s">
        <v>15</v>
      </c>
      <c r="C18" s="65">
        <f>SUM(C15:C17)</f>
        <v>0</v>
      </c>
      <c r="D18" s="65">
        <f aca="true" t="shared" si="3" ref="D18:N18">SUM(D15:D17)</f>
        <v>0</v>
      </c>
      <c r="E18" s="65">
        <f t="shared" si="3"/>
        <v>17</v>
      </c>
      <c r="F18" s="65">
        <f t="shared" si="3"/>
        <v>0</v>
      </c>
      <c r="G18" s="65">
        <f t="shared" si="3"/>
        <v>0</v>
      </c>
      <c r="H18" s="65">
        <f t="shared" si="3"/>
        <v>0</v>
      </c>
      <c r="I18" s="65">
        <f t="shared" si="3"/>
        <v>0</v>
      </c>
      <c r="J18" s="65">
        <f t="shared" si="3"/>
        <v>0</v>
      </c>
      <c r="K18" s="65">
        <f t="shared" si="3"/>
        <v>0</v>
      </c>
      <c r="L18" s="65">
        <f t="shared" si="3"/>
        <v>0</v>
      </c>
      <c r="M18" s="65">
        <f t="shared" si="3"/>
        <v>0</v>
      </c>
      <c r="N18" s="65">
        <f t="shared" si="3"/>
        <v>0</v>
      </c>
      <c r="O18" s="57">
        <f>SUM(O15:O17)</f>
        <v>17</v>
      </c>
    </row>
    <row r="19" spans="1:15" s="5" customFormat="1" ht="19.5" customHeight="1">
      <c r="A19" s="220" t="s">
        <v>31</v>
      </c>
      <c r="B19" s="130" t="s">
        <v>38</v>
      </c>
      <c r="C19" s="67">
        <f>SUM('←条例【即時】'!C19,'←条例【一括】'!D19)</f>
        <v>0</v>
      </c>
      <c r="D19" s="67">
        <f>SUM('←条例【即時】'!D19,'←条例【一括】'!E19)</f>
        <v>0</v>
      </c>
      <c r="E19" s="67">
        <f>SUM('←条例【即時】'!E19,'←条例【一括】'!F19)</f>
        <v>0</v>
      </c>
      <c r="F19" s="67">
        <f>SUM('←条例【即時】'!F19,'←条例【一括】'!G19)</f>
        <v>0</v>
      </c>
      <c r="G19" s="67">
        <f>SUM('←条例【即時】'!G19,'←条例【一括】'!H19)</f>
        <v>0</v>
      </c>
      <c r="H19" s="67">
        <f>SUM('←条例【即時】'!H19,'←条例【一括】'!I19)</f>
        <v>0</v>
      </c>
      <c r="I19" s="67">
        <f>SUM('←条例【即時】'!I19,'←条例【一括】'!J19)</f>
        <v>0</v>
      </c>
      <c r="J19" s="67">
        <f>SUM('←条例【即時】'!J19,'←条例【一括】'!K19)</f>
        <v>0</v>
      </c>
      <c r="K19" s="67">
        <f>SUM('←条例【即時】'!K19,'←条例【一括】'!L19)</f>
        <v>0</v>
      </c>
      <c r="L19" s="67">
        <f>SUM('←条例【即時】'!L19,'←条例【一括】'!M19)</f>
        <v>0</v>
      </c>
      <c r="M19" s="67">
        <f>SUM('←条例【即時】'!M19,'←条例【一括】'!N19)</f>
        <v>0</v>
      </c>
      <c r="N19" s="67">
        <f>SUM('←条例【即時】'!N19,'←条例【一括】'!O19)</f>
        <v>0</v>
      </c>
      <c r="O19" s="55">
        <f aca="true" t="shared" si="4" ref="O19:O24">SUM(C19:N19)</f>
        <v>0</v>
      </c>
    </row>
    <row r="20" spans="1:15" s="5" customFormat="1" ht="19.5" customHeight="1">
      <c r="A20" s="220"/>
      <c r="B20" s="121" t="s">
        <v>37</v>
      </c>
      <c r="C20" s="122">
        <f>SUM('←条例【即時】'!C20,'←条例【一括】'!D20)</f>
        <v>0</v>
      </c>
      <c r="D20" s="122">
        <f>SUM('←条例【即時】'!D20,'←条例【一括】'!E20)</f>
        <v>144</v>
      </c>
      <c r="E20" s="122">
        <f>SUM('←条例【即時】'!E20,'←条例【一括】'!F20)</f>
        <v>0</v>
      </c>
      <c r="F20" s="122">
        <f>SUM('←条例【即時】'!F20,'←条例【一括】'!G20)</f>
        <v>0</v>
      </c>
      <c r="G20" s="122">
        <f>SUM('←条例【即時】'!G20,'←条例【一括】'!H20)</f>
        <v>37</v>
      </c>
      <c r="H20" s="122">
        <f>SUM('←条例【即時】'!H20,'←条例【一括】'!I20)</f>
        <v>0</v>
      </c>
      <c r="I20" s="122">
        <f>SUM('←条例【即時】'!I20,'←条例【一括】'!J20)</f>
        <v>13</v>
      </c>
      <c r="J20" s="122">
        <f>SUM('←条例【即時】'!J20,'←条例【一括】'!K20)</f>
        <v>187</v>
      </c>
      <c r="K20" s="122">
        <f>SUM('←条例【即時】'!K20,'←条例【一括】'!L20)</f>
        <v>13</v>
      </c>
      <c r="L20" s="122">
        <f>SUM('←条例【即時】'!L20,'←条例【一括】'!M20)</f>
        <v>0</v>
      </c>
      <c r="M20" s="122">
        <f>SUM('←条例【即時】'!M20,'←条例【一括】'!N20)</f>
        <v>0</v>
      </c>
      <c r="N20" s="122">
        <f>SUM('←条例【即時】'!N20,'←条例【一括】'!O20)</f>
        <v>7</v>
      </c>
      <c r="O20" s="123">
        <f t="shared" si="4"/>
        <v>401</v>
      </c>
    </row>
    <row r="21" spans="1:15" s="5" customFormat="1" ht="19.5" customHeight="1">
      <c r="A21" s="221"/>
      <c r="B21" s="9" t="s">
        <v>15</v>
      </c>
      <c r="C21" s="65">
        <f>SUM(C19:C20)</f>
        <v>0</v>
      </c>
      <c r="D21" s="65">
        <f aca="true" t="shared" si="5" ref="D21:N21">SUM(D19:D20)</f>
        <v>144</v>
      </c>
      <c r="E21" s="65">
        <f t="shared" si="5"/>
        <v>0</v>
      </c>
      <c r="F21" s="65">
        <f t="shared" si="5"/>
        <v>0</v>
      </c>
      <c r="G21" s="65">
        <f t="shared" si="5"/>
        <v>37</v>
      </c>
      <c r="H21" s="65">
        <f t="shared" si="5"/>
        <v>0</v>
      </c>
      <c r="I21" s="65">
        <f t="shared" si="5"/>
        <v>13</v>
      </c>
      <c r="J21" s="65">
        <f t="shared" si="5"/>
        <v>187</v>
      </c>
      <c r="K21" s="65">
        <f t="shared" si="5"/>
        <v>13</v>
      </c>
      <c r="L21" s="65">
        <f t="shared" si="5"/>
        <v>0</v>
      </c>
      <c r="M21" s="65">
        <f t="shared" si="5"/>
        <v>0</v>
      </c>
      <c r="N21" s="65">
        <f t="shared" si="5"/>
        <v>7</v>
      </c>
      <c r="O21" s="57">
        <f t="shared" si="4"/>
        <v>401</v>
      </c>
    </row>
    <row r="22" spans="1:15" s="5" customFormat="1" ht="19.5" customHeight="1">
      <c r="A22" s="219" t="s">
        <v>55</v>
      </c>
      <c r="B22" s="130" t="s">
        <v>54</v>
      </c>
      <c r="C22" s="67">
        <f>SUM('←条例【即時】'!C22,'←条例【一括】'!D22)</f>
        <v>0</v>
      </c>
      <c r="D22" s="67">
        <f>SUM('←条例【即時】'!D22,'←条例【一括】'!E22)</f>
        <v>0</v>
      </c>
      <c r="E22" s="67">
        <f>SUM('←条例【即時】'!E22,'←条例【一括】'!F22)</f>
        <v>0</v>
      </c>
      <c r="F22" s="67">
        <f>SUM('←条例【即時】'!F22,'←条例【一括】'!G22)</f>
        <v>0</v>
      </c>
      <c r="G22" s="67">
        <f>SUM('←条例【即時】'!G22,'←条例【一括】'!H22)</f>
        <v>0</v>
      </c>
      <c r="H22" s="67">
        <f>SUM('←条例【即時】'!H22,'←条例【一括】'!I22)</f>
        <v>0</v>
      </c>
      <c r="I22" s="67">
        <f>SUM('←条例【即時】'!I22,'←条例【一括】'!J22)</f>
        <v>0</v>
      </c>
      <c r="J22" s="67">
        <f>SUM('←条例【即時】'!J22,'←条例【一括】'!K22)</f>
        <v>25</v>
      </c>
      <c r="K22" s="67">
        <f>SUM('←条例【即時】'!K22,'←条例【一括】'!L22)</f>
        <v>0</v>
      </c>
      <c r="L22" s="67">
        <f>SUM('←条例【即時】'!L22,'←条例【一括】'!M22)</f>
        <v>0</v>
      </c>
      <c r="M22" s="67">
        <f>SUM('←条例【即時】'!M22,'←条例【一括】'!N22)</f>
        <v>0</v>
      </c>
      <c r="N22" s="67">
        <f>SUM('←条例【即時】'!N22,'←条例【一括】'!O22)</f>
        <v>0</v>
      </c>
      <c r="O22" s="55">
        <f t="shared" si="4"/>
        <v>25</v>
      </c>
    </row>
    <row r="23" spans="1:15" s="5" customFormat="1" ht="19.5" customHeight="1">
      <c r="A23" s="220"/>
      <c r="B23" s="121" t="s">
        <v>56</v>
      </c>
      <c r="C23" s="122">
        <f>SUM('←条例【即時】'!C23,'←条例【一括】'!D23)</f>
        <v>0</v>
      </c>
      <c r="D23" s="122">
        <f>SUM('←条例【即時】'!D23,'←条例【一括】'!E23)</f>
        <v>0</v>
      </c>
      <c r="E23" s="122">
        <f>SUM('←条例【即時】'!E23,'←条例【一括】'!F23)</f>
        <v>0</v>
      </c>
      <c r="F23" s="122">
        <f>SUM('←条例【即時】'!F23,'←条例【一括】'!G23)</f>
        <v>0</v>
      </c>
      <c r="G23" s="122">
        <f>SUM('←条例【即時】'!G23,'←条例【一括】'!H23)</f>
        <v>0</v>
      </c>
      <c r="H23" s="122">
        <f>SUM('←条例【即時】'!H23,'←条例【一括】'!I23)</f>
        <v>0</v>
      </c>
      <c r="I23" s="122">
        <f>SUM('←条例【即時】'!I23,'←条例【一括】'!J23)</f>
        <v>0</v>
      </c>
      <c r="J23" s="122">
        <f>SUM('←条例【即時】'!J23,'←条例【一括】'!K23)</f>
        <v>0</v>
      </c>
      <c r="K23" s="122">
        <f>SUM('←条例【即時】'!K23,'←条例【一括】'!L23)</f>
        <v>0</v>
      </c>
      <c r="L23" s="122">
        <f>SUM('←条例【即時】'!L23,'←条例【一括】'!M23)</f>
        <v>0</v>
      </c>
      <c r="M23" s="122">
        <f>SUM('←条例【即時】'!M23,'←条例【一括】'!N23)</f>
        <v>0</v>
      </c>
      <c r="N23" s="122">
        <f>SUM('←条例【即時】'!N23,'←条例【一括】'!O23)</f>
        <v>0</v>
      </c>
      <c r="O23" s="123">
        <f t="shared" si="4"/>
        <v>0</v>
      </c>
    </row>
    <row r="24" spans="1:15" s="5" customFormat="1" ht="19.5" customHeight="1">
      <c r="A24" s="220"/>
      <c r="B24" s="121" t="s">
        <v>57</v>
      </c>
      <c r="C24" s="122">
        <f>SUM('←条例【即時】'!C24,'←条例【一括】'!D24)</f>
        <v>0</v>
      </c>
      <c r="D24" s="122">
        <f>SUM('←条例【即時】'!D24,'←条例【一括】'!E24)</f>
        <v>0</v>
      </c>
      <c r="E24" s="122">
        <f>SUM('←条例【即時】'!E24,'←条例【一括】'!F24)</f>
        <v>1</v>
      </c>
      <c r="F24" s="122">
        <f>SUM('←条例【即時】'!F24,'←条例【一括】'!G24)</f>
        <v>0</v>
      </c>
      <c r="G24" s="122">
        <f>SUM('←条例【即時】'!G24,'←条例【一括】'!H24)</f>
        <v>0</v>
      </c>
      <c r="H24" s="122">
        <f>SUM('←条例【即時】'!H24,'←条例【一括】'!I24)</f>
        <v>0</v>
      </c>
      <c r="I24" s="122">
        <f>SUM('←条例【即時】'!I24,'←条例【一括】'!J24)</f>
        <v>7</v>
      </c>
      <c r="J24" s="122">
        <f>SUM('←条例【即時】'!J24,'←条例【一括】'!K24)</f>
        <v>0</v>
      </c>
      <c r="K24" s="122">
        <f>SUM('←条例【即時】'!K24,'←条例【一括】'!L24)</f>
        <v>0</v>
      </c>
      <c r="L24" s="122">
        <f>SUM('←条例【即時】'!L24,'←条例【一括】'!M24)</f>
        <v>0</v>
      </c>
      <c r="M24" s="122">
        <f>SUM('←条例【即時】'!M24,'←条例【一括】'!N24)</f>
        <v>0</v>
      </c>
      <c r="N24" s="122">
        <f>SUM('←条例【即時】'!N24,'←条例【一括】'!O24)</f>
        <v>0</v>
      </c>
      <c r="O24" s="123">
        <f t="shared" si="4"/>
        <v>8</v>
      </c>
    </row>
    <row r="25" spans="1:15" s="5" customFormat="1" ht="19.5" customHeight="1">
      <c r="A25" s="221"/>
      <c r="B25" s="9" t="s">
        <v>15</v>
      </c>
      <c r="C25" s="65">
        <f>SUM(C22:C23:C24)</f>
        <v>0</v>
      </c>
      <c r="D25" s="65">
        <f>SUM(D22:D23:D24)</f>
        <v>0</v>
      </c>
      <c r="E25" s="65">
        <f>SUM(E22:E23:E24)</f>
        <v>1</v>
      </c>
      <c r="F25" s="65">
        <f>SUM(F22:F23:F24)</f>
        <v>0</v>
      </c>
      <c r="G25" s="65">
        <f>SUM(G22:G23:G24)</f>
        <v>0</v>
      </c>
      <c r="H25" s="65">
        <f>SUM(H22:H23:H24)</f>
        <v>0</v>
      </c>
      <c r="I25" s="65">
        <f>SUM(I22:I23:I24)</f>
        <v>7</v>
      </c>
      <c r="J25" s="65">
        <f>SUM(J22:J23:J24)</f>
        <v>25</v>
      </c>
      <c r="K25" s="65">
        <f>SUM(K22:K23:K24)</f>
        <v>0</v>
      </c>
      <c r="L25" s="65">
        <f>SUM(L22:L23:L24)</f>
        <v>0</v>
      </c>
      <c r="M25" s="65">
        <f>SUM(M22:M23:M24)</f>
        <v>0</v>
      </c>
      <c r="N25" s="65">
        <f>SUM(N22:N23:N24)</f>
        <v>0</v>
      </c>
      <c r="O25" s="57">
        <f>SUM(O22:O23:O24)</f>
        <v>33</v>
      </c>
    </row>
    <row r="26" spans="1:15" s="5" customFormat="1" ht="19.5" customHeight="1">
      <c r="A26" s="7" t="s">
        <v>90</v>
      </c>
      <c r="B26" s="6" t="s">
        <v>64</v>
      </c>
      <c r="C26" s="32">
        <f>SUM('←条例【即時】'!C26,'←条例【一括】'!D26)</f>
        <v>0</v>
      </c>
      <c r="D26" s="32">
        <f>SUM('←条例【即時】'!D26,'←条例【一括】'!E26)</f>
        <v>0</v>
      </c>
      <c r="E26" s="32">
        <f>SUM('←条例【即時】'!E26,'←条例【一括】'!F26)</f>
        <v>0</v>
      </c>
      <c r="F26" s="32">
        <f>SUM('←条例【即時】'!F26,'←条例【一括】'!G26)</f>
        <v>0</v>
      </c>
      <c r="G26" s="32">
        <f>SUM('←条例【即時】'!G26,'←条例【一括】'!H26)</f>
        <v>0</v>
      </c>
      <c r="H26" s="32">
        <f>SUM('←条例【即時】'!H26,'←条例【一括】'!I26)</f>
        <v>0</v>
      </c>
      <c r="I26" s="32">
        <f>SUM('←条例【即時】'!I26,'←条例【一括】'!J26)</f>
        <v>0</v>
      </c>
      <c r="J26" s="32">
        <f>SUM('←条例【即時】'!J26,'←条例【一括】'!K26)</f>
        <v>0</v>
      </c>
      <c r="K26" s="32">
        <f>SUM('←条例【即時】'!K26,'←条例【一括】'!L26)</f>
        <v>0</v>
      </c>
      <c r="L26" s="32">
        <f>SUM('←条例【即時】'!L26,'←条例【一括】'!M26)</f>
        <v>0</v>
      </c>
      <c r="M26" s="32">
        <f>SUM('←条例【即時】'!M26,'←条例【一括】'!N26)</f>
        <v>0</v>
      </c>
      <c r="N26" s="32">
        <f>SUM('←条例【即時】'!N26,'←条例【一括】'!O26)</f>
        <v>0</v>
      </c>
      <c r="O26" s="33">
        <f>SUM(C26:N26)</f>
        <v>0</v>
      </c>
    </row>
    <row r="27" spans="1:15" s="5" customFormat="1" ht="19.5" customHeight="1">
      <c r="A27" s="220" t="s">
        <v>36</v>
      </c>
      <c r="B27" s="124" t="s">
        <v>65</v>
      </c>
      <c r="C27" s="97">
        <f>SUM('←条例【即時】'!C27,'←条例【一括】'!D27)</f>
        <v>0</v>
      </c>
      <c r="D27" s="97">
        <f>SUM('←条例【即時】'!D27,'←条例【一括】'!E27)</f>
        <v>0</v>
      </c>
      <c r="E27" s="97">
        <f>SUM('←条例【即時】'!E27,'←条例【一括】'!F27)</f>
        <v>0</v>
      </c>
      <c r="F27" s="97">
        <f>SUM('←条例【即時】'!F27,'←条例【一括】'!G27)</f>
        <v>0</v>
      </c>
      <c r="G27" s="97">
        <f>SUM('←条例【即時】'!G27,'←条例【一括】'!H27)</f>
        <v>0</v>
      </c>
      <c r="H27" s="97">
        <f>SUM('←条例【即時】'!H27,'←条例【一括】'!I27)</f>
        <v>0</v>
      </c>
      <c r="I27" s="97">
        <f>SUM('←条例【即時】'!I27,'←条例【一括】'!J27)</f>
        <v>0</v>
      </c>
      <c r="J27" s="97">
        <f>SUM('←条例【即時】'!J27,'←条例【一括】'!K27)</f>
        <v>0</v>
      </c>
      <c r="K27" s="97">
        <f>SUM('←条例【即時】'!K27,'←条例【一括】'!L27)</f>
        <v>0</v>
      </c>
      <c r="L27" s="97">
        <f>SUM('←条例【即時】'!L27,'←条例【一括】'!M27)</f>
        <v>0</v>
      </c>
      <c r="M27" s="97">
        <f>SUM('←条例【即時】'!M27,'←条例【一括】'!N27)</f>
        <v>0</v>
      </c>
      <c r="N27" s="97">
        <f>SUM('←条例【即時】'!N27,'←条例【一括】'!O27)</f>
        <v>0</v>
      </c>
      <c r="O27" s="92">
        <f>SUM(C27:N27)</f>
        <v>0</v>
      </c>
    </row>
    <row r="28" spans="1:15" s="5" customFormat="1" ht="19.5" customHeight="1">
      <c r="A28" s="220"/>
      <c r="B28" s="186" t="s">
        <v>48</v>
      </c>
      <c r="C28" s="122">
        <f>SUM('←条例【即時】'!C28,'←条例【一括】'!D28)</f>
        <v>0</v>
      </c>
      <c r="D28" s="97">
        <f>SUM('←条例【即時】'!D28,'←条例【一括】'!E28)</f>
        <v>0</v>
      </c>
      <c r="E28" s="97">
        <f>SUM('←条例【即時】'!E28,'←条例【一括】'!F28)</f>
        <v>255801</v>
      </c>
      <c r="F28" s="97">
        <f>SUM('←条例【即時】'!F28,'←条例【一括】'!G28)</f>
        <v>331079</v>
      </c>
      <c r="G28" s="97">
        <f>SUM('←条例【即時】'!G28,'←条例【一括】'!H28)</f>
        <v>0</v>
      </c>
      <c r="H28" s="97">
        <f>SUM('←条例【即時】'!H28,'←条例【一括】'!I28)</f>
        <v>0</v>
      </c>
      <c r="I28" s="97">
        <f>SUM('←条例【即時】'!I28,'←条例【一括】'!J28)</f>
        <v>0</v>
      </c>
      <c r="J28" s="97">
        <f>SUM('←条例【即時】'!J28,'←条例【一括】'!K28)</f>
        <v>0</v>
      </c>
      <c r="K28" s="97">
        <f>SUM('←条例【即時】'!K28,'←条例【一括】'!L28)</f>
        <v>0</v>
      </c>
      <c r="L28" s="97">
        <f>SUM('←条例【即時】'!L28,'←条例【一括】'!M28)</f>
        <v>0</v>
      </c>
      <c r="M28" s="97">
        <f>SUM('←条例【即時】'!M28,'←条例【一括】'!N28)</f>
        <v>0</v>
      </c>
      <c r="N28" s="97">
        <f>SUM('←条例【即時】'!N28,'←条例【一括】'!O28)</f>
        <v>22538</v>
      </c>
      <c r="O28" s="92">
        <f>SUM(C28:N28)</f>
        <v>609418</v>
      </c>
    </row>
    <row r="29" spans="1:15" s="5" customFormat="1" ht="19.5" customHeight="1">
      <c r="A29" s="221"/>
      <c r="B29" s="9" t="s">
        <v>15</v>
      </c>
      <c r="C29" s="65">
        <f>SUM(C27:C28)</f>
        <v>0</v>
      </c>
      <c r="D29" s="65">
        <f aca="true" t="shared" si="6" ref="D29:N29">SUM(D27:D28)</f>
        <v>0</v>
      </c>
      <c r="E29" s="65">
        <f t="shared" si="6"/>
        <v>255801</v>
      </c>
      <c r="F29" s="65">
        <f t="shared" si="6"/>
        <v>331079</v>
      </c>
      <c r="G29" s="65">
        <f t="shared" si="6"/>
        <v>0</v>
      </c>
      <c r="H29" s="65">
        <f t="shared" si="6"/>
        <v>0</v>
      </c>
      <c r="I29" s="65">
        <f t="shared" si="6"/>
        <v>0</v>
      </c>
      <c r="J29" s="65">
        <f t="shared" si="6"/>
        <v>0</v>
      </c>
      <c r="K29" s="65">
        <f t="shared" si="6"/>
        <v>0</v>
      </c>
      <c r="L29" s="65">
        <f t="shared" si="6"/>
        <v>0</v>
      </c>
      <c r="M29" s="65">
        <f t="shared" si="6"/>
        <v>0</v>
      </c>
      <c r="N29" s="65">
        <f t="shared" si="6"/>
        <v>22538</v>
      </c>
      <c r="O29" s="57">
        <f>SUM(O27:O28)</f>
        <v>609418</v>
      </c>
    </row>
    <row r="30" spans="1:15" s="5" customFormat="1" ht="19.5" customHeight="1">
      <c r="A30" s="7" t="s">
        <v>35</v>
      </c>
      <c r="B30" s="6" t="s">
        <v>44</v>
      </c>
      <c r="C30" s="32">
        <f>SUM('←条例【即時】'!C30,'←条例【一括】'!D30)</f>
        <v>0</v>
      </c>
      <c r="D30" s="32">
        <f>SUM('←条例【即時】'!D30,'←条例【一括】'!E30)</f>
        <v>0</v>
      </c>
      <c r="E30" s="32">
        <f>SUM('←条例【即時】'!E30,'←条例【一括】'!F30)</f>
        <v>0</v>
      </c>
      <c r="F30" s="32">
        <f>SUM('←条例【即時】'!F30,'←条例【一括】'!G30)</f>
        <v>0</v>
      </c>
      <c r="G30" s="32">
        <f>SUM('←条例【即時】'!G30,'←条例【一括】'!H30)</f>
        <v>0</v>
      </c>
      <c r="H30" s="32">
        <f>SUM('←条例【即時】'!H30,'←条例【一括】'!I30)</f>
        <v>0</v>
      </c>
      <c r="I30" s="32">
        <f>SUM('←条例【即時】'!I30,'←条例【一括】'!J30)</f>
        <v>0</v>
      </c>
      <c r="J30" s="32">
        <f>SUM('←条例【即時】'!J30,'←条例【一括】'!K30)</f>
        <v>0</v>
      </c>
      <c r="K30" s="32">
        <f>SUM('←条例【即時】'!K30,'←条例【一括】'!L30)</f>
        <v>0</v>
      </c>
      <c r="L30" s="32">
        <f>SUM('←条例【即時】'!L30,'←条例【一括】'!M30)</f>
        <v>3</v>
      </c>
      <c r="M30" s="32">
        <f>SUM('←条例【即時】'!M30,'←条例【一括】'!N30)</f>
        <v>0</v>
      </c>
      <c r="N30" s="32">
        <f>SUM('←条例【即時】'!N30,'←条例【一括】'!O30)</f>
        <v>0</v>
      </c>
      <c r="O30" s="33">
        <f>SUM(C30:N30)</f>
        <v>3</v>
      </c>
    </row>
    <row r="31" spans="1:15" s="5" customFormat="1" ht="19.5" customHeight="1">
      <c r="A31" s="219" t="s">
        <v>59</v>
      </c>
      <c r="B31" s="124" t="s">
        <v>69</v>
      </c>
      <c r="C31" s="97">
        <f>SUM('←条例【即時】'!C31,'←条例【一括】'!D31)</f>
        <v>0</v>
      </c>
      <c r="D31" s="97">
        <f>SUM('←条例【即時】'!D31,'←条例【一括】'!E31)</f>
        <v>0</v>
      </c>
      <c r="E31" s="97">
        <f>SUM('←条例【即時】'!E31,'←条例【一括】'!F31)</f>
        <v>0</v>
      </c>
      <c r="F31" s="97">
        <f>SUM('←条例【即時】'!F31,'←条例【一括】'!G31)</f>
        <v>0</v>
      </c>
      <c r="G31" s="97">
        <f>SUM('←条例【即時】'!G31,'←条例【一括】'!H31)</f>
        <v>0</v>
      </c>
      <c r="H31" s="97">
        <f>SUM('←条例【即時】'!H31,'←条例【一括】'!I31)</f>
        <v>0</v>
      </c>
      <c r="I31" s="97">
        <f>SUM('←条例【即時】'!I31,'←条例【一括】'!J31)</f>
        <v>0</v>
      </c>
      <c r="J31" s="97">
        <f>SUM('←条例【即時】'!J31,'←条例【一括】'!K31)</f>
        <v>0</v>
      </c>
      <c r="K31" s="97">
        <f>SUM('←条例【即時】'!K31,'←条例【一括】'!L31)</f>
        <v>0</v>
      </c>
      <c r="L31" s="97">
        <f>SUM('←条例【即時】'!L31,'←条例【一括】'!M31)</f>
        <v>0</v>
      </c>
      <c r="M31" s="97">
        <f>SUM('←条例【即時】'!M31,'←条例【一括】'!N31)</f>
        <v>0</v>
      </c>
      <c r="N31" s="97">
        <f>SUM('←条例【即時】'!N31,'←条例【一括】'!O31)</f>
        <v>0</v>
      </c>
      <c r="O31" s="92">
        <f>SUM(C31:N31)</f>
        <v>0</v>
      </c>
    </row>
    <row r="32" spans="1:15" s="5" customFormat="1" ht="19.5" customHeight="1">
      <c r="A32" s="220"/>
      <c r="B32" s="124" t="s">
        <v>58</v>
      </c>
      <c r="C32" s="97">
        <f>SUM('←条例【即時】'!C32,'←条例【一括】'!D32)</f>
        <v>0</v>
      </c>
      <c r="D32" s="97">
        <f>SUM('←条例【即時】'!D32,'←条例【一括】'!E32)</f>
        <v>0</v>
      </c>
      <c r="E32" s="97">
        <f>SUM('←条例【即時】'!E32,'←条例【一括】'!F32)</f>
        <v>0</v>
      </c>
      <c r="F32" s="97">
        <f>SUM('←条例【即時】'!F32,'←条例【一括】'!G32)</f>
        <v>0</v>
      </c>
      <c r="G32" s="97">
        <f>SUM('←条例【即時】'!G32,'←条例【一括】'!H32)</f>
        <v>0</v>
      </c>
      <c r="H32" s="97">
        <f>SUM('←条例【即時】'!H32,'←条例【一括】'!I32)</f>
        <v>0</v>
      </c>
      <c r="I32" s="97">
        <f>SUM('←条例【即時】'!I32,'←条例【一括】'!J32)</f>
        <v>0</v>
      </c>
      <c r="J32" s="97">
        <f>SUM('←条例【即時】'!J32,'←条例【一括】'!K32)</f>
        <v>0</v>
      </c>
      <c r="K32" s="97">
        <f>SUM('←条例【即時】'!K32,'←条例【一括】'!L32)</f>
        <v>0</v>
      </c>
      <c r="L32" s="97">
        <f>SUM('←条例【即時】'!L32,'←条例【一括】'!M32)</f>
        <v>0</v>
      </c>
      <c r="M32" s="97">
        <f>SUM('←条例【即時】'!M32,'←条例【一括】'!N32)</f>
        <v>0</v>
      </c>
      <c r="N32" s="97">
        <f>SUM('←条例【即時】'!N32,'←条例【一括】'!O32)</f>
        <v>0</v>
      </c>
      <c r="O32" s="92">
        <f>SUM(C32:N32)</f>
        <v>0</v>
      </c>
    </row>
    <row r="33" spans="1:15" s="5" customFormat="1" ht="19.5" customHeight="1">
      <c r="A33" s="221"/>
      <c r="B33" s="88" t="s">
        <v>15</v>
      </c>
      <c r="C33" s="125">
        <f>SUM(C31:C32)</f>
        <v>0</v>
      </c>
      <c r="D33" s="125">
        <f aca="true" t="shared" si="7" ref="D33:N33">SUM(D31:D32)</f>
        <v>0</v>
      </c>
      <c r="E33" s="125">
        <f t="shared" si="7"/>
        <v>0</v>
      </c>
      <c r="F33" s="125">
        <f t="shared" si="7"/>
        <v>0</v>
      </c>
      <c r="G33" s="125">
        <f t="shared" si="7"/>
        <v>0</v>
      </c>
      <c r="H33" s="125">
        <f t="shared" si="7"/>
        <v>0</v>
      </c>
      <c r="I33" s="125">
        <f t="shared" si="7"/>
        <v>0</v>
      </c>
      <c r="J33" s="125">
        <f t="shared" si="7"/>
        <v>0</v>
      </c>
      <c r="K33" s="125">
        <f t="shared" si="7"/>
        <v>0</v>
      </c>
      <c r="L33" s="125">
        <f t="shared" si="7"/>
        <v>0</v>
      </c>
      <c r="M33" s="125">
        <f t="shared" si="7"/>
        <v>0</v>
      </c>
      <c r="N33" s="125">
        <f t="shared" si="7"/>
        <v>0</v>
      </c>
      <c r="O33" s="126">
        <f>SUM(O31:O32)</f>
        <v>0</v>
      </c>
    </row>
    <row r="34" spans="1:15" s="5" customFormat="1" ht="19.5" customHeight="1">
      <c r="A34" s="219" t="s">
        <v>34</v>
      </c>
      <c r="B34" s="124" t="s">
        <v>53</v>
      </c>
      <c r="C34" s="97">
        <f>SUM('←条例【即時】'!C34,'←条例【一括】'!D34)</f>
        <v>0</v>
      </c>
      <c r="D34" s="97">
        <f>SUM('←条例【即時】'!D34,'←条例【一括】'!E34)</f>
        <v>0</v>
      </c>
      <c r="E34" s="97">
        <f>SUM('←条例【即時】'!E34,'←条例【一括】'!F34)</f>
        <v>0</v>
      </c>
      <c r="F34" s="97">
        <f>SUM('←条例【即時】'!F34,'←条例【一括】'!G34)</f>
        <v>0</v>
      </c>
      <c r="G34" s="97">
        <f>SUM('←条例【即時】'!G34,'←条例【一括】'!H34)</f>
        <v>0</v>
      </c>
      <c r="H34" s="97">
        <f>SUM('←条例【即時】'!H34,'←条例【一括】'!I34)</f>
        <v>0</v>
      </c>
      <c r="I34" s="97">
        <f>SUM('←条例【即時】'!I34,'←条例【一括】'!J34)</f>
        <v>0</v>
      </c>
      <c r="J34" s="97">
        <f>SUM('←条例【即時】'!J34,'←条例【一括】'!K34)</f>
        <v>0</v>
      </c>
      <c r="K34" s="97">
        <f>SUM('←条例【即時】'!K34,'←条例【一括】'!L34)</f>
        <v>0</v>
      </c>
      <c r="L34" s="97">
        <f>SUM('←条例【即時】'!L34,'←条例【一括】'!M34)</f>
        <v>0</v>
      </c>
      <c r="M34" s="97">
        <f>SUM('←条例【即時】'!M34,'←条例【一括】'!N34)</f>
        <v>0</v>
      </c>
      <c r="N34" s="97">
        <f>SUM('←条例【即時】'!N34,'←条例【一括】'!O34)</f>
        <v>0</v>
      </c>
      <c r="O34" s="92">
        <f>SUM(C34:N34)</f>
        <v>0</v>
      </c>
    </row>
    <row r="35" spans="1:15" s="5" customFormat="1" ht="19.5" customHeight="1">
      <c r="A35" s="220"/>
      <c r="B35" s="124" t="s">
        <v>43</v>
      </c>
      <c r="C35" s="97">
        <f>SUM('←条例【即時】'!C35,'←条例【一括】'!D35)</f>
        <v>0</v>
      </c>
      <c r="D35" s="97">
        <f>SUM('←条例【即時】'!D35,'←条例【一括】'!E35)</f>
        <v>0</v>
      </c>
      <c r="E35" s="97">
        <f>SUM('←条例【即時】'!E35,'←条例【一括】'!F35)</f>
        <v>0</v>
      </c>
      <c r="F35" s="97">
        <f>SUM('←条例【即時】'!F35,'←条例【一括】'!G35)</f>
        <v>0</v>
      </c>
      <c r="G35" s="97">
        <f>SUM('←条例【即時】'!G35,'←条例【一括】'!H35)</f>
        <v>0</v>
      </c>
      <c r="H35" s="97">
        <f>SUM('←条例【即時】'!H35,'←条例【一括】'!I35)</f>
        <v>0</v>
      </c>
      <c r="I35" s="97">
        <f>SUM('←条例【即時】'!I35,'←条例【一括】'!J35)</f>
        <v>0</v>
      </c>
      <c r="J35" s="97">
        <f>SUM('←条例【即時】'!J35,'←条例【一括】'!K35)</f>
        <v>0</v>
      </c>
      <c r="K35" s="97">
        <f>SUM('←条例【即時】'!K35,'←条例【一括】'!L35)</f>
        <v>0</v>
      </c>
      <c r="L35" s="97">
        <f>SUM('←条例【即時】'!L35,'←条例【一括】'!M35)</f>
        <v>0</v>
      </c>
      <c r="M35" s="97">
        <f>SUM('←条例【即時】'!M35,'←条例【一括】'!N35)</f>
        <v>0</v>
      </c>
      <c r="N35" s="97">
        <f>SUM('←条例【即時】'!N35,'←条例【一括】'!O35)</f>
        <v>0</v>
      </c>
      <c r="O35" s="92">
        <f>SUM(C35:N35)</f>
        <v>0</v>
      </c>
    </row>
    <row r="36" spans="1:15" s="5" customFormat="1" ht="19.5" customHeight="1">
      <c r="A36" s="221"/>
      <c r="B36" s="9" t="s">
        <v>15</v>
      </c>
      <c r="C36" s="65">
        <f>SUM(C34:C35)</f>
        <v>0</v>
      </c>
      <c r="D36" s="65">
        <f aca="true" t="shared" si="8" ref="D36:N36">SUM(D34:D35)</f>
        <v>0</v>
      </c>
      <c r="E36" s="65">
        <f t="shared" si="8"/>
        <v>0</v>
      </c>
      <c r="F36" s="65">
        <f t="shared" si="8"/>
        <v>0</v>
      </c>
      <c r="G36" s="65">
        <f t="shared" si="8"/>
        <v>0</v>
      </c>
      <c r="H36" s="65">
        <f t="shared" si="8"/>
        <v>0</v>
      </c>
      <c r="I36" s="65">
        <f t="shared" si="8"/>
        <v>0</v>
      </c>
      <c r="J36" s="65">
        <f t="shared" si="8"/>
        <v>0</v>
      </c>
      <c r="K36" s="65">
        <f t="shared" si="8"/>
        <v>0</v>
      </c>
      <c r="L36" s="65">
        <f t="shared" si="8"/>
        <v>0</v>
      </c>
      <c r="M36" s="65">
        <f t="shared" si="8"/>
        <v>0</v>
      </c>
      <c r="N36" s="65">
        <f t="shared" si="8"/>
        <v>0</v>
      </c>
      <c r="O36" s="57">
        <f>SUM(O34:O35)</f>
        <v>0</v>
      </c>
    </row>
    <row r="37" spans="1:15" s="5" customFormat="1" ht="19.5" customHeight="1">
      <c r="A37" s="20" t="s">
        <v>71</v>
      </c>
      <c r="B37" s="21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6"/>
    </row>
    <row r="38" spans="1:15" s="5" customFormat="1" ht="19.5" customHeight="1">
      <c r="A38" s="249" t="s">
        <v>70</v>
      </c>
      <c r="B38" s="124" t="s">
        <v>47</v>
      </c>
      <c r="C38" s="97">
        <f>SUM('←条例【即時】'!C38,'←条例【一括】'!D38)</f>
        <v>0</v>
      </c>
      <c r="D38" s="97">
        <f>SUM('←条例【即時】'!D38,'←条例【一括】'!E38)</f>
        <v>0</v>
      </c>
      <c r="E38" s="97">
        <f>SUM('←条例【即時】'!E38,'←条例【一括】'!F38)</f>
        <v>1</v>
      </c>
      <c r="F38" s="97">
        <f>SUM('←条例【即時】'!F38,'←条例【一括】'!G38)</f>
        <v>0</v>
      </c>
      <c r="G38" s="97">
        <f>SUM('←条例【即時】'!G38,'←条例【一括】'!H38)</f>
        <v>0</v>
      </c>
      <c r="H38" s="97">
        <f>SUM('←条例【即時】'!H38,'←条例【一括】'!I38)</f>
        <v>1</v>
      </c>
      <c r="I38" s="97">
        <f>SUM('←条例【即時】'!I38,'←条例【一括】'!J38)</f>
        <v>0</v>
      </c>
      <c r="J38" s="97">
        <f>SUM('←条例【即時】'!J38,'←条例【一括】'!K38)</f>
        <v>1</v>
      </c>
      <c r="K38" s="97">
        <f>SUM('←条例【即時】'!K38,'←条例【一括】'!L38)</f>
        <v>1</v>
      </c>
      <c r="L38" s="97">
        <f>SUM('←条例【即時】'!L38,'←条例【一括】'!M38)</f>
        <v>0</v>
      </c>
      <c r="M38" s="97">
        <f>SUM('←条例【即時】'!M38,'←条例【一括】'!N38)</f>
        <v>0</v>
      </c>
      <c r="N38" s="97">
        <f>SUM('←条例【即時】'!N38,'←条例【一括】'!O38)</f>
        <v>1</v>
      </c>
      <c r="O38" s="92">
        <f>SUM(C38:N38)</f>
        <v>5</v>
      </c>
    </row>
    <row r="39" spans="1:15" s="4" customFormat="1" ht="19.5" customHeight="1">
      <c r="A39" s="250"/>
      <c r="B39" s="124" t="s">
        <v>45</v>
      </c>
      <c r="C39" s="97">
        <f>SUM('←条例【即時】'!C39,'←条例【一括】'!D39)</f>
        <v>0</v>
      </c>
      <c r="D39" s="97">
        <f>SUM('←条例【即時】'!D39,'←条例【一括】'!E39)</f>
        <v>0</v>
      </c>
      <c r="E39" s="97">
        <f>SUM('←条例【即時】'!E39,'←条例【一括】'!F39)</f>
        <v>19</v>
      </c>
      <c r="F39" s="97">
        <f>SUM('←条例【即時】'!F39,'←条例【一括】'!G39)</f>
        <v>0</v>
      </c>
      <c r="G39" s="97">
        <f>SUM('←条例【即時】'!G39,'←条例【一括】'!H39)</f>
        <v>0</v>
      </c>
      <c r="H39" s="97">
        <f>SUM('←条例【即時】'!H39,'←条例【一括】'!I39)</f>
        <v>20</v>
      </c>
      <c r="I39" s="97">
        <f>SUM('←条例【即時】'!I39,'←条例【一括】'!J39)</f>
        <v>0</v>
      </c>
      <c r="J39" s="97">
        <f>SUM('←条例【即時】'!J39,'←条例【一括】'!K39)</f>
        <v>20</v>
      </c>
      <c r="K39" s="97">
        <f>SUM('←条例【即時】'!K39,'←条例【一括】'!L39)</f>
        <v>20</v>
      </c>
      <c r="L39" s="97">
        <f>SUM('←条例【即時】'!L39,'←条例【一括】'!M39)</f>
        <v>0</v>
      </c>
      <c r="M39" s="97">
        <f>SUM('←条例【即時】'!M39,'←条例【一括】'!N39)</f>
        <v>0</v>
      </c>
      <c r="N39" s="97">
        <f>SUM('←条例【即時】'!N39,'←条例【一括】'!O39)</f>
        <v>20</v>
      </c>
      <c r="O39" s="92">
        <f>SUM(C39:N39)</f>
        <v>99</v>
      </c>
    </row>
    <row r="40" spans="1:15" s="5" customFormat="1" ht="19.5" customHeight="1">
      <c r="A40" s="251"/>
      <c r="B40" s="9" t="s">
        <v>15</v>
      </c>
      <c r="C40" s="65">
        <f>SUM(C38:C39)</f>
        <v>0</v>
      </c>
      <c r="D40" s="65">
        <f aca="true" t="shared" si="9" ref="D40:N40">SUM(D38:D39)</f>
        <v>0</v>
      </c>
      <c r="E40" s="65">
        <f t="shared" si="9"/>
        <v>20</v>
      </c>
      <c r="F40" s="65">
        <f t="shared" si="9"/>
        <v>0</v>
      </c>
      <c r="G40" s="65">
        <f t="shared" si="9"/>
        <v>0</v>
      </c>
      <c r="H40" s="65">
        <f t="shared" si="9"/>
        <v>21</v>
      </c>
      <c r="I40" s="65">
        <f t="shared" si="9"/>
        <v>0</v>
      </c>
      <c r="J40" s="65">
        <f t="shared" si="9"/>
        <v>21</v>
      </c>
      <c r="K40" s="65">
        <f t="shared" si="9"/>
        <v>21</v>
      </c>
      <c r="L40" s="65">
        <f t="shared" si="9"/>
        <v>0</v>
      </c>
      <c r="M40" s="65">
        <f t="shared" si="9"/>
        <v>0</v>
      </c>
      <c r="N40" s="65">
        <f t="shared" si="9"/>
        <v>21</v>
      </c>
      <c r="O40" s="57">
        <f>SUM(O38:O39)</f>
        <v>104</v>
      </c>
    </row>
    <row r="41" spans="1:15" s="5" customFormat="1" ht="19.5" customHeight="1">
      <c r="A41" s="7" t="s">
        <v>60</v>
      </c>
      <c r="B41" s="6" t="s">
        <v>61</v>
      </c>
      <c r="C41" s="32">
        <f>SUM('←条例【即時】'!C41,'←条例【一括】'!D41)</f>
        <v>0</v>
      </c>
      <c r="D41" s="32">
        <f>SUM('←条例【即時】'!D41,'←条例【一括】'!E41)</f>
        <v>0</v>
      </c>
      <c r="E41" s="32">
        <f>SUM('←条例【即時】'!E41,'←条例【一括】'!F41)</f>
        <v>0</v>
      </c>
      <c r="F41" s="32">
        <f>SUM('←条例【即時】'!F41,'←条例【一括】'!G41)</f>
        <v>1</v>
      </c>
      <c r="G41" s="32">
        <f>SUM('←条例【即時】'!G41,'←条例【一括】'!H41)</f>
        <v>0</v>
      </c>
      <c r="H41" s="32">
        <f>SUM('←条例【即時】'!H41,'←条例【一括】'!I41)</f>
        <v>0</v>
      </c>
      <c r="I41" s="32">
        <f>SUM('←条例【即時】'!I41,'←条例【一括】'!J41)</f>
        <v>0</v>
      </c>
      <c r="J41" s="32">
        <f>SUM('←条例【即時】'!J41,'←条例【一括】'!K41)</f>
        <v>0</v>
      </c>
      <c r="K41" s="32">
        <f>SUM('←条例【即時】'!K41,'←条例【一括】'!L41)</f>
        <v>0</v>
      </c>
      <c r="L41" s="32">
        <f>SUM('←条例【即時】'!L41,'←条例【一括】'!M41)</f>
        <v>0</v>
      </c>
      <c r="M41" s="32">
        <f>SUM('←条例【即時】'!M41,'←条例【一括】'!N41)</f>
        <v>0</v>
      </c>
      <c r="N41" s="32">
        <f>SUM('←条例【即時】'!N41,'←条例【一括】'!O41)</f>
        <v>0</v>
      </c>
      <c r="O41" s="33">
        <f>SUM(C41:N41)</f>
        <v>1</v>
      </c>
    </row>
    <row r="42" spans="1:15" s="5" customFormat="1" ht="19.5" customHeight="1">
      <c r="A42" s="18" t="s">
        <v>72</v>
      </c>
      <c r="B42" s="19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6"/>
    </row>
    <row r="43" spans="1:15" ht="19.5" customHeight="1">
      <c r="A43" s="252" t="s">
        <v>67</v>
      </c>
      <c r="B43" s="124" t="s">
        <v>47</v>
      </c>
      <c r="C43" s="97">
        <f>SUM('←条例【即時】'!C43,'←条例【一括】'!D43)</f>
        <v>0</v>
      </c>
      <c r="D43" s="97">
        <f>SUM('←条例【即時】'!D43,'←条例【一括】'!E43)</f>
        <v>0</v>
      </c>
      <c r="E43" s="97">
        <f>SUM('←条例【即時】'!E43,'←条例【一括】'!F43)</f>
        <v>2</v>
      </c>
      <c r="F43" s="97">
        <f>SUM('←条例【即時】'!F43,'←条例【一括】'!G43)</f>
        <v>0</v>
      </c>
      <c r="G43" s="97">
        <f>SUM('←条例【即時】'!G43,'←条例【一括】'!H43)</f>
        <v>0</v>
      </c>
      <c r="H43" s="97">
        <f>SUM('←条例【即時】'!H43,'←条例【一括】'!I43)</f>
        <v>1</v>
      </c>
      <c r="I43" s="97">
        <f>SUM('←条例【即時】'!I43,'←条例【一括】'!J43)</f>
        <v>0</v>
      </c>
      <c r="J43" s="97">
        <f>SUM('←条例【即時】'!J43,'←条例【一括】'!K43)</f>
        <v>1</v>
      </c>
      <c r="K43" s="97">
        <f>SUM('←条例【即時】'!K43,'←条例【一括】'!L43)</f>
        <v>2</v>
      </c>
      <c r="L43" s="97">
        <f>SUM('←条例【即時】'!L43,'←条例【一括】'!M43)</f>
        <v>0</v>
      </c>
      <c r="M43" s="97">
        <f>SUM('←条例【即時】'!M43,'←条例【一括】'!N43)</f>
        <v>0</v>
      </c>
      <c r="N43" s="97">
        <f>SUM('←条例【即時】'!N43,'←条例【一括】'!O43)</f>
        <v>0</v>
      </c>
      <c r="O43" s="92">
        <f aca="true" t="shared" si="10" ref="O43:O50">SUM(C43:N43)</f>
        <v>6</v>
      </c>
    </row>
    <row r="44" spans="1:15" ht="19.5" customHeight="1">
      <c r="A44" s="253"/>
      <c r="B44" s="121" t="s">
        <v>78</v>
      </c>
      <c r="C44" s="122">
        <f>SUM('←条例【即時】'!C44,'←条例【一括】'!D44)</f>
        <v>0</v>
      </c>
      <c r="D44" s="122">
        <f>SUM('←条例【即時】'!D44,'←条例【一括】'!E44)</f>
        <v>0</v>
      </c>
      <c r="E44" s="122">
        <f>SUM('←条例【即時】'!E44,'←条例【一括】'!F44)</f>
        <v>1</v>
      </c>
      <c r="F44" s="122">
        <f>SUM('←条例【即時】'!F44,'←条例【一括】'!G44)</f>
        <v>1</v>
      </c>
      <c r="G44" s="122">
        <f>SUM('←条例【即時】'!G44,'←条例【一括】'!H44)</f>
        <v>0</v>
      </c>
      <c r="H44" s="122">
        <f>SUM('←条例【即時】'!H44,'←条例【一括】'!I44)</f>
        <v>0</v>
      </c>
      <c r="I44" s="122">
        <f>SUM('←条例【即時】'!I44,'←条例【一括】'!J44)</f>
        <v>1</v>
      </c>
      <c r="J44" s="122">
        <f>SUM('←条例【即時】'!J44,'←条例【一括】'!K44)</f>
        <v>1</v>
      </c>
      <c r="K44" s="122">
        <f>SUM('←条例【即時】'!K44,'←条例【一括】'!L44)</f>
        <v>0</v>
      </c>
      <c r="L44" s="122">
        <f>SUM('←条例【即時】'!L44,'←条例【一括】'!M44)</f>
        <v>0</v>
      </c>
      <c r="M44" s="122">
        <f>SUM('←条例【即時】'!M44,'←条例【一括】'!N44)</f>
        <v>1</v>
      </c>
      <c r="N44" s="122">
        <f>SUM('←条例【即時】'!N44,'←条例【一括】'!O44)</f>
        <v>0</v>
      </c>
      <c r="O44" s="123">
        <f t="shared" si="10"/>
        <v>5</v>
      </c>
    </row>
    <row r="45" spans="1:15" ht="19.5" customHeight="1">
      <c r="A45" s="253"/>
      <c r="B45" s="124" t="s">
        <v>63</v>
      </c>
      <c r="C45" s="97">
        <f>SUM('←条例【即時】'!C45,'←条例【一括】'!D45)</f>
        <v>0</v>
      </c>
      <c r="D45" s="97">
        <f>SUM('←条例【即時】'!D45,'←条例【一括】'!E45)</f>
        <v>0</v>
      </c>
      <c r="E45" s="97">
        <f>SUM('←条例【即時】'!E45,'←条例【一括】'!F45)</f>
        <v>2</v>
      </c>
      <c r="F45" s="97">
        <f>SUM('←条例【即時】'!F45,'←条例【一括】'!G45)</f>
        <v>2</v>
      </c>
      <c r="G45" s="97">
        <f>SUM('←条例【即時】'!G45,'←条例【一括】'!H45)</f>
        <v>0</v>
      </c>
      <c r="H45" s="97">
        <f>SUM('←条例【即時】'!H45,'←条例【一括】'!I45)</f>
        <v>0</v>
      </c>
      <c r="I45" s="97">
        <f>SUM('←条例【即時】'!I45,'←条例【一括】'!J45)</f>
        <v>2</v>
      </c>
      <c r="J45" s="97">
        <f>SUM('←条例【即時】'!J45,'←条例【一括】'!K45)</f>
        <v>2</v>
      </c>
      <c r="K45" s="97">
        <f>SUM('←条例【即時】'!K45,'←条例【一括】'!L45)</f>
        <v>0</v>
      </c>
      <c r="L45" s="97">
        <f>SUM('←条例【即時】'!L45,'←条例【一括】'!M45)</f>
        <v>0</v>
      </c>
      <c r="M45" s="97">
        <f>SUM('←条例【即時】'!M45,'←条例【一括】'!N45)</f>
        <v>2</v>
      </c>
      <c r="N45" s="97">
        <f>SUM('←条例【即時】'!N45,'←条例【一括】'!O45)</f>
        <v>0</v>
      </c>
      <c r="O45" s="92">
        <f t="shared" si="10"/>
        <v>10</v>
      </c>
    </row>
    <row r="46" spans="1:15" s="5" customFormat="1" ht="19.5" customHeight="1">
      <c r="A46" s="254"/>
      <c r="B46" s="9" t="s">
        <v>15</v>
      </c>
      <c r="C46" s="65">
        <f>SUM(C43:C45)</f>
        <v>0</v>
      </c>
      <c r="D46" s="65">
        <f aca="true" t="shared" si="11" ref="D46:N46">SUM(D43:D45)</f>
        <v>0</v>
      </c>
      <c r="E46" s="65">
        <f t="shared" si="11"/>
        <v>5</v>
      </c>
      <c r="F46" s="65">
        <f t="shared" si="11"/>
        <v>3</v>
      </c>
      <c r="G46" s="65">
        <f t="shared" si="11"/>
        <v>0</v>
      </c>
      <c r="H46" s="65">
        <f t="shared" si="11"/>
        <v>1</v>
      </c>
      <c r="I46" s="65">
        <f t="shared" si="11"/>
        <v>3</v>
      </c>
      <c r="J46" s="65">
        <f t="shared" si="11"/>
        <v>4</v>
      </c>
      <c r="K46" s="65">
        <f t="shared" si="11"/>
        <v>2</v>
      </c>
      <c r="L46" s="65">
        <f t="shared" si="11"/>
        <v>0</v>
      </c>
      <c r="M46" s="65">
        <f t="shared" si="11"/>
        <v>3</v>
      </c>
      <c r="N46" s="65">
        <f t="shared" si="11"/>
        <v>0</v>
      </c>
      <c r="O46" s="57">
        <f t="shared" si="10"/>
        <v>21</v>
      </c>
    </row>
    <row r="47" spans="1:15" s="5" customFormat="1" ht="19.5" customHeight="1">
      <c r="A47" s="7" t="s">
        <v>68</v>
      </c>
      <c r="B47" s="6" t="s">
        <v>62</v>
      </c>
      <c r="C47" s="32">
        <f>SUM('←条例【即時】'!C47,'←条例【一括】'!D47)</f>
        <v>0</v>
      </c>
      <c r="D47" s="32">
        <f>SUM('←条例【即時】'!D47,'←条例【一括】'!E47)</f>
        <v>0</v>
      </c>
      <c r="E47" s="32">
        <f>SUM('←条例【即時】'!E47,'←条例【一括】'!F47)</f>
        <v>0</v>
      </c>
      <c r="F47" s="32">
        <f>SUM('←条例【即時】'!F47,'←条例【一括】'!G47)</f>
        <v>0</v>
      </c>
      <c r="G47" s="32">
        <f>SUM('←条例【即時】'!G47,'←条例【一括】'!H47)</f>
        <v>0</v>
      </c>
      <c r="H47" s="32">
        <f>SUM('←条例【即時】'!H47,'←条例【一括】'!I47)</f>
        <v>0</v>
      </c>
      <c r="I47" s="32">
        <f>SUM('←条例【即時】'!I47,'←条例【一括】'!J47)</f>
        <v>0</v>
      </c>
      <c r="J47" s="32">
        <f>SUM('←条例【即時】'!J47,'←条例【一括】'!K47)</f>
        <v>0</v>
      </c>
      <c r="K47" s="32">
        <f>SUM('←条例【即時】'!K47,'←条例【一括】'!L47)</f>
        <v>0</v>
      </c>
      <c r="L47" s="32">
        <f>SUM('←条例【即時】'!L47,'←条例【一括】'!M47)</f>
        <v>0</v>
      </c>
      <c r="M47" s="32">
        <f>SUM('←条例【即時】'!M47,'←条例【一括】'!N47)</f>
        <v>0</v>
      </c>
      <c r="N47" s="32">
        <f>SUM('←条例【即時】'!N47,'←条例【一括】'!O47)</f>
        <v>0</v>
      </c>
      <c r="O47" s="33">
        <f t="shared" si="10"/>
        <v>0</v>
      </c>
    </row>
    <row r="48" spans="1:15" s="5" customFormat="1" ht="19.5" customHeight="1">
      <c r="A48" s="7" t="s">
        <v>97</v>
      </c>
      <c r="B48" s="6" t="s">
        <v>83</v>
      </c>
      <c r="C48" s="32">
        <f>SUM('←条例【即時】'!C48,'←条例【一括】'!D48)</f>
        <v>1261</v>
      </c>
      <c r="D48" s="32">
        <f>SUM('←条例【即時】'!D48,'←条例【一括】'!E48)</f>
        <v>1971</v>
      </c>
      <c r="E48" s="32">
        <f>SUM('←条例【即時】'!E48,'←条例【一括】'!F48)</f>
        <v>1944</v>
      </c>
      <c r="F48" s="32">
        <f>SUM('←条例【即時】'!F48,'←条例【一括】'!G48)</f>
        <v>2032</v>
      </c>
      <c r="G48" s="32">
        <f>SUM('←条例【即時】'!G48,'←条例【一括】'!H48)</f>
        <v>2051</v>
      </c>
      <c r="H48" s="32">
        <f>SUM('←条例【即時】'!H48,'←条例【一括】'!I48)</f>
        <v>1969</v>
      </c>
      <c r="I48" s="32">
        <f>SUM('←条例【即時】'!I48,'←条例【一括】'!J48)</f>
        <v>1988</v>
      </c>
      <c r="J48" s="32">
        <f>SUM('←条例【即時】'!J48,'←条例【一括】'!K48)</f>
        <v>1977</v>
      </c>
      <c r="K48" s="32">
        <f>SUM('←条例【即時】'!K48,'←条例【一括】'!L48)</f>
        <v>1632</v>
      </c>
      <c r="L48" s="32">
        <f>SUM('←条例【即時】'!L48,'←条例【一括】'!M48)</f>
        <v>1736</v>
      </c>
      <c r="M48" s="32">
        <f>SUM('←条例【即時】'!M48,'←条例【一括】'!N48)</f>
        <v>2064</v>
      </c>
      <c r="N48" s="32">
        <f>SUM('←条例【即時】'!N48,'←条例【一括】'!O48)</f>
        <v>1927</v>
      </c>
      <c r="O48" s="33">
        <f t="shared" si="10"/>
        <v>22552</v>
      </c>
    </row>
    <row r="49" spans="1:15" s="5" customFormat="1" ht="32.25" customHeight="1">
      <c r="A49" s="7" t="s">
        <v>120</v>
      </c>
      <c r="B49" s="6" t="s">
        <v>121</v>
      </c>
      <c r="C49" s="32">
        <f>SUM('←条例【即時】'!C49,'←条例【一括】'!D49)</f>
        <v>0</v>
      </c>
      <c r="D49" s="32">
        <f>SUM('←条例【即時】'!D49,'←条例【一括】'!E49)</f>
        <v>0</v>
      </c>
      <c r="E49" s="32">
        <f>SUM('←条例【即時】'!E49,'←条例【一括】'!F49)</f>
        <v>0</v>
      </c>
      <c r="F49" s="32">
        <f>SUM('←条例【即時】'!F49,'←条例【一括】'!G49)</f>
        <v>0</v>
      </c>
      <c r="G49" s="32">
        <f>SUM('←条例【即時】'!G49,'←条例【一括】'!H49)</f>
        <v>0</v>
      </c>
      <c r="H49" s="32">
        <f>SUM('←条例【即時】'!H49,'←条例【一括】'!I49)</f>
        <v>0</v>
      </c>
      <c r="I49" s="32">
        <f>SUM('←条例【即時】'!I49,'←条例【一括】'!J49)</f>
        <v>0</v>
      </c>
      <c r="J49" s="32">
        <f>SUM('←条例【即時】'!J49,'←条例【一括】'!K49)</f>
        <v>0</v>
      </c>
      <c r="K49" s="32">
        <f>SUM('←条例【即時】'!K49,'←条例【一括】'!L49)</f>
        <v>0</v>
      </c>
      <c r="L49" s="32">
        <f>SUM('←条例【即時】'!L49,'←条例【一括】'!M49)</f>
        <v>0</v>
      </c>
      <c r="M49" s="32">
        <f>SUM('←条例【即時】'!M49,'←条例【一括】'!N49)</f>
        <v>0</v>
      </c>
      <c r="N49" s="32">
        <f>SUM('←条例【即時】'!N49,'←条例【一括】'!O49)</f>
        <v>0</v>
      </c>
      <c r="O49" s="33">
        <f t="shared" si="10"/>
        <v>0</v>
      </c>
    </row>
    <row r="50" spans="1:16" s="5" customFormat="1" ht="31.5" customHeight="1" thickBot="1">
      <c r="A50" s="245" t="s">
        <v>0</v>
      </c>
      <c r="B50" s="246"/>
      <c r="C50" s="77">
        <f>SUM(C5,C6,C10,C14,C18,C21,C25,C29,C30,C33,C36,C40,C41,C46,C47,C48,C26,C49)</f>
        <v>1275</v>
      </c>
      <c r="D50" s="77">
        <f aca="true" t="shared" si="12" ref="D50:N50">SUM(D5,D6,D10,D14,D18,D21,D25,D29,D30,D33,D36,D40,D41,D46,D47,D48,D26,D49)</f>
        <v>2115</v>
      </c>
      <c r="E50" s="77">
        <f t="shared" si="12"/>
        <v>257806</v>
      </c>
      <c r="F50" s="77">
        <f t="shared" si="12"/>
        <v>333128</v>
      </c>
      <c r="G50" s="77">
        <f t="shared" si="12"/>
        <v>2088</v>
      </c>
      <c r="H50" s="77">
        <f t="shared" si="12"/>
        <v>2007</v>
      </c>
      <c r="I50" s="77">
        <f t="shared" si="12"/>
        <v>2024</v>
      </c>
      <c r="J50" s="77">
        <f t="shared" si="12"/>
        <v>2217</v>
      </c>
      <c r="K50" s="77">
        <f t="shared" si="12"/>
        <v>1710</v>
      </c>
      <c r="L50" s="77">
        <f t="shared" si="12"/>
        <v>1739</v>
      </c>
      <c r="M50" s="77">
        <f t="shared" si="12"/>
        <v>2067</v>
      </c>
      <c r="N50" s="77">
        <f t="shared" si="12"/>
        <v>24506</v>
      </c>
      <c r="O50" s="78">
        <f t="shared" si="10"/>
        <v>632682</v>
      </c>
      <c r="P50" s="44"/>
    </row>
    <row r="51" spans="5:15" s="3" customFormat="1" ht="15.75" customHeight="1">
      <c r="E51" s="59"/>
      <c r="K51" s="61"/>
      <c r="L51" s="60"/>
      <c r="M51" s="60"/>
      <c r="N51" s="60"/>
      <c r="O51" s="60"/>
    </row>
    <row r="56" ht="12">
      <c r="A56" s="201"/>
    </row>
  </sheetData>
  <sheetProtection/>
  <mergeCells count="14">
    <mergeCell ref="A27:A29"/>
    <mergeCell ref="A38:A40"/>
    <mergeCell ref="A43:A46"/>
    <mergeCell ref="A15:A18"/>
    <mergeCell ref="N1:O1"/>
    <mergeCell ref="A2:O2"/>
    <mergeCell ref="A11:A14"/>
    <mergeCell ref="A19:A21"/>
    <mergeCell ref="A50:B50"/>
    <mergeCell ref="A34:A36"/>
    <mergeCell ref="A7:A10"/>
    <mergeCell ref="A22:A25"/>
    <mergeCell ref="A31:A33"/>
    <mergeCell ref="B5:B6"/>
  </mergeCells>
  <printOptions horizontalCentered="1"/>
  <pageMargins left="0.3937007874015748" right="0.3937007874015748" top="0.7874015748031497" bottom="0" header="0.5118110236220472" footer="0"/>
  <pageSetup fitToHeight="0" fitToWidth="1" horizontalDpi="600" verticalDpi="600" orientation="landscape" paperSize="9" scale="89" r:id="rId1"/>
  <rowBreaks count="1" manualBreakCount="1">
    <brk id="26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view="pageBreakPreview" zoomScale="85" zoomScaleSheetLayoutView="85" workbookViewId="0" topLeftCell="A1">
      <pane ySplit="4" topLeftCell="A5" activePane="bottomLeft" state="frozen"/>
      <selection pane="topLeft" activeCell="A1" sqref="A1"/>
      <selection pane="bottomLeft" activeCell="D50" sqref="D50"/>
    </sheetView>
  </sheetViews>
  <sheetFormatPr defaultColWidth="9.00390625" defaultRowHeight="13.5"/>
  <cols>
    <col min="1" max="1" width="19.75390625" style="1" customWidth="1"/>
    <col min="2" max="2" width="43.25390625" style="1" bestFit="1" customWidth="1"/>
    <col min="3" max="14" width="7.00390625" style="1" customWidth="1"/>
    <col min="15" max="15" width="9.00390625" style="1" customWidth="1"/>
    <col min="16" max="16" width="10.875" style="1" customWidth="1"/>
    <col min="17" max="16384" width="9.00390625" style="1" customWidth="1"/>
  </cols>
  <sheetData>
    <row r="1" spans="14:15" ht="29.25" customHeight="1" thickBot="1">
      <c r="N1" s="202" t="s">
        <v>50</v>
      </c>
      <c r="O1" s="203"/>
    </row>
    <row r="2" spans="1:15" ht="16.5" customHeight="1">
      <c r="A2" s="204" t="str">
        <f>'資料1-2条例【計】'!A2:O2</f>
        <v>大阪府における条例事務　住基ネット利用状況（H28.4.1～H29.3.31）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</row>
    <row r="3" spans="1:15" ht="18" thickBot="1">
      <c r="A3" s="2"/>
      <c r="O3" s="49" t="s">
        <v>88</v>
      </c>
    </row>
    <row r="4" spans="1:15" ht="24" customHeigh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16" t="s">
        <v>9</v>
      </c>
      <c r="J4" s="16" t="s">
        <v>10</v>
      </c>
      <c r="K4" s="16" t="s">
        <v>11</v>
      </c>
      <c r="L4" s="16" t="s">
        <v>12</v>
      </c>
      <c r="M4" s="16" t="s">
        <v>13</v>
      </c>
      <c r="N4" s="16" t="s">
        <v>51</v>
      </c>
      <c r="O4" s="17" t="s">
        <v>0</v>
      </c>
    </row>
    <row r="5" spans="1:15" ht="19.5" customHeight="1">
      <c r="A5" s="64" t="s">
        <v>28</v>
      </c>
      <c r="B5" s="247" t="s">
        <v>47</v>
      </c>
      <c r="C5" s="30">
        <v>0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0">
        <v>0</v>
      </c>
      <c r="O5" s="31">
        <f>SUM(C5:N5)</f>
        <v>0</v>
      </c>
    </row>
    <row r="6" spans="1:15" s="5" customFormat="1" ht="26.25" customHeight="1">
      <c r="A6" s="7" t="s">
        <v>109</v>
      </c>
      <c r="B6" s="248"/>
      <c r="C6" s="32">
        <v>0</v>
      </c>
      <c r="D6" s="32">
        <v>0</v>
      </c>
      <c r="E6" s="32">
        <v>3</v>
      </c>
      <c r="F6" s="32">
        <v>0</v>
      </c>
      <c r="G6" s="32">
        <v>0</v>
      </c>
      <c r="H6" s="32">
        <v>3</v>
      </c>
      <c r="I6" s="32">
        <v>0</v>
      </c>
      <c r="J6" s="32">
        <v>3</v>
      </c>
      <c r="K6" s="32">
        <v>0</v>
      </c>
      <c r="L6" s="32">
        <v>0</v>
      </c>
      <c r="M6" s="32">
        <v>0</v>
      </c>
      <c r="N6" s="32">
        <v>0</v>
      </c>
      <c r="O6" s="33">
        <f>SUM(C6:N6)</f>
        <v>9</v>
      </c>
    </row>
    <row r="7" spans="1:15" s="5" customFormat="1" ht="19.5" customHeight="1">
      <c r="A7" s="219" t="s">
        <v>119</v>
      </c>
      <c r="B7" s="11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48">
        <f aca="true" t="shared" si="0" ref="O7:O15">SUM(C7:N7)</f>
        <v>0</v>
      </c>
    </row>
    <row r="8" spans="1:15" s="5" customFormat="1" ht="19.5" customHeight="1">
      <c r="A8" s="220"/>
      <c r="B8" s="1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35">
        <f t="shared" si="0"/>
        <v>0</v>
      </c>
    </row>
    <row r="9" spans="1:15" s="5" customFormat="1" ht="19.5" customHeight="1">
      <c r="A9" s="220"/>
      <c r="B9" s="8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39">
        <f t="shared" si="0"/>
        <v>0</v>
      </c>
    </row>
    <row r="10" spans="1:15" s="5" customFormat="1" ht="19.5" customHeight="1">
      <c r="A10" s="221"/>
      <c r="B10" s="9"/>
      <c r="C10" s="65">
        <f>SUM(C7:C9)</f>
        <v>0</v>
      </c>
      <c r="D10" s="65">
        <f aca="true" t="shared" si="1" ref="D10:N10">SUM(D7:D9)</f>
        <v>0</v>
      </c>
      <c r="E10" s="65">
        <f t="shared" si="1"/>
        <v>0</v>
      </c>
      <c r="F10" s="65">
        <f t="shared" si="1"/>
        <v>0</v>
      </c>
      <c r="G10" s="65">
        <f t="shared" si="1"/>
        <v>0</v>
      </c>
      <c r="H10" s="65">
        <f t="shared" si="1"/>
        <v>0</v>
      </c>
      <c r="I10" s="65">
        <f t="shared" si="1"/>
        <v>0</v>
      </c>
      <c r="J10" s="65">
        <f t="shared" si="1"/>
        <v>0</v>
      </c>
      <c r="K10" s="65">
        <f t="shared" si="1"/>
        <v>0</v>
      </c>
      <c r="L10" s="65">
        <f t="shared" si="1"/>
        <v>0</v>
      </c>
      <c r="M10" s="65">
        <f t="shared" si="1"/>
        <v>0</v>
      </c>
      <c r="N10" s="65">
        <f t="shared" si="1"/>
        <v>0</v>
      </c>
      <c r="O10" s="57">
        <f>SUM(C10:N10)</f>
        <v>0</v>
      </c>
    </row>
    <row r="11" spans="1:15" s="5" customFormat="1" ht="19.5" customHeight="1">
      <c r="A11" s="219" t="s">
        <v>32</v>
      </c>
      <c r="B11" s="11" t="s">
        <v>39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48">
        <f>SUM(C11:N11)</f>
        <v>0</v>
      </c>
    </row>
    <row r="12" spans="1:15" s="5" customFormat="1" ht="19.5" customHeight="1">
      <c r="A12" s="220"/>
      <c r="B12" s="12" t="s">
        <v>40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12</v>
      </c>
      <c r="L12" s="34">
        <v>0</v>
      </c>
      <c r="M12" s="34">
        <v>0</v>
      </c>
      <c r="N12" s="34">
        <v>0</v>
      </c>
      <c r="O12" s="56">
        <f t="shared" si="0"/>
        <v>12</v>
      </c>
    </row>
    <row r="13" spans="1:15" s="5" customFormat="1" ht="19.5" customHeight="1">
      <c r="A13" s="220"/>
      <c r="B13" s="8" t="s">
        <v>41</v>
      </c>
      <c r="C13" s="36">
        <v>0</v>
      </c>
      <c r="D13" s="36">
        <v>0</v>
      </c>
      <c r="E13" s="36">
        <v>1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4</v>
      </c>
      <c r="L13" s="36">
        <v>0</v>
      </c>
      <c r="M13" s="36">
        <v>0</v>
      </c>
      <c r="N13" s="36">
        <v>0</v>
      </c>
      <c r="O13" s="35">
        <f t="shared" si="0"/>
        <v>5</v>
      </c>
    </row>
    <row r="14" spans="1:15" s="5" customFormat="1" ht="19.5" customHeight="1">
      <c r="A14" s="221"/>
      <c r="B14" s="9" t="s">
        <v>15</v>
      </c>
      <c r="C14" s="65">
        <f>SUM(C11:C13)</f>
        <v>0</v>
      </c>
      <c r="D14" s="65">
        <f aca="true" t="shared" si="2" ref="D14:N14">SUM(D11:D13)</f>
        <v>0</v>
      </c>
      <c r="E14" s="65">
        <f t="shared" si="2"/>
        <v>1</v>
      </c>
      <c r="F14" s="65">
        <f t="shared" si="2"/>
        <v>0</v>
      </c>
      <c r="G14" s="65">
        <f t="shared" si="2"/>
        <v>0</v>
      </c>
      <c r="H14" s="65">
        <f t="shared" si="2"/>
        <v>0</v>
      </c>
      <c r="I14" s="65">
        <f t="shared" si="2"/>
        <v>0</v>
      </c>
      <c r="J14" s="65">
        <f t="shared" si="2"/>
        <v>0</v>
      </c>
      <c r="K14" s="65">
        <f t="shared" si="2"/>
        <v>16</v>
      </c>
      <c r="L14" s="65">
        <f t="shared" si="2"/>
        <v>0</v>
      </c>
      <c r="M14" s="65">
        <f t="shared" si="2"/>
        <v>0</v>
      </c>
      <c r="N14" s="65">
        <f t="shared" si="2"/>
        <v>0</v>
      </c>
      <c r="O14" s="57">
        <f t="shared" si="0"/>
        <v>17</v>
      </c>
    </row>
    <row r="15" spans="1:15" s="5" customFormat="1" ht="19.5" customHeight="1">
      <c r="A15" s="219" t="s">
        <v>33</v>
      </c>
      <c r="B15" s="11" t="s">
        <v>42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9">
        <f t="shared" si="0"/>
        <v>0</v>
      </c>
    </row>
    <row r="16" spans="1:15" s="5" customFormat="1" ht="19.5" customHeight="1">
      <c r="A16" s="220"/>
      <c r="B16" s="12" t="s">
        <v>46</v>
      </c>
      <c r="C16" s="34">
        <v>0</v>
      </c>
      <c r="D16" s="34">
        <v>0</v>
      </c>
      <c r="E16" s="34">
        <v>17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9">
        <f>SUM(C16:N16)</f>
        <v>17</v>
      </c>
    </row>
    <row r="17" spans="1:15" s="5" customFormat="1" ht="19.5" customHeight="1">
      <c r="A17" s="220"/>
      <c r="B17" s="8" t="s">
        <v>77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7">
        <f>SUM(C17:N17)</f>
        <v>0</v>
      </c>
    </row>
    <row r="18" spans="1:15" s="5" customFormat="1" ht="19.5" customHeight="1">
      <c r="A18" s="221"/>
      <c r="B18" s="9" t="s">
        <v>15</v>
      </c>
      <c r="C18" s="65">
        <f>SUM(C15:C17)</f>
        <v>0</v>
      </c>
      <c r="D18" s="65">
        <f aca="true" t="shared" si="3" ref="D18:N18">SUM(D15:D17)</f>
        <v>0</v>
      </c>
      <c r="E18" s="65">
        <f t="shared" si="3"/>
        <v>17</v>
      </c>
      <c r="F18" s="65">
        <f t="shared" si="3"/>
        <v>0</v>
      </c>
      <c r="G18" s="65">
        <f t="shared" si="3"/>
        <v>0</v>
      </c>
      <c r="H18" s="65">
        <f t="shared" si="3"/>
        <v>0</v>
      </c>
      <c r="I18" s="65">
        <f t="shared" si="3"/>
        <v>0</v>
      </c>
      <c r="J18" s="65">
        <f t="shared" si="3"/>
        <v>0</v>
      </c>
      <c r="K18" s="65">
        <f t="shared" si="3"/>
        <v>0</v>
      </c>
      <c r="L18" s="65">
        <f t="shared" si="3"/>
        <v>0</v>
      </c>
      <c r="M18" s="65">
        <f t="shared" si="3"/>
        <v>0</v>
      </c>
      <c r="N18" s="65">
        <f t="shared" si="3"/>
        <v>0</v>
      </c>
      <c r="O18" s="57">
        <f>SUM(O15:O17)</f>
        <v>17</v>
      </c>
    </row>
    <row r="19" spans="1:15" s="5" customFormat="1" ht="19.5" customHeight="1">
      <c r="A19" s="220" t="s">
        <v>31</v>
      </c>
      <c r="B19" s="13" t="s">
        <v>38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9">
        <f aca="true" t="shared" si="4" ref="O19:O24">SUM(C19:N19)</f>
        <v>0</v>
      </c>
    </row>
    <row r="20" spans="1:15" s="5" customFormat="1" ht="19.5" customHeight="1">
      <c r="A20" s="220"/>
      <c r="B20" s="8" t="s">
        <v>37</v>
      </c>
      <c r="C20" s="36">
        <v>0</v>
      </c>
      <c r="D20" s="36">
        <v>144</v>
      </c>
      <c r="E20" s="36">
        <v>0</v>
      </c>
      <c r="F20" s="36">
        <v>0</v>
      </c>
      <c r="G20" s="36">
        <v>37</v>
      </c>
      <c r="H20" s="36">
        <v>0</v>
      </c>
      <c r="I20" s="36">
        <v>13</v>
      </c>
      <c r="J20" s="36">
        <v>187</v>
      </c>
      <c r="K20" s="36">
        <v>13</v>
      </c>
      <c r="L20" s="36">
        <v>0</v>
      </c>
      <c r="M20" s="36">
        <v>0</v>
      </c>
      <c r="N20" s="36">
        <v>7</v>
      </c>
      <c r="O20" s="31">
        <f t="shared" si="4"/>
        <v>401</v>
      </c>
    </row>
    <row r="21" spans="1:15" s="5" customFormat="1" ht="19.5" customHeight="1">
      <c r="A21" s="221"/>
      <c r="B21" s="40" t="s">
        <v>15</v>
      </c>
      <c r="C21" s="66">
        <f>SUM(C19:C20)</f>
        <v>0</v>
      </c>
      <c r="D21" s="66">
        <f aca="true" t="shared" si="5" ref="D21:N21">SUM(D19:D20)</f>
        <v>144</v>
      </c>
      <c r="E21" s="66">
        <f t="shared" si="5"/>
        <v>0</v>
      </c>
      <c r="F21" s="66">
        <f t="shared" si="5"/>
        <v>0</v>
      </c>
      <c r="G21" s="66">
        <f t="shared" si="5"/>
        <v>37</v>
      </c>
      <c r="H21" s="66">
        <f t="shared" si="5"/>
        <v>0</v>
      </c>
      <c r="I21" s="66">
        <f t="shared" si="5"/>
        <v>13</v>
      </c>
      <c r="J21" s="66">
        <f t="shared" si="5"/>
        <v>187</v>
      </c>
      <c r="K21" s="66">
        <f t="shared" si="5"/>
        <v>13</v>
      </c>
      <c r="L21" s="66">
        <f t="shared" si="5"/>
        <v>0</v>
      </c>
      <c r="M21" s="66">
        <f t="shared" si="5"/>
        <v>0</v>
      </c>
      <c r="N21" s="66">
        <f t="shared" si="5"/>
        <v>7</v>
      </c>
      <c r="O21" s="57">
        <f t="shared" si="4"/>
        <v>401</v>
      </c>
    </row>
    <row r="22" spans="1:15" s="5" customFormat="1" ht="19.5" customHeight="1">
      <c r="A22" s="219" t="s">
        <v>55</v>
      </c>
      <c r="B22" s="11" t="s">
        <v>107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25</v>
      </c>
      <c r="K22" s="28">
        <v>0</v>
      </c>
      <c r="L22" s="28">
        <v>0</v>
      </c>
      <c r="M22" s="28">
        <v>0</v>
      </c>
      <c r="N22" s="28">
        <v>0</v>
      </c>
      <c r="O22" s="29">
        <f t="shared" si="4"/>
        <v>25</v>
      </c>
    </row>
    <row r="23" spans="1:15" s="5" customFormat="1" ht="19.5" customHeight="1">
      <c r="A23" s="220"/>
      <c r="B23" s="86" t="s">
        <v>56</v>
      </c>
      <c r="C23" s="87">
        <v>0</v>
      </c>
      <c r="D23" s="87">
        <v>0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M23" s="87">
        <v>0</v>
      </c>
      <c r="N23" s="87">
        <v>0</v>
      </c>
      <c r="O23" s="56">
        <f t="shared" si="4"/>
        <v>0</v>
      </c>
    </row>
    <row r="24" spans="1:15" s="5" customFormat="1" ht="19.5" customHeight="1">
      <c r="A24" s="220"/>
      <c r="B24" s="10" t="s">
        <v>108</v>
      </c>
      <c r="C24" s="30">
        <v>0</v>
      </c>
      <c r="D24" s="30">
        <v>0</v>
      </c>
      <c r="E24" s="30">
        <v>1</v>
      </c>
      <c r="F24" s="30">
        <v>0</v>
      </c>
      <c r="G24" s="30">
        <v>0</v>
      </c>
      <c r="H24" s="30">
        <v>0</v>
      </c>
      <c r="I24" s="30">
        <v>7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1">
        <f t="shared" si="4"/>
        <v>8</v>
      </c>
    </row>
    <row r="25" spans="1:15" s="5" customFormat="1" ht="19.5" customHeight="1">
      <c r="A25" s="221"/>
      <c r="B25" s="88" t="s">
        <v>15</v>
      </c>
      <c r="C25" s="125">
        <f>SUM(C22:C23:C24)</f>
        <v>0</v>
      </c>
      <c r="D25" s="125">
        <f>SUM(D22:D23:D24)</f>
        <v>0</v>
      </c>
      <c r="E25" s="125">
        <f>SUM(E22:E23:E24)</f>
        <v>1</v>
      </c>
      <c r="F25" s="125">
        <f>SUM(F22:F23:F24)</f>
        <v>0</v>
      </c>
      <c r="G25" s="125">
        <f>SUM(G22:G23:G24)</f>
        <v>0</v>
      </c>
      <c r="H25" s="125">
        <f>SUM(H22:H23:H24)</f>
        <v>0</v>
      </c>
      <c r="I25" s="125">
        <f>SUM(I22:I23:I24)</f>
        <v>7</v>
      </c>
      <c r="J25" s="125">
        <f>SUM(J22:J23:J24)</f>
        <v>25</v>
      </c>
      <c r="K25" s="125">
        <f>SUM(K22:K23:K24)</f>
        <v>0</v>
      </c>
      <c r="L25" s="125">
        <f>SUM(L22:L23:L24)</f>
        <v>0</v>
      </c>
      <c r="M25" s="125">
        <f>SUM(M22:M23:M24)</f>
        <v>0</v>
      </c>
      <c r="N25" s="125">
        <f>SUM(N22:N23:N24)</f>
        <v>0</v>
      </c>
      <c r="O25" s="126">
        <f>SUM(O22:O23:O24)</f>
        <v>33</v>
      </c>
    </row>
    <row r="26" spans="1:15" s="5" customFormat="1" ht="19.5" customHeight="1">
      <c r="A26" s="7" t="s">
        <v>90</v>
      </c>
      <c r="B26" s="6" t="s">
        <v>64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3">
        <f>SUM(C26:N26)</f>
        <v>0</v>
      </c>
    </row>
    <row r="27" spans="1:15" s="5" customFormat="1" ht="19.5" customHeight="1">
      <c r="A27" s="219" t="s">
        <v>36</v>
      </c>
      <c r="B27" s="11" t="s">
        <v>65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9">
        <f>SUM(C27:N27)</f>
        <v>0</v>
      </c>
    </row>
    <row r="28" spans="1:15" s="5" customFormat="1" ht="19.5" customHeight="1">
      <c r="A28" s="220"/>
      <c r="B28" s="10" t="s">
        <v>48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1">
        <f>SUM(C28:N28)</f>
        <v>0</v>
      </c>
    </row>
    <row r="29" spans="1:15" s="5" customFormat="1" ht="19.5" customHeight="1">
      <c r="A29" s="221"/>
      <c r="B29" s="9" t="s">
        <v>15</v>
      </c>
      <c r="C29" s="65">
        <f>SUM(C27:C28)</f>
        <v>0</v>
      </c>
      <c r="D29" s="65">
        <f aca="true" t="shared" si="6" ref="D29:N29">SUM(D27:D28)</f>
        <v>0</v>
      </c>
      <c r="E29" s="65">
        <f t="shared" si="6"/>
        <v>0</v>
      </c>
      <c r="F29" s="65">
        <f t="shared" si="6"/>
        <v>0</v>
      </c>
      <c r="G29" s="65">
        <f t="shared" si="6"/>
        <v>0</v>
      </c>
      <c r="H29" s="65">
        <f t="shared" si="6"/>
        <v>0</v>
      </c>
      <c r="I29" s="65">
        <f t="shared" si="6"/>
        <v>0</v>
      </c>
      <c r="J29" s="65">
        <f t="shared" si="6"/>
        <v>0</v>
      </c>
      <c r="K29" s="65">
        <f t="shared" si="6"/>
        <v>0</v>
      </c>
      <c r="L29" s="65">
        <f t="shared" si="6"/>
        <v>0</v>
      </c>
      <c r="M29" s="65">
        <f t="shared" si="6"/>
        <v>0</v>
      </c>
      <c r="N29" s="65">
        <f t="shared" si="6"/>
        <v>0</v>
      </c>
      <c r="O29" s="57">
        <f>SUM(O27:O28)</f>
        <v>0</v>
      </c>
    </row>
    <row r="30" spans="1:15" s="5" customFormat="1" ht="19.5" customHeight="1">
      <c r="A30" s="7" t="s">
        <v>35</v>
      </c>
      <c r="B30" s="6" t="s">
        <v>44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3</v>
      </c>
      <c r="M30" s="32">
        <v>0</v>
      </c>
      <c r="N30" s="32">
        <v>0</v>
      </c>
      <c r="O30" s="33">
        <f>SUM(C30:N30)</f>
        <v>3</v>
      </c>
    </row>
    <row r="31" spans="1:18" s="5" customFormat="1" ht="19.5" customHeight="1">
      <c r="A31" s="219" t="s">
        <v>59</v>
      </c>
      <c r="B31" s="11" t="s">
        <v>69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9">
        <f>SUM(C31:N31)</f>
        <v>0</v>
      </c>
      <c r="R31" s="187"/>
    </row>
    <row r="32" spans="1:15" s="5" customFormat="1" ht="19.5" customHeight="1">
      <c r="A32" s="220"/>
      <c r="B32" s="10" t="s">
        <v>58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1">
        <f>SUM(C32:N32)</f>
        <v>0</v>
      </c>
    </row>
    <row r="33" spans="1:18" s="5" customFormat="1" ht="19.5" customHeight="1">
      <c r="A33" s="221"/>
      <c r="B33" s="9" t="s">
        <v>15</v>
      </c>
      <c r="C33" s="65">
        <f>SUM(C31:C32)</f>
        <v>0</v>
      </c>
      <c r="D33" s="65">
        <f aca="true" t="shared" si="7" ref="D33:M33">SUM(D31:D32)</f>
        <v>0</v>
      </c>
      <c r="E33" s="65">
        <f t="shared" si="7"/>
        <v>0</v>
      </c>
      <c r="F33" s="65">
        <f t="shared" si="7"/>
        <v>0</v>
      </c>
      <c r="G33" s="65">
        <f t="shared" si="7"/>
        <v>0</v>
      </c>
      <c r="H33" s="65">
        <f t="shared" si="7"/>
        <v>0</v>
      </c>
      <c r="I33" s="65">
        <f t="shared" si="7"/>
        <v>0</v>
      </c>
      <c r="J33" s="65">
        <f t="shared" si="7"/>
        <v>0</v>
      </c>
      <c r="K33" s="65">
        <f t="shared" si="7"/>
        <v>0</v>
      </c>
      <c r="L33" s="65">
        <f t="shared" si="7"/>
        <v>0</v>
      </c>
      <c r="M33" s="65">
        <f t="shared" si="7"/>
        <v>0</v>
      </c>
      <c r="N33" s="65">
        <f>SUM(N31:N32)</f>
        <v>0</v>
      </c>
      <c r="O33" s="57">
        <f>SUM(O31:O32)</f>
        <v>0</v>
      </c>
      <c r="R33" s="188"/>
    </row>
    <row r="34" spans="1:15" s="5" customFormat="1" ht="19.5" customHeight="1">
      <c r="A34" s="219" t="s">
        <v>34</v>
      </c>
      <c r="B34" s="13" t="s">
        <v>53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9">
        <f>SUM(C34:N34)</f>
        <v>0</v>
      </c>
    </row>
    <row r="35" spans="1:15" s="5" customFormat="1" ht="19.5" customHeight="1">
      <c r="A35" s="220"/>
      <c r="B35" s="10" t="s">
        <v>43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1">
        <f>SUM(C35:N35)</f>
        <v>0</v>
      </c>
    </row>
    <row r="36" spans="1:15" s="5" customFormat="1" ht="20.25" customHeight="1">
      <c r="A36" s="221"/>
      <c r="B36" s="9" t="s">
        <v>15</v>
      </c>
      <c r="C36" s="65">
        <f>SUM(C34:C35)</f>
        <v>0</v>
      </c>
      <c r="D36" s="65">
        <f aca="true" t="shared" si="8" ref="D36:N36">SUM(D34:D35)</f>
        <v>0</v>
      </c>
      <c r="E36" s="65">
        <f t="shared" si="8"/>
        <v>0</v>
      </c>
      <c r="F36" s="65">
        <f t="shared" si="8"/>
        <v>0</v>
      </c>
      <c r="G36" s="65">
        <f t="shared" si="8"/>
        <v>0</v>
      </c>
      <c r="H36" s="65">
        <f t="shared" si="8"/>
        <v>0</v>
      </c>
      <c r="I36" s="65">
        <f t="shared" si="8"/>
        <v>0</v>
      </c>
      <c r="J36" s="65">
        <f t="shared" si="8"/>
        <v>0</v>
      </c>
      <c r="K36" s="65">
        <f t="shared" si="8"/>
        <v>0</v>
      </c>
      <c r="L36" s="65">
        <f t="shared" si="8"/>
        <v>0</v>
      </c>
      <c r="M36" s="65">
        <f t="shared" si="8"/>
        <v>0</v>
      </c>
      <c r="N36" s="65">
        <f t="shared" si="8"/>
        <v>0</v>
      </c>
      <c r="O36" s="57">
        <f>SUM(O34:O35)</f>
        <v>0</v>
      </c>
    </row>
    <row r="37" spans="1:15" s="5" customFormat="1" ht="19.5" customHeight="1">
      <c r="A37" s="20" t="s">
        <v>71</v>
      </c>
      <c r="B37" s="21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6"/>
    </row>
    <row r="38" spans="1:15" s="5" customFormat="1" ht="19.5" customHeight="1">
      <c r="A38" s="249" t="s">
        <v>70</v>
      </c>
      <c r="B38" s="11" t="s">
        <v>47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9">
        <f>SUM(C38:N38)</f>
        <v>0</v>
      </c>
    </row>
    <row r="39" spans="1:15" s="4" customFormat="1" ht="19.5" customHeight="1">
      <c r="A39" s="250"/>
      <c r="B39" s="10" t="s">
        <v>45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1">
        <f>SUM(C39:N39)</f>
        <v>0</v>
      </c>
    </row>
    <row r="40" spans="1:15" s="5" customFormat="1" ht="19.5" customHeight="1">
      <c r="A40" s="251"/>
      <c r="B40" s="9" t="s">
        <v>15</v>
      </c>
      <c r="C40" s="65">
        <f>SUM(C38:C39)</f>
        <v>0</v>
      </c>
      <c r="D40" s="65">
        <f aca="true" t="shared" si="9" ref="D40:N40">SUM(D38:D39)</f>
        <v>0</v>
      </c>
      <c r="E40" s="65">
        <f t="shared" si="9"/>
        <v>0</v>
      </c>
      <c r="F40" s="65">
        <f t="shared" si="9"/>
        <v>0</v>
      </c>
      <c r="G40" s="65">
        <f t="shared" si="9"/>
        <v>0</v>
      </c>
      <c r="H40" s="65">
        <f t="shared" si="9"/>
        <v>0</v>
      </c>
      <c r="I40" s="65">
        <f t="shared" si="9"/>
        <v>0</v>
      </c>
      <c r="J40" s="65">
        <f t="shared" si="9"/>
        <v>0</v>
      </c>
      <c r="K40" s="65">
        <f t="shared" si="9"/>
        <v>0</v>
      </c>
      <c r="L40" s="65">
        <f t="shared" si="9"/>
        <v>0</v>
      </c>
      <c r="M40" s="65">
        <f t="shared" si="9"/>
        <v>0</v>
      </c>
      <c r="N40" s="65">
        <f t="shared" si="9"/>
        <v>0</v>
      </c>
      <c r="O40" s="57">
        <f>SUM(O38:O39)</f>
        <v>0</v>
      </c>
    </row>
    <row r="41" spans="1:15" s="5" customFormat="1" ht="19.5" customHeight="1">
      <c r="A41" s="7" t="s">
        <v>60</v>
      </c>
      <c r="B41" s="6" t="s">
        <v>61</v>
      </c>
      <c r="C41" s="32">
        <v>0</v>
      </c>
      <c r="D41" s="32">
        <v>0</v>
      </c>
      <c r="E41" s="32">
        <v>0</v>
      </c>
      <c r="F41" s="32">
        <v>1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3">
        <f>SUM(C41:N41)</f>
        <v>1</v>
      </c>
    </row>
    <row r="42" spans="1:15" s="5" customFormat="1" ht="19.5" customHeight="1">
      <c r="A42" s="18" t="s">
        <v>72</v>
      </c>
      <c r="B42" s="19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6"/>
    </row>
    <row r="43" spans="1:15" ht="19.5" customHeight="1">
      <c r="A43" s="252" t="s">
        <v>67</v>
      </c>
      <c r="B43" s="11" t="s">
        <v>47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9">
        <f>SUM(C43:N43)</f>
        <v>0</v>
      </c>
    </row>
    <row r="44" spans="1:15" ht="19.5" customHeight="1">
      <c r="A44" s="253"/>
      <c r="B44" s="12" t="s">
        <v>66</v>
      </c>
      <c r="C44" s="34">
        <v>0</v>
      </c>
      <c r="D44" s="34">
        <v>0</v>
      </c>
      <c r="E44" s="34">
        <v>1</v>
      </c>
      <c r="F44" s="34">
        <v>1</v>
      </c>
      <c r="G44" s="34">
        <v>0</v>
      </c>
      <c r="H44" s="34">
        <v>0</v>
      </c>
      <c r="I44" s="34">
        <v>1</v>
      </c>
      <c r="J44" s="34">
        <v>1</v>
      </c>
      <c r="K44" s="34">
        <v>0</v>
      </c>
      <c r="L44" s="34">
        <v>0</v>
      </c>
      <c r="M44" s="34">
        <v>1</v>
      </c>
      <c r="N44" s="34">
        <v>0</v>
      </c>
      <c r="O44" s="35">
        <f>SUM(C44:N44)</f>
        <v>5</v>
      </c>
    </row>
    <row r="45" spans="1:15" ht="19.5" customHeight="1">
      <c r="A45" s="253"/>
      <c r="B45" s="8" t="s">
        <v>63</v>
      </c>
      <c r="C45" s="36">
        <v>0</v>
      </c>
      <c r="D45" s="36">
        <v>0</v>
      </c>
      <c r="E45" s="36">
        <v>2</v>
      </c>
      <c r="F45" s="36">
        <v>2</v>
      </c>
      <c r="G45" s="36">
        <v>0</v>
      </c>
      <c r="H45" s="36">
        <v>0</v>
      </c>
      <c r="I45" s="36">
        <v>2</v>
      </c>
      <c r="J45" s="36">
        <v>2</v>
      </c>
      <c r="K45" s="36">
        <v>0</v>
      </c>
      <c r="L45" s="36">
        <v>0</v>
      </c>
      <c r="M45" s="36">
        <v>2</v>
      </c>
      <c r="N45" s="36">
        <v>0</v>
      </c>
      <c r="O45" s="37">
        <f>SUM(C45:N45)</f>
        <v>10</v>
      </c>
    </row>
    <row r="46" spans="1:15" s="5" customFormat="1" ht="19.5" customHeight="1">
      <c r="A46" s="254"/>
      <c r="B46" s="9" t="s">
        <v>15</v>
      </c>
      <c r="C46" s="65">
        <f>SUM(C43:C45)</f>
        <v>0</v>
      </c>
      <c r="D46" s="65">
        <f aca="true" t="shared" si="10" ref="D46:N46">SUM(D43:D45)</f>
        <v>0</v>
      </c>
      <c r="E46" s="65">
        <f t="shared" si="10"/>
        <v>3</v>
      </c>
      <c r="F46" s="65">
        <f t="shared" si="10"/>
        <v>3</v>
      </c>
      <c r="G46" s="65">
        <f t="shared" si="10"/>
        <v>0</v>
      </c>
      <c r="H46" s="65">
        <f t="shared" si="10"/>
        <v>0</v>
      </c>
      <c r="I46" s="65">
        <f t="shared" si="10"/>
        <v>3</v>
      </c>
      <c r="J46" s="65">
        <f t="shared" si="10"/>
        <v>3</v>
      </c>
      <c r="K46" s="65">
        <f t="shared" si="10"/>
        <v>0</v>
      </c>
      <c r="L46" s="65">
        <f t="shared" si="10"/>
        <v>0</v>
      </c>
      <c r="M46" s="65">
        <f t="shared" si="10"/>
        <v>3</v>
      </c>
      <c r="N46" s="65">
        <f t="shared" si="10"/>
        <v>0</v>
      </c>
      <c r="O46" s="57">
        <f>SUM(O43:O45)</f>
        <v>15</v>
      </c>
    </row>
    <row r="47" spans="1:15" s="5" customFormat="1" ht="19.5" customHeight="1">
      <c r="A47" s="7" t="s">
        <v>68</v>
      </c>
      <c r="B47" s="6" t="s">
        <v>62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3">
        <f>SUM(C47:N47)</f>
        <v>0</v>
      </c>
    </row>
    <row r="48" spans="1:15" s="5" customFormat="1" ht="19.5" customHeight="1">
      <c r="A48" s="7" t="s">
        <v>96</v>
      </c>
      <c r="B48" s="6" t="s">
        <v>83</v>
      </c>
      <c r="C48" s="32">
        <v>1261</v>
      </c>
      <c r="D48" s="32">
        <v>1971</v>
      </c>
      <c r="E48" s="32">
        <v>1944</v>
      </c>
      <c r="F48" s="32">
        <v>2032</v>
      </c>
      <c r="G48" s="32">
        <v>2051</v>
      </c>
      <c r="H48" s="32">
        <v>1969</v>
      </c>
      <c r="I48" s="32">
        <v>1988</v>
      </c>
      <c r="J48" s="32">
        <v>1977</v>
      </c>
      <c r="K48" s="32">
        <v>1632</v>
      </c>
      <c r="L48" s="32">
        <v>1736</v>
      </c>
      <c r="M48" s="32">
        <v>2064</v>
      </c>
      <c r="N48" s="32">
        <v>1927</v>
      </c>
      <c r="O48" s="33">
        <f>SUM(C48:N48)</f>
        <v>22552</v>
      </c>
    </row>
    <row r="49" spans="1:15" s="5" customFormat="1" ht="29.25" customHeight="1">
      <c r="A49" s="7" t="s">
        <v>120</v>
      </c>
      <c r="B49" s="6" t="s">
        <v>121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3">
        <f>SUM(C49:N49)</f>
        <v>0</v>
      </c>
    </row>
    <row r="50" spans="1:16" s="5" customFormat="1" ht="31.5" customHeight="1" thickBot="1">
      <c r="A50" s="245"/>
      <c r="B50" s="246"/>
      <c r="C50" s="77">
        <f>C5+C6+C10+C14+C18+C21+C25+C29+C30+C33+C36+C40+C41+C46+C47+C48+C26+C49</f>
        <v>1261</v>
      </c>
      <c r="D50" s="77">
        <f>D5+D6+D10+D14+D18+D21+D25+D29+D30+D33+D36+D40+D41+D46+D47+D48+D26+D49</f>
        <v>2115</v>
      </c>
      <c r="E50" s="77">
        <f aca="true" t="shared" si="11" ref="E50:O50">E5+E6+E10+E14+E18+E21+E25+E29+E30+E33+E36+E40+E41+E46+E47+E48+E26+E49</f>
        <v>1969</v>
      </c>
      <c r="F50" s="77">
        <f t="shared" si="11"/>
        <v>2036</v>
      </c>
      <c r="G50" s="77">
        <f t="shared" si="11"/>
        <v>2088</v>
      </c>
      <c r="H50" s="77">
        <f t="shared" si="11"/>
        <v>1972</v>
      </c>
      <c r="I50" s="77">
        <f t="shared" si="11"/>
        <v>2011</v>
      </c>
      <c r="J50" s="77">
        <f t="shared" si="11"/>
        <v>2195</v>
      </c>
      <c r="K50" s="77">
        <f t="shared" si="11"/>
        <v>1661</v>
      </c>
      <c r="L50" s="77">
        <f t="shared" si="11"/>
        <v>1739</v>
      </c>
      <c r="M50" s="77">
        <f t="shared" si="11"/>
        <v>2067</v>
      </c>
      <c r="N50" s="77">
        <f t="shared" si="11"/>
        <v>1934</v>
      </c>
      <c r="O50" s="77">
        <f t="shared" si="11"/>
        <v>23048</v>
      </c>
      <c r="P50" s="44" t="e">
        <f>#REF!+O6+O10+O14+O18+O21+O25+#REF!+O29+O30+O33+O36+O40+O41+O46+O47+O48</f>
        <v>#REF!</v>
      </c>
    </row>
    <row r="51" spans="11:15" s="3" customFormat="1" ht="15.75" customHeight="1">
      <c r="K51" s="255"/>
      <c r="L51" s="256"/>
      <c r="M51" s="256"/>
      <c r="N51" s="256"/>
      <c r="O51" s="256"/>
    </row>
  </sheetData>
  <sheetProtection/>
  <mergeCells count="15">
    <mergeCell ref="A38:A40"/>
    <mergeCell ref="A43:A46"/>
    <mergeCell ref="A50:B50"/>
    <mergeCell ref="K51:O51"/>
    <mergeCell ref="A19:A21"/>
    <mergeCell ref="A22:A25"/>
    <mergeCell ref="A27:A29"/>
    <mergeCell ref="A31:A33"/>
    <mergeCell ref="A34:A36"/>
    <mergeCell ref="N1:O1"/>
    <mergeCell ref="A2:O2"/>
    <mergeCell ref="A7:A10"/>
    <mergeCell ref="A11:A14"/>
    <mergeCell ref="A15:A18"/>
    <mergeCell ref="B5:B6"/>
  </mergeCells>
  <printOptions horizontalCentered="1"/>
  <pageMargins left="0.3937007874015748" right="0.3937007874015748" top="0.7874015748031497" bottom="0" header="0.5118110236220472" footer="0"/>
  <pageSetup fitToHeight="0" fitToWidth="1" horizontalDpi="600" verticalDpi="600" orientation="landscape" paperSize="9" scale="89" r:id="rId1"/>
  <rowBreaks count="1" manualBreakCount="1">
    <brk id="26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view="pageBreakPreview" zoomScale="85" zoomScaleSheetLayoutView="85" workbookViewId="0" topLeftCell="A1">
      <pane ySplit="4" topLeftCell="A5" activePane="bottomLeft" state="frozen"/>
      <selection pane="topLeft" activeCell="A1" sqref="A1"/>
      <selection pane="bottomLeft" activeCell="B2" sqref="B2:P2"/>
    </sheetView>
  </sheetViews>
  <sheetFormatPr defaultColWidth="9.00390625" defaultRowHeight="13.5"/>
  <cols>
    <col min="1" max="1" width="9.00390625" style="1" customWidth="1"/>
    <col min="2" max="2" width="19.75390625" style="1" customWidth="1"/>
    <col min="3" max="3" width="43.25390625" style="1" bestFit="1" customWidth="1"/>
    <col min="4" max="15" width="7.00390625" style="1" customWidth="1"/>
    <col min="16" max="16" width="9.00390625" style="1" customWidth="1"/>
    <col min="17" max="17" width="10.875" style="1" customWidth="1"/>
    <col min="18" max="16384" width="9.00390625" style="1" customWidth="1"/>
  </cols>
  <sheetData>
    <row r="1" spans="15:16" ht="29.25" customHeight="1" thickBot="1">
      <c r="O1" s="202" t="s">
        <v>50</v>
      </c>
      <c r="P1" s="203"/>
    </row>
    <row r="2" spans="2:16" ht="16.5" customHeight="1">
      <c r="B2" s="204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</row>
    <row r="3" spans="2:16" ht="18" thickBot="1">
      <c r="B3" s="2"/>
      <c r="P3" s="49" t="s">
        <v>89</v>
      </c>
    </row>
    <row r="4" spans="2:16" ht="24" customHeight="1">
      <c r="B4" s="14" t="s">
        <v>1</v>
      </c>
      <c r="C4" s="15" t="s">
        <v>2</v>
      </c>
      <c r="D4" s="16" t="s">
        <v>3</v>
      </c>
      <c r="E4" s="16" t="s">
        <v>4</v>
      </c>
      <c r="F4" s="16" t="s">
        <v>5</v>
      </c>
      <c r="G4" s="16" t="s">
        <v>6</v>
      </c>
      <c r="H4" s="16" t="s">
        <v>7</v>
      </c>
      <c r="I4" s="16" t="s">
        <v>8</v>
      </c>
      <c r="J4" s="16" t="s">
        <v>9</v>
      </c>
      <c r="K4" s="16" t="s">
        <v>10</v>
      </c>
      <c r="L4" s="16" t="s">
        <v>11</v>
      </c>
      <c r="M4" s="16" t="s">
        <v>12</v>
      </c>
      <c r="N4" s="16" t="s">
        <v>13</v>
      </c>
      <c r="O4" s="162" t="s">
        <v>51</v>
      </c>
      <c r="P4" s="173" t="s">
        <v>0</v>
      </c>
    </row>
    <row r="5" spans="1:16" ht="19.5" customHeight="1">
      <c r="A5" s="1">
        <v>1</v>
      </c>
      <c r="B5" s="64" t="s">
        <v>28</v>
      </c>
      <c r="C5" s="247" t="s">
        <v>47</v>
      </c>
      <c r="D5" s="30">
        <v>14</v>
      </c>
      <c r="E5" s="30">
        <v>0</v>
      </c>
      <c r="F5" s="30">
        <v>14</v>
      </c>
      <c r="G5" s="30">
        <v>13</v>
      </c>
      <c r="H5" s="30">
        <v>0</v>
      </c>
      <c r="I5" s="30">
        <v>13</v>
      </c>
      <c r="J5" s="30">
        <v>13</v>
      </c>
      <c r="K5" s="30">
        <v>0</v>
      </c>
      <c r="L5" s="30">
        <v>26</v>
      </c>
      <c r="M5" s="30">
        <v>0</v>
      </c>
      <c r="N5" s="30">
        <v>0</v>
      </c>
      <c r="O5" s="133">
        <v>13</v>
      </c>
      <c r="P5" s="174">
        <f>SUM(D5:O5)</f>
        <v>106</v>
      </c>
    </row>
    <row r="6" spans="1:16" s="5" customFormat="1" ht="19.5" customHeight="1">
      <c r="A6" s="5">
        <v>2</v>
      </c>
      <c r="B6" s="7" t="s">
        <v>109</v>
      </c>
      <c r="C6" s="248"/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163">
        <v>0</v>
      </c>
      <c r="P6" s="175">
        <f>SUM(D6:O6)</f>
        <v>0</v>
      </c>
    </row>
    <row r="7" spans="1:16" s="5" customFormat="1" ht="19.5" customHeight="1">
      <c r="A7" s="257"/>
      <c r="B7" s="219" t="s">
        <v>119</v>
      </c>
      <c r="C7" s="11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164"/>
      <c r="P7" s="176">
        <f>SUM(D7:O7)</f>
        <v>0</v>
      </c>
    </row>
    <row r="8" spans="1:16" s="5" customFormat="1" ht="19.5" customHeight="1">
      <c r="A8" s="257"/>
      <c r="B8" s="220"/>
      <c r="C8" s="12"/>
      <c r="D8" s="53"/>
      <c r="E8" s="53"/>
      <c r="F8" s="53"/>
      <c r="G8" s="53"/>
      <c r="H8" s="53"/>
      <c r="I8" s="53"/>
      <c r="J8" s="53"/>
      <c r="K8" s="53"/>
      <c r="L8" s="53"/>
      <c r="M8" s="191"/>
      <c r="N8" s="53"/>
      <c r="O8" s="165"/>
      <c r="P8" s="177">
        <f>SUM(D8:O8)</f>
        <v>0</v>
      </c>
    </row>
    <row r="9" spans="1:16" s="5" customFormat="1" ht="19.5" customHeight="1">
      <c r="A9" s="257"/>
      <c r="B9" s="220"/>
      <c r="C9" s="8"/>
      <c r="D9" s="191"/>
      <c r="E9" s="191"/>
      <c r="F9" s="191"/>
      <c r="G9" s="191"/>
      <c r="H9" s="191"/>
      <c r="I9" s="191"/>
      <c r="J9" s="191"/>
      <c r="K9" s="191"/>
      <c r="L9" s="191"/>
      <c r="M9" s="54"/>
      <c r="N9" s="54"/>
      <c r="O9" s="166"/>
      <c r="P9" s="178">
        <f>SUM(D9:O9)</f>
        <v>0</v>
      </c>
    </row>
    <row r="10" spans="1:16" s="5" customFormat="1" ht="19.5" customHeight="1">
      <c r="A10" s="257"/>
      <c r="B10" s="221"/>
      <c r="C10" s="9"/>
      <c r="D10" s="65">
        <f>SUM(D7:D9)</f>
        <v>0</v>
      </c>
      <c r="E10" s="65">
        <f aca="true" t="shared" si="0" ref="E10:O10">SUM(E7:E9)</f>
        <v>0</v>
      </c>
      <c r="F10" s="65">
        <f t="shared" si="0"/>
        <v>0</v>
      </c>
      <c r="G10" s="65">
        <f t="shared" si="0"/>
        <v>0</v>
      </c>
      <c r="H10" s="65">
        <f t="shared" si="0"/>
        <v>0</v>
      </c>
      <c r="I10" s="65">
        <f t="shared" si="0"/>
        <v>0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167">
        <f t="shared" si="0"/>
        <v>0</v>
      </c>
      <c r="P10" s="179">
        <f>SUM(P7:P9)</f>
        <v>0</v>
      </c>
    </row>
    <row r="11" spans="1:16" s="5" customFormat="1" ht="19.5" customHeight="1">
      <c r="A11" s="257">
        <v>4</v>
      </c>
      <c r="B11" s="219" t="s">
        <v>32</v>
      </c>
      <c r="C11" s="11" t="s">
        <v>39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168">
        <v>0</v>
      </c>
      <c r="P11" s="176">
        <f>SUM(D11:O11)</f>
        <v>0</v>
      </c>
    </row>
    <row r="12" spans="1:16" s="5" customFormat="1" ht="19.5" customHeight="1">
      <c r="A12" s="257"/>
      <c r="B12" s="220"/>
      <c r="C12" s="12" t="s">
        <v>40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169">
        <v>0</v>
      </c>
      <c r="P12" s="180">
        <f>SUM(D12:O12)</f>
        <v>0</v>
      </c>
    </row>
    <row r="13" spans="1:16" s="5" customFormat="1" ht="19.5" customHeight="1">
      <c r="A13" s="257"/>
      <c r="B13" s="220"/>
      <c r="C13" s="8" t="s">
        <v>41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170">
        <v>0</v>
      </c>
      <c r="P13" s="181">
        <f>SUM(D13:O13)</f>
        <v>0</v>
      </c>
    </row>
    <row r="14" spans="1:16" s="5" customFormat="1" ht="19.5" customHeight="1">
      <c r="A14" s="257"/>
      <c r="B14" s="221"/>
      <c r="C14" s="9" t="s">
        <v>15</v>
      </c>
      <c r="D14" s="65">
        <f>SUM(D11:D13)</f>
        <v>0</v>
      </c>
      <c r="E14" s="65">
        <f aca="true" t="shared" si="1" ref="E14:O14">SUM(E11:E13)</f>
        <v>0</v>
      </c>
      <c r="F14" s="65">
        <f t="shared" si="1"/>
        <v>0</v>
      </c>
      <c r="G14" s="65">
        <f t="shared" si="1"/>
        <v>0</v>
      </c>
      <c r="H14" s="65">
        <f t="shared" si="1"/>
        <v>0</v>
      </c>
      <c r="I14" s="65">
        <f t="shared" si="1"/>
        <v>0</v>
      </c>
      <c r="J14" s="65">
        <f t="shared" si="1"/>
        <v>0</v>
      </c>
      <c r="K14" s="65">
        <f t="shared" si="1"/>
        <v>0</v>
      </c>
      <c r="L14" s="65">
        <f t="shared" si="1"/>
        <v>0</v>
      </c>
      <c r="M14" s="65">
        <f t="shared" si="1"/>
        <v>0</v>
      </c>
      <c r="N14" s="65">
        <f t="shared" si="1"/>
        <v>0</v>
      </c>
      <c r="O14" s="167">
        <f t="shared" si="1"/>
        <v>0</v>
      </c>
      <c r="P14" s="182">
        <f>SUM(P11:P13)</f>
        <v>0</v>
      </c>
    </row>
    <row r="15" spans="1:16" s="5" customFormat="1" ht="19.5" customHeight="1">
      <c r="A15" s="257">
        <v>5</v>
      </c>
      <c r="B15" s="219" t="s">
        <v>33</v>
      </c>
      <c r="C15" s="11" t="s">
        <v>42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168">
        <v>0</v>
      </c>
      <c r="P15" s="176">
        <f>SUM(D15:O15)</f>
        <v>0</v>
      </c>
    </row>
    <row r="16" spans="1:16" s="5" customFormat="1" ht="19.5" customHeight="1">
      <c r="A16" s="257"/>
      <c r="B16" s="220"/>
      <c r="C16" s="12" t="s">
        <v>46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169">
        <v>0</v>
      </c>
      <c r="P16" s="177">
        <f>SUM(D16:O16)</f>
        <v>0</v>
      </c>
    </row>
    <row r="17" spans="1:16" s="5" customFormat="1" ht="19.5" customHeight="1">
      <c r="A17" s="257"/>
      <c r="B17" s="220"/>
      <c r="C17" s="8" t="s">
        <v>77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170">
        <v>0</v>
      </c>
      <c r="P17" s="178">
        <f>SUM(D17:O17)</f>
        <v>0</v>
      </c>
    </row>
    <row r="18" spans="1:16" s="5" customFormat="1" ht="19.5" customHeight="1">
      <c r="A18" s="257"/>
      <c r="B18" s="221"/>
      <c r="C18" s="9" t="s">
        <v>15</v>
      </c>
      <c r="D18" s="65">
        <f>SUM(D15:D17)</f>
        <v>0</v>
      </c>
      <c r="E18" s="65">
        <f aca="true" t="shared" si="2" ref="E18:O18">SUM(E15:E17)</f>
        <v>0</v>
      </c>
      <c r="F18" s="65">
        <f t="shared" si="2"/>
        <v>0</v>
      </c>
      <c r="G18" s="65">
        <f t="shared" si="2"/>
        <v>0</v>
      </c>
      <c r="H18" s="65">
        <f t="shared" si="2"/>
        <v>0</v>
      </c>
      <c r="I18" s="65">
        <f t="shared" si="2"/>
        <v>0</v>
      </c>
      <c r="J18" s="65">
        <f t="shared" si="2"/>
        <v>0</v>
      </c>
      <c r="K18" s="65">
        <f t="shared" si="2"/>
        <v>0</v>
      </c>
      <c r="L18" s="65">
        <f t="shared" si="2"/>
        <v>0</v>
      </c>
      <c r="M18" s="65">
        <f t="shared" si="2"/>
        <v>0</v>
      </c>
      <c r="N18" s="65">
        <f t="shared" si="2"/>
        <v>0</v>
      </c>
      <c r="O18" s="167">
        <f t="shared" si="2"/>
        <v>0</v>
      </c>
      <c r="P18" s="179">
        <f>SUM(P15:P17)</f>
        <v>0</v>
      </c>
    </row>
    <row r="19" spans="1:16" s="5" customFormat="1" ht="19.5" customHeight="1">
      <c r="A19" s="257">
        <v>6</v>
      </c>
      <c r="B19" s="220" t="s">
        <v>31</v>
      </c>
      <c r="C19" s="13" t="s">
        <v>38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171">
        <v>0</v>
      </c>
      <c r="P19" s="176">
        <f>SUM(D19:O19)</f>
        <v>0</v>
      </c>
    </row>
    <row r="20" spans="1:16" s="5" customFormat="1" ht="19.5" customHeight="1">
      <c r="A20" s="257"/>
      <c r="B20" s="220"/>
      <c r="C20" s="8" t="s">
        <v>37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170">
        <v>0</v>
      </c>
      <c r="P20" s="181">
        <f>SUM(D20:O20)</f>
        <v>0</v>
      </c>
    </row>
    <row r="21" spans="1:18" s="5" customFormat="1" ht="19.5" customHeight="1">
      <c r="A21" s="257"/>
      <c r="B21" s="221"/>
      <c r="C21" s="40" t="s">
        <v>15</v>
      </c>
      <c r="D21" s="66">
        <f>SUM(D19:D20)</f>
        <v>0</v>
      </c>
      <c r="E21" s="66">
        <f aca="true" t="shared" si="3" ref="E21:O21">SUM(E19:E20)</f>
        <v>0</v>
      </c>
      <c r="F21" s="66">
        <f t="shared" si="3"/>
        <v>0</v>
      </c>
      <c r="G21" s="66">
        <f t="shared" si="3"/>
        <v>0</v>
      </c>
      <c r="H21" s="66">
        <f t="shared" si="3"/>
        <v>0</v>
      </c>
      <c r="I21" s="66">
        <f t="shared" si="3"/>
        <v>0</v>
      </c>
      <c r="J21" s="66">
        <f t="shared" si="3"/>
        <v>0</v>
      </c>
      <c r="K21" s="66">
        <f t="shared" si="3"/>
        <v>0</v>
      </c>
      <c r="L21" s="66">
        <f t="shared" si="3"/>
        <v>0</v>
      </c>
      <c r="M21" s="66">
        <f t="shared" si="3"/>
        <v>0</v>
      </c>
      <c r="N21" s="66">
        <f t="shared" si="3"/>
        <v>0</v>
      </c>
      <c r="O21" s="172">
        <f t="shared" si="3"/>
        <v>0</v>
      </c>
      <c r="P21" s="179">
        <f>SUM(P19:P20)</f>
        <v>0</v>
      </c>
      <c r="R21" s="119"/>
    </row>
    <row r="22" spans="1:16" s="5" customFormat="1" ht="19.5" customHeight="1">
      <c r="A22" s="257">
        <v>7</v>
      </c>
      <c r="B22" s="219" t="s">
        <v>55</v>
      </c>
      <c r="C22" s="11" t="s">
        <v>54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168">
        <v>0</v>
      </c>
      <c r="P22" s="175">
        <f>SUM(D22:O22)</f>
        <v>0</v>
      </c>
    </row>
    <row r="23" spans="1:16" s="5" customFormat="1" ht="19.5" customHeight="1">
      <c r="A23" s="257"/>
      <c r="B23" s="220"/>
      <c r="C23" s="10" t="s">
        <v>56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133">
        <v>0</v>
      </c>
      <c r="P23" s="178">
        <f>SUM(D23:O23)</f>
        <v>0</v>
      </c>
    </row>
    <row r="24" spans="1:16" s="5" customFormat="1" ht="19.5" customHeight="1">
      <c r="A24" s="257"/>
      <c r="B24" s="220"/>
      <c r="C24" s="10" t="s">
        <v>57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133">
        <v>0</v>
      </c>
      <c r="P24" s="181">
        <f>SUM(D24:O24)</f>
        <v>0</v>
      </c>
    </row>
    <row r="25" spans="1:16" s="5" customFormat="1" ht="19.5" customHeight="1">
      <c r="A25" s="257"/>
      <c r="B25" s="221"/>
      <c r="C25" s="9" t="s">
        <v>15</v>
      </c>
      <c r="D25" s="65">
        <f>SUM(D22:D23:D24)</f>
        <v>0</v>
      </c>
      <c r="E25" s="65">
        <f>SUM(E22:E23:E24)</f>
        <v>0</v>
      </c>
      <c r="F25" s="65">
        <f>SUM(F22:F23:F24)</f>
        <v>0</v>
      </c>
      <c r="G25" s="65">
        <f>SUM(G22:G23:G24)</f>
        <v>0</v>
      </c>
      <c r="H25" s="65">
        <f>SUM(H22:H23:H24)</f>
        <v>0</v>
      </c>
      <c r="I25" s="65">
        <f>SUM(I22:I23:I24)</f>
        <v>0</v>
      </c>
      <c r="J25" s="65">
        <f>SUM(J22:J23:J24)</f>
        <v>0</v>
      </c>
      <c r="K25" s="65">
        <f>SUM(K22:K23:K24)</f>
        <v>0</v>
      </c>
      <c r="L25" s="65">
        <f>SUM(L22:L23:L24)</f>
        <v>0</v>
      </c>
      <c r="M25" s="65">
        <f>SUM(M22:M23:M24)</f>
        <v>0</v>
      </c>
      <c r="N25" s="65">
        <f>SUM(N22:N23:N24)</f>
        <v>0</v>
      </c>
      <c r="O25" s="167">
        <f>SUM(O22:O23:O24)</f>
        <v>0</v>
      </c>
      <c r="P25" s="182">
        <f>SUM(P22:P23:P24)</f>
        <v>0</v>
      </c>
    </row>
    <row r="26" spans="1:16" s="5" customFormat="1" ht="19.5" customHeight="1">
      <c r="A26" s="119">
        <v>8</v>
      </c>
      <c r="B26" s="7" t="s">
        <v>90</v>
      </c>
      <c r="C26" s="6" t="s">
        <v>64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163">
        <v>0</v>
      </c>
      <c r="P26" s="183">
        <f>SUM(D26:O26)</f>
        <v>0</v>
      </c>
    </row>
    <row r="27" spans="1:16" s="5" customFormat="1" ht="19.5" customHeight="1">
      <c r="A27" s="257">
        <v>9</v>
      </c>
      <c r="B27" s="219" t="s">
        <v>36</v>
      </c>
      <c r="C27" s="11" t="s">
        <v>65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168">
        <v>0</v>
      </c>
      <c r="P27" s="176">
        <f>SUM(D27:O27)</f>
        <v>0</v>
      </c>
    </row>
    <row r="28" spans="1:16" s="5" customFormat="1" ht="19.5" customHeight="1">
      <c r="A28" s="257"/>
      <c r="B28" s="220"/>
      <c r="C28" s="10" t="s">
        <v>48</v>
      </c>
      <c r="D28" s="30">
        <v>0</v>
      </c>
      <c r="E28" s="30">
        <v>0</v>
      </c>
      <c r="F28" s="30">
        <v>255801</v>
      </c>
      <c r="G28" s="30">
        <v>331079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133">
        <v>22538</v>
      </c>
      <c r="P28" s="181">
        <f>SUM(D28:O28)</f>
        <v>609418</v>
      </c>
    </row>
    <row r="29" spans="1:16" s="5" customFormat="1" ht="19.5" customHeight="1">
      <c r="A29" s="257"/>
      <c r="B29" s="221"/>
      <c r="C29" s="9" t="s">
        <v>15</v>
      </c>
      <c r="D29" s="65">
        <f>SUM(D27,D28)</f>
        <v>0</v>
      </c>
      <c r="E29" s="65">
        <f aca="true" t="shared" si="4" ref="E29:O29">SUM(E27,E28)</f>
        <v>0</v>
      </c>
      <c r="F29" s="65">
        <f t="shared" si="4"/>
        <v>255801</v>
      </c>
      <c r="G29" s="65">
        <f t="shared" si="4"/>
        <v>331079</v>
      </c>
      <c r="H29" s="65">
        <f t="shared" si="4"/>
        <v>0</v>
      </c>
      <c r="I29" s="65">
        <f t="shared" si="4"/>
        <v>0</v>
      </c>
      <c r="J29" s="65">
        <f t="shared" si="4"/>
        <v>0</v>
      </c>
      <c r="K29" s="65">
        <f t="shared" si="4"/>
        <v>0</v>
      </c>
      <c r="L29" s="65">
        <f t="shared" si="4"/>
        <v>0</v>
      </c>
      <c r="M29" s="65">
        <f t="shared" si="4"/>
        <v>0</v>
      </c>
      <c r="N29" s="65">
        <f t="shared" si="4"/>
        <v>0</v>
      </c>
      <c r="O29" s="167">
        <f t="shared" si="4"/>
        <v>22538</v>
      </c>
      <c r="P29" s="179">
        <f>SUM(P27:P28)</f>
        <v>609418</v>
      </c>
    </row>
    <row r="30" spans="1:16" s="5" customFormat="1" ht="19.5" customHeight="1">
      <c r="A30" s="5">
        <v>10</v>
      </c>
      <c r="B30" s="7" t="s">
        <v>35</v>
      </c>
      <c r="C30" s="6" t="s">
        <v>44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163">
        <v>0</v>
      </c>
      <c r="P30" s="175">
        <f>SUM(D30:O30)</f>
        <v>0</v>
      </c>
    </row>
    <row r="31" spans="1:16" s="5" customFormat="1" ht="19.5" customHeight="1">
      <c r="A31" s="257">
        <v>11</v>
      </c>
      <c r="B31" s="219" t="s">
        <v>59</v>
      </c>
      <c r="C31" s="11" t="s">
        <v>69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168">
        <v>0</v>
      </c>
      <c r="P31" s="176">
        <f>SUM(D31:O31)</f>
        <v>0</v>
      </c>
    </row>
    <row r="32" spans="1:16" s="5" customFormat="1" ht="19.5" customHeight="1">
      <c r="A32" s="257"/>
      <c r="B32" s="220"/>
      <c r="C32" s="10" t="s">
        <v>58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133">
        <v>0</v>
      </c>
      <c r="P32" s="181">
        <f>SUM(D32:O32)</f>
        <v>0</v>
      </c>
    </row>
    <row r="33" spans="1:16" s="5" customFormat="1" ht="19.5" customHeight="1">
      <c r="A33" s="257"/>
      <c r="B33" s="221"/>
      <c r="C33" s="9" t="s">
        <v>15</v>
      </c>
      <c r="D33" s="65">
        <f>SUM(D31:D32)</f>
        <v>0</v>
      </c>
      <c r="E33" s="65">
        <f aca="true" t="shared" si="5" ref="E33:O33">SUM(E31:E32)</f>
        <v>0</v>
      </c>
      <c r="F33" s="65">
        <f t="shared" si="5"/>
        <v>0</v>
      </c>
      <c r="G33" s="65">
        <f t="shared" si="5"/>
        <v>0</v>
      </c>
      <c r="H33" s="65">
        <f t="shared" si="5"/>
        <v>0</v>
      </c>
      <c r="I33" s="65">
        <f t="shared" si="5"/>
        <v>0</v>
      </c>
      <c r="J33" s="65">
        <f t="shared" si="5"/>
        <v>0</v>
      </c>
      <c r="K33" s="65">
        <f t="shared" si="5"/>
        <v>0</v>
      </c>
      <c r="L33" s="65">
        <f t="shared" si="5"/>
        <v>0</v>
      </c>
      <c r="M33" s="65">
        <f t="shared" si="5"/>
        <v>0</v>
      </c>
      <c r="N33" s="65">
        <f t="shared" si="5"/>
        <v>0</v>
      </c>
      <c r="O33" s="167">
        <f t="shared" si="5"/>
        <v>0</v>
      </c>
      <c r="P33" s="179">
        <f>SUM(P31:P32)</f>
        <v>0</v>
      </c>
    </row>
    <row r="34" spans="1:16" s="5" customFormat="1" ht="19.5" customHeight="1">
      <c r="A34" s="257">
        <v>12</v>
      </c>
      <c r="B34" s="219" t="s">
        <v>34</v>
      </c>
      <c r="C34" s="13" t="s">
        <v>53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171">
        <v>0</v>
      </c>
      <c r="P34" s="176">
        <f>SUM(D34:O34)</f>
        <v>0</v>
      </c>
    </row>
    <row r="35" spans="1:16" s="5" customFormat="1" ht="19.5" customHeight="1">
      <c r="A35" s="257"/>
      <c r="B35" s="220"/>
      <c r="C35" s="10" t="s">
        <v>43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133">
        <v>0</v>
      </c>
      <c r="P35" s="181">
        <f>SUM(D35:O35)</f>
        <v>0</v>
      </c>
    </row>
    <row r="36" spans="1:16" s="5" customFormat="1" ht="19.5" customHeight="1">
      <c r="A36" s="257"/>
      <c r="B36" s="221"/>
      <c r="C36" s="9" t="s">
        <v>15</v>
      </c>
      <c r="D36" s="65">
        <f>SUM(D34:D35)</f>
        <v>0</v>
      </c>
      <c r="E36" s="65">
        <f aca="true" t="shared" si="6" ref="E36:O36">SUM(E34:E35)</f>
        <v>0</v>
      </c>
      <c r="F36" s="65">
        <f t="shared" si="6"/>
        <v>0</v>
      </c>
      <c r="G36" s="65">
        <f t="shared" si="6"/>
        <v>0</v>
      </c>
      <c r="H36" s="65">
        <f t="shared" si="6"/>
        <v>0</v>
      </c>
      <c r="I36" s="65">
        <f t="shared" si="6"/>
        <v>0</v>
      </c>
      <c r="J36" s="65">
        <f t="shared" si="6"/>
        <v>0</v>
      </c>
      <c r="K36" s="65">
        <f t="shared" si="6"/>
        <v>0</v>
      </c>
      <c r="L36" s="65">
        <f t="shared" si="6"/>
        <v>0</v>
      </c>
      <c r="M36" s="65">
        <f t="shared" si="6"/>
        <v>0</v>
      </c>
      <c r="N36" s="65">
        <f t="shared" si="6"/>
        <v>0</v>
      </c>
      <c r="O36" s="167">
        <f t="shared" si="6"/>
        <v>0</v>
      </c>
      <c r="P36" s="179">
        <f>SUM(P34:P35)</f>
        <v>0</v>
      </c>
    </row>
    <row r="37" spans="2:16" s="5" customFormat="1" ht="19.5" customHeight="1">
      <c r="B37" s="20" t="s">
        <v>71</v>
      </c>
      <c r="C37" s="21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175"/>
    </row>
    <row r="38" spans="1:16" s="5" customFormat="1" ht="19.5" customHeight="1">
      <c r="A38" s="257">
        <v>13</v>
      </c>
      <c r="B38" s="249" t="s">
        <v>70</v>
      </c>
      <c r="C38" s="11" t="s">
        <v>47</v>
      </c>
      <c r="D38" s="28">
        <v>0</v>
      </c>
      <c r="E38" s="28">
        <v>0</v>
      </c>
      <c r="F38" s="28">
        <v>1</v>
      </c>
      <c r="G38" s="28">
        <v>0</v>
      </c>
      <c r="H38" s="28">
        <v>0</v>
      </c>
      <c r="I38" s="28">
        <v>1</v>
      </c>
      <c r="J38" s="28">
        <v>0</v>
      </c>
      <c r="K38" s="28">
        <v>1</v>
      </c>
      <c r="L38" s="28">
        <v>1</v>
      </c>
      <c r="M38" s="28">
        <v>0</v>
      </c>
      <c r="N38" s="28">
        <v>0</v>
      </c>
      <c r="O38" s="168">
        <v>1</v>
      </c>
      <c r="P38" s="176">
        <f>SUM(D38:O38)</f>
        <v>5</v>
      </c>
    </row>
    <row r="39" spans="1:16" s="4" customFormat="1" ht="19.5" customHeight="1">
      <c r="A39" s="257"/>
      <c r="B39" s="250"/>
      <c r="C39" s="10" t="s">
        <v>45</v>
      </c>
      <c r="D39" s="30">
        <v>0</v>
      </c>
      <c r="E39" s="30">
        <v>0</v>
      </c>
      <c r="F39" s="30">
        <v>19</v>
      </c>
      <c r="G39" s="30">
        <v>0</v>
      </c>
      <c r="H39" s="30">
        <v>0</v>
      </c>
      <c r="I39" s="30">
        <v>20</v>
      </c>
      <c r="J39" s="30">
        <v>0</v>
      </c>
      <c r="K39" s="30">
        <v>20</v>
      </c>
      <c r="L39" s="30">
        <v>20</v>
      </c>
      <c r="M39" s="30">
        <v>0</v>
      </c>
      <c r="N39" s="30">
        <v>0</v>
      </c>
      <c r="O39" s="133">
        <v>20</v>
      </c>
      <c r="P39" s="180">
        <f>SUM(D39:O39)</f>
        <v>99</v>
      </c>
    </row>
    <row r="40" spans="1:16" s="5" customFormat="1" ht="19.5" customHeight="1">
      <c r="A40" s="257"/>
      <c r="B40" s="251"/>
      <c r="C40" s="9" t="s">
        <v>15</v>
      </c>
      <c r="D40" s="65">
        <f>SUM(D38,D39)</f>
        <v>0</v>
      </c>
      <c r="E40" s="65">
        <f aca="true" t="shared" si="7" ref="E40:O40">SUM(E38,E39)</f>
        <v>0</v>
      </c>
      <c r="F40" s="65">
        <f t="shared" si="7"/>
        <v>20</v>
      </c>
      <c r="G40" s="65">
        <f t="shared" si="7"/>
        <v>0</v>
      </c>
      <c r="H40" s="65">
        <f t="shared" si="7"/>
        <v>0</v>
      </c>
      <c r="I40" s="65">
        <f t="shared" si="7"/>
        <v>21</v>
      </c>
      <c r="J40" s="65">
        <f t="shared" si="7"/>
        <v>0</v>
      </c>
      <c r="K40" s="65">
        <f t="shared" si="7"/>
        <v>21</v>
      </c>
      <c r="L40" s="65">
        <f t="shared" si="7"/>
        <v>21</v>
      </c>
      <c r="M40" s="65">
        <f t="shared" si="7"/>
        <v>0</v>
      </c>
      <c r="N40" s="65">
        <f t="shared" si="7"/>
        <v>0</v>
      </c>
      <c r="O40" s="167">
        <f t="shared" si="7"/>
        <v>21</v>
      </c>
      <c r="P40" s="184">
        <f>SUM(P38:P39)</f>
        <v>104</v>
      </c>
    </row>
    <row r="41" spans="1:16" s="5" customFormat="1" ht="19.5" customHeight="1">
      <c r="A41" s="5">
        <v>14</v>
      </c>
      <c r="B41" s="7" t="s">
        <v>60</v>
      </c>
      <c r="C41" s="6" t="s">
        <v>61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163">
        <v>0</v>
      </c>
      <c r="P41" s="175">
        <f>SUM(D41:O41)</f>
        <v>0</v>
      </c>
    </row>
    <row r="42" spans="2:16" s="5" customFormat="1" ht="19.5" customHeight="1">
      <c r="B42" s="18" t="s">
        <v>72</v>
      </c>
      <c r="C42" s="19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175"/>
    </row>
    <row r="43" spans="1:16" ht="19.5" customHeight="1">
      <c r="A43" s="240">
        <v>15</v>
      </c>
      <c r="B43" s="252" t="s">
        <v>67</v>
      </c>
      <c r="C43" s="11" t="s">
        <v>101</v>
      </c>
      <c r="D43" s="28">
        <v>0</v>
      </c>
      <c r="E43" s="28">
        <v>0</v>
      </c>
      <c r="F43" s="28">
        <v>2</v>
      </c>
      <c r="G43" s="28">
        <v>0</v>
      </c>
      <c r="H43" s="28">
        <v>0</v>
      </c>
      <c r="I43" s="28">
        <v>1</v>
      </c>
      <c r="J43" s="28">
        <v>0</v>
      </c>
      <c r="K43" s="28">
        <v>1</v>
      </c>
      <c r="L43" s="28">
        <v>2</v>
      </c>
      <c r="M43" s="28">
        <v>0</v>
      </c>
      <c r="N43" s="28">
        <v>0</v>
      </c>
      <c r="O43" s="168">
        <v>0</v>
      </c>
      <c r="P43" s="176">
        <f>SUM(D43:O43)</f>
        <v>6</v>
      </c>
    </row>
    <row r="44" spans="1:16" ht="19.5" customHeight="1">
      <c r="A44" s="240"/>
      <c r="B44" s="253"/>
      <c r="C44" s="12" t="s">
        <v>116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9">
        <v>0</v>
      </c>
      <c r="P44" s="180">
        <f>SUM(D44:O44)</f>
        <v>0</v>
      </c>
    </row>
    <row r="45" spans="1:16" ht="19.5" customHeight="1">
      <c r="A45" s="240"/>
      <c r="B45" s="253"/>
      <c r="C45" s="8" t="s">
        <v>63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170">
        <v>0</v>
      </c>
      <c r="P45" s="181">
        <f>SUM(D45:O45)</f>
        <v>0</v>
      </c>
    </row>
    <row r="46" spans="1:16" s="5" customFormat="1" ht="19.5" customHeight="1">
      <c r="A46" s="240"/>
      <c r="B46" s="254"/>
      <c r="C46" s="9" t="s">
        <v>15</v>
      </c>
      <c r="D46" s="65">
        <f>SUM(D43,D44,D45)</f>
        <v>0</v>
      </c>
      <c r="E46" s="65">
        <f aca="true" t="shared" si="8" ref="E46:O46">SUM(E43,E44,E45)</f>
        <v>0</v>
      </c>
      <c r="F46" s="65">
        <f t="shared" si="8"/>
        <v>2</v>
      </c>
      <c r="G46" s="65">
        <f t="shared" si="8"/>
        <v>0</v>
      </c>
      <c r="H46" s="65">
        <f t="shared" si="8"/>
        <v>0</v>
      </c>
      <c r="I46" s="65">
        <f t="shared" si="8"/>
        <v>1</v>
      </c>
      <c r="J46" s="65">
        <f t="shared" si="8"/>
        <v>0</v>
      </c>
      <c r="K46" s="65">
        <f t="shared" si="8"/>
        <v>1</v>
      </c>
      <c r="L46" s="65">
        <f t="shared" si="8"/>
        <v>2</v>
      </c>
      <c r="M46" s="65">
        <f t="shared" si="8"/>
        <v>0</v>
      </c>
      <c r="N46" s="65">
        <f t="shared" si="8"/>
        <v>0</v>
      </c>
      <c r="O46" s="167">
        <f t="shared" si="8"/>
        <v>0</v>
      </c>
      <c r="P46" s="185">
        <f>SUM(P43:P45)</f>
        <v>6</v>
      </c>
    </row>
    <row r="47" spans="1:16" s="5" customFormat="1" ht="19.5" customHeight="1">
      <c r="A47" s="5">
        <v>16</v>
      </c>
      <c r="B47" s="7" t="s">
        <v>68</v>
      </c>
      <c r="C47" s="6" t="s">
        <v>62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163">
        <v>0</v>
      </c>
      <c r="P47" s="183">
        <f>SUM(D47:O47)</f>
        <v>0</v>
      </c>
    </row>
    <row r="48" spans="1:16" s="5" customFormat="1" ht="19.5" customHeight="1">
      <c r="A48" s="5">
        <v>17</v>
      </c>
      <c r="B48" s="7" t="s">
        <v>96</v>
      </c>
      <c r="C48" s="6" t="s">
        <v>83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163">
        <v>0</v>
      </c>
      <c r="P48" s="183">
        <f>SUM(D48:O48)</f>
        <v>0</v>
      </c>
    </row>
    <row r="49" spans="1:16" s="5" customFormat="1" ht="35.25" customHeight="1">
      <c r="A49" s="5">
        <v>18</v>
      </c>
      <c r="B49" s="7" t="s">
        <v>120</v>
      </c>
      <c r="C49" s="6" t="s">
        <v>121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183">
        <f>SUM(D49:O49)</f>
        <v>0</v>
      </c>
    </row>
    <row r="50" spans="2:17" s="5" customFormat="1" ht="31.5" customHeight="1" thickBot="1">
      <c r="B50" s="222" t="s">
        <v>0</v>
      </c>
      <c r="C50" s="224"/>
      <c r="D50" s="77">
        <f>SUM(D5,D6,D10,D14,D18,D21,D25,D29,D30,D33,D36,D40,D41,D46,D47,D48,D26,D27,D49)</f>
        <v>14</v>
      </c>
      <c r="E50" s="77">
        <f aca="true" t="shared" si="9" ref="E50:O50">SUM(E5,E6,E10,E14,E18,E21,E25,E29,E30,E33,E36,E40,E41,E46,E47,E48,E26,E27,E49)</f>
        <v>0</v>
      </c>
      <c r="F50" s="77">
        <f t="shared" si="9"/>
        <v>255837</v>
      </c>
      <c r="G50" s="77">
        <f t="shared" si="9"/>
        <v>331092</v>
      </c>
      <c r="H50" s="77">
        <f t="shared" si="9"/>
        <v>0</v>
      </c>
      <c r="I50" s="77">
        <f t="shared" si="9"/>
        <v>35</v>
      </c>
      <c r="J50" s="77">
        <f t="shared" si="9"/>
        <v>13</v>
      </c>
      <c r="K50" s="77">
        <f t="shared" si="9"/>
        <v>22</v>
      </c>
      <c r="L50" s="77">
        <f t="shared" si="9"/>
        <v>49</v>
      </c>
      <c r="M50" s="77">
        <f t="shared" si="9"/>
        <v>0</v>
      </c>
      <c r="N50" s="77">
        <f t="shared" si="9"/>
        <v>0</v>
      </c>
      <c r="O50" s="77">
        <f t="shared" si="9"/>
        <v>22572</v>
      </c>
      <c r="P50" s="200">
        <f>SUM(D50:O50)</f>
        <v>609634</v>
      </c>
      <c r="Q50" s="44">
        <f>IF(P50=SUM(P5:P5,P6:P9,P11:P13,P15:P17,P19:P20,P22:P23,P26:P26,P27:P28,P30:P32,P34:P35,P38:P39,P41:P45,P47),"","要確認")</f>
      </c>
    </row>
    <row r="51" spans="12:16" s="3" customFormat="1" ht="15.75" customHeight="1">
      <c r="L51" s="255"/>
      <c r="M51" s="256"/>
      <c r="N51" s="256"/>
      <c r="O51" s="256"/>
      <c r="P51" s="256"/>
    </row>
  </sheetData>
  <sheetProtection/>
  <mergeCells count="25">
    <mergeCell ref="A31:A33"/>
    <mergeCell ref="A34:A36"/>
    <mergeCell ref="A38:A40"/>
    <mergeCell ref="A43:A46"/>
    <mergeCell ref="A7:A10"/>
    <mergeCell ref="A11:A14"/>
    <mergeCell ref="A15:A18"/>
    <mergeCell ref="A19:A21"/>
    <mergeCell ref="A22:A25"/>
    <mergeCell ref="A27:A29"/>
    <mergeCell ref="B38:B40"/>
    <mergeCell ref="B43:B46"/>
    <mergeCell ref="B50:C50"/>
    <mergeCell ref="L51:P51"/>
    <mergeCell ref="B19:B21"/>
    <mergeCell ref="B22:B25"/>
    <mergeCell ref="B27:B29"/>
    <mergeCell ref="B31:B33"/>
    <mergeCell ref="B34:B36"/>
    <mergeCell ref="O1:P1"/>
    <mergeCell ref="B2:P2"/>
    <mergeCell ref="B7:B10"/>
    <mergeCell ref="B11:B14"/>
    <mergeCell ref="B15:B18"/>
    <mergeCell ref="C5:C6"/>
  </mergeCells>
  <printOptions horizontalCentered="1"/>
  <pageMargins left="0" right="0.3937007874015748" top="0.7874015748031497" bottom="0" header="0.5118110236220472" footer="0"/>
  <pageSetup fitToHeight="0" fitToWidth="1" horizontalDpi="600" verticalDpi="600" orientation="landscape" paperSize="9" scale="87" r:id="rId1"/>
  <rowBreaks count="1" manualBreakCount="1">
    <brk id="2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2017-12-14T04:52:46Z</dcterms:created>
  <dcterms:modified xsi:type="dcterms:W3CDTF">2017-12-14T04:52:57Z</dcterms:modified>
  <cp:category/>
  <cp:version/>
  <cp:contentType/>
  <cp:contentStatus/>
</cp:coreProperties>
</file>