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15" yWindow="65521" windowWidth="10260" windowHeight="7845" tabRatio="878" activeTab="0"/>
  </bookViews>
  <sheets>
    <sheet name="交付申請書" sheetId="1" r:id="rId1"/>
    <sheet name="2_総括表" sheetId="2" r:id="rId2"/>
    <sheet name="2-1_集計表_全日（30年度実績報告）" sheetId="3" r:id="rId3"/>
    <sheet name="全日_集計表_（新・新）" sheetId="4" r:id="rId4"/>
    <sheet name="請求書" sheetId="5" r:id="rId5"/>
  </sheets>
  <definedNames>
    <definedName name="_xlnm.Print_Area" localSheetId="1">'2_総括表'!$A$1:$AF$39</definedName>
    <definedName name="_xlnm.Print_Area" localSheetId="2">'2-1_集計表_全日（30年度実績報告）'!$B$1:$R$50</definedName>
    <definedName name="_xlnm.Print_Area" localSheetId="0">'交付申請書'!$A$1:$N$46</definedName>
    <definedName name="_xlnm.Print_Area" localSheetId="4">'請求書'!$A$1:$P$38</definedName>
    <definedName name="_xlnm.Print_Area" localSheetId="3">'全日_集計表_（新・新）'!$A$1:$M$51</definedName>
  </definedNames>
  <calcPr fullCalcOnLoad="1"/>
</workbook>
</file>

<file path=xl/comments3.xml><?xml version="1.0" encoding="utf-8"?>
<comments xmlns="http://schemas.openxmlformats.org/spreadsheetml/2006/main">
  <authors>
    <author>大阪府</author>
  </authors>
  <commentList>
    <comment ref="O5" authorId="0">
      <text>
        <r>
          <rPr>
            <b/>
            <sz val="9"/>
            <rFont val="MS P ゴシック"/>
            <family val="3"/>
          </rPr>
          <t>黄色セルに平成30年度実績報告の1・2年生の人数・金額を記入してください。
(紙媒体提出時、このコメントは非表示にして提出ください。)</t>
        </r>
      </text>
    </comment>
  </commentList>
</comments>
</file>

<file path=xl/comments5.xml><?xml version="1.0" encoding="utf-8"?>
<comments xmlns="http://schemas.openxmlformats.org/spreadsheetml/2006/main">
  <authors>
    <author>小田　廣子</author>
  </authors>
  <commentList>
    <comment ref="E32" authorId="0">
      <text>
        <r>
          <rPr>
            <b/>
            <sz val="9"/>
            <rFont val="ＭＳ Ｐゴシック"/>
            <family val="3"/>
          </rPr>
          <t>１法人が複数校設置している場合も、このシートを削除したり、金額を変えたりしないでください。（集計に使用します。提出用の請求書は、別ファイルを使用して作成してください。）</t>
        </r>
      </text>
    </comment>
  </commentList>
</comments>
</file>

<file path=xl/sharedStrings.xml><?xml version="1.0" encoding="utf-8"?>
<sst xmlns="http://schemas.openxmlformats.org/spreadsheetml/2006/main" count="469" uniqueCount="342">
  <si>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</si>
  <si>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</si>
  <si>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</si>
  <si>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学年</t>
  </si>
  <si>
    <t>項目</t>
  </si>
  <si>
    <t>人</t>
  </si>
  <si>
    <t>円</t>
  </si>
  <si>
    <t>所得
区分</t>
  </si>
  <si>
    <t>合計</t>
  </si>
  <si>
    <t>円/人</t>
  </si>
  <si>
    <t>学校名</t>
  </si>
  <si>
    <t>学校番号</t>
  </si>
  <si>
    <t>設置者名</t>
  </si>
  <si>
    <t>法人番号</t>
  </si>
  <si>
    <t>(ｴ)</t>
  </si>
  <si>
    <t>【注記】</t>
  </si>
  <si>
    <t>授業料支援補助対象</t>
  </si>
  <si>
    <t>２　総括表</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</si>
  <si>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</si>
  <si>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</si>
  <si>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</si>
  <si>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</si>
  <si>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</si>
  <si>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</si>
  <si>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</si>
  <si>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</si>
  <si>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</si>
  <si>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</si>
  <si>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</si>
  <si>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</si>
  <si>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</si>
  <si>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</si>
  <si>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学期分</t>
  </si>
  <si>
    <t>月分</t>
  </si>
  <si>
    <t>　(1)　２以上の高等学校等を設置する設置者にあっては学校別に作成すること。</t>
  </si>
  <si>
    <t>生徒数</t>
  </si>
  <si>
    <t>補助限度額</t>
  </si>
  <si>
    <t>補助金申請額</t>
  </si>
  <si>
    <t>(ｵ)</t>
  </si>
  <si>
    <t>授業料</t>
  </si>
  <si>
    <t>１学年計</t>
  </si>
  <si>
    <t>２学年計</t>
  </si>
  <si>
    <t>３学年計</t>
  </si>
  <si>
    <t>合計</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</si>
  <si>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</si>
  <si>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</si>
  <si>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①</t>
  </si>
  <si>
    <t>様式第２号</t>
  </si>
  <si>
    <t>平成</t>
  </si>
  <si>
    <t>年</t>
  </si>
  <si>
    <t>月</t>
  </si>
  <si>
    <t>日</t>
  </si>
  <si>
    <t>設置者所在地</t>
  </si>
  <si>
    <t>代表者名</t>
  </si>
  <si>
    <t>印</t>
  </si>
  <si>
    <t>　　標記の補助金を次のとおり受けたいので、大阪府補助金</t>
  </si>
  <si>
    <t>　交付規則第４条第１項及び大阪府私立高等学校等授業料支援</t>
  </si>
  <si>
    <t>　補助金交付要綱第８条第１項の規定により申請します。</t>
  </si>
  <si>
    <t>記</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</si>
  <si>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</si>
  <si>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</si>
  <si>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</si>
  <si>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　大阪府教育長　様</t>
  </si>
  <si>
    <t>②</t>
  </si>
  <si>
    <t>③</t>
  </si>
  <si>
    <t>(ｱ)</t>
  </si>
  <si>
    <t>(Ｍ)</t>
  </si>
  <si>
    <t>-</t>
  </si>
  <si>
    <t>Ａ</t>
  </si>
  <si>
    <t>Ｂ</t>
  </si>
  <si>
    <t>　(2)　「在学生徒数①」の欄には、4月1日時点に在籍する生徒の数（休学中の生徒を含む。）を入力すること。</t>
  </si>
  <si>
    <t>　(3)　「大阪府内に住所を有する者②」の欄には、「在学生徒数①」のうち、生徒及び保護者等が大阪府内に住所を有する生徒の数を入力すること。</t>
  </si>
  <si>
    <t>　(6)　「(ｱ)以外の経常的納付金(ｲ)」の欄には、学則等で"授業料"として表示するもののほか、施設整備費、教育充実費その他名目の如何にかかわらず、原則、在籍する全ての生徒が一律に納付すべき費用</t>
  </si>
  <si>
    <t xml:space="preserve"> 　　（ＰＴＡ会費等の設置者以外の者が管理する費用や、修学旅行積立金等の実費相当分に該当する費用は除く。）の額（年額）を入力すること。</t>
  </si>
  <si>
    <t>(ｲ)</t>
  </si>
  <si>
    <t>Ｅ</t>
  </si>
  <si>
    <t>-</t>
  </si>
  <si>
    <t>(ｳ)</t>
  </si>
  <si>
    <t>C</t>
  </si>
  <si>
    <t>D1</t>
  </si>
  <si>
    <t>D2</t>
  </si>
  <si>
    <t>府外</t>
  </si>
  <si>
    <t>　１　補助金交付申請額　　　　　　　　　　　　　　　</t>
  </si>
  <si>
    <t>担当部課名</t>
  </si>
  <si>
    <t>担当者</t>
  </si>
  <si>
    <t>電話番号</t>
  </si>
  <si>
    <t>　(4)　「就学支援金の支給を受ける者③」の欄には、「在学生徒数①」のうち、当該年度において就学支援金の支給を受ける、又は、就学支援金を受けた生徒の数（当該年度１年間、継続して就学支援金の支給を停止</t>
  </si>
  <si>
    <t xml:space="preserve">     している者は除く。）を入力すること。</t>
  </si>
  <si>
    <t>　　　　補助金交付申請書</t>
  </si>
  <si>
    <t>①のうち、大阪府内に住所を有する者</t>
  </si>
  <si>
    <t>①のうち、就学支援金の支給を受ける者</t>
  </si>
  <si>
    <r>
      <t xml:space="preserve">在学生徒数
</t>
    </r>
    <r>
      <rPr>
        <sz val="8"/>
        <rFont val="ＭＳ Ｐゴシック"/>
        <family val="3"/>
      </rPr>
      <t>（４月１日時点）</t>
    </r>
  </si>
  <si>
    <t>２－１　授業料支援補助対象経費　集計表</t>
  </si>
  <si>
    <t>　 項目
 学年</t>
  </si>
  <si>
    <r>
      <t xml:space="preserve">在学生徒数
</t>
    </r>
    <r>
      <rPr>
        <sz val="8"/>
        <rFont val="ＭＳ Ｐゴシック"/>
        <family val="3"/>
      </rPr>
      <t>（基準日時点）</t>
    </r>
  </si>
  <si>
    <t>交  付  決  定  額  （F）</t>
  </si>
  <si>
    <t>実　績　額　(G)</t>
  </si>
  <si>
    <t>補助金残額　(G)－（F）</t>
  </si>
  <si>
    <t>補　助　額</t>
  </si>
  <si>
    <t>Ａ</t>
  </si>
  <si>
    <t>Ｂ</t>
  </si>
  <si>
    <t>Ｅ</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</si>
  <si>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</si>
  <si>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　(3)　「大阪府内に住所を有する者②」の欄には、「在学生徒数①」のうち、生徒及び保護者等が大阪府内に住所を有する生徒の数を入力すること。</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</si>
  <si>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</si>
  <si>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xml:space="preserve">     除く。）を入力すること。</t>
  </si>
  <si>
    <r>
      <t>［全日制課程]（経過措置者除く）　</t>
    </r>
    <r>
      <rPr>
        <b/>
        <sz val="14"/>
        <color indexed="10"/>
        <rFont val="ＭＳ Ｐゴシック"/>
        <family val="3"/>
      </rPr>
      <t>（就学支援金新制度）　※平成２８年度以降入学の者のみ記入すること</t>
    </r>
  </si>
  <si>
    <t>①のうち、大阪府内に住所を有する者</t>
  </si>
  <si>
    <t>①のうち、就学支援金の支給を受ける者</t>
  </si>
  <si>
    <t>①</t>
  </si>
  <si>
    <t>②</t>
  </si>
  <si>
    <t>③</t>
  </si>
  <si>
    <t>(ｱ)</t>
  </si>
  <si>
    <t>(ｲ)</t>
  </si>
  <si>
    <t>(ｳ)</t>
  </si>
  <si>
    <t>(ｴ)</t>
  </si>
  <si>
    <t>(ｵ)</t>
  </si>
  <si>
    <t>Ｃ</t>
  </si>
  <si>
    <t>Ｄ1</t>
  </si>
  <si>
    <t>Ｄ2</t>
  </si>
  <si>
    <t>府外</t>
  </si>
  <si>
    <t>Ｃ</t>
  </si>
  <si>
    <t>交付者率</t>
  </si>
  <si>
    <t>学校別単価</t>
  </si>
  <si>
    <t>②/①</t>
  </si>
  <si>
    <t>③/①</t>
  </si>
  <si>
    <t>天満学園</t>
  </si>
  <si>
    <t>城星学園</t>
  </si>
  <si>
    <t>あべの翔学高等学校</t>
  </si>
  <si>
    <t>朝陽学院</t>
  </si>
  <si>
    <t>賢明学院高等学校</t>
  </si>
  <si>
    <t>賢明学院</t>
  </si>
  <si>
    <t>箕面自由学園高等学校</t>
  </si>
  <si>
    <t>箕面自由学園</t>
  </si>
  <si>
    <t>宣真高等学校</t>
  </si>
  <si>
    <t>宣真学園</t>
  </si>
  <si>
    <t>箕面学園高等学校</t>
  </si>
  <si>
    <t>箕面学園</t>
  </si>
  <si>
    <t>清教学園高等学校</t>
  </si>
  <si>
    <t>清教学園</t>
  </si>
  <si>
    <t>初芝立命館高等学校</t>
  </si>
  <si>
    <t>大阪初芝学園</t>
  </si>
  <si>
    <t>初芝富田林高等学校</t>
  </si>
  <si>
    <t>大阪成蹊女子高等学校</t>
  </si>
  <si>
    <t>大阪成蹊学園</t>
  </si>
  <si>
    <t>大阪信愛女学院</t>
  </si>
  <si>
    <t>帝塚山学院高等学校</t>
  </si>
  <si>
    <t>帝塚山学院</t>
  </si>
  <si>
    <t>帝塚山学院泉ケ丘高等学校</t>
  </si>
  <si>
    <t>城南学園高等学校</t>
  </si>
  <si>
    <t>城南学園</t>
  </si>
  <si>
    <t>梅花高等学校</t>
  </si>
  <si>
    <t>梅花学園</t>
  </si>
  <si>
    <t>追手門学院大手前高等学校</t>
  </si>
  <si>
    <t>追手門学院</t>
  </si>
  <si>
    <t>追手門学院高等学校</t>
  </si>
  <si>
    <t>聖母被昇天学院</t>
  </si>
  <si>
    <t>関西大学第一高等学校</t>
  </si>
  <si>
    <t>関西大学</t>
  </si>
  <si>
    <t>関西大学高等部</t>
  </si>
  <si>
    <t>大阪体育大学浪商高等学校</t>
  </si>
  <si>
    <t>浪商学園</t>
  </si>
  <si>
    <t>大阪青凌高等学校</t>
  </si>
  <si>
    <t>大阪薫英女学院高等学校</t>
  </si>
  <si>
    <t>薫英学園</t>
  </si>
  <si>
    <t>大阪国際滝井高等学校</t>
  </si>
  <si>
    <t>大阪国際学園</t>
  </si>
  <si>
    <t>大阪国際大和田高等学校</t>
  </si>
  <si>
    <t>四條畷学園高等学校</t>
  </si>
  <si>
    <t>四條畷学園</t>
  </si>
  <si>
    <t>近畿大学附属高等学校</t>
  </si>
  <si>
    <t>近畿大学</t>
  </si>
  <si>
    <t>樟蔭高等学校</t>
  </si>
  <si>
    <t>樟蔭学園</t>
  </si>
  <si>
    <t>東大阪大学敬愛高等学校</t>
  </si>
  <si>
    <t>村上学園</t>
  </si>
  <si>
    <t>東大阪大学柏原高等学校</t>
  </si>
  <si>
    <t>大阪商業大学高等学校</t>
  </si>
  <si>
    <t>谷岡学園</t>
  </si>
  <si>
    <t>関西福祉科学大学高等学校</t>
  </si>
  <si>
    <t>玉手山学園</t>
  </si>
  <si>
    <t>ピーエル学園高等学校</t>
  </si>
  <si>
    <t>ピーエル学園</t>
  </si>
  <si>
    <t>大谷高等学校</t>
  </si>
  <si>
    <t>大谷学園</t>
  </si>
  <si>
    <t>東大谷高等学校</t>
  </si>
  <si>
    <t>大阪暁光高等学校</t>
  </si>
  <si>
    <t>千代田学園</t>
  </si>
  <si>
    <t>建国高等学校</t>
  </si>
  <si>
    <t>白頭学院</t>
  </si>
  <si>
    <t>香ヶ丘リベルテ高等学校</t>
  </si>
  <si>
    <t>愛泉学園</t>
  </si>
  <si>
    <t>上宮高等学校</t>
  </si>
  <si>
    <t>上宮学園</t>
  </si>
  <si>
    <t>上宮太子高等学校</t>
  </si>
  <si>
    <t>大阪学院大学高等学校</t>
  </si>
  <si>
    <t>大阪学院大学</t>
  </si>
  <si>
    <t>大阪高等学校</t>
  </si>
  <si>
    <t>大阪学園</t>
  </si>
  <si>
    <t>常翔学園高等学校</t>
  </si>
  <si>
    <t>常翔学園</t>
  </si>
  <si>
    <t>大阪産業大学附属高等学校</t>
  </si>
  <si>
    <t>大阪産業大学</t>
  </si>
  <si>
    <t>大阪桐蔭高等学校</t>
  </si>
  <si>
    <t>大商学園高等学校</t>
  </si>
  <si>
    <t>大商学園</t>
  </si>
  <si>
    <t>大阪夕陽丘学園高等学校</t>
  </si>
  <si>
    <t>大阪夕陽丘学園</t>
  </si>
  <si>
    <t>大阪女学院高等学校</t>
  </si>
  <si>
    <t>大阪女学院</t>
  </si>
  <si>
    <t>大阪星光学院高等学校</t>
  </si>
  <si>
    <t>大阪星光学院</t>
  </si>
  <si>
    <t>早稲田摂陵高等学校</t>
  </si>
  <si>
    <t>早稲田大阪学園</t>
  </si>
  <si>
    <t>大阪電気通信大学高等学校</t>
  </si>
  <si>
    <t>大阪電気通信大学</t>
  </si>
  <si>
    <t>好文学園女子高等学校</t>
  </si>
  <si>
    <t>好文学園</t>
  </si>
  <si>
    <t>開明高等学校</t>
  </si>
  <si>
    <t>大阪貿易学院</t>
  </si>
  <si>
    <t>明星高等学校</t>
  </si>
  <si>
    <t>大阪明星学園</t>
  </si>
  <si>
    <t>関西大倉高等学校</t>
  </si>
  <si>
    <t>関西大倉学園</t>
  </si>
  <si>
    <t>金蘭会高等学校</t>
  </si>
  <si>
    <t>金蘭会学園</t>
  </si>
  <si>
    <t>金蘭千里高等学校</t>
  </si>
  <si>
    <t>金蘭千里学園</t>
  </si>
  <si>
    <t>常翔啓光学園高等学校</t>
  </si>
  <si>
    <t>常翔学園</t>
  </si>
  <si>
    <t>興國高等学校</t>
  </si>
  <si>
    <t>興国学園</t>
  </si>
  <si>
    <t>大阪偕星学園高等学校</t>
  </si>
  <si>
    <t>四天王寺高等学校</t>
  </si>
  <si>
    <t>四天王寺学園</t>
  </si>
  <si>
    <t>アナン学園高等学校</t>
  </si>
  <si>
    <t>アナン学園</t>
  </si>
  <si>
    <t>清明学院高等学校</t>
  </si>
  <si>
    <t>住吉学園</t>
  </si>
  <si>
    <t>精華高等学校</t>
  </si>
  <si>
    <t>精華学園</t>
  </si>
  <si>
    <t>大阪学芸高等学校</t>
  </si>
  <si>
    <t>大阪学芸</t>
  </si>
  <si>
    <t>清風高等学校</t>
  </si>
  <si>
    <t>清風学園</t>
  </si>
  <si>
    <t>清風南海高等学校</t>
  </si>
  <si>
    <t>清風南海学園</t>
  </si>
  <si>
    <t>大阪商業大学堺高等学校</t>
  </si>
  <si>
    <t>谷岡学園</t>
  </si>
  <si>
    <t>近畿大学泉州高等学校</t>
  </si>
  <si>
    <t>泉州学園</t>
  </si>
  <si>
    <t>相愛高等学校</t>
  </si>
  <si>
    <t>相愛学園</t>
  </si>
  <si>
    <t>関西創価高等学校</t>
  </si>
  <si>
    <t>創価学園</t>
  </si>
  <si>
    <t>高槻高等学校</t>
  </si>
  <si>
    <t>大阪医科薬科大学</t>
  </si>
  <si>
    <t>阪南大学高等学校</t>
  </si>
  <si>
    <t>阪南大学</t>
  </si>
  <si>
    <t>東海大学</t>
  </si>
  <si>
    <t>同志社香里高等学校</t>
  </si>
  <si>
    <t>同志社</t>
  </si>
  <si>
    <t>星翔高等学校</t>
  </si>
  <si>
    <t>浪工学園</t>
  </si>
  <si>
    <t>浪速高等学校</t>
  </si>
  <si>
    <t>浪速学院</t>
  </si>
  <si>
    <t>金光大阪高等学校</t>
  </si>
  <si>
    <t>関西金光学園</t>
  </si>
  <si>
    <t>金光八尾高等学校</t>
  </si>
  <si>
    <t>羽衣学園高等学校</t>
  </si>
  <si>
    <t>羽衣学園</t>
  </si>
  <si>
    <t>関西大学北陽高等学校</t>
  </si>
  <si>
    <t>関西大学</t>
  </si>
  <si>
    <t>プール学院高等学校</t>
  </si>
  <si>
    <t>プール学院</t>
  </si>
  <si>
    <t>明浄学院高等学校</t>
  </si>
  <si>
    <t>明浄学院</t>
  </si>
  <si>
    <t>桃山学院高等学校</t>
  </si>
  <si>
    <t>桃山学院</t>
  </si>
  <si>
    <t>英真学園高等学校</t>
  </si>
  <si>
    <t>英真学園</t>
  </si>
  <si>
    <t>昇陽高等学校</t>
  </si>
  <si>
    <t>淀之水学院</t>
  </si>
  <si>
    <t>履正社高等学校</t>
  </si>
  <si>
    <t>履正社</t>
  </si>
  <si>
    <t>金剛学園高等学校</t>
  </si>
  <si>
    <t>金剛学園</t>
  </si>
  <si>
    <t>関西学院千里国際学園高等部</t>
  </si>
  <si>
    <t>関西学院大学</t>
  </si>
  <si>
    <t>藍野高等学校</t>
  </si>
  <si>
    <t>太成学院大学高等学校</t>
  </si>
  <si>
    <t>城星学園高等学校</t>
  </si>
  <si>
    <t>大阪学芸中等教育学校</t>
  </si>
  <si>
    <t>大阪緑涼高等学校</t>
  </si>
  <si>
    <t>香里ヌヴェール学院高等学校</t>
  </si>
  <si>
    <t>四天王寺学園高等学校</t>
  </si>
  <si>
    <t>-</t>
  </si>
  <si>
    <t>入力してください</t>
  </si>
  <si>
    <t>　(1)　附則第１項及び第２項の規定に基づく生徒（経過措置者）については、本表に含まず、別表により作成すること。</t>
  </si>
  <si>
    <t>　(1)　附則第１項及び第２項の規定に基づく生徒（経過措置者）については、本表に含まず、別表により作成すること。</t>
  </si>
  <si>
    <t>様式第４号</t>
  </si>
  <si>
    <t>法人番号</t>
  </si>
  <si>
    <t>　大　阪　府　教　育　長  様</t>
  </si>
  <si>
    <t>設置者
所在地</t>
  </si>
  <si>
    <t>設置者名</t>
  </si>
  <si>
    <t>代表者名</t>
  </si>
  <si>
    <t>理事長</t>
  </si>
  <si>
    <t>　　　　　　　　　　  支援補助金交付請求書</t>
  </si>
  <si>
    <t>　大阪府私立高等学校等授業料支援補助金交付要綱第１２条第２項の規定により、</t>
  </si>
  <si>
    <t>次のとおり請求します。</t>
  </si>
  <si>
    <t>請求額</t>
  </si>
  <si>
    <t>←請求額は{「3-1_集計表」（補助金申請額（M)のうち２・３学年計））｝×10/9×7/12（７ヶ月分）　となります。</t>
  </si>
  <si>
    <t>内</t>
  </si>
  <si>
    <t>交付決定額</t>
  </si>
  <si>
    <t>←交付決定額は、交付申請額と同額</t>
  </si>
  <si>
    <t>（平成　　年　　月　　日大阪府指令教私第　　　　号により交付決定）</t>
  </si>
  <si>
    <t>←交付決定日等は空白とすること。</t>
  </si>
  <si>
    <t>既受領額</t>
  </si>
  <si>
    <t>金０</t>
  </si>
  <si>
    <t>今回請求額</t>
  </si>
  <si>
    <t>訳</t>
  </si>
  <si>
    <t>残　　　額</t>
  </si>
  <si>
    <t>アサンプション国際高等学校</t>
  </si>
  <si>
    <t>聖母女学院</t>
  </si>
  <si>
    <t>堺リベラル高等学校</t>
  </si>
  <si>
    <t>愛泉学園</t>
  </si>
  <si>
    <t>藍野大学</t>
  </si>
  <si>
    <t>　　　　平成３１年度大阪府私立高等学校等授業料支援</t>
  </si>
  <si>
    <t>D3</t>
  </si>
  <si>
    <t>Ｅ1</t>
  </si>
  <si>
    <t>E2</t>
  </si>
  <si>
    <t>D</t>
  </si>
  <si>
    <t>平成３１年４月  日</t>
  </si>
  <si>
    <t>←平成31年4月11日で作成してください。</t>
  </si>
  <si>
    <t xml:space="preserve">                      平成３１年度大阪府私立高等学校等授業料</t>
  </si>
  <si>
    <t>金光藤蔭高等学校</t>
  </si>
  <si>
    <t>大阪信愛学院高等学校</t>
  </si>
  <si>
    <t>偕星学園</t>
  </si>
  <si>
    <t>東海大学付属大阪仰星高等学校</t>
  </si>
  <si>
    <t>授業料支援補助対象経費　集計表</t>
  </si>
  <si>
    <t>［全日制課程]</t>
  </si>
  <si>
    <t>←日付は平成３１年４月２３日とすること。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</si>
</sst>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_);[Red]\(#,##0\)"/>
    <numFmt numFmtId="193" formatCode="#,##0&quot;月&quot;"/>
    <numFmt numFmtId="194" formatCode="#,##0.00_ "/>
    <numFmt numFmtId="195" formatCode="&quot;¥&quot;#,##0_);[Red]\(&quot;¥&quot;#,##0\)"/>
    <numFmt numFmtId="196" formatCode="0.0%"/>
    <numFmt numFmtId="197" formatCode="0.0000"/>
    <numFmt numFmtId="198" formatCode="0.0"/>
    <numFmt numFmtId="199" formatCode="&quot;¥&quot;#,##0\-_ "/>
    <numFmt numFmtId="200" formatCode="&quot;¥&quot;#,##0.0;&quot;¥&quot;\-#,##0.0"/>
    <numFmt numFmtId="201" formatCode="##,##0"/>
  </numFmts>
  <fonts count="84">
    <font>
      <sz val="11"/>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0"/>
      <name val="ＭＳ Ｐゴシック"/>
      <family val="3"/>
    </font>
    <font>
      <u val="single"/>
      <sz val="10"/>
      <color indexed="12"/>
      <name val="ＭＳ Ｐゴシック"/>
      <family val="3"/>
    </font>
    <font>
      <u val="single"/>
      <sz val="10"/>
      <color indexed="36"/>
      <name val="ＭＳ Ｐゴシック"/>
      <family val="3"/>
    </font>
    <font>
      <sz val="16"/>
      <name val="ＭＳ ゴシック"/>
      <family val="3"/>
    </font>
    <font>
      <sz val="16"/>
      <color indexed="12"/>
      <name val="ＭＳ 明朝"/>
      <family val="1"/>
    </font>
    <font>
      <sz val="12"/>
      <name val="ＭＳ ゴシック"/>
      <family val="3"/>
    </font>
    <font>
      <sz val="10"/>
      <name val="HGS創英ﾌﾟﾚｾﾞﾝｽEB"/>
      <family val="1"/>
    </font>
    <font>
      <sz val="14"/>
      <name val="HGS創英ﾌﾟﾚｾﾞﾝｽEB"/>
      <family val="1"/>
    </font>
    <font>
      <sz val="12"/>
      <name val="HGS創英ﾌﾟﾚｾﾞﾝｽEB"/>
      <family val="1"/>
    </font>
    <font>
      <b/>
      <sz val="14"/>
      <name val="ＭＳ Ｐゴシック"/>
      <family val="3"/>
    </font>
    <font>
      <sz val="14"/>
      <name val="ＭＳ Ｐゴシック"/>
      <family val="3"/>
    </font>
    <font>
      <sz val="8"/>
      <name val="ＭＳ Ｐゴシック"/>
      <family val="3"/>
    </font>
    <font>
      <sz val="12"/>
      <name val="ＭＳ Ｐゴシック"/>
      <family val="3"/>
    </font>
    <font>
      <b/>
      <sz val="12"/>
      <name val="ＭＳ Ｐゴシック"/>
      <family val="3"/>
    </font>
    <font>
      <sz val="11"/>
      <color indexed="12"/>
      <name val="ＭＳ Ｐゴシック"/>
      <family val="3"/>
    </font>
    <font>
      <sz val="12"/>
      <color indexed="12"/>
      <name val="ＭＳ Ｐゴシック"/>
      <family val="3"/>
    </font>
    <font>
      <sz val="8"/>
      <color indexed="12"/>
      <name val="ＭＳ Ｐゴシック"/>
      <family val="3"/>
    </font>
    <font>
      <b/>
      <sz val="12"/>
      <color indexed="18"/>
      <name val="ＭＳ Ｐゴシック"/>
      <family val="3"/>
    </font>
    <font>
      <b/>
      <sz val="12"/>
      <color indexed="10"/>
      <name val="ＭＳ Ｐゴシック"/>
      <family val="3"/>
    </font>
    <font>
      <sz val="10"/>
      <color indexed="9"/>
      <name val="ＭＳ Ｐゴシック"/>
      <family val="3"/>
    </font>
    <font>
      <sz val="10"/>
      <name val="ＭＳ ゴシック"/>
      <family val="3"/>
    </font>
    <font>
      <sz val="11"/>
      <name val="ＭＳ 明朝"/>
      <family val="1"/>
    </font>
    <font>
      <sz val="14"/>
      <name val="ＭＳ ゴシック"/>
      <family val="3"/>
    </font>
    <font>
      <sz val="10"/>
      <color indexed="8"/>
      <name val="ＭＳ Ｐゴシック"/>
      <family val="3"/>
    </font>
    <font>
      <sz val="11"/>
      <color indexed="8"/>
      <name val="ＭＳ Ｐゴシック"/>
      <family val="3"/>
    </font>
    <font>
      <b/>
      <sz val="16"/>
      <name val="ＭＳ Ｐゴシック"/>
      <family val="3"/>
    </font>
    <font>
      <b/>
      <sz val="14"/>
      <color indexed="10"/>
      <name val="ＭＳ Ｐゴシック"/>
      <family val="3"/>
    </font>
    <font>
      <sz val="14"/>
      <color indexed="12"/>
      <name val="ＭＳ Ｐゴシック"/>
      <family val="3"/>
    </font>
    <font>
      <b/>
      <sz val="16"/>
      <name val="ＭＳ 明朝"/>
      <family val="1"/>
    </font>
    <font>
      <sz val="14"/>
      <color indexed="8"/>
      <name val="ＭＳ Ｐゴシック"/>
      <family val="3"/>
    </font>
    <font>
      <sz val="6"/>
      <name val="ＭＳ Ｐ明朝"/>
      <family val="1"/>
    </font>
    <font>
      <sz val="24"/>
      <name val="ＭＳ ゴシック"/>
      <family val="3"/>
    </font>
    <font>
      <sz val="9"/>
      <name val="ＭＳ ゴシック"/>
      <family val="3"/>
    </font>
    <font>
      <sz val="11"/>
      <name val="ＭＳ ゴシック"/>
      <family val="3"/>
    </font>
    <font>
      <b/>
      <sz val="9"/>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sz val="8"/>
      <color indexed="10"/>
      <name val="ＭＳ Ｐゴシック"/>
      <family val="3"/>
    </font>
    <font>
      <b/>
      <sz val="12"/>
      <color indexed="10"/>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8"/>
      <color rgb="FFFF0000"/>
      <name val="ＭＳ Ｐゴシック"/>
      <family val="3"/>
    </font>
    <font>
      <b/>
      <sz val="12"/>
      <color rgb="FFFF0000"/>
      <name val="ＭＳ ゴシック"/>
      <family val="3"/>
    </font>
    <font>
      <sz val="12"/>
      <color rgb="FF0000FF"/>
      <name val="ＭＳ Ｐゴシック"/>
      <family val="3"/>
    </font>
    <font>
      <sz val="12"/>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color indexed="63"/>
      </top>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color indexed="63"/>
      </left>
      <right style="medium"/>
      <top style="medium"/>
      <bottom style="medium"/>
    </border>
    <border>
      <left style="medium"/>
      <right style="thin"/>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thin"/>
    </border>
    <border>
      <left style="thin"/>
      <right style="thin"/>
      <top style="medium"/>
      <bottom>
        <color indexed="63"/>
      </bottom>
    </border>
    <border>
      <left>
        <color indexed="63"/>
      </left>
      <right style="medium"/>
      <top style="medium"/>
      <bottom style="thin"/>
    </border>
    <border>
      <left style="thin"/>
      <right>
        <color indexed="63"/>
      </right>
      <top style="thin"/>
      <bottom style="thin"/>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style="thin"/>
      <right style="medium"/>
      <top>
        <color indexed="63"/>
      </top>
      <bottom>
        <color indexed="63"/>
      </bottom>
    </border>
    <border>
      <left>
        <color indexed="63"/>
      </left>
      <right>
        <color indexed="63"/>
      </right>
      <top style="thin"/>
      <bottom style="medium"/>
    </border>
    <border>
      <left style="medium"/>
      <right style="thin"/>
      <top style="medium"/>
      <bottom style="mediu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bottom style="thin"/>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thin"/>
    </border>
    <border>
      <left style="medium"/>
      <right>
        <color indexed="63"/>
      </right>
      <top>
        <color indexed="63"/>
      </top>
      <bottom style="thin"/>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thin"/>
      <right style="medium"/>
      <top style="thin"/>
      <bottom>
        <color indexed="63"/>
      </bottom>
    </border>
    <border>
      <left style="thin"/>
      <right style="medium"/>
      <top>
        <color indexed="63"/>
      </top>
      <bottom style="medium"/>
    </border>
    <border>
      <left>
        <color indexed="63"/>
      </left>
      <right style="medium"/>
      <top style="thin"/>
      <bottom style="medium"/>
    </border>
    <border>
      <left>
        <color indexed="63"/>
      </left>
      <right>
        <color indexed="63"/>
      </right>
      <top style="medium"/>
      <bottom style="thin"/>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diagonalUp="1">
      <left style="medium"/>
      <right style="thin"/>
      <top style="medium"/>
      <bottom style="mediu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5" fillId="0" borderId="0">
      <alignment/>
      <protection/>
    </xf>
    <xf numFmtId="0" fontId="29" fillId="0" borderId="0">
      <alignment/>
      <protection/>
    </xf>
    <xf numFmtId="0" fontId="29" fillId="0" borderId="0">
      <alignment/>
      <protection/>
    </xf>
    <xf numFmtId="0" fontId="5" fillId="0" borderId="0">
      <alignment/>
      <protection/>
    </xf>
    <xf numFmtId="0" fontId="7" fillId="0" borderId="0" applyNumberFormat="0" applyFill="0" applyBorder="0" applyAlignment="0" applyProtection="0"/>
    <xf numFmtId="0" fontId="77" fillId="32" borderId="0" applyNumberFormat="0" applyBorder="0" applyAlignment="0" applyProtection="0"/>
  </cellStyleXfs>
  <cellXfs count="487">
    <xf numFmtId="0" fontId="0" fillId="0" borderId="0" xfId="0" applyAlignment="1">
      <alignment vertical="center"/>
    </xf>
    <xf numFmtId="0" fontId="2" fillId="0" borderId="0" xfId="65" applyFont="1">
      <alignment/>
      <protection/>
    </xf>
    <xf numFmtId="0" fontId="3" fillId="0" borderId="0" xfId="65" applyFont="1">
      <alignment/>
      <protection/>
    </xf>
    <xf numFmtId="0" fontId="3" fillId="0" borderId="10" xfId="65" applyFont="1" applyBorder="1">
      <alignment/>
      <protection/>
    </xf>
    <xf numFmtId="0" fontId="3" fillId="0" borderId="11" xfId="65" applyFont="1" applyBorder="1">
      <alignment/>
      <protection/>
    </xf>
    <xf numFmtId="0" fontId="3" fillId="0" borderId="12" xfId="65" applyFont="1" applyBorder="1">
      <alignment/>
      <protection/>
    </xf>
    <xf numFmtId="0" fontId="3" fillId="0" borderId="13" xfId="65" applyFont="1" applyBorder="1">
      <alignment/>
      <protection/>
    </xf>
    <xf numFmtId="0" fontId="2" fillId="0" borderId="0" xfId="65" applyFont="1" applyAlignment="1">
      <alignment horizontal="center"/>
      <protection/>
    </xf>
    <xf numFmtId="0" fontId="4" fillId="0" borderId="0" xfId="65" applyFont="1">
      <alignment/>
      <protection/>
    </xf>
    <xf numFmtId="0" fontId="3" fillId="0" borderId="0" xfId="65" applyFont="1" applyAlignment="1">
      <alignment horizontal="distributed" vertical="center"/>
      <protection/>
    </xf>
    <xf numFmtId="0" fontId="8" fillId="0" borderId="0" xfId="65" applyFont="1" applyAlignment="1">
      <alignment/>
      <protection/>
    </xf>
    <xf numFmtId="0" fontId="3" fillId="0" borderId="0" xfId="65" applyFont="1" applyAlignment="1">
      <alignment horizontal="right"/>
      <protection/>
    </xf>
    <xf numFmtId="0" fontId="3" fillId="0" borderId="0" xfId="65" applyFont="1" applyAlignment="1">
      <alignment horizontal="distributed"/>
      <protection/>
    </xf>
    <xf numFmtId="0" fontId="4" fillId="0" borderId="0" xfId="65" applyFont="1" applyAlignment="1">
      <alignment horizontal="center"/>
      <protection/>
    </xf>
    <xf numFmtId="0" fontId="10" fillId="0" borderId="0" xfId="65" applyFont="1" applyAlignment="1">
      <alignment horizontal="center"/>
      <protection/>
    </xf>
    <xf numFmtId="0" fontId="15" fillId="0" borderId="0" xfId="0" applyFont="1" applyFill="1" applyBorder="1" applyAlignment="1">
      <alignment vertical="center"/>
    </xf>
    <xf numFmtId="0" fontId="16" fillId="0" borderId="0" xfId="0" applyFont="1" applyAlignment="1">
      <alignment vertical="center"/>
    </xf>
    <xf numFmtId="0" fontId="17" fillId="0" borderId="14" xfId="0" applyFont="1" applyFill="1" applyBorder="1" applyAlignment="1">
      <alignment horizontal="center" vertical="center"/>
    </xf>
    <xf numFmtId="0" fontId="17" fillId="0" borderId="14" xfId="0" applyFont="1" applyFill="1" applyBorder="1" applyAlignment="1" applyProtection="1">
      <alignment horizontal="center" vertical="center" shrinkToFit="1"/>
      <protection locked="0"/>
    </xf>
    <xf numFmtId="0" fontId="17" fillId="0" borderId="14" xfId="0" applyFont="1" applyFill="1" applyBorder="1" applyAlignment="1" applyProtection="1">
      <alignment horizontal="center" vertical="center"/>
      <protection locked="0"/>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15" xfId="0" applyFont="1" applyBorder="1" applyAlignment="1">
      <alignment horizontal="distributed" vertical="center"/>
    </xf>
    <xf numFmtId="0" fontId="19" fillId="0" borderId="16" xfId="0" applyFont="1" applyFill="1" applyBorder="1" applyAlignment="1">
      <alignment horizontal="center"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16" fillId="0" borderId="0" xfId="0" applyFont="1" applyAlignment="1" applyProtection="1">
      <alignment vertical="center"/>
      <protection locked="0"/>
    </xf>
    <xf numFmtId="180" fontId="21" fillId="0" borderId="0" xfId="49" applyNumberFormat="1" applyFont="1" applyBorder="1" applyAlignment="1">
      <alignment vertical="center"/>
    </xf>
    <xf numFmtId="180" fontId="16" fillId="0" borderId="0" xfId="49" applyNumberFormat="1" applyFont="1" applyBorder="1" applyAlignment="1">
      <alignment vertical="center"/>
    </xf>
    <xf numFmtId="0" fontId="16" fillId="0" borderId="0" xfId="0" applyFont="1" applyBorder="1" applyAlignment="1">
      <alignment horizontal="center" vertical="center"/>
    </xf>
    <xf numFmtId="38" fontId="21" fillId="0" borderId="0" xfId="49" applyFont="1" applyBorder="1" applyAlignment="1">
      <alignment vertical="center"/>
    </xf>
    <xf numFmtId="0" fontId="16" fillId="0" borderId="0" xfId="0" applyFont="1" applyAlignment="1" applyProtection="1">
      <alignment vertical="center"/>
      <protection locked="0"/>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right" vertical="center"/>
    </xf>
    <xf numFmtId="0" fontId="22" fillId="0" borderId="0" xfId="0" applyFont="1" applyAlignment="1">
      <alignment vertical="center"/>
    </xf>
    <xf numFmtId="0" fontId="17" fillId="0" borderId="0" xfId="0" applyFont="1" applyBorder="1" applyAlignment="1">
      <alignment horizontal="center" vertical="center"/>
    </xf>
    <xf numFmtId="0" fontId="5" fillId="0" borderId="0" xfId="0" applyFont="1" applyAlignment="1">
      <alignment vertical="center"/>
    </xf>
    <xf numFmtId="0" fontId="5" fillId="0" borderId="34" xfId="0" applyFont="1" applyFill="1" applyBorder="1" applyAlignment="1">
      <alignment horizontal="center" vertical="center" wrapText="1"/>
    </xf>
    <xf numFmtId="0" fontId="18"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4" fillId="0" borderId="0" xfId="0" applyFont="1" applyFill="1" applyBorder="1" applyAlignment="1">
      <alignment vertical="center"/>
    </xf>
    <xf numFmtId="0" fontId="5" fillId="0" borderId="27" xfId="0" applyFont="1" applyFill="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28" xfId="0" applyFont="1" applyBorder="1" applyAlignment="1" applyProtection="1">
      <alignment horizontal="center" vertical="center"/>
      <protection/>
    </xf>
    <xf numFmtId="180" fontId="5" fillId="0" borderId="0" xfId="49" applyNumberFormat="1" applyFont="1" applyFill="1" applyBorder="1" applyAlignment="1" applyProtection="1">
      <alignment vertical="center"/>
      <protection/>
    </xf>
    <xf numFmtId="180" fontId="0" fillId="0" borderId="30" xfId="49" applyNumberFormat="1" applyFont="1" applyFill="1" applyBorder="1" applyAlignment="1" applyProtection="1">
      <alignment vertical="center"/>
      <protection/>
    </xf>
    <xf numFmtId="38" fontId="0" fillId="0" borderId="35" xfId="49" applyFont="1" applyFill="1" applyBorder="1" applyAlignment="1" applyProtection="1">
      <alignment vertical="center"/>
      <protection/>
    </xf>
    <xf numFmtId="0" fontId="20" fillId="0" borderId="0" xfId="0" applyFont="1" applyBorder="1" applyAlignment="1">
      <alignment horizontal="center" vertical="center"/>
    </xf>
    <xf numFmtId="0" fontId="5" fillId="0" borderId="36" xfId="0" applyFont="1" applyBorder="1" applyAlignment="1" applyProtection="1">
      <alignment horizontal="center" vertical="center"/>
      <protection/>
    </xf>
    <xf numFmtId="180" fontId="5" fillId="0" borderId="37" xfId="49" applyNumberFormat="1" applyFont="1" applyFill="1" applyBorder="1" applyAlignment="1" applyProtection="1">
      <alignment vertical="center"/>
      <protection/>
    </xf>
    <xf numFmtId="180" fontId="0" fillId="0" borderId="38" xfId="49" applyNumberFormat="1" applyFont="1" applyFill="1" applyBorder="1" applyAlignment="1" applyProtection="1">
      <alignment vertical="center"/>
      <protection/>
    </xf>
    <xf numFmtId="0" fontId="5" fillId="0" borderId="20" xfId="0" applyFont="1" applyBorder="1" applyAlignment="1" applyProtection="1">
      <alignment horizontal="center" vertical="center"/>
      <protection/>
    </xf>
    <xf numFmtId="180" fontId="5" fillId="0" borderId="39" xfId="49" applyNumberFormat="1" applyFont="1" applyFill="1" applyBorder="1" applyAlignment="1" applyProtection="1">
      <alignment vertical="center"/>
      <protection/>
    </xf>
    <xf numFmtId="180" fontId="0" fillId="0" borderId="21" xfId="49" applyNumberFormat="1" applyFont="1" applyFill="1" applyBorder="1" applyAlignment="1" applyProtection="1">
      <alignment vertical="center"/>
      <protection/>
    </xf>
    <xf numFmtId="180" fontId="0" fillId="0" borderId="40" xfId="49" applyNumberFormat="1" applyFont="1" applyFill="1" applyBorder="1" applyAlignment="1" applyProtection="1">
      <alignment vertical="center"/>
      <protection/>
    </xf>
    <xf numFmtId="38" fontId="0" fillId="0" borderId="41" xfId="49" applyFont="1" applyFill="1" applyBorder="1" applyAlignment="1" applyProtection="1">
      <alignment vertical="center"/>
      <protection/>
    </xf>
    <xf numFmtId="0" fontId="5" fillId="0" borderId="0" xfId="0" applyFont="1" applyBorder="1" applyAlignment="1">
      <alignment vertical="center"/>
    </xf>
    <xf numFmtId="180" fontId="0" fillId="0" borderId="38" xfId="49" applyNumberFormat="1" applyFont="1" applyBorder="1" applyAlignment="1" applyProtection="1">
      <alignment vertical="center"/>
      <protection/>
    </xf>
    <xf numFmtId="180" fontId="0" fillId="0" borderId="40" xfId="49" applyNumberFormat="1" applyFont="1" applyBorder="1" applyAlignment="1" applyProtection="1">
      <alignment vertical="center"/>
      <protection/>
    </xf>
    <xf numFmtId="0" fontId="23" fillId="0" borderId="0" xfId="0" applyFont="1" applyAlignment="1">
      <alignment horizontal="center" vertical="center"/>
    </xf>
    <xf numFmtId="0" fontId="16" fillId="0" borderId="0" xfId="61" applyFont="1" applyFill="1" applyAlignment="1" applyProtection="1">
      <alignment vertical="center"/>
      <protection locked="0"/>
    </xf>
    <xf numFmtId="0" fontId="5" fillId="0" borderId="42" xfId="0" applyFont="1" applyBorder="1" applyAlignment="1" applyProtection="1">
      <alignment horizontal="center" vertical="center"/>
      <protection/>
    </xf>
    <xf numFmtId="180" fontId="5" fillId="0" borderId="43" xfId="49" applyNumberFormat="1" applyFont="1" applyFill="1" applyBorder="1" applyAlignment="1" applyProtection="1">
      <alignment horizontal="center" vertical="center"/>
      <protection/>
    </xf>
    <xf numFmtId="0" fontId="14" fillId="0" borderId="0" xfId="0" applyFont="1" applyFill="1" applyAlignment="1">
      <alignment vertical="center"/>
    </xf>
    <xf numFmtId="0" fontId="15" fillId="0" borderId="0" xfId="0" applyFont="1" applyFill="1" applyAlignment="1">
      <alignment vertical="center"/>
    </xf>
    <xf numFmtId="0" fontId="17" fillId="0" borderId="19" xfId="0" applyFont="1" applyFill="1" applyBorder="1" applyAlignment="1">
      <alignment vertical="center"/>
    </xf>
    <xf numFmtId="0" fontId="17" fillId="0" borderId="14" xfId="0" applyFont="1" applyFill="1" applyBorder="1" applyAlignment="1">
      <alignment vertical="center"/>
    </xf>
    <xf numFmtId="0" fontId="17" fillId="0" borderId="44" xfId="0" applyFont="1" applyFill="1" applyBorder="1" applyAlignment="1">
      <alignment vertical="center"/>
    </xf>
    <xf numFmtId="0" fontId="17" fillId="0" borderId="14" xfId="0" applyFont="1" applyFill="1" applyBorder="1" applyAlignment="1">
      <alignment vertical="center"/>
    </xf>
    <xf numFmtId="0" fontId="17" fillId="0" borderId="44" xfId="0" applyFont="1" applyFill="1" applyBorder="1" applyAlignment="1">
      <alignment vertical="center"/>
    </xf>
    <xf numFmtId="0" fontId="17" fillId="0" borderId="26" xfId="0" applyFont="1" applyFill="1" applyBorder="1" applyAlignment="1">
      <alignment horizontal="distributed" vertical="center" indent="1"/>
    </xf>
    <xf numFmtId="0" fontId="17" fillId="0" borderId="0" xfId="0" applyFont="1" applyFill="1" applyBorder="1" applyAlignment="1">
      <alignment horizontal="distributed" vertical="center" indent="1"/>
    </xf>
    <xf numFmtId="0" fontId="17" fillId="0" borderId="33" xfId="0" applyFont="1" applyFill="1" applyBorder="1" applyAlignment="1">
      <alignment horizontal="distributed" vertical="center" indent="1"/>
    </xf>
    <xf numFmtId="0" fontId="17" fillId="0" borderId="0" xfId="0" applyFont="1" applyFill="1" applyBorder="1" applyAlignment="1">
      <alignment vertical="center"/>
    </xf>
    <xf numFmtId="0" fontId="17" fillId="0" borderId="33" xfId="0" applyFont="1" applyFill="1" applyBorder="1" applyAlignment="1">
      <alignment vertical="center"/>
    </xf>
    <xf numFmtId="0" fontId="17" fillId="0" borderId="45" xfId="0" applyFont="1" applyFill="1" applyBorder="1" applyAlignment="1">
      <alignment vertical="center"/>
    </xf>
    <xf numFmtId="0" fontId="17" fillId="0" borderId="17" xfId="0" applyFont="1" applyFill="1" applyBorder="1" applyAlignment="1">
      <alignment vertical="center"/>
    </xf>
    <xf numFmtId="0" fontId="17" fillId="0" borderId="32" xfId="0" applyFont="1" applyFill="1" applyBorder="1" applyAlignment="1">
      <alignment vertical="center"/>
    </xf>
    <xf numFmtId="0" fontId="17" fillId="0" borderId="17" xfId="0" applyFont="1" applyFill="1" applyBorder="1" applyAlignment="1">
      <alignment vertical="center"/>
    </xf>
    <xf numFmtId="0" fontId="17" fillId="0" borderId="32" xfId="0" applyFont="1" applyFill="1" applyBorder="1" applyAlignment="1">
      <alignment vertical="center"/>
    </xf>
    <xf numFmtId="0" fontId="17" fillId="0" borderId="19" xfId="0" applyFont="1" applyFill="1" applyBorder="1" applyAlignment="1">
      <alignment horizontal="distributed" vertical="center" indent="1"/>
    </xf>
    <xf numFmtId="0" fontId="17" fillId="0" borderId="14" xfId="0" applyFont="1" applyFill="1" applyBorder="1" applyAlignment="1">
      <alignment horizontal="distributed" vertical="center" indent="1"/>
    </xf>
    <xf numFmtId="0" fontId="17" fillId="0" borderId="44" xfId="0" applyFont="1" applyFill="1" applyBorder="1" applyAlignment="1">
      <alignment horizontal="distributed" vertical="center" indent="1"/>
    </xf>
    <xf numFmtId="0" fontId="17" fillId="0" borderId="26" xfId="0" applyFont="1" applyFill="1" applyBorder="1" applyAlignment="1">
      <alignment vertical="center"/>
    </xf>
    <xf numFmtId="0" fontId="17" fillId="0" borderId="0" xfId="0" applyFont="1" applyFill="1" applyBorder="1" applyAlignment="1">
      <alignment vertical="center"/>
    </xf>
    <xf numFmtId="0" fontId="17" fillId="0" borderId="3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0" xfId="0" applyFont="1" applyFill="1" applyAlignment="1">
      <alignment vertical="center"/>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6" fillId="0" borderId="0" xfId="0" applyFont="1" applyFill="1" applyAlignment="1">
      <alignment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right" vertical="center"/>
    </xf>
    <xf numFmtId="0" fontId="5" fillId="0" borderId="28"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30" xfId="0" applyFont="1" applyFill="1" applyBorder="1" applyAlignment="1">
      <alignment horizontal="right" vertical="center"/>
    </xf>
    <xf numFmtId="180" fontId="20" fillId="0" borderId="27" xfId="49" applyNumberFormat="1" applyFont="1" applyFill="1" applyBorder="1" applyAlignment="1">
      <alignment vertical="center"/>
    </xf>
    <xf numFmtId="0" fontId="0" fillId="0" borderId="28" xfId="0" applyFont="1" applyFill="1" applyBorder="1" applyAlignment="1">
      <alignment horizontal="center" vertical="center"/>
    </xf>
    <xf numFmtId="180" fontId="0" fillId="0" borderId="0" xfId="49" applyNumberFormat="1" applyFont="1" applyFill="1" applyBorder="1" applyAlignment="1">
      <alignment vertical="center"/>
    </xf>
    <xf numFmtId="180" fontId="19" fillId="0" borderId="30" xfId="49" applyNumberFormat="1" applyFont="1" applyFill="1" applyBorder="1" applyAlignment="1">
      <alignment vertical="center"/>
    </xf>
    <xf numFmtId="38" fontId="19" fillId="0" borderId="35" xfId="49" applyFont="1" applyFill="1" applyBorder="1" applyAlignment="1">
      <alignment vertical="center"/>
    </xf>
    <xf numFmtId="0" fontId="0" fillId="0" borderId="36" xfId="0" applyFont="1" applyFill="1" applyBorder="1" applyAlignment="1">
      <alignment horizontal="center" vertical="center"/>
    </xf>
    <xf numFmtId="180" fontId="0" fillId="0" borderId="37" xfId="49" applyNumberFormat="1" applyFont="1" applyFill="1" applyBorder="1" applyAlignment="1">
      <alignment vertical="center"/>
    </xf>
    <xf numFmtId="180" fontId="19" fillId="0" borderId="38" xfId="49" applyNumberFormat="1" applyFont="1" applyFill="1" applyBorder="1" applyAlignment="1">
      <alignment vertical="center"/>
    </xf>
    <xf numFmtId="38" fontId="19" fillId="0" borderId="46" xfId="49" applyFont="1" applyFill="1" applyBorder="1" applyAlignment="1">
      <alignment vertical="center"/>
    </xf>
    <xf numFmtId="0" fontId="0" fillId="0" borderId="20" xfId="0" applyFont="1" applyFill="1" applyBorder="1" applyAlignment="1">
      <alignment horizontal="center" vertical="center"/>
    </xf>
    <xf numFmtId="180" fontId="0" fillId="0" borderId="39" xfId="49" applyNumberFormat="1" applyFont="1" applyFill="1" applyBorder="1" applyAlignment="1">
      <alignment vertical="center"/>
    </xf>
    <xf numFmtId="180" fontId="19" fillId="0" borderId="21" xfId="49" applyNumberFormat="1" applyFont="1" applyFill="1" applyBorder="1" applyAlignment="1">
      <alignment vertical="center"/>
    </xf>
    <xf numFmtId="38" fontId="19" fillId="0" borderId="31" xfId="49" applyFont="1" applyFill="1" applyBorder="1" applyAlignment="1">
      <alignment vertical="center"/>
    </xf>
    <xf numFmtId="0" fontId="0" fillId="0" borderId="42" xfId="0" applyFont="1" applyFill="1" applyBorder="1" applyAlignment="1">
      <alignment horizontal="center" vertical="center"/>
    </xf>
    <xf numFmtId="180" fontId="19" fillId="0" borderId="40" xfId="49" applyNumberFormat="1" applyFont="1" applyFill="1" applyBorder="1" applyAlignment="1">
      <alignment vertical="center"/>
    </xf>
    <xf numFmtId="38" fontId="19" fillId="0" borderId="41" xfId="49" applyFont="1" applyFill="1" applyBorder="1" applyAlignment="1">
      <alignment vertical="center"/>
    </xf>
    <xf numFmtId="180" fontId="0" fillId="0" borderId="47" xfId="49" applyNumberFormat="1" applyFont="1" applyFill="1" applyBorder="1" applyAlignment="1">
      <alignment vertical="center"/>
    </xf>
    <xf numFmtId="180" fontId="0" fillId="0" borderId="38" xfId="49" applyNumberFormat="1" applyFont="1" applyFill="1" applyBorder="1" applyAlignment="1">
      <alignment vertical="center"/>
    </xf>
    <xf numFmtId="180" fontId="0" fillId="0" borderId="21" xfId="49" applyNumberFormat="1" applyFont="1" applyFill="1" applyBorder="1" applyAlignment="1">
      <alignment vertical="center"/>
    </xf>
    <xf numFmtId="180" fontId="19" fillId="0" borderId="47" xfId="49" applyNumberFormat="1" applyFont="1" applyFill="1" applyBorder="1" applyAlignment="1">
      <alignment vertical="center"/>
    </xf>
    <xf numFmtId="38" fontId="19" fillId="0" borderId="48" xfId="49" applyFont="1" applyFill="1" applyBorder="1" applyAlignment="1">
      <alignment vertical="center"/>
    </xf>
    <xf numFmtId="0" fontId="27" fillId="0" borderId="0" xfId="65" applyFont="1" applyAlignment="1">
      <alignment horizontal="center"/>
      <protection/>
    </xf>
    <xf numFmtId="0" fontId="25" fillId="0" borderId="0" xfId="65" applyFont="1">
      <alignment/>
      <protection/>
    </xf>
    <xf numFmtId="0" fontId="26" fillId="0" borderId="49" xfId="62" applyFont="1" applyFill="1" applyBorder="1" applyAlignment="1">
      <alignment horizontal="distributed" vertical="center"/>
      <protection/>
    </xf>
    <xf numFmtId="0" fontId="16" fillId="0" borderId="27" xfId="0" applyFont="1" applyFill="1" applyBorder="1" applyAlignment="1">
      <alignment vertical="center" wrapText="1"/>
    </xf>
    <xf numFmtId="0" fontId="3" fillId="0" borderId="0" xfId="65" applyFont="1" applyAlignment="1">
      <alignment vertical="center"/>
      <protection/>
    </xf>
    <xf numFmtId="0" fontId="78" fillId="0" borderId="0" xfId="65" applyFont="1">
      <alignment/>
      <protection/>
    </xf>
    <xf numFmtId="0" fontId="30" fillId="0" borderId="0" xfId="0" applyFont="1" applyAlignment="1">
      <alignment vertical="center"/>
    </xf>
    <xf numFmtId="0" fontId="17" fillId="0" borderId="19" xfId="0" applyFont="1" applyBorder="1" applyAlignment="1">
      <alignment horizontal="distributed" vertical="center"/>
    </xf>
    <xf numFmtId="0" fontId="20" fillId="0" borderId="50" xfId="0" applyFont="1" applyFill="1" applyBorder="1" applyAlignment="1">
      <alignment horizontal="center" vertical="center"/>
    </xf>
    <xf numFmtId="0" fontId="17" fillId="0" borderId="51" xfId="0" applyFont="1" applyBorder="1" applyAlignment="1">
      <alignment horizontal="distributed" vertical="center"/>
    </xf>
    <xf numFmtId="0" fontId="20" fillId="0" borderId="52" xfId="0" applyFont="1" applyFill="1" applyBorder="1" applyAlignment="1">
      <alignment horizontal="center" vertical="center"/>
    </xf>
    <xf numFmtId="0" fontId="14" fillId="0" borderId="0" xfId="0" applyFont="1" applyAlignment="1">
      <alignment vertical="center"/>
    </xf>
    <xf numFmtId="0" fontId="5" fillId="0" borderId="19" xfId="0" applyFont="1" applyFill="1" applyBorder="1" applyAlignment="1">
      <alignment vertical="center" wrapText="1"/>
    </xf>
    <xf numFmtId="0" fontId="5" fillId="0" borderId="14" xfId="0" applyFont="1" applyFill="1" applyBorder="1" applyAlignment="1">
      <alignment vertical="center" wrapText="1"/>
    </xf>
    <xf numFmtId="0" fontId="79" fillId="0" borderId="27" xfId="0" applyFont="1" applyFill="1" applyBorder="1" applyAlignment="1">
      <alignment vertical="center" wrapText="1"/>
    </xf>
    <xf numFmtId="0" fontId="5" fillId="0" borderId="0" xfId="0" applyFont="1" applyAlignment="1">
      <alignment vertical="center"/>
    </xf>
    <xf numFmtId="180" fontId="0" fillId="0" borderId="30" xfId="49" applyNumberFormat="1" applyFont="1" applyFill="1" applyBorder="1" applyAlignment="1">
      <alignment vertical="center"/>
    </xf>
    <xf numFmtId="38" fontId="0" fillId="0" borderId="35" xfId="49" applyFont="1" applyFill="1" applyBorder="1" applyAlignment="1">
      <alignment vertical="center"/>
    </xf>
    <xf numFmtId="180" fontId="19" fillId="0" borderId="28" xfId="49" applyNumberFormat="1" applyFont="1" applyFill="1" applyBorder="1" applyAlignment="1">
      <alignment vertical="center"/>
    </xf>
    <xf numFmtId="0" fontId="0" fillId="0" borderId="28" xfId="0" applyFont="1" applyFill="1" applyBorder="1" applyAlignment="1">
      <alignment vertical="center"/>
    </xf>
    <xf numFmtId="0" fontId="0" fillId="0" borderId="30" xfId="0" applyFont="1" applyFill="1" applyBorder="1" applyAlignment="1">
      <alignment vertical="center"/>
    </xf>
    <xf numFmtId="0" fontId="0" fillId="0" borderId="53" xfId="0" applyFont="1" applyFill="1" applyBorder="1" applyAlignment="1">
      <alignment vertical="center"/>
    </xf>
    <xf numFmtId="0" fontId="0" fillId="0" borderId="27" xfId="0" applyFont="1" applyFill="1" applyBorder="1" applyAlignment="1">
      <alignment vertical="center"/>
    </xf>
    <xf numFmtId="180" fontId="0" fillId="0" borderId="38" xfId="49" applyNumberFormat="1" applyFont="1" applyFill="1" applyBorder="1" applyAlignment="1">
      <alignment vertical="center"/>
    </xf>
    <xf numFmtId="38" fontId="0" fillId="0" borderId="46" xfId="49" applyFont="1" applyFill="1" applyBorder="1" applyAlignment="1">
      <alignment vertical="center"/>
    </xf>
    <xf numFmtId="180" fontId="19" fillId="0" borderId="36" xfId="49" applyNumberFormat="1" applyFont="1" applyFill="1" applyBorder="1" applyAlignment="1">
      <alignment vertical="center"/>
    </xf>
    <xf numFmtId="180" fontId="0" fillId="0" borderId="21" xfId="49" applyNumberFormat="1" applyFont="1" applyFill="1" applyBorder="1" applyAlignment="1">
      <alignment vertical="center"/>
    </xf>
    <xf numFmtId="38" fontId="0" fillId="0" borderId="31" xfId="49" applyFont="1" applyFill="1" applyBorder="1" applyAlignment="1">
      <alignment vertical="center"/>
    </xf>
    <xf numFmtId="180" fontId="19" fillId="0" borderId="20" xfId="49" applyNumberFormat="1" applyFont="1" applyFill="1" applyBorder="1" applyAlignment="1">
      <alignment vertical="center"/>
    </xf>
    <xf numFmtId="180" fontId="0" fillId="0" borderId="54" xfId="49" applyNumberFormat="1" applyFont="1" applyFill="1" applyBorder="1" applyAlignment="1">
      <alignment horizontal="center" vertical="center"/>
    </xf>
    <xf numFmtId="180" fontId="19" fillId="0" borderId="55" xfId="49" applyNumberFormat="1" applyFont="1" applyFill="1" applyBorder="1" applyAlignment="1">
      <alignment vertical="center"/>
    </xf>
    <xf numFmtId="0" fontId="0" fillId="0" borderId="26" xfId="0" applyFont="1" applyFill="1" applyBorder="1" applyAlignment="1">
      <alignment horizontal="center" vertical="center"/>
    </xf>
    <xf numFmtId="180" fontId="0" fillId="0" borderId="56" xfId="49" applyNumberFormat="1" applyFont="1" applyFill="1" applyBorder="1" applyAlignment="1">
      <alignment vertical="center"/>
    </xf>
    <xf numFmtId="0" fontId="0" fillId="0" borderId="57" xfId="0" applyFont="1" applyFill="1" applyBorder="1" applyAlignment="1">
      <alignment horizontal="center" vertical="center"/>
    </xf>
    <xf numFmtId="180" fontId="0" fillId="0" borderId="49" xfId="49" applyNumberFormat="1" applyFont="1" applyFill="1" applyBorder="1" applyAlignment="1">
      <alignment vertical="center"/>
    </xf>
    <xf numFmtId="0" fontId="0" fillId="0" borderId="58" xfId="0" applyFont="1" applyFill="1" applyBorder="1" applyAlignment="1">
      <alignment horizontal="center" vertical="center"/>
    </xf>
    <xf numFmtId="180" fontId="0" fillId="0" borderId="10" xfId="49" applyNumberFormat="1" applyFont="1" applyFill="1" applyBorder="1" applyAlignment="1">
      <alignment vertical="center"/>
    </xf>
    <xf numFmtId="180" fontId="0" fillId="0" borderId="59" xfId="49" applyNumberFormat="1" applyFont="1" applyFill="1" applyBorder="1" applyAlignment="1">
      <alignment horizontal="center" vertical="center"/>
    </xf>
    <xf numFmtId="0" fontId="0" fillId="0" borderId="19" xfId="0" applyFont="1" applyFill="1" applyBorder="1" applyAlignment="1">
      <alignment horizontal="center" vertical="center"/>
    </xf>
    <xf numFmtId="180" fontId="0" fillId="0" borderId="60" xfId="49" applyNumberFormat="1" applyFont="1" applyFill="1" applyBorder="1" applyAlignment="1">
      <alignment vertical="center"/>
    </xf>
    <xf numFmtId="180" fontId="19" fillId="0" borderId="61" xfId="49" applyNumberFormat="1" applyFont="1" applyFill="1" applyBorder="1" applyAlignment="1">
      <alignment vertical="center"/>
    </xf>
    <xf numFmtId="0" fontId="1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locked="0"/>
    </xf>
    <xf numFmtId="38" fontId="0" fillId="0" borderId="48" xfId="49" applyFont="1" applyFill="1" applyBorder="1" applyAlignment="1">
      <alignment vertical="center"/>
    </xf>
    <xf numFmtId="38" fontId="0" fillId="0" borderId="46" xfId="49" applyFont="1" applyFill="1" applyBorder="1" applyAlignment="1">
      <alignment vertical="center"/>
    </xf>
    <xf numFmtId="38" fontId="0" fillId="0" borderId="31" xfId="49" applyFont="1" applyFill="1" applyBorder="1" applyAlignment="1">
      <alignment vertical="center"/>
    </xf>
    <xf numFmtId="180" fontId="19" fillId="33" borderId="30" xfId="49" applyNumberFormat="1" applyFont="1" applyFill="1" applyBorder="1" applyAlignment="1">
      <alignment vertical="center"/>
    </xf>
    <xf numFmtId="38" fontId="19" fillId="33" borderId="35" xfId="49" applyFont="1" applyFill="1" applyBorder="1" applyAlignment="1">
      <alignment vertical="center"/>
    </xf>
    <xf numFmtId="180" fontId="19" fillId="33" borderId="38" xfId="49" applyNumberFormat="1" applyFont="1" applyFill="1" applyBorder="1" applyAlignment="1">
      <alignment vertical="center"/>
    </xf>
    <xf numFmtId="38" fontId="19" fillId="33" borderId="46" xfId="49" applyFont="1" applyFill="1" applyBorder="1" applyAlignment="1">
      <alignment vertical="center"/>
    </xf>
    <xf numFmtId="180" fontId="19" fillId="33" borderId="21" xfId="49" applyNumberFormat="1" applyFont="1" applyFill="1" applyBorder="1" applyAlignment="1">
      <alignment vertical="center"/>
    </xf>
    <xf numFmtId="38" fontId="19" fillId="33" borderId="31" xfId="49" applyFont="1" applyFill="1" applyBorder="1" applyAlignment="1">
      <alignment vertical="center"/>
    </xf>
    <xf numFmtId="0" fontId="18" fillId="0" borderId="0"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1" xfId="0" applyFont="1" applyBorder="1" applyAlignment="1">
      <alignment horizontal="center" vertical="center"/>
    </xf>
    <xf numFmtId="197" fontId="5" fillId="0" borderId="16" xfId="0" applyNumberFormat="1" applyFont="1" applyBorder="1" applyAlignment="1">
      <alignment horizontal="center" vertical="center"/>
    </xf>
    <xf numFmtId="197" fontId="5" fillId="0" borderId="41" xfId="0" applyNumberFormat="1"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24" fillId="0" borderId="0" xfId="0" applyFont="1" applyFill="1" applyBorder="1" applyAlignment="1">
      <alignment horizontal="center" vertical="center"/>
    </xf>
    <xf numFmtId="0" fontId="34" fillId="34" borderId="62" xfId="63" applyFont="1" applyFill="1" applyBorder="1" applyAlignment="1">
      <alignment horizontal="center"/>
      <protection/>
    </xf>
    <xf numFmtId="0" fontId="34" fillId="0" borderId="63" xfId="64" applyFont="1" applyFill="1" applyBorder="1" applyAlignment="1">
      <alignment horizontal="left" wrapText="1"/>
      <protection/>
    </xf>
    <xf numFmtId="0" fontId="34" fillId="0" borderId="63" xfId="64" applyFont="1" applyFill="1" applyBorder="1" applyAlignment="1">
      <alignment horizontal="right" wrapText="1"/>
      <protection/>
    </xf>
    <xf numFmtId="0" fontId="34" fillId="0" borderId="63" xfId="64" applyFont="1" applyFill="1" applyBorder="1" applyAlignment="1">
      <alignment horizontal="left"/>
      <protection/>
    </xf>
    <xf numFmtId="0" fontId="34" fillId="0" borderId="63" xfId="64" applyFont="1" applyFill="1" applyBorder="1" applyAlignment="1">
      <alignment horizontal="right"/>
      <protection/>
    </xf>
    <xf numFmtId="0" fontId="34" fillId="33" borderId="63" xfId="64" applyFont="1" applyFill="1" applyBorder="1" applyAlignment="1">
      <alignment horizontal="left"/>
      <protection/>
    </xf>
    <xf numFmtId="0" fontId="27" fillId="0" borderId="0" xfId="62" applyFont="1" applyProtection="1">
      <alignment/>
      <protection locked="0"/>
    </xf>
    <xf numFmtId="0" fontId="25" fillId="0" borderId="0" xfId="62" applyFont="1" applyProtection="1">
      <alignment/>
      <protection locked="0"/>
    </xf>
    <xf numFmtId="0" fontId="25" fillId="0" borderId="0" xfId="62" applyFont="1" applyProtection="1">
      <alignment/>
      <protection/>
    </xf>
    <xf numFmtId="0" fontId="25" fillId="0" borderId="29" xfId="62" applyFont="1" applyBorder="1" applyProtection="1">
      <alignment/>
      <protection locked="0"/>
    </xf>
    <xf numFmtId="0" fontId="25" fillId="0" borderId="39" xfId="62" applyFont="1" applyBorder="1" applyProtection="1">
      <alignment/>
      <protection locked="0"/>
    </xf>
    <xf numFmtId="49" fontId="36" fillId="0" borderId="11" xfId="62" applyNumberFormat="1" applyFont="1" applyBorder="1" applyAlignment="1" applyProtection="1">
      <alignment horizontal="center"/>
      <protection locked="0"/>
    </xf>
    <xf numFmtId="49" fontId="36" fillId="0" borderId="56" xfId="62" applyNumberFormat="1" applyFont="1" applyBorder="1" applyAlignment="1" applyProtection="1">
      <alignment horizontal="center"/>
      <protection locked="0"/>
    </xf>
    <xf numFmtId="49" fontId="36" fillId="0" borderId="0" xfId="62" applyNumberFormat="1" applyFont="1" applyBorder="1" applyAlignment="1" applyProtection="1">
      <alignment horizontal="center"/>
      <protection locked="0"/>
    </xf>
    <xf numFmtId="0" fontId="10" fillId="0" borderId="29" xfId="62" applyFont="1" applyBorder="1" applyAlignment="1" applyProtection="1">
      <alignment horizontal="center" vertical="distributed"/>
      <protection locked="0"/>
    </xf>
    <xf numFmtId="0" fontId="25" fillId="0" borderId="64" xfId="62" applyFont="1" applyBorder="1" applyProtection="1">
      <alignment/>
      <protection locked="0"/>
    </xf>
    <xf numFmtId="49" fontId="36" fillId="0" borderId="13" xfId="62" applyNumberFormat="1" applyFont="1" applyBorder="1" applyAlignment="1" applyProtection="1">
      <alignment horizontal="center"/>
      <protection locked="0"/>
    </xf>
    <xf numFmtId="0" fontId="10" fillId="0" borderId="0" xfId="62" applyFont="1" applyAlignment="1" applyProtection="1">
      <alignment horizontal="left"/>
      <protection locked="0"/>
    </xf>
    <xf numFmtId="49" fontId="10" fillId="0" borderId="0" xfId="62" applyNumberFormat="1" applyFont="1" applyAlignment="1" applyProtection="1">
      <alignment horizontal="left"/>
      <protection locked="0"/>
    </xf>
    <xf numFmtId="0" fontId="10" fillId="0" borderId="0" xfId="62" applyFont="1" applyAlignment="1" applyProtection="1">
      <alignment horizontal="center"/>
      <protection locked="0"/>
    </xf>
    <xf numFmtId="0" fontId="10" fillId="0" borderId="0" xfId="62" applyFont="1" applyProtection="1">
      <alignment/>
      <protection locked="0"/>
    </xf>
    <xf numFmtId="0" fontId="25" fillId="0" borderId="0" xfId="62" applyFont="1" applyAlignment="1" applyProtection="1">
      <alignment/>
      <protection locked="0"/>
    </xf>
    <xf numFmtId="0" fontId="27" fillId="0" borderId="0" xfId="62" applyFont="1" applyAlignment="1" applyProtection="1">
      <alignment wrapText="1"/>
      <protection locked="0"/>
    </xf>
    <xf numFmtId="0" fontId="25" fillId="0" borderId="0" xfId="62" applyFont="1" applyAlignment="1" applyProtection="1">
      <alignment wrapText="1"/>
      <protection locked="0"/>
    </xf>
    <xf numFmtId="0" fontId="25" fillId="0" borderId="0" xfId="62" applyFont="1" applyAlignment="1" applyProtection="1">
      <alignment horizontal="left"/>
      <protection locked="0"/>
    </xf>
    <xf numFmtId="0" fontId="10" fillId="0" borderId="0" xfId="62" applyFont="1" applyAlignment="1" applyProtection="1">
      <alignment horizontal="right"/>
      <protection locked="0"/>
    </xf>
    <xf numFmtId="0" fontId="27" fillId="0" borderId="37" xfId="62" applyFont="1" applyBorder="1" applyAlignment="1" applyProtection="1">
      <alignment horizontal="left" vertical="center"/>
      <protection/>
    </xf>
    <xf numFmtId="0" fontId="25" fillId="0" borderId="56" xfId="62" applyFont="1" applyBorder="1" applyProtection="1">
      <alignment/>
      <protection/>
    </xf>
    <xf numFmtId="0" fontId="37" fillId="0" borderId="0" xfId="62" applyFont="1" applyAlignment="1" applyProtection="1">
      <alignment wrapText="1"/>
      <protection/>
    </xf>
    <xf numFmtId="0" fontId="27" fillId="0" borderId="21" xfId="62" applyFont="1" applyBorder="1" applyAlignment="1" applyProtection="1">
      <alignment horizontal="distributed" vertical="center"/>
      <protection/>
    </xf>
    <xf numFmtId="0" fontId="27" fillId="0" borderId="39" xfId="62" applyFont="1" applyBorder="1" applyAlignment="1" applyProtection="1">
      <alignment horizontal="left" vertical="center"/>
      <protection/>
    </xf>
    <xf numFmtId="0" fontId="25" fillId="0" borderId="0" xfId="62" applyFont="1" applyAlignment="1" applyProtection="1">
      <alignment vertical="center" wrapText="1"/>
      <protection/>
    </xf>
    <xf numFmtId="199" fontId="25" fillId="0" borderId="0" xfId="62" applyNumberFormat="1" applyFont="1" applyProtection="1">
      <alignment/>
      <protection/>
    </xf>
    <xf numFmtId="0" fontId="27" fillId="0" borderId="30" xfId="62" applyFont="1" applyBorder="1" applyAlignment="1" applyProtection="1">
      <alignment horizontal="distributed" vertical="center"/>
      <protection/>
    </xf>
    <xf numFmtId="0" fontId="25" fillId="0" borderId="56" xfId="62" applyFont="1" applyBorder="1" applyAlignment="1">
      <alignment horizontal="center"/>
      <protection/>
    </xf>
    <xf numFmtId="0" fontId="27" fillId="0" borderId="30" xfId="62" applyFont="1" applyBorder="1" applyAlignment="1" applyProtection="1">
      <alignment horizontal="center" vertical="center"/>
      <protection/>
    </xf>
    <xf numFmtId="0" fontId="25" fillId="0" borderId="0" xfId="62" applyFont="1" applyAlignment="1" applyProtection="1">
      <alignment wrapText="1"/>
      <protection/>
    </xf>
    <xf numFmtId="0" fontId="27" fillId="0" borderId="65" xfId="62" applyFont="1" applyBorder="1" applyAlignment="1" applyProtection="1">
      <alignment horizontal="center" vertical="center"/>
      <protection/>
    </xf>
    <xf numFmtId="195" fontId="4" fillId="0" borderId="0" xfId="65" applyNumberFormat="1" applyFont="1" applyAlignment="1">
      <alignment vertical="center" wrapText="1"/>
      <protection/>
    </xf>
    <xf numFmtId="6" fontId="25" fillId="0" borderId="0" xfId="58" applyFont="1" applyAlignment="1" applyProtection="1">
      <alignment/>
      <protection/>
    </xf>
    <xf numFmtId="0" fontId="5" fillId="0" borderId="34" xfId="0" applyFont="1" applyFill="1" applyBorder="1" applyAlignment="1">
      <alignment horizontal="right" vertical="center"/>
    </xf>
    <xf numFmtId="180" fontId="0" fillId="0" borderId="47" xfId="49" applyNumberFormat="1" applyFont="1" applyFill="1" applyBorder="1" applyAlignment="1" applyProtection="1">
      <alignment vertical="center"/>
      <protection/>
    </xf>
    <xf numFmtId="38" fontId="0" fillId="0" borderId="44" xfId="49" applyFont="1" applyFill="1" applyBorder="1" applyAlignment="1" applyProtection="1">
      <alignment vertical="center"/>
      <protection/>
    </xf>
    <xf numFmtId="180" fontId="5" fillId="0" borderId="54" xfId="49" applyNumberFormat="1" applyFont="1" applyFill="1" applyBorder="1" applyAlignment="1" applyProtection="1">
      <alignment horizontal="center" vertical="center"/>
      <protection/>
    </xf>
    <xf numFmtId="180" fontId="0" fillId="0" borderId="66" xfId="49" applyNumberFormat="1" applyFont="1" applyBorder="1" applyAlignment="1" applyProtection="1">
      <alignment vertical="center"/>
      <protection/>
    </xf>
    <xf numFmtId="180" fontId="0" fillId="0" borderId="67" xfId="49" applyNumberFormat="1" applyFont="1" applyBorder="1" applyAlignment="1" applyProtection="1">
      <alignment vertical="center"/>
      <protection/>
    </xf>
    <xf numFmtId="0" fontId="0" fillId="0" borderId="27" xfId="0" applyFont="1" applyFill="1" applyBorder="1" applyAlignment="1">
      <alignment horizontal="right" vertical="center"/>
    </xf>
    <xf numFmtId="0" fontId="0" fillId="0" borderId="53" xfId="0" applyFont="1" applyFill="1" applyBorder="1" applyAlignment="1">
      <alignment horizontal="right" vertical="center"/>
    </xf>
    <xf numFmtId="195" fontId="17" fillId="0" borderId="68" xfId="0" applyNumberFormat="1" applyFont="1" applyBorder="1" applyAlignment="1">
      <alignment horizontal="right" vertical="center"/>
    </xf>
    <xf numFmtId="5" fontId="17" fillId="0" borderId="69" xfId="0" applyNumberFormat="1" applyFont="1" applyBorder="1" applyAlignment="1">
      <alignment horizontal="right" vertical="center"/>
    </xf>
    <xf numFmtId="5" fontId="17" fillId="0" borderId="70" xfId="0" applyNumberFormat="1" applyFont="1" applyBorder="1" applyAlignment="1">
      <alignment horizontal="right" vertical="center"/>
    </xf>
    <xf numFmtId="5" fontId="17" fillId="0" borderId="71" xfId="0" applyNumberFormat="1" applyFont="1" applyBorder="1" applyAlignment="1">
      <alignment horizontal="right" vertical="center"/>
    </xf>
    <xf numFmtId="195" fontId="17" fillId="0" borderId="72" xfId="0" applyNumberFormat="1" applyFont="1" applyBorder="1" applyAlignment="1">
      <alignment horizontal="right" vertical="center"/>
    </xf>
    <xf numFmtId="196" fontId="17" fillId="0" borderId="73" xfId="42" applyNumberFormat="1" applyFont="1" applyBorder="1" applyAlignment="1">
      <alignment horizontal="right" vertical="center"/>
    </xf>
    <xf numFmtId="196" fontId="17" fillId="0" borderId="74" xfId="42" applyNumberFormat="1" applyFont="1" applyBorder="1" applyAlignment="1">
      <alignment horizontal="right" vertical="center"/>
    </xf>
    <xf numFmtId="196" fontId="17" fillId="0" borderId="57" xfId="42" applyNumberFormat="1" applyFont="1" applyBorder="1" applyAlignment="1">
      <alignment horizontal="right" vertical="center"/>
    </xf>
    <xf numFmtId="196" fontId="17" fillId="0" borderId="58" xfId="42" applyNumberFormat="1" applyFont="1" applyBorder="1" applyAlignment="1">
      <alignment horizontal="right" vertical="center"/>
    </xf>
    <xf numFmtId="196" fontId="17" fillId="0" borderId="72" xfId="42" applyNumberFormat="1" applyFont="1" applyBorder="1" applyAlignment="1">
      <alignment horizontal="right" vertical="center"/>
    </xf>
    <xf numFmtId="192" fontId="0" fillId="0" borderId="75" xfId="49" applyNumberFormat="1" applyFont="1" applyBorder="1" applyAlignment="1" applyProtection="1">
      <alignment vertical="center"/>
      <protection/>
    </xf>
    <xf numFmtId="192" fontId="0" fillId="0" borderId="52" xfId="49" applyNumberFormat="1" applyFont="1" applyBorder="1" applyAlignment="1" applyProtection="1">
      <alignment vertical="center"/>
      <protection/>
    </xf>
    <xf numFmtId="192" fontId="0" fillId="0" borderId="76" xfId="49" applyNumberFormat="1" applyFont="1" applyBorder="1" applyAlignment="1" applyProtection="1">
      <alignment horizontal="right" vertical="center"/>
      <protection/>
    </xf>
    <xf numFmtId="0" fontId="11" fillId="0" borderId="0" xfId="65" applyFont="1" applyFill="1" applyAlignment="1">
      <alignment vertical="center"/>
      <protection/>
    </xf>
    <xf numFmtId="0" fontId="3" fillId="0" borderId="0" xfId="65" applyFont="1" applyFill="1" applyAlignment="1">
      <alignment horizontal="right" vertical="center"/>
      <protection/>
    </xf>
    <xf numFmtId="0" fontId="25" fillId="0" borderId="0" xfId="62" applyFont="1" applyFill="1" applyAlignment="1" applyProtection="1">
      <alignment wrapText="1"/>
      <protection locked="0"/>
    </xf>
    <xf numFmtId="0" fontId="25" fillId="0" borderId="0" xfId="62" applyFont="1" applyFill="1" applyProtection="1">
      <alignment/>
      <protection locked="0"/>
    </xf>
    <xf numFmtId="0" fontId="80" fillId="0" borderId="0" xfId="62" applyFont="1" applyAlignment="1" applyProtection="1">
      <alignment horizontal="left"/>
      <protection/>
    </xf>
    <xf numFmtId="177" fontId="25" fillId="0" borderId="0" xfId="62" applyNumberFormat="1" applyFont="1" applyProtection="1">
      <alignment/>
      <protection/>
    </xf>
    <xf numFmtId="38" fontId="3" fillId="0" borderId="0" xfId="65" applyNumberFormat="1" applyFont="1">
      <alignment/>
      <protection/>
    </xf>
    <xf numFmtId="180" fontId="81" fillId="33" borderId="27" xfId="49" applyNumberFormat="1" applyFont="1" applyFill="1" applyBorder="1" applyAlignment="1" applyProtection="1">
      <alignment horizontal="right" vertical="center"/>
      <protection locked="0"/>
    </xf>
    <xf numFmtId="180" fontId="17" fillId="0" borderId="27" xfId="49" applyNumberFormat="1" applyFont="1" applyFill="1" applyBorder="1" applyAlignment="1" applyProtection="1">
      <alignment horizontal="right" vertical="center"/>
      <protection/>
    </xf>
    <xf numFmtId="0" fontId="13" fillId="0" borderId="0" xfId="65" applyFont="1" applyFill="1" applyAlignment="1">
      <alignment vertical="center" shrinkToFit="1"/>
      <protection/>
    </xf>
    <xf numFmtId="0" fontId="4" fillId="0" borderId="0" xfId="65" applyFont="1" applyAlignment="1">
      <alignment/>
      <protection/>
    </xf>
    <xf numFmtId="0" fontId="5" fillId="0" borderId="0" xfId="65" applyAlignment="1">
      <alignment/>
      <protection/>
    </xf>
    <xf numFmtId="195" fontId="2" fillId="0" borderId="0" xfId="65" applyNumberFormat="1" applyFont="1" applyAlignment="1">
      <alignment horizontal="right" vertical="center" wrapText="1"/>
      <protection/>
    </xf>
    <xf numFmtId="0" fontId="28" fillId="0" borderId="49" xfId="62" applyFont="1" applyFill="1" applyBorder="1" applyAlignment="1">
      <alignment horizontal="center" vertical="center" wrapText="1"/>
      <protection/>
    </xf>
    <xf numFmtId="0" fontId="28" fillId="0" borderId="37" xfId="62" applyFont="1" applyFill="1" applyBorder="1" applyAlignment="1">
      <alignment horizontal="center" vertical="center" wrapText="1"/>
      <protection/>
    </xf>
    <xf numFmtId="0" fontId="28" fillId="0" borderId="77" xfId="62" applyFont="1" applyFill="1" applyBorder="1" applyAlignment="1">
      <alignment horizontal="center" vertical="center" wrapText="1"/>
      <protection/>
    </xf>
    <xf numFmtId="0" fontId="3" fillId="0" borderId="49" xfId="62" applyFont="1" applyFill="1" applyBorder="1" applyAlignment="1">
      <alignment horizontal="center" vertical="center" wrapText="1"/>
      <protection/>
    </xf>
    <xf numFmtId="0" fontId="3" fillId="0" borderId="37" xfId="62" applyFont="1" applyFill="1" applyBorder="1" applyAlignment="1">
      <alignment horizontal="center" vertical="center" wrapText="1"/>
      <protection/>
    </xf>
    <xf numFmtId="0" fontId="3" fillId="0" borderId="77" xfId="62" applyFont="1" applyFill="1" applyBorder="1" applyAlignment="1">
      <alignment horizontal="center" vertical="center" wrapText="1"/>
      <protection/>
    </xf>
    <xf numFmtId="0" fontId="9" fillId="0" borderId="10" xfId="65" applyFont="1" applyBorder="1" applyAlignment="1">
      <alignment horizontal="center" vertical="center"/>
      <protection/>
    </xf>
    <xf numFmtId="0" fontId="9" fillId="0" borderId="39"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56" xfId="65" applyFont="1" applyBorder="1" applyAlignment="1">
      <alignment horizontal="center" vertical="center"/>
      <protection/>
    </xf>
    <xf numFmtId="0" fontId="9" fillId="0" borderId="0" xfId="65" applyFont="1" applyBorder="1" applyAlignment="1">
      <alignment horizontal="center" vertical="center"/>
      <protection/>
    </xf>
    <xf numFmtId="0" fontId="9" fillId="0" borderId="29" xfId="65" applyFont="1" applyBorder="1" applyAlignment="1">
      <alignment horizontal="center" vertical="center"/>
      <protection/>
    </xf>
    <xf numFmtId="0" fontId="9" fillId="0" borderId="12" xfId="65" applyFont="1" applyBorder="1" applyAlignment="1">
      <alignment horizontal="center" vertical="center"/>
      <protection/>
    </xf>
    <xf numFmtId="0" fontId="9" fillId="0" borderId="64" xfId="65" applyFont="1" applyBorder="1" applyAlignment="1">
      <alignment horizontal="center" vertical="center"/>
      <protection/>
    </xf>
    <xf numFmtId="0" fontId="9" fillId="0" borderId="13" xfId="65" applyFont="1" applyBorder="1" applyAlignment="1">
      <alignment horizontal="center" vertical="center"/>
      <protection/>
    </xf>
    <xf numFmtId="0" fontId="3" fillId="0" borderId="56" xfId="65" applyFont="1" applyBorder="1" applyAlignment="1">
      <alignment vertical="distributed"/>
      <protection/>
    </xf>
    <xf numFmtId="0" fontId="3" fillId="0" borderId="29" xfId="65" applyFont="1" applyBorder="1" applyAlignment="1">
      <alignment vertical="distributed"/>
      <protection/>
    </xf>
    <xf numFmtId="0" fontId="4" fillId="0" borderId="0" xfId="65" applyFont="1" applyAlignment="1">
      <alignment horizontal="center"/>
      <protection/>
    </xf>
    <xf numFmtId="0" fontId="12" fillId="0" borderId="0" xfId="65" applyFont="1" applyFill="1" applyAlignment="1">
      <alignment vertical="center" shrinkToFit="1"/>
      <protection/>
    </xf>
    <xf numFmtId="0" fontId="11" fillId="0" borderId="0" xfId="65" applyFont="1" applyFill="1" applyAlignment="1">
      <alignment vertical="center" wrapText="1"/>
      <protection/>
    </xf>
    <xf numFmtId="179" fontId="17" fillId="0" borderId="19" xfId="0" applyNumberFormat="1" applyFont="1" applyFill="1" applyBorder="1" applyAlignment="1" applyProtection="1">
      <alignment horizontal="center" vertical="center"/>
      <protection locked="0"/>
    </xf>
    <xf numFmtId="179" fontId="17" fillId="0" borderId="14" xfId="0" applyNumberFormat="1" applyFont="1" applyFill="1" applyBorder="1" applyAlignment="1" applyProtection="1">
      <alignment horizontal="center" vertical="center"/>
      <protection locked="0"/>
    </xf>
    <xf numFmtId="179" fontId="17" fillId="0" borderId="44" xfId="0" applyNumberFormat="1" applyFont="1" applyFill="1" applyBorder="1" applyAlignment="1" applyProtection="1">
      <alignment horizontal="center" vertical="center"/>
      <protection locked="0"/>
    </xf>
    <xf numFmtId="0" fontId="17" fillId="0" borderId="15" xfId="0" applyFont="1" applyFill="1" applyBorder="1" applyAlignment="1">
      <alignment horizontal="distributed" vertical="center"/>
    </xf>
    <xf numFmtId="0" fontId="17" fillId="0" borderId="18" xfId="0" applyFont="1" applyFill="1" applyBorder="1" applyAlignment="1">
      <alignment horizontal="distributed" vertical="center"/>
    </xf>
    <xf numFmtId="0" fontId="17" fillId="0" borderId="41" xfId="0" applyFont="1" applyFill="1" applyBorder="1" applyAlignment="1">
      <alignment horizontal="distributed" vertical="center"/>
    </xf>
    <xf numFmtId="0" fontId="17" fillId="0" borderId="16" xfId="0" applyFont="1" applyFill="1" applyBorder="1" applyAlignment="1">
      <alignment horizontal="distributed" vertical="center"/>
    </xf>
    <xf numFmtId="0" fontId="17" fillId="0" borderId="16" xfId="0" applyFont="1" applyFill="1" applyBorder="1" applyAlignment="1">
      <alignment horizontal="center" vertical="center"/>
    </xf>
    <xf numFmtId="179" fontId="17" fillId="0" borderId="15" xfId="0" applyNumberFormat="1" applyFont="1" applyFill="1" applyBorder="1" applyAlignment="1" applyProtection="1">
      <alignment horizontal="center" vertical="center"/>
      <protection locked="0"/>
    </xf>
    <xf numFmtId="179" fontId="17" fillId="0" borderId="18" xfId="0" applyNumberFormat="1" applyFont="1" applyFill="1" applyBorder="1" applyAlignment="1" applyProtection="1">
      <alignment horizontal="center" vertical="center"/>
      <protection locked="0"/>
    </xf>
    <xf numFmtId="179" fontId="17" fillId="0" borderId="41" xfId="0" applyNumberFormat="1" applyFont="1" applyFill="1" applyBorder="1" applyAlignment="1" applyProtection="1">
      <alignment horizontal="center" vertical="center"/>
      <protection locked="0"/>
    </xf>
    <xf numFmtId="0" fontId="17" fillId="0" borderId="34" xfId="0" applyFont="1" applyFill="1" applyBorder="1" applyAlignment="1">
      <alignment horizontal="center" vertical="center"/>
    </xf>
    <xf numFmtId="0" fontId="17" fillId="0" borderId="15"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41" xfId="0" applyFont="1" applyFill="1" applyBorder="1" applyAlignment="1" applyProtection="1">
      <alignment horizontal="left" vertical="center" shrinkToFit="1"/>
      <protection locked="0"/>
    </xf>
    <xf numFmtId="0" fontId="17" fillId="0" borderId="26" xfId="0" applyFont="1" applyFill="1" applyBorder="1" applyAlignment="1">
      <alignment horizontal="distributed" vertical="center" indent="1"/>
    </xf>
    <xf numFmtId="0" fontId="17" fillId="0" borderId="0" xfId="0" applyFont="1" applyFill="1" applyBorder="1" applyAlignment="1">
      <alignment horizontal="distributed" vertical="center" indent="1"/>
    </xf>
    <xf numFmtId="0" fontId="17" fillId="0" borderId="33" xfId="0" applyFont="1" applyFill="1" applyBorder="1" applyAlignment="1">
      <alignment horizontal="distributed" vertical="center" indent="1"/>
    </xf>
    <xf numFmtId="0" fontId="17" fillId="0" borderId="78" xfId="0" applyFont="1" applyFill="1" applyBorder="1" applyAlignment="1" applyProtection="1">
      <alignment horizontal="center" vertical="center"/>
      <protection locked="0"/>
    </xf>
    <xf numFmtId="58" fontId="17" fillId="0" borderId="0" xfId="0" applyNumberFormat="1" applyFont="1" applyFill="1" applyBorder="1" applyAlignment="1" applyProtection="1">
      <alignment horizontal="left" vertical="center"/>
      <protection locked="0"/>
    </xf>
    <xf numFmtId="0" fontId="17" fillId="0" borderId="79" xfId="0" applyFont="1" applyFill="1" applyBorder="1" applyAlignment="1" applyProtection="1">
      <alignment horizontal="left" vertical="top" wrapText="1"/>
      <protection locked="0"/>
    </xf>
    <xf numFmtId="0" fontId="17" fillId="0" borderId="80" xfId="0" applyFont="1" applyFill="1" applyBorder="1" applyAlignment="1" applyProtection="1">
      <alignment horizontal="left" vertical="top" wrapText="1"/>
      <protection locked="0"/>
    </xf>
    <xf numFmtId="0" fontId="17" fillId="0" borderId="81" xfId="0" applyFont="1" applyFill="1" applyBorder="1" applyAlignment="1" applyProtection="1">
      <alignment horizontal="left" vertical="top" wrapText="1"/>
      <protection locked="0"/>
    </xf>
    <xf numFmtId="0" fontId="17" fillId="0" borderId="82"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83" xfId="0" applyFont="1" applyFill="1" applyBorder="1" applyAlignment="1" applyProtection="1">
      <alignment horizontal="left" vertical="top" wrapText="1"/>
      <protection locked="0"/>
    </xf>
    <xf numFmtId="0" fontId="17" fillId="0" borderId="84" xfId="0" applyFont="1" applyFill="1" applyBorder="1" applyAlignment="1" applyProtection="1">
      <alignment horizontal="left" vertical="top" wrapText="1"/>
      <protection locked="0"/>
    </xf>
    <xf numFmtId="0" fontId="17" fillId="0" borderId="78" xfId="0" applyFont="1" applyFill="1" applyBorder="1" applyAlignment="1" applyProtection="1">
      <alignment horizontal="left" vertical="top" wrapText="1"/>
      <protection locked="0"/>
    </xf>
    <xf numFmtId="0" fontId="17" fillId="0" borderId="85" xfId="0" applyFont="1" applyFill="1" applyBorder="1" applyAlignment="1" applyProtection="1">
      <alignment horizontal="left" vertical="top" wrapText="1"/>
      <protection locked="0"/>
    </xf>
    <xf numFmtId="180" fontId="20" fillId="0" borderId="27" xfId="49" applyNumberFormat="1" applyFont="1" applyFill="1" applyBorder="1" applyAlignment="1">
      <alignment horizontal="right" vertical="center"/>
    </xf>
    <xf numFmtId="180" fontId="20" fillId="0" borderId="22" xfId="49" applyNumberFormat="1" applyFont="1" applyFill="1" applyBorder="1" applyAlignment="1">
      <alignment horizontal="right" vertical="center"/>
    </xf>
    <xf numFmtId="0" fontId="5" fillId="0" borderId="86"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6" xfId="0" applyFont="1" applyFill="1" applyBorder="1" applyAlignment="1">
      <alignment horizontal="center" vertical="center" wrapText="1"/>
    </xf>
    <xf numFmtId="181" fontId="17" fillId="0" borderId="26" xfId="0" applyNumberFormat="1" applyFont="1" applyFill="1" applyBorder="1" applyAlignment="1">
      <alignment horizontal="center" vertical="center" textRotation="255"/>
    </xf>
    <xf numFmtId="180" fontId="15" fillId="33" borderId="22" xfId="49" applyNumberFormat="1" applyFont="1" applyFill="1" applyBorder="1" applyAlignment="1" applyProtection="1">
      <alignment vertical="center"/>
      <protection locked="0"/>
    </xf>
    <xf numFmtId="180" fontId="15" fillId="33" borderId="16" xfId="49" applyNumberFormat="1" applyFont="1" applyFill="1" applyBorder="1" applyAlignment="1" applyProtection="1">
      <alignment vertical="center"/>
      <protection locked="0"/>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wrapText="1"/>
    </xf>
    <xf numFmtId="0" fontId="0" fillId="0" borderId="23" xfId="0" applyFont="1" applyFill="1" applyBorder="1" applyAlignment="1">
      <alignment vertical="center"/>
    </xf>
    <xf numFmtId="0" fontId="5" fillId="0" borderId="89" xfId="0" applyFont="1" applyFill="1" applyBorder="1" applyAlignment="1">
      <alignment horizontal="center" vertical="center" wrapText="1"/>
    </xf>
    <xf numFmtId="0" fontId="0" fillId="0" borderId="90" xfId="0" applyFont="1" applyFill="1" applyBorder="1" applyAlignment="1">
      <alignment vertical="center"/>
    </xf>
    <xf numFmtId="0" fontId="20" fillId="0" borderId="60" xfId="0" applyFont="1" applyFill="1" applyBorder="1" applyAlignment="1">
      <alignment horizontal="left" vertical="center" shrinkToFit="1"/>
    </xf>
    <xf numFmtId="0" fontId="17" fillId="0" borderId="14" xfId="0" applyFont="1" applyBorder="1" applyAlignment="1">
      <alignment horizontal="left" vertical="center" shrinkToFit="1"/>
    </xf>
    <xf numFmtId="0" fontId="17" fillId="0" borderId="44" xfId="0" applyFont="1" applyBorder="1" applyAlignment="1">
      <alignment horizontal="left" vertical="center" shrinkToFit="1"/>
    </xf>
    <xf numFmtId="0" fontId="20" fillId="0" borderId="59" xfId="0" applyFont="1" applyFill="1" applyBorder="1" applyAlignment="1">
      <alignment horizontal="left" vertical="center" shrinkToFit="1"/>
    </xf>
    <xf numFmtId="0" fontId="17" fillId="0" borderId="54" xfId="0" applyFont="1" applyBorder="1" applyAlignment="1">
      <alignment horizontal="left" vertical="center" shrinkToFit="1"/>
    </xf>
    <xf numFmtId="0" fontId="17" fillId="0" borderId="91" xfId="0" applyFont="1" applyBorder="1" applyAlignment="1">
      <alignment horizontal="left" vertical="center" shrinkToFit="1"/>
    </xf>
    <xf numFmtId="0" fontId="5" fillId="0" borderId="73"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48" xfId="0" applyFont="1" applyFill="1" applyBorder="1" applyAlignment="1">
      <alignment horizontal="center" vertical="center"/>
    </xf>
    <xf numFmtId="0" fontId="0" fillId="0" borderId="48" xfId="0" applyFont="1" applyFill="1" applyBorder="1" applyAlignment="1">
      <alignment horizontal="center" vertical="center"/>
    </xf>
    <xf numFmtId="180" fontId="20" fillId="0" borderId="27" xfId="49" applyNumberFormat="1" applyFont="1" applyFill="1" applyBorder="1" applyAlignment="1" applyProtection="1">
      <alignment horizontal="right" vertical="center"/>
      <protection/>
    </xf>
    <xf numFmtId="180" fontId="20" fillId="0" borderId="22" xfId="49" applyNumberFormat="1" applyFont="1" applyFill="1" applyBorder="1" applyAlignment="1" applyProtection="1">
      <alignment horizontal="right" vertical="center"/>
      <protection/>
    </xf>
    <xf numFmtId="0" fontId="5" fillId="0" borderId="21" xfId="0" applyFont="1" applyFill="1" applyBorder="1" applyAlignment="1">
      <alignment horizontal="center" vertical="center" wrapText="1"/>
    </xf>
    <xf numFmtId="0" fontId="0" fillId="0" borderId="25" xfId="0" applyFont="1" applyFill="1" applyBorder="1" applyAlignment="1">
      <alignment vertical="center"/>
    </xf>
    <xf numFmtId="180" fontId="17" fillId="0" borderId="53" xfId="49" applyNumberFormat="1" applyFont="1" applyFill="1" applyBorder="1" applyAlignment="1" applyProtection="1">
      <alignment horizontal="right" vertical="center"/>
      <protection/>
    </xf>
    <xf numFmtId="0" fontId="0" fillId="0" borderId="53" xfId="0" applyFont="1" applyFill="1" applyBorder="1" applyAlignment="1">
      <alignment horizontal="right" vertical="center"/>
    </xf>
    <xf numFmtId="180" fontId="17" fillId="0" borderId="90" xfId="49" applyNumberFormat="1" applyFont="1" applyFill="1" applyBorder="1" applyAlignment="1" applyProtection="1">
      <alignment horizontal="right" vertical="center"/>
      <protection/>
    </xf>
    <xf numFmtId="0" fontId="0" fillId="0" borderId="27" xfId="0" applyFont="1" applyFill="1" applyBorder="1" applyAlignment="1">
      <alignment horizontal="right" vertical="center"/>
    </xf>
    <xf numFmtId="0" fontId="0" fillId="0" borderId="22" xfId="0" applyFont="1" applyFill="1" applyBorder="1" applyAlignment="1">
      <alignment horizontal="right" vertical="center"/>
    </xf>
    <xf numFmtId="180" fontId="20" fillId="0" borderId="34" xfId="49"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181" fontId="17" fillId="0" borderId="19" xfId="0" applyNumberFormat="1" applyFont="1" applyFill="1" applyBorder="1" applyAlignment="1">
      <alignment horizontal="center" vertical="center" textRotation="255"/>
    </xf>
    <xf numFmtId="181" fontId="17" fillId="0" borderId="45" xfId="0" applyNumberFormat="1" applyFont="1" applyFill="1" applyBorder="1" applyAlignment="1">
      <alignment horizontal="center" vertical="center" textRotation="255"/>
    </xf>
    <xf numFmtId="180" fontId="17" fillId="33" borderId="61" xfId="49" applyNumberFormat="1" applyFont="1" applyFill="1" applyBorder="1" applyAlignment="1" applyProtection="1">
      <alignment horizontal="right" vertical="center"/>
      <protection locked="0"/>
    </xf>
    <xf numFmtId="0" fontId="0" fillId="33" borderId="28" xfId="0" applyFont="1" applyFill="1" applyBorder="1" applyAlignment="1">
      <alignment horizontal="right" vertical="center"/>
    </xf>
    <xf numFmtId="180" fontId="17" fillId="33" borderId="47" xfId="49" applyNumberFormat="1" applyFont="1" applyFill="1" applyBorder="1" applyAlignment="1" applyProtection="1">
      <alignment horizontal="right" vertical="center"/>
      <protection locked="0"/>
    </xf>
    <xf numFmtId="0" fontId="0" fillId="33" borderId="30" xfId="0" applyFont="1" applyFill="1" applyBorder="1" applyAlignment="1">
      <alignment horizontal="right" vertical="center"/>
    </xf>
    <xf numFmtId="180" fontId="20" fillId="0" borderId="50" xfId="49" applyNumberFormat="1" applyFont="1" applyFill="1" applyBorder="1" applyAlignment="1" applyProtection="1">
      <alignment horizontal="right" vertical="center"/>
      <protection/>
    </xf>
    <xf numFmtId="0" fontId="0" fillId="0" borderId="53" xfId="0" applyFont="1" applyFill="1" applyBorder="1" applyAlignment="1">
      <alignment horizontal="right" vertical="center"/>
    </xf>
    <xf numFmtId="180" fontId="17" fillId="0" borderId="47" xfId="49" applyNumberFormat="1" applyFont="1" applyFill="1" applyBorder="1" applyAlignment="1" applyProtection="1">
      <alignment vertical="center"/>
      <protection locked="0"/>
    </xf>
    <xf numFmtId="0" fontId="0" fillId="0" borderId="30" xfId="0" applyFont="1" applyFill="1" applyBorder="1" applyAlignment="1">
      <alignment vertical="center"/>
    </xf>
    <xf numFmtId="180" fontId="20" fillId="0" borderId="50" xfId="49" applyNumberFormat="1" applyFont="1" applyFill="1" applyBorder="1" applyAlignment="1" applyProtection="1">
      <alignment vertical="center"/>
      <protection/>
    </xf>
    <xf numFmtId="0" fontId="0" fillId="0" borderId="53" xfId="0" applyFont="1" applyFill="1" applyBorder="1" applyAlignment="1">
      <alignment vertical="center"/>
    </xf>
    <xf numFmtId="180" fontId="20" fillId="0" borderId="34" xfId="49" applyNumberFormat="1" applyFont="1" applyFill="1" applyBorder="1" applyAlignment="1" applyProtection="1">
      <alignment vertical="center"/>
      <protection/>
    </xf>
    <xf numFmtId="0" fontId="0" fillId="0" borderId="27" xfId="0" applyFont="1" applyFill="1" applyBorder="1" applyAlignment="1">
      <alignment vertical="center"/>
    </xf>
    <xf numFmtId="180" fontId="17" fillId="0" borderId="28" xfId="49" applyNumberFormat="1" applyFont="1" applyFill="1" applyBorder="1" applyAlignment="1" applyProtection="1">
      <alignment vertical="center"/>
      <protection locked="0"/>
    </xf>
    <xf numFmtId="0" fontId="0" fillId="0" borderId="28" xfId="0" applyFont="1" applyFill="1" applyBorder="1" applyAlignment="1">
      <alignment vertical="center"/>
    </xf>
    <xf numFmtId="180" fontId="20" fillId="0" borderId="34" xfId="49" applyNumberFormat="1" applyFont="1" applyFill="1" applyBorder="1" applyAlignment="1" applyProtection="1">
      <alignment horizontal="right" vertical="center"/>
      <protection/>
    </xf>
    <xf numFmtId="180" fontId="20" fillId="0" borderId="53" xfId="49" applyNumberFormat="1" applyFont="1" applyFill="1" applyBorder="1" applyAlignment="1" applyProtection="1">
      <alignment horizontal="right" vertical="center"/>
      <protection/>
    </xf>
    <xf numFmtId="180" fontId="17" fillId="33" borderId="28" xfId="49" applyNumberFormat="1" applyFont="1" applyFill="1" applyBorder="1" applyAlignment="1" applyProtection="1">
      <alignment horizontal="right" vertical="center"/>
      <protection locked="0"/>
    </xf>
    <xf numFmtId="0" fontId="0" fillId="33" borderId="23" xfId="0" applyFont="1" applyFill="1" applyBorder="1" applyAlignment="1">
      <alignment horizontal="right" vertical="center"/>
    </xf>
    <xf numFmtId="180" fontId="17" fillId="33" borderId="30" xfId="49" applyNumberFormat="1" applyFont="1" applyFill="1" applyBorder="1" applyAlignment="1" applyProtection="1">
      <alignment horizontal="right" vertical="center"/>
      <protection locked="0"/>
    </xf>
    <xf numFmtId="0" fontId="0" fillId="33" borderId="25" xfId="0" applyFont="1" applyFill="1" applyBorder="1" applyAlignment="1">
      <alignment horizontal="right" vertical="center"/>
    </xf>
    <xf numFmtId="0" fontId="0" fillId="0" borderId="90" xfId="0" applyFont="1" applyFill="1" applyBorder="1" applyAlignment="1">
      <alignment horizontal="right" vertical="center"/>
    </xf>
    <xf numFmtId="180" fontId="17" fillId="0" borderId="30" xfId="49" applyNumberFormat="1" applyFont="1" applyFill="1" applyBorder="1" applyAlignment="1" applyProtection="1">
      <alignment vertical="center"/>
      <protection locked="0"/>
    </xf>
    <xf numFmtId="180" fontId="20" fillId="0" borderId="53" xfId="49" applyNumberFormat="1" applyFont="1" applyFill="1" applyBorder="1" applyAlignment="1" applyProtection="1">
      <alignment vertical="center"/>
      <protection/>
    </xf>
    <xf numFmtId="180" fontId="20" fillId="0" borderId="27" xfId="49" applyNumberFormat="1" applyFont="1" applyFill="1" applyBorder="1" applyAlignment="1" applyProtection="1">
      <alignment vertical="center"/>
      <protection/>
    </xf>
    <xf numFmtId="0" fontId="0" fillId="0" borderId="22" xfId="0" applyFont="1" applyFill="1" applyBorder="1" applyAlignment="1">
      <alignment vertical="center"/>
    </xf>
    <xf numFmtId="180" fontId="15" fillId="0" borderId="16" xfId="49" applyNumberFormat="1" applyFont="1" applyFill="1" applyBorder="1" applyAlignment="1" applyProtection="1">
      <alignment vertical="center"/>
      <protection locked="0"/>
    </xf>
    <xf numFmtId="180" fontId="17" fillId="0" borderId="61" xfId="49" applyNumberFormat="1" applyFont="1" applyFill="1" applyBorder="1" applyAlignment="1" applyProtection="1">
      <alignment vertical="center"/>
      <protection locked="0"/>
    </xf>
    <xf numFmtId="180" fontId="17" fillId="0" borderId="93" xfId="49" applyNumberFormat="1" applyFont="1" applyFill="1" applyBorder="1" applyAlignment="1">
      <alignment vertical="center"/>
    </xf>
    <xf numFmtId="180" fontId="17" fillId="0" borderId="94" xfId="49" applyNumberFormat="1" applyFont="1" applyFill="1" applyBorder="1" applyAlignment="1">
      <alignment vertical="center"/>
    </xf>
    <xf numFmtId="180" fontId="17" fillId="0" borderId="95" xfId="49" applyNumberFormat="1" applyFont="1" applyFill="1" applyBorder="1" applyAlignment="1">
      <alignment vertical="center"/>
    </xf>
    <xf numFmtId="0" fontId="0" fillId="33" borderId="30" xfId="0" applyFont="1" applyFill="1" applyBorder="1" applyAlignment="1">
      <alignment horizontal="right" vertical="center"/>
    </xf>
    <xf numFmtId="180" fontId="17" fillId="33" borderId="25" xfId="49" applyNumberFormat="1" applyFont="1" applyFill="1" applyBorder="1" applyAlignment="1" applyProtection="1">
      <alignment horizontal="right" vertical="center"/>
      <protection locked="0"/>
    </xf>
    <xf numFmtId="180" fontId="32" fillId="0" borderId="16" xfId="49" applyNumberFormat="1" applyFont="1" applyFill="1" applyBorder="1" applyAlignment="1">
      <alignment vertical="center"/>
    </xf>
    <xf numFmtId="180" fontId="17" fillId="0" borderId="96" xfId="49" applyNumberFormat="1" applyFont="1" applyFill="1" applyBorder="1" applyAlignment="1">
      <alignment vertical="center"/>
    </xf>
    <xf numFmtId="0" fontId="0" fillId="33" borderId="28" xfId="0" applyFont="1" applyFill="1" applyBorder="1" applyAlignment="1">
      <alignment horizontal="right" vertical="center"/>
    </xf>
    <xf numFmtId="180" fontId="17" fillId="33" borderId="23" xfId="49" applyNumberFormat="1" applyFont="1" applyFill="1" applyBorder="1" applyAlignment="1" applyProtection="1">
      <alignment horizontal="right" vertical="center"/>
      <protection locked="0"/>
    </xf>
    <xf numFmtId="180" fontId="17" fillId="0" borderId="27" xfId="49" applyNumberFormat="1" applyFont="1" applyFill="1" applyBorder="1" applyAlignment="1" applyProtection="1">
      <alignment horizontal="center" vertical="center"/>
      <protection/>
    </xf>
    <xf numFmtId="180" fontId="17" fillId="0" borderId="22" xfId="49" applyNumberFormat="1" applyFont="1" applyFill="1" applyBorder="1" applyAlignment="1" applyProtection="1">
      <alignment horizontal="center" vertical="center"/>
      <protection/>
    </xf>
    <xf numFmtId="180" fontId="81" fillId="33" borderId="34" xfId="49" applyNumberFormat="1" applyFont="1" applyFill="1" applyBorder="1" applyAlignment="1" applyProtection="1">
      <alignment horizontal="right" vertical="center" shrinkToFit="1"/>
      <protection/>
    </xf>
    <xf numFmtId="180" fontId="81" fillId="33" borderId="27" xfId="49" applyNumberFormat="1" applyFont="1" applyFill="1" applyBorder="1" applyAlignment="1" applyProtection="1">
      <alignment horizontal="right" vertical="center" shrinkToFit="1"/>
      <protection/>
    </xf>
    <xf numFmtId="180" fontId="81" fillId="33" borderId="27" xfId="49" applyNumberFormat="1" applyFont="1" applyFill="1" applyBorder="1" applyAlignment="1" applyProtection="1">
      <alignment horizontal="right" vertical="center"/>
      <protection/>
    </xf>
    <xf numFmtId="180" fontId="81" fillId="33" borderId="22" xfId="49" applyNumberFormat="1" applyFont="1" applyFill="1" applyBorder="1" applyAlignment="1" applyProtection="1">
      <alignment horizontal="right" vertical="center" shrinkToFit="1"/>
      <protection/>
    </xf>
    <xf numFmtId="180" fontId="81" fillId="33" borderId="34" xfId="49" applyNumberFormat="1" applyFont="1" applyFill="1" applyBorder="1" applyAlignment="1" applyProtection="1">
      <alignment horizontal="right" vertical="center"/>
      <protection/>
    </xf>
    <xf numFmtId="180" fontId="81" fillId="33" borderId="22" xfId="49" applyNumberFormat="1" applyFont="1" applyFill="1" applyBorder="1" applyAlignment="1" applyProtection="1">
      <alignment horizontal="right" vertical="center"/>
      <protection/>
    </xf>
    <xf numFmtId="180" fontId="82" fillId="0" borderId="27" xfId="49" applyNumberFormat="1" applyFont="1" applyFill="1" applyBorder="1" applyAlignment="1" applyProtection="1">
      <alignment horizontal="right" vertical="center"/>
      <protection/>
    </xf>
    <xf numFmtId="180" fontId="82" fillId="0" borderId="34" xfId="49" applyNumberFormat="1" applyFont="1" applyFill="1" applyBorder="1" applyAlignment="1" applyProtection="1">
      <alignment horizontal="right" vertical="center"/>
      <protection/>
    </xf>
    <xf numFmtId="180" fontId="82" fillId="0" borderId="22" xfId="49" applyNumberFormat="1" applyFont="1" applyFill="1" applyBorder="1" applyAlignment="1" applyProtection="1">
      <alignment horizontal="right" vertical="center"/>
      <protection/>
    </xf>
    <xf numFmtId="180" fontId="17" fillId="0" borderId="95" xfId="49" applyNumberFormat="1" applyFont="1" applyBorder="1" applyAlignment="1">
      <alignment vertical="center"/>
    </xf>
    <xf numFmtId="0" fontId="0" fillId="0" borderId="15"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181" fontId="17" fillId="0" borderId="19" xfId="0" applyNumberFormat="1" applyFont="1" applyBorder="1" applyAlignment="1">
      <alignment horizontal="center" vertical="center" textRotation="255"/>
    </xf>
    <xf numFmtId="181" fontId="17" fillId="0" borderId="26" xfId="0" applyNumberFormat="1" applyFont="1" applyBorder="1" applyAlignment="1">
      <alignment horizontal="center" vertical="center" textRotation="255"/>
    </xf>
    <xf numFmtId="181" fontId="17" fillId="0" borderId="45" xfId="0" applyNumberFormat="1" applyFont="1" applyBorder="1" applyAlignment="1">
      <alignment horizontal="center" vertical="center" textRotation="255"/>
    </xf>
    <xf numFmtId="180" fontId="17" fillId="0" borderId="16" xfId="49" applyNumberFormat="1" applyFont="1" applyBorder="1" applyAlignment="1" applyProtection="1">
      <alignment vertical="center"/>
      <protection/>
    </xf>
    <xf numFmtId="180" fontId="81" fillId="33" borderId="16" xfId="49" applyNumberFormat="1" applyFont="1" applyFill="1" applyBorder="1" applyAlignment="1" applyProtection="1">
      <alignment vertical="center"/>
      <protection locked="0"/>
    </xf>
    <xf numFmtId="180" fontId="17" fillId="0" borderId="22" xfId="49" applyNumberFormat="1" applyFont="1" applyFill="1" applyBorder="1" applyAlignment="1" applyProtection="1">
      <alignment vertical="center"/>
      <protection/>
    </xf>
    <xf numFmtId="180" fontId="17" fillId="0" borderId="16" xfId="49" applyNumberFormat="1" applyFont="1" applyFill="1" applyBorder="1" applyAlignment="1" applyProtection="1">
      <alignment vertical="center"/>
      <protection/>
    </xf>
    <xf numFmtId="0" fontId="5" fillId="0" borderId="15"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9" fontId="5" fillId="0" borderId="27" xfId="0" applyNumberFormat="1" applyFont="1" applyBorder="1" applyAlignment="1">
      <alignment horizontal="left"/>
    </xf>
    <xf numFmtId="179" fontId="5" fillId="0" borderId="22" xfId="0" applyNumberFormat="1" applyFont="1" applyBorder="1" applyAlignment="1">
      <alignment horizontal="left"/>
    </xf>
    <xf numFmtId="180" fontId="81" fillId="33" borderId="22" xfId="49" applyNumberFormat="1" applyFont="1" applyFill="1" applyBorder="1" applyAlignment="1" applyProtection="1">
      <alignment vertical="center"/>
      <protection locked="0"/>
    </xf>
    <xf numFmtId="180" fontId="81" fillId="33" borderId="27" xfId="49" applyNumberFormat="1" applyFont="1" applyFill="1" applyBorder="1" applyAlignment="1" applyProtection="1">
      <alignment horizontal="right" vertical="center"/>
      <protection locked="0"/>
    </xf>
    <xf numFmtId="180" fontId="81" fillId="33" borderId="22" xfId="49" applyNumberFormat="1" applyFont="1" applyFill="1" applyBorder="1" applyAlignment="1" applyProtection="1">
      <alignment horizontal="right" vertical="center"/>
      <protection locked="0"/>
    </xf>
    <xf numFmtId="180" fontId="17" fillId="0" borderId="27" xfId="49" applyNumberFormat="1" applyFont="1" applyFill="1" applyBorder="1" applyAlignment="1" applyProtection="1">
      <alignment horizontal="right" vertical="center"/>
      <protection/>
    </xf>
    <xf numFmtId="0" fontId="19" fillId="0" borderId="15" xfId="0" applyFont="1" applyFill="1" applyBorder="1" applyAlignment="1">
      <alignment horizontal="left" vertical="center" shrinkToFit="1"/>
    </xf>
    <xf numFmtId="0" fontId="19" fillId="0" borderId="18" xfId="0" applyFont="1" applyFill="1" applyBorder="1" applyAlignment="1">
      <alignment horizontal="left" vertical="center" shrinkToFit="1"/>
    </xf>
    <xf numFmtId="0" fontId="19" fillId="0" borderId="41" xfId="0" applyFont="1" applyFill="1" applyBorder="1" applyAlignment="1">
      <alignment horizontal="left" vertical="center" shrinkToFit="1"/>
    </xf>
    <xf numFmtId="0" fontId="5" fillId="0" borderId="4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73" xfId="0" applyFont="1" applyBorder="1" applyAlignment="1">
      <alignment horizontal="distributed" vertical="center" indent="4"/>
    </xf>
    <xf numFmtId="0" fontId="5" fillId="0" borderId="92" xfId="0" applyFont="1" applyBorder="1" applyAlignment="1">
      <alignment horizontal="distributed" vertical="center" indent="4"/>
    </xf>
    <xf numFmtId="0" fontId="5" fillId="0" borderId="48" xfId="0" applyFont="1" applyBorder="1" applyAlignment="1">
      <alignment horizontal="distributed" vertical="center" indent="4"/>
    </xf>
    <xf numFmtId="180" fontId="81" fillId="33" borderId="34" xfId="49" applyNumberFormat="1" applyFont="1" applyFill="1" applyBorder="1" applyAlignment="1" applyProtection="1">
      <alignment horizontal="right" vertical="center"/>
      <protection locked="0"/>
    </xf>
    <xf numFmtId="180" fontId="17" fillId="0" borderId="34" xfId="49" applyNumberFormat="1" applyFont="1" applyFill="1" applyBorder="1" applyAlignment="1" applyProtection="1">
      <alignment horizontal="right" vertical="center"/>
      <protection/>
    </xf>
    <xf numFmtId="180" fontId="17" fillId="0" borderId="22" xfId="49" applyNumberFormat="1" applyFont="1" applyFill="1" applyBorder="1" applyAlignment="1" applyProtection="1">
      <alignment horizontal="right" vertical="center"/>
      <protection/>
    </xf>
    <xf numFmtId="0" fontId="10" fillId="0" borderId="56" xfId="62" applyFont="1" applyBorder="1" applyAlignment="1" applyProtection="1">
      <alignment horizontal="center" vertical="distributed"/>
      <protection locked="0"/>
    </xf>
    <xf numFmtId="0" fontId="25" fillId="0" borderId="0" xfId="62" applyFont="1" applyProtection="1">
      <alignment/>
      <protection locked="0"/>
    </xf>
    <xf numFmtId="0" fontId="25" fillId="0" borderId="29" xfId="62" applyFont="1" applyBorder="1" applyProtection="1">
      <alignment/>
      <protection locked="0"/>
    </xf>
    <xf numFmtId="0" fontId="27" fillId="0" borderId="0" xfId="62" applyFont="1" applyAlignment="1" applyProtection="1">
      <alignment horizontal="distributed" vertical="center" wrapText="1"/>
      <protection locked="0"/>
    </xf>
    <xf numFmtId="0" fontId="27" fillId="0" borderId="0" xfId="62" applyFont="1" applyAlignment="1" applyProtection="1">
      <alignment horizontal="distributed" vertical="center"/>
      <protection locked="0"/>
    </xf>
    <xf numFmtId="185" fontId="25" fillId="0" borderId="0" xfId="62" applyNumberFormat="1" applyFont="1" applyFill="1" applyAlignment="1" applyProtection="1">
      <alignment horizontal="center" shrinkToFit="1"/>
      <protection locked="0"/>
    </xf>
    <xf numFmtId="185" fontId="8" fillId="0" borderId="0" xfId="62" applyNumberFormat="1" applyFont="1" applyFill="1" applyAlignment="1" applyProtection="1">
      <alignment horizontal="left" shrinkToFit="1"/>
      <protection locked="0"/>
    </xf>
    <xf numFmtId="0" fontId="36" fillId="0" borderId="10" xfId="62" applyNumberFormat="1" applyFont="1" applyBorder="1" applyAlignment="1" applyProtection="1">
      <alignment horizontal="center" vertical="center"/>
      <protection locked="0"/>
    </xf>
    <xf numFmtId="0" fontId="36" fillId="0" borderId="11" xfId="62" applyNumberFormat="1" applyFont="1" applyBorder="1" applyAlignment="1" applyProtection="1">
      <alignment horizontal="center" vertical="center"/>
      <protection locked="0"/>
    </xf>
    <xf numFmtId="0" fontId="36" fillId="0" borderId="56" xfId="62" applyNumberFormat="1" applyFont="1" applyBorder="1" applyAlignment="1" applyProtection="1">
      <alignment horizontal="center" vertical="center"/>
      <protection locked="0"/>
    </xf>
    <xf numFmtId="0" fontId="36" fillId="0" borderId="29" xfId="62" applyNumberFormat="1" applyFont="1" applyBorder="1" applyAlignment="1" applyProtection="1">
      <alignment horizontal="center" vertical="center"/>
      <protection locked="0"/>
    </xf>
    <xf numFmtId="0" fontId="36" fillId="0" borderId="12" xfId="62" applyNumberFormat="1" applyFont="1" applyBorder="1" applyAlignment="1" applyProtection="1">
      <alignment horizontal="center" vertical="center"/>
      <protection locked="0"/>
    </xf>
    <xf numFmtId="0" fontId="36" fillId="0" borderId="13" xfId="62" applyNumberFormat="1" applyFont="1" applyBorder="1" applyAlignment="1" applyProtection="1">
      <alignment horizontal="center" vertical="center"/>
      <protection locked="0"/>
    </xf>
    <xf numFmtId="0" fontId="27" fillId="0" borderId="0" xfId="62" applyFont="1" applyAlignment="1" applyProtection="1">
      <alignment horizontal="left" vertical="center"/>
      <protection locked="0"/>
    </xf>
    <xf numFmtId="0" fontId="25" fillId="0" borderId="0" xfId="62" applyFont="1" applyAlignment="1" applyProtection="1">
      <alignment horizontal="left" vertical="center"/>
      <protection locked="0"/>
    </xf>
    <xf numFmtId="0" fontId="25" fillId="0" borderId="0" xfId="62" applyFont="1" applyAlignment="1" applyProtection="1">
      <alignment horizontal="left"/>
      <protection locked="0"/>
    </xf>
    <xf numFmtId="0" fontId="27" fillId="0" borderId="0" xfId="62" applyFont="1" applyAlignment="1" applyProtection="1">
      <alignment vertical="center"/>
      <protection locked="0"/>
    </xf>
    <xf numFmtId="0" fontId="25" fillId="0" borderId="0" xfId="62" applyFont="1" applyAlignment="1" applyProtection="1">
      <alignment/>
      <protection locked="0"/>
    </xf>
    <xf numFmtId="0" fontId="27" fillId="0" borderId="0" xfId="62" applyFont="1" applyAlignment="1" applyProtection="1">
      <alignment horizontal="left" shrinkToFit="1"/>
      <protection locked="0"/>
    </xf>
    <xf numFmtId="0" fontId="27" fillId="0" borderId="49" xfId="62" applyFont="1" applyBorder="1" applyAlignment="1" applyProtection="1">
      <alignment horizontal="distributed" vertical="center"/>
      <protection/>
    </xf>
    <xf numFmtId="0" fontId="27" fillId="0" borderId="37" xfId="62" applyFont="1" applyBorder="1" applyAlignment="1" applyProtection="1">
      <alignment horizontal="distributed" vertical="center"/>
      <protection/>
    </xf>
    <xf numFmtId="0" fontId="27" fillId="0" borderId="77" xfId="62" applyFont="1" applyBorder="1" applyAlignment="1" applyProtection="1">
      <alignment horizontal="distributed" vertical="center"/>
      <protection/>
    </xf>
    <xf numFmtId="199" fontId="27" fillId="0" borderId="49" xfId="62" applyNumberFormat="1" applyFont="1" applyBorder="1" applyAlignment="1" applyProtection="1">
      <alignment horizontal="right" vertical="center"/>
      <protection/>
    </xf>
    <xf numFmtId="199" fontId="27" fillId="0" borderId="37" xfId="62" applyNumberFormat="1" applyFont="1" applyBorder="1" applyAlignment="1" applyProtection="1">
      <alignment horizontal="right" vertical="center"/>
      <protection/>
    </xf>
    <xf numFmtId="0" fontId="27" fillId="0" borderId="10" xfId="62" applyFont="1" applyBorder="1" applyAlignment="1" applyProtection="1">
      <alignment horizontal="distributed" vertical="center"/>
      <protection/>
    </xf>
    <xf numFmtId="0" fontId="27" fillId="0" borderId="11" xfId="62" applyFont="1" applyBorder="1" applyAlignment="1">
      <alignment horizontal="distributed" vertical="center"/>
      <protection/>
    </xf>
    <xf numFmtId="0" fontId="27" fillId="0" borderId="12" xfId="62" applyFont="1" applyBorder="1" applyAlignment="1">
      <alignment horizontal="distributed" vertical="center"/>
      <protection/>
    </xf>
    <xf numFmtId="0" fontId="27" fillId="0" borderId="13" xfId="62" applyFont="1" applyBorder="1" applyAlignment="1">
      <alignment horizontal="distributed" vertical="center"/>
      <protection/>
    </xf>
    <xf numFmtId="199" fontId="27" fillId="0" borderId="10" xfId="62" applyNumberFormat="1" applyFont="1" applyFill="1" applyBorder="1" applyAlignment="1" applyProtection="1">
      <alignment horizontal="right" vertical="center"/>
      <protection/>
    </xf>
    <xf numFmtId="0" fontId="27" fillId="0" borderId="39" xfId="62" applyNumberFormat="1" applyFont="1" applyFill="1" applyBorder="1" applyAlignment="1" applyProtection="1">
      <alignment horizontal="right" vertical="center"/>
      <protection/>
    </xf>
    <xf numFmtId="199" fontId="38" fillId="0" borderId="12" xfId="62" applyNumberFormat="1" applyFont="1" applyBorder="1" applyAlignment="1" applyProtection="1">
      <alignment horizontal="center" vertical="center"/>
      <protection/>
    </xf>
    <xf numFmtId="0" fontId="38" fillId="0" borderId="64" xfId="62" applyFont="1" applyBorder="1" applyAlignment="1" applyProtection="1">
      <alignment horizontal="center"/>
      <protection/>
    </xf>
    <xf numFmtId="0" fontId="38" fillId="0" borderId="13" xfId="62" applyFont="1" applyBorder="1" applyAlignment="1" applyProtection="1">
      <alignment horizontal="center"/>
      <protection/>
    </xf>
    <xf numFmtId="199" fontId="27" fillId="0" borderId="49" xfId="62" applyNumberFormat="1" applyFont="1" applyFill="1" applyBorder="1" applyAlignment="1" applyProtection="1">
      <alignment horizontal="right" vertical="center"/>
      <protection/>
    </xf>
    <xf numFmtId="199" fontId="27" fillId="0" borderId="37" xfId="62" applyNumberFormat="1" applyFont="1" applyFill="1" applyBorder="1" applyAlignment="1" applyProtection="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_表　紙" xfId="63"/>
    <cellStyle name="標準_表紙" xfId="64"/>
    <cellStyle name="標準_様式第２号　授業料支援補助金交付申請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447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Q45"/>
  <sheetViews>
    <sheetView tabSelected="1" view="pageBreakPreview" zoomScaleSheetLayoutView="100" zoomScalePageLayoutView="0" workbookViewId="0" topLeftCell="A1">
      <selection activeCell="E35" sqref="E35:J35"/>
    </sheetView>
  </sheetViews>
  <sheetFormatPr defaultColWidth="8.00390625" defaultRowHeight="13.5"/>
  <cols>
    <col min="1" max="4" width="8.00390625" style="2" customWidth="1"/>
    <col min="5" max="5" width="12.875" style="2" customWidth="1"/>
    <col min="6" max="6" width="3.875" style="2" customWidth="1"/>
    <col min="7" max="7" width="4.125" style="2" customWidth="1"/>
    <col min="8" max="8" width="3.375" style="2" customWidth="1"/>
    <col min="9" max="10" width="3.25390625" style="2" customWidth="1"/>
    <col min="11" max="13" width="3.375" style="2" customWidth="1"/>
    <col min="14" max="14" width="4.375" style="2" customWidth="1"/>
    <col min="15" max="15" width="8.00390625" style="2" customWidth="1"/>
    <col min="16" max="16" width="10.75390625" style="2" customWidth="1"/>
    <col min="17" max="17" width="11.25390625" style="2" bestFit="1" customWidth="1"/>
    <col min="18" max="16384" width="8.00390625" style="2" customWidth="1"/>
  </cols>
  <sheetData>
    <row r="1" ht="14.25">
      <c r="A1" s="1" t="s">
        <v>47</v>
      </c>
    </row>
    <row r="2" spans="6:13" ht="12">
      <c r="F2" s="3"/>
      <c r="G2" s="4"/>
      <c r="H2" s="286" t="str">
        <f>'2_総括表'!AD3</f>
        <v>-</v>
      </c>
      <c r="I2" s="287"/>
      <c r="J2" s="287"/>
      <c r="K2" s="287"/>
      <c r="L2" s="287"/>
      <c r="M2" s="288"/>
    </row>
    <row r="3" spans="6:13" ht="12" customHeight="1">
      <c r="F3" s="295" t="s">
        <v>13</v>
      </c>
      <c r="G3" s="296"/>
      <c r="H3" s="289"/>
      <c r="I3" s="290"/>
      <c r="J3" s="290"/>
      <c r="K3" s="290"/>
      <c r="L3" s="290"/>
      <c r="M3" s="291"/>
    </row>
    <row r="4" spans="6:13" ht="12">
      <c r="F4" s="5"/>
      <c r="G4" s="6"/>
      <c r="H4" s="292"/>
      <c r="I4" s="293"/>
      <c r="J4" s="293"/>
      <c r="K4" s="293"/>
      <c r="L4" s="293"/>
      <c r="M4" s="294"/>
    </row>
    <row r="9" spans="7:15" ht="14.25">
      <c r="G9" s="7" t="s">
        <v>48</v>
      </c>
      <c r="H9" s="14">
        <v>31</v>
      </c>
      <c r="I9" s="7" t="s">
        <v>49</v>
      </c>
      <c r="J9" s="14">
        <v>4</v>
      </c>
      <c r="K9" s="7" t="s">
        <v>50</v>
      </c>
      <c r="L9" s="14"/>
      <c r="M9" s="7" t="s">
        <v>51</v>
      </c>
      <c r="O9" s="148" t="s">
        <v>333</v>
      </c>
    </row>
    <row r="12" ht="17.25">
      <c r="A12" s="8" t="s">
        <v>62</v>
      </c>
    </row>
    <row r="16" spans="5:14" ht="16.5" customHeight="1">
      <c r="E16" s="9" t="s">
        <v>52</v>
      </c>
      <c r="G16" s="299"/>
      <c r="H16" s="299"/>
      <c r="I16" s="299"/>
      <c r="J16" s="299"/>
      <c r="K16" s="299"/>
      <c r="L16" s="299"/>
      <c r="M16" s="299"/>
      <c r="N16" s="299"/>
    </row>
    <row r="17" spans="5:14" ht="12">
      <c r="E17" s="147"/>
      <c r="G17" s="299"/>
      <c r="H17" s="299"/>
      <c r="I17" s="299"/>
      <c r="J17" s="299"/>
      <c r="K17" s="299"/>
      <c r="L17" s="299"/>
      <c r="M17" s="299"/>
      <c r="N17" s="299"/>
    </row>
    <row r="18" spans="5:14" ht="17.25">
      <c r="E18" s="9" t="s">
        <v>12</v>
      </c>
      <c r="G18" s="298"/>
      <c r="H18" s="298"/>
      <c r="I18" s="298"/>
      <c r="J18" s="298"/>
      <c r="K18" s="298"/>
      <c r="L18" s="298"/>
      <c r="M18" s="298"/>
      <c r="N18" s="298"/>
    </row>
    <row r="19" spans="7:14" ht="12">
      <c r="G19" s="267"/>
      <c r="H19" s="267"/>
      <c r="I19" s="267"/>
      <c r="J19" s="267"/>
      <c r="K19" s="267"/>
      <c r="L19" s="267"/>
      <c r="M19" s="267"/>
      <c r="N19" s="267"/>
    </row>
    <row r="20" spans="5:14" ht="17.25" customHeight="1">
      <c r="E20" s="9" t="s">
        <v>53</v>
      </c>
      <c r="G20" s="276" t="s">
        <v>306</v>
      </c>
      <c r="H20" s="276"/>
      <c r="I20" s="276"/>
      <c r="J20" s="276"/>
      <c r="K20" s="276"/>
      <c r="L20" s="268" t="s">
        <v>54</v>
      </c>
      <c r="M20" s="267"/>
      <c r="N20" s="267"/>
    </row>
    <row r="21" spans="5:12" ht="18.75">
      <c r="E21" s="12"/>
      <c r="G21" s="10"/>
      <c r="H21" s="10"/>
      <c r="I21" s="10"/>
      <c r="J21" s="10"/>
      <c r="K21" s="10"/>
      <c r="L21" s="11"/>
    </row>
    <row r="22" spans="5:12" ht="18.75">
      <c r="E22" s="12"/>
      <c r="G22" s="10"/>
      <c r="H22" s="10"/>
      <c r="I22" s="10"/>
      <c r="J22" s="10"/>
      <c r="K22" s="10"/>
      <c r="L22" s="11"/>
    </row>
    <row r="23" ht="17.25">
      <c r="A23" s="8" t="s">
        <v>327</v>
      </c>
    </row>
    <row r="24" ht="17.25">
      <c r="A24" s="8" t="s">
        <v>88</v>
      </c>
    </row>
    <row r="25" ht="21" customHeight="1"/>
    <row r="26" ht="17.25" customHeight="1"/>
    <row r="27" spans="1:13" ht="17.25">
      <c r="A27" s="277" t="s">
        <v>55</v>
      </c>
      <c r="B27" s="278"/>
      <c r="C27" s="278"/>
      <c r="D27" s="278"/>
      <c r="E27" s="278"/>
      <c r="F27" s="278"/>
      <c r="G27" s="278"/>
      <c r="H27" s="278"/>
      <c r="I27" s="278"/>
      <c r="J27" s="278"/>
      <c r="K27" s="278"/>
      <c r="L27" s="278"/>
      <c r="M27" s="278"/>
    </row>
    <row r="28" spans="1:13" ht="17.25">
      <c r="A28" s="277" t="s">
        <v>56</v>
      </c>
      <c r="B28" s="278"/>
      <c r="C28" s="278"/>
      <c r="D28" s="278"/>
      <c r="E28" s="278"/>
      <c r="F28" s="278"/>
      <c r="G28" s="278"/>
      <c r="H28" s="278"/>
      <c r="I28" s="278"/>
      <c r="J28" s="278"/>
      <c r="K28" s="278"/>
      <c r="L28" s="278"/>
      <c r="M28" s="278"/>
    </row>
    <row r="29" spans="1:13" ht="17.25">
      <c r="A29" s="277" t="s">
        <v>57</v>
      </c>
      <c r="B29" s="278"/>
      <c r="C29" s="278"/>
      <c r="D29" s="278"/>
      <c r="E29" s="278"/>
      <c r="F29" s="278"/>
      <c r="G29" s="278"/>
      <c r="H29" s="278"/>
      <c r="I29" s="278"/>
      <c r="J29" s="278"/>
      <c r="K29" s="278"/>
      <c r="L29" s="278"/>
      <c r="M29" s="278"/>
    </row>
    <row r="30" spans="1:13" ht="17.25">
      <c r="A30" s="277"/>
      <c r="B30" s="278"/>
      <c r="C30" s="278"/>
      <c r="D30" s="278"/>
      <c r="E30" s="278"/>
      <c r="F30" s="278"/>
      <c r="G30" s="278"/>
      <c r="H30" s="278"/>
      <c r="I30" s="278"/>
      <c r="J30" s="278"/>
      <c r="K30" s="278"/>
      <c r="L30" s="278"/>
      <c r="M30" s="278"/>
    </row>
    <row r="31" spans="1:14" ht="17.25">
      <c r="A31" s="297" t="s">
        <v>58</v>
      </c>
      <c r="B31" s="297"/>
      <c r="C31" s="297"/>
      <c r="D31" s="297"/>
      <c r="E31" s="297"/>
      <c r="F31" s="297"/>
      <c r="G31" s="297"/>
      <c r="H31" s="297"/>
      <c r="I31" s="297"/>
      <c r="J31" s="297"/>
      <c r="K31" s="297"/>
      <c r="L31" s="297"/>
      <c r="M31" s="297"/>
      <c r="N31" s="297"/>
    </row>
    <row r="32" spans="1:14" ht="17.25">
      <c r="A32" s="143"/>
      <c r="B32" s="143"/>
      <c r="C32" s="143"/>
      <c r="D32" s="143"/>
      <c r="E32" s="143"/>
      <c r="F32" s="143"/>
      <c r="G32" s="143"/>
      <c r="H32" s="143"/>
      <c r="I32" s="143"/>
      <c r="J32" s="143"/>
      <c r="K32" s="143"/>
      <c r="L32" s="143"/>
      <c r="M32" s="143"/>
      <c r="N32" s="13"/>
    </row>
    <row r="33" spans="1:14" ht="17.25">
      <c r="A33" s="143"/>
      <c r="B33" s="143"/>
      <c r="C33" s="143"/>
      <c r="D33" s="143"/>
      <c r="E33" s="143"/>
      <c r="F33" s="143"/>
      <c r="G33" s="143"/>
      <c r="H33" s="143"/>
      <c r="I33" s="143"/>
      <c r="J33" s="143"/>
      <c r="K33" s="143"/>
      <c r="L33" s="143"/>
      <c r="M33" s="143"/>
      <c r="N33" s="13"/>
    </row>
    <row r="34" spans="1:13" ht="12">
      <c r="A34" s="144"/>
      <c r="B34" s="144"/>
      <c r="C34" s="144"/>
      <c r="D34" s="144"/>
      <c r="E34" s="144"/>
      <c r="F34" s="144"/>
      <c r="G34" s="144"/>
      <c r="H34" s="144"/>
      <c r="I34" s="144"/>
      <c r="J34" s="144"/>
      <c r="K34" s="144"/>
      <c r="L34" s="144"/>
      <c r="M34" s="144"/>
    </row>
    <row r="35" spans="1:17" ht="18" customHeight="1">
      <c r="A35" s="8" t="s">
        <v>82</v>
      </c>
      <c r="E35" s="279" t="str">
        <f>CONCATENATE("金",WIDECHAR(TEXT(Q35,"##,##")))</f>
        <v>金</v>
      </c>
      <c r="F35" s="279"/>
      <c r="G35" s="279"/>
      <c r="H35" s="279"/>
      <c r="I35" s="279"/>
      <c r="J35" s="279"/>
      <c r="K35" s="244" t="s">
        <v>6</v>
      </c>
      <c r="L35" s="244"/>
      <c r="Q35" s="273">
        <f>'全日_集計表_（新・新）'!M41</f>
        <v>0</v>
      </c>
    </row>
    <row r="36" spans="1:13" ht="12">
      <c r="A36" s="144"/>
      <c r="B36" s="144"/>
      <c r="C36" s="144"/>
      <c r="D36" s="144"/>
      <c r="E36" s="144"/>
      <c r="F36" s="144"/>
      <c r="G36" s="144"/>
      <c r="H36" s="144"/>
      <c r="I36" s="144"/>
      <c r="J36" s="144"/>
      <c r="K36" s="144"/>
      <c r="L36" s="144"/>
      <c r="M36" s="144"/>
    </row>
    <row r="41" spans="1:13" ht="12">
      <c r="A41" s="144"/>
      <c r="B41" s="144"/>
      <c r="C41" s="144"/>
      <c r="D41" s="144"/>
      <c r="E41" s="144"/>
      <c r="F41" s="144"/>
      <c r="G41" s="144"/>
      <c r="H41" s="144"/>
      <c r="I41" s="144"/>
      <c r="J41" s="144"/>
      <c r="K41" s="144"/>
      <c r="L41" s="144"/>
      <c r="M41" s="144"/>
    </row>
    <row r="42" spans="1:13" ht="24.75" customHeight="1">
      <c r="A42" s="144"/>
      <c r="B42" s="144"/>
      <c r="C42" s="144"/>
      <c r="D42" s="144"/>
      <c r="E42" s="145" t="s">
        <v>83</v>
      </c>
      <c r="F42" s="280"/>
      <c r="G42" s="281"/>
      <c r="H42" s="281"/>
      <c r="I42" s="281"/>
      <c r="J42" s="281"/>
      <c r="K42" s="281"/>
      <c r="L42" s="281"/>
      <c r="M42" s="282"/>
    </row>
    <row r="43" spans="1:13" ht="24.75" customHeight="1">
      <c r="A43" s="144"/>
      <c r="B43" s="144"/>
      <c r="C43" s="144"/>
      <c r="D43" s="144"/>
      <c r="E43" s="145" t="s">
        <v>84</v>
      </c>
      <c r="F43" s="283"/>
      <c r="G43" s="284"/>
      <c r="H43" s="284"/>
      <c r="I43" s="284"/>
      <c r="J43" s="284"/>
      <c r="K43" s="284"/>
      <c r="L43" s="284"/>
      <c r="M43" s="285"/>
    </row>
    <row r="44" spans="1:13" ht="24.75" customHeight="1">
      <c r="A44" s="144"/>
      <c r="B44" s="144"/>
      <c r="C44" s="144"/>
      <c r="D44" s="144"/>
      <c r="E44" s="145" t="s">
        <v>85</v>
      </c>
      <c r="F44" s="283"/>
      <c r="G44" s="284"/>
      <c r="H44" s="284"/>
      <c r="I44" s="284"/>
      <c r="J44" s="284"/>
      <c r="K44" s="284"/>
      <c r="L44" s="284"/>
      <c r="M44" s="285"/>
    </row>
    <row r="45" spans="1:13" ht="12">
      <c r="A45" s="144"/>
      <c r="B45" s="144"/>
      <c r="C45" s="144"/>
      <c r="D45" s="144"/>
      <c r="E45" s="144"/>
      <c r="F45" s="144"/>
      <c r="G45" s="144"/>
      <c r="H45" s="144"/>
      <c r="I45" s="144"/>
      <c r="J45" s="144"/>
      <c r="K45" s="144"/>
      <c r="L45" s="144"/>
      <c r="M45" s="144"/>
    </row>
  </sheetData>
  <sheetProtection/>
  <mergeCells count="14">
    <mergeCell ref="F43:M43"/>
    <mergeCell ref="F44:M44"/>
    <mergeCell ref="A30:M30"/>
    <mergeCell ref="H2:M4"/>
    <mergeCell ref="F3:G3"/>
    <mergeCell ref="A31:N31"/>
    <mergeCell ref="G18:N18"/>
    <mergeCell ref="G16:N17"/>
    <mergeCell ref="G20:K20"/>
    <mergeCell ref="A27:M27"/>
    <mergeCell ref="A29:M29"/>
    <mergeCell ref="A28:M28"/>
    <mergeCell ref="E35:J35"/>
    <mergeCell ref="F42:M42"/>
  </mergeCells>
  <printOptions/>
  <pageMargins left="0.75" right="0.75" top="1" bottom="1" header="0.512" footer="0.51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A1:AL139"/>
  <sheetViews>
    <sheetView showGridLines="0" view="pageBreakPreview" zoomScaleNormal="70" zoomScaleSheetLayoutView="100" zoomScalePageLayoutView="0" workbookViewId="0" topLeftCell="A25">
      <selection activeCell="T14" sqref="T14"/>
    </sheetView>
  </sheetViews>
  <sheetFormatPr defaultColWidth="9.625" defaultRowHeight="13.5"/>
  <cols>
    <col min="1" max="11" width="2.50390625" style="86" customWidth="1"/>
    <col min="12" max="12" width="4.00390625" style="86" customWidth="1"/>
    <col min="13" max="29" width="2.50390625" style="86" customWidth="1"/>
    <col min="30" max="30" width="3.125" style="86" customWidth="1"/>
    <col min="31" max="31" width="5.125" style="86" customWidth="1"/>
    <col min="32" max="32" width="6.375" style="86" customWidth="1"/>
    <col min="33" max="33" width="3.00390625" style="86" customWidth="1"/>
    <col min="34" max="34" width="3.125" style="86" customWidth="1"/>
    <col min="35" max="35" width="38.125" style="86" bestFit="1" customWidth="1"/>
    <col min="36" max="36" width="27.50390625" style="86" bestFit="1" customWidth="1"/>
    <col min="37" max="38" width="11.50390625" style="86" bestFit="1" customWidth="1"/>
    <col min="39" max="50" width="3.125" style="86" customWidth="1"/>
    <col min="51" max="51" width="7.25390625" style="86" customWidth="1"/>
    <col min="52" max="52" width="12.125" style="86" customWidth="1"/>
    <col min="53" max="16384" width="9.625" style="86" customWidth="1"/>
  </cols>
  <sheetData>
    <row r="1" spans="1:2" ht="22.5" customHeight="1">
      <c r="A1" s="85" t="s">
        <v>17</v>
      </c>
      <c r="B1" s="85"/>
    </row>
    <row r="2" spans="1:2" ht="14.25" customHeight="1" thickBot="1">
      <c r="A2" s="85"/>
      <c r="B2" s="85"/>
    </row>
    <row r="3" spans="1:32" ht="22.5" customHeight="1" thickBot="1">
      <c r="A3" s="306" t="s">
        <v>12</v>
      </c>
      <c r="B3" s="306"/>
      <c r="C3" s="306"/>
      <c r="D3" s="306"/>
      <c r="E3" s="312" t="str">
        <f>"学校法人　"&amp;VLOOKUP(E4,AI42:AL139,2,FALSE)</f>
        <v>学校法人　-</v>
      </c>
      <c r="F3" s="313"/>
      <c r="G3" s="313"/>
      <c r="H3" s="313"/>
      <c r="I3" s="313"/>
      <c r="J3" s="313"/>
      <c r="K3" s="313"/>
      <c r="L3" s="313"/>
      <c r="M3" s="313"/>
      <c r="N3" s="313"/>
      <c r="O3" s="313"/>
      <c r="P3" s="313"/>
      <c r="Q3" s="313"/>
      <c r="R3" s="313"/>
      <c r="S3" s="313"/>
      <c r="T3" s="313"/>
      <c r="U3" s="313"/>
      <c r="V3" s="313"/>
      <c r="W3" s="313"/>
      <c r="X3" s="313"/>
      <c r="Y3" s="314"/>
      <c r="Z3" s="307" t="s">
        <v>13</v>
      </c>
      <c r="AA3" s="307"/>
      <c r="AB3" s="307"/>
      <c r="AC3" s="307"/>
      <c r="AD3" s="308" t="str">
        <f>VLOOKUP(E4,AI42:AL139,4,FALSE)</f>
        <v>-</v>
      </c>
      <c r="AE3" s="309"/>
      <c r="AF3" s="310"/>
    </row>
    <row r="4" spans="1:32" ht="22.5" customHeight="1" thickBot="1">
      <c r="A4" s="303" t="s">
        <v>10</v>
      </c>
      <c r="B4" s="304"/>
      <c r="C4" s="304"/>
      <c r="D4" s="305"/>
      <c r="E4" s="312" t="s">
        <v>297</v>
      </c>
      <c r="F4" s="313"/>
      <c r="G4" s="313"/>
      <c r="H4" s="313"/>
      <c r="I4" s="313"/>
      <c r="J4" s="313"/>
      <c r="K4" s="313"/>
      <c r="L4" s="313"/>
      <c r="M4" s="313"/>
      <c r="N4" s="313"/>
      <c r="O4" s="313"/>
      <c r="P4" s="313"/>
      <c r="Q4" s="313"/>
      <c r="R4" s="313"/>
      <c r="S4" s="313"/>
      <c r="T4" s="313"/>
      <c r="U4" s="313"/>
      <c r="V4" s="313"/>
      <c r="W4" s="313"/>
      <c r="X4" s="313"/>
      <c r="Y4" s="314"/>
      <c r="Z4" s="311" t="s">
        <v>11</v>
      </c>
      <c r="AA4" s="311"/>
      <c r="AB4" s="311"/>
      <c r="AC4" s="311"/>
      <c r="AD4" s="300" t="str">
        <f>VLOOKUP(E4,AI42:AL139,3,FALSE)</f>
        <v>-</v>
      </c>
      <c r="AE4" s="301"/>
      <c r="AF4" s="302"/>
    </row>
    <row r="5" spans="1:32" s="15" customFormat="1" ht="11.25" customHeight="1" thickBot="1">
      <c r="A5" s="17"/>
      <c r="B5" s="17"/>
      <c r="C5" s="17"/>
      <c r="D5" s="17"/>
      <c r="E5" s="18"/>
      <c r="F5" s="18"/>
      <c r="G5" s="18"/>
      <c r="H5" s="18"/>
      <c r="I5" s="18"/>
      <c r="J5" s="18"/>
      <c r="K5" s="18"/>
      <c r="L5" s="18"/>
      <c r="M5" s="18"/>
      <c r="N5" s="18"/>
      <c r="O5" s="18"/>
      <c r="P5" s="18"/>
      <c r="Q5" s="18"/>
      <c r="R5" s="18"/>
      <c r="S5" s="18"/>
      <c r="T5" s="18"/>
      <c r="U5" s="18"/>
      <c r="V5" s="18"/>
      <c r="W5" s="18"/>
      <c r="X5" s="18"/>
      <c r="Y5" s="18"/>
      <c r="Z5" s="17"/>
      <c r="AA5" s="17"/>
      <c r="AB5" s="17"/>
      <c r="AC5" s="17"/>
      <c r="AD5" s="19"/>
      <c r="AE5" s="19"/>
      <c r="AF5" s="19"/>
    </row>
    <row r="6" spans="1:32" ht="13.5" customHeight="1">
      <c r="A6" s="87"/>
      <c r="B6" s="88"/>
      <c r="C6" s="88"/>
      <c r="D6" s="88"/>
      <c r="E6" s="88"/>
      <c r="F6" s="88"/>
      <c r="G6" s="88"/>
      <c r="H6" s="88"/>
      <c r="I6" s="88"/>
      <c r="J6" s="88"/>
      <c r="K6" s="88"/>
      <c r="L6" s="89"/>
      <c r="M6" s="90"/>
      <c r="N6" s="90"/>
      <c r="O6" s="90"/>
      <c r="P6" s="90"/>
      <c r="Q6" s="90"/>
      <c r="R6" s="90"/>
      <c r="S6" s="90"/>
      <c r="T6" s="90"/>
      <c r="U6" s="90"/>
      <c r="V6" s="90"/>
      <c r="W6" s="90"/>
      <c r="X6" s="90"/>
      <c r="Y6" s="90"/>
      <c r="Z6" s="90"/>
      <c r="AA6" s="90"/>
      <c r="AB6" s="90"/>
      <c r="AC6" s="90"/>
      <c r="AD6" s="90"/>
      <c r="AE6" s="90"/>
      <c r="AF6" s="91"/>
    </row>
    <row r="7" spans="1:32" ht="13.5" customHeight="1">
      <c r="A7" s="315" t="s">
        <v>18</v>
      </c>
      <c r="B7" s="316"/>
      <c r="C7" s="316"/>
      <c r="D7" s="316"/>
      <c r="E7" s="316"/>
      <c r="F7" s="316"/>
      <c r="G7" s="316"/>
      <c r="H7" s="316"/>
      <c r="I7" s="316"/>
      <c r="J7" s="316"/>
      <c r="K7" s="316"/>
      <c r="L7" s="317"/>
      <c r="M7" s="95"/>
      <c r="N7" s="95" t="s">
        <v>24</v>
      </c>
      <c r="O7" s="95"/>
      <c r="P7" s="95"/>
      <c r="Q7" s="95"/>
      <c r="R7" s="95"/>
      <c r="S7" s="95"/>
      <c r="T7" s="95"/>
      <c r="U7" s="95"/>
      <c r="V7" s="95"/>
      <c r="W7" s="95"/>
      <c r="X7" s="95"/>
      <c r="Y7" s="95"/>
      <c r="Z7" s="95"/>
      <c r="AA7" s="95"/>
      <c r="AB7" s="95"/>
      <c r="AC7" s="95"/>
      <c r="AD7" s="95"/>
      <c r="AE7" s="95"/>
      <c r="AF7" s="96"/>
    </row>
    <row r="8" spans="1:32" ht="13.5" customHeight="1" thickBot="1">
      <c r="A8" s="97"/>
      <c r="B8" s="98"/>
      <c r="C8" s="98"/>
      <c r="D8" s="98"/>
      <c r="E8" s="98"/>
      <c r="F8" s="98"/>
      <c r="G8" s="98"/>
      <c r="H8" s="98"/>
      <c r="I8" s="98"/>
      <c r="J8" s="98"/>
      <c r="K8" s="98"/>
      <c r="L8" s="99"/>
      <c r="M8" s="100"/>
      <c r="N8" s="100"/>
      <c r="O8" s="100"/>
      <c r="P8" s="100"/>
      <c r="Q8" s="100"/>
      <c r="R8" s="100"/>
      <c r="S8" s="100"/>
      <c r="T8" s="100"/>
      <c r="U8" s="100"/>
      <c r="V8" s="100"/>
      <c r="W8" s="100"/>
      <c r="X8" s="100"/>
      <c r="Y8" s="100"/>
      <c r="Z8" s="100"/>
      <c r="AA8" s="100"/>
      <c r="AB8" s="100"/>
      <c r="AC8" s="100"/>
      <c r="AD8" s="100"/>
      <c r="AE8" s="100"/>
      <c r="AF8" s="101"/>
    </row>
    <row r="9" spans="1:32" ht="13.5" customHeight="1">
      <c r="A9" s="102"/>
      <c r="B9" s="103"/>
      <c r="C9" s="103"/>
      <c r="D9" s="103"/>
      <c r="E9" s="103"/>
      <c r="F9" s="103"/>
      <c r="G9" s="103"/>
      <c r="H9" s="103"/>
      <c r="I9" s="103"/>
      <c r="J9" s="103"/>
      <c r="K9" s="103"/>
      <c r="L9" s="104"/>
      <c r="M9" s="90"/>
      <c r="N9" s="90"/>
      <c r="O9" s="90"/>
      <c r="P9" s="90"/>
      <c r="Q9" s="90"/>
      <c r="R9" s="90"/>
      <c r="S9" s="90"/>
      <c r="T9" s="90"/>
      <c r="U9" s="90"/>
      <c r="V9" s="90"/>
      <c r="W9" s="90"/>
      <c r="X9" s="90"/>
      <c r="Y9" s="90"/>
      <c r="Z9" s="90"/>
      <c r="AA9" s="90"/>
      <c r="AB9" s="90"/>
      <c r="AC9" s="90"/>
      <c r="AD9" s="90"/>
      <c r="AE9" s="90"/>
      <c r="AF9" s="91"/>
    </row>
    <row r="10" spans="1:32" ht="13.5" customHeight="1">
      <c r="A10" s="315" t="s">
        <v>19</v>
      </c>
      <c r="B10" s="316"/>
      <c r="C10" s="316"/>
      <c r="D10" s="316"/>
      <c r="E10" s="316"/>
      <c r="F10" s="316"/>
      <c r="G10" s="316"/>
      <c r="H10" s="316"/>
      <c r="I10" s="316"/>
      <c r="J10" s="316"/>
      <c r="K10" s="316"/>
      <c r="L10" s="317"/>
      <c r="M10" s="95"/>
      <c r="N10" s="95" t="s">
        <v>25</v>
      </c>
      <c r="O10" s="95"/>
      <c r="P10" s="95"/>
      <c r="Q10" s="95"/>
      <c r="R10" s="95"/>
      <c r="S10" s="95"/>
      <c r="T10" s="95"/>
      <c r="U10" s="95"/>
      <c r="V10" s="95"/>
      <c r="W10" s="95"/>
      <c r="X10" s="95"/>
      <c r="Y10" s="95"/>
      <c r="Z10" s="95"/>
      <c r="AA10" s="95"/>
      <c r="AB10" s="95"/>
      <c r="AC10" s="95"/>
      <c r="AD10" s="95"/>
      <c r="AE10" s="95"/>
      <c r="AF10" s="96"/>
    </row>
    <row r="11" spans="1:32" ht="13.5" customHeight="1" thickBot="1">
      <c r="A11" s="97"/>
      <c r="B11" s="98"/>
      <c r="C11" s="98"/>
      <c r="D11" s="98"/>
      <c r="E11" s="98"/>
      <c r="F11" s="98"/>
      <c r="G11" s="98"/>
      <c r="H11" s="98"/>
      <c r="I11" s="98"/>
      <c r="J11" s="98"/>
      <c r="K11" s="98"/>
      <c r="L11" s="99"/>
      <c r="M11" s="100"/>
      <c r="N11" s="100"/>
      <c r="O11" s="100"/>
      <c r="P11" s="100"/>
      <c r="Q11" s="100"/>
      <c r="R11" s="100"/>
      <c r="S11" s="100"/>
      <c r="T11" s="100"/>
      <c r="U11" s="100"/>
      <c r="V11" s="100"/>
      <c r="W11" s="100"/>
      <c r="X11" s="100"/>
      <c r="Y11" s="100"/>
      <c r="Z11" s="100"/>
      <c r="AA11" s="100"/>
      <c r="AB11" s="100"/>
      <c r="AC11" s="100"/>
      <c r="AD11" s="100"/>
      <c r="AE11" s="100"/>
      <c r="AF11" s="101"/>
    </row>
    <row r="12" spans="1:32" ht="13.5" customHeight="1">
      <c r="A12" s="87"/>
      <c r="B12" s="88"/>
      <c r="C12" s="88"/>
      <c r="D12" s="88"/>
      <c r="E12" s="88"/>
      <c r="F12" s="88"/>
      <c r="G12" s="88"/>
      <c r="H12" s="88"/>
      <c r="I12" s="88"/>
      <c r="J12" s="88"/>
      <c r="K12" s="88"/>
      <c r="L12" s="89"/>
      <c r="M12" s="90"/>
      <c r="N12" s="90"/>
      <c r="O12" s="90"/>
      <c r="P12" s="90"/>
      <c r="Q12" s="90"/>
      <c r="R12" s="90"/>
      <c r="S12" s="90"/>
      <c r="T12" s="90"/>
      <c r="U12" s="90"/>
      <c r="V12" s="90"/>
      <c r="W12" s="90"/>
      <c r="X12" s="90"/>
      <c r="Y12" s="90"/>
      <c r="Z12" s="90"/>
      <c r="AA12" s="90"/>
      <c r="AB12" s="90"/>
      <c r="AC12" s="90"/>
      <c r="AD12" s="90"/>
      <c r="AE12" s="90"/>
      <c r="AF12" s="91"/>
    </row>
    <row r="13" spans="1:32" ht="13.5" customHeight="1">
      <c r="A13" s="315" t="s">
        <v>20</v>
      </c>
      <c r="B13" s="316"/>
      <c r="C13" s="316"/>
      <c r="D13" s="316"/>
      <c r="E13" s="316"/>
      <c r="F13" s="316"/>
      <c r="G13" s="316"/>
      <c r="H13" s="316"/>
      <c r="I13" s="316"/>
      <c r="J13" s="316"/>
      <c r="K13" s="316"/>
      <c r="L13" s="317"/>
      <c r="M13" s="95"/>
      <c r="N13" s="95" t="s">
        <v>26</v>
      </c>
      <c r="O13" s="95"/>
      <c r="P13" s="95"/>
      <c r="Q13" s="95"/>
      <c r="R13" s="95"/>
      <c r="S13" s="95"/>
      <c r="T13" s="95"/>
      <c r="U13" s="95"/>
      <c r="V13" s="95"/>
      <c r="W13" s="95"/>
      <c r="X13" s="95"/>
      <c r="Y13" s="95"/>
      <c r="Z13" s="95"/>
      <c r="AA13" s="95"/>
      <c r="AB13" s="95"/>
      <c r="AC13" s="95"/>
      <c r="AD13" s="95"/>
      <c r="AE13" s="95"/>
      <c r="AF13" s="96"/>
    </row>
    <row r="14" spans="1:32" ht="13.5" customHeight="1" thickBot="1">
      <c r="A14" s="97"/>
      <c r="B14" s="98"/>
      <c r="C14" s="98"/>
      <c r="D14" s="98"/>
      <c r="E14" s="98"/>
      <c r="F14" s="98"/>
      <c r="G14" s="98"/>
      <c r="H14" s="98"/>
      <c r="I14" s="98"/>
      <c r="J14" s="98"/>
      <c r="K14" s="98"/>
      <c r="L14" s="99"/>
      <c r="M14" s="100"/>
      <c r="N14" s="100"/>
      <c r="O14" s="100"/>
      <c r="P14" s="100"/>
      <c r="Q14" s="100"/>
      <c r="R14" s="100"/>
      <c r="S14" s="100"/>
      <c r="T14" s="100"/>
      <c r="U14" s="100"/>
      <c r="V14" s="100"/>
      <c r="W14" s="100"/>
      <c r="X14" s="100"/>
      <c r="Y14" s="100"/>
      <c r="Z14" s="100"/>
      <c r="AA14" s="100"/>
      <c r="AB14" s="100"/>
      <c r="AC14" s="100"/>
      <c r="AD14" s="100"/>
      <c r="AE14" s="100"/>
      <c r="AF14" s="101"/>
    </row>
    <row r="15" spans="1:32" ht="13.5" customHeight="1">
      <c r="A15" s="87"/>
      <c r="B15" s="88"/>
      <c r="C15" s="88"/>
      <c r="D15" s="88"/>
      <c r="E15" s="88"/>
      <c r="F15" s="88"/>
      <c r="G15" s="88"/>
      <c r="H15" s="88"/>
      <c r="I15" s="88"/>
      <c r="J15" s="88"/>
      <c r="K15" s="88"/>
      <c r="L15" s="89"/>
      <c r="M15" s="90"/>
      <c r="N15" s="90"/>
      <c r="O15" s="90"/>
      <c r="P15" s="90"/>
      <c r="Q15" s="90"/>
      <c r="R15" s="90"/>
      <c r="S15" s="90"/>
      <c r="T15" s="90"/>
      <c r="U15" s="90"/>
      <c r="V15" s="90"/>
      <c r="W15" s="90"/>
      <c r="X15" s="90"/>
      <c r="Y15" s="90"/>
      <c r="Z15" s="90"/>
      <c r="AA15" s="90"/>
      <c r="AB15" s="90"/>
      <c r="AC15" s="90"/>
      <c r="AD15" s="90"/>
      <c r="AE15" s="90"/>
      <c r="AF15" s="91"/>
    </row>
    <row r="16" spans="1:32" ht="13.5" customHeight="1">
      <c r="A16" s="315" t="s">
        <v>21</v>
      </c>
      <c r="B16" s="316"/>
      <c r="C16" s="316"/>
      <c r="D16" s="316"/>
      <c r="E16" s="316"/>
      <c r="F16" s="316"/>
      <c r="G16" s="316"/>
      <c r="H16" s="316"/>
      <c r="I16" s="316"/>
      <c r="J16" s="316"/>
      <c r="K16" s="316"/>
      <c r="L16" s="317"/>
      <c r="M16" s="95"/>
      <c r="N16" s="319">
        <v>43921</v>
      </c>
      <c r="O16" s="319"/>
      <c r="P16" s="319"/>
      <c r="Q16" s="319"/>
      <c r="R16" s="319"/>
      <c r="S16" s="319"/>
      <c r="T16" s="319"/>
      <c r="U16" s="319"/>
      <c r="V16" s="319"/>
      <c r="W16" s="319"/>
      <c r="X16" s="319"/>
      <c r="Y16" s="319"/>
      <c r="Z16" s="319"/>
      <c r="AA16" s="319"/>
      <c r="AB16" s="319"/>
      <c r="AC16" s="319"/>
      <c r="AD16" s="95"/>
      <c r="AE16" s="95"/>
      <c r="AF16" s="96"/>
    </row>
    <row r="17" spans="1:32" ht="13.5" customHeight="1" thickBot="1">
      <c r="A17" s="97"/>
      <c r="B17" s="98"/>
      <c r="C17" s="98"/>
      <c r="D17" s="98"/>
      <c r="E17" s="98"/>
      <c r="F17" s="98"/>
      <c r="G17" s="98"/>
      <c r="H17" s="98"/>
      <c r="I17" s="98"/>
      <c r="J17" s="98"/>
      <c r="K17" s="98"/>
      <c r="L17" s="99"/>
      <c r="M17" s="100"/>
      <c r="N17" s="100"/>
      <c r="O17" s="100"/>
      <c r="P17" s="100"/>
      <c r="Q17" s="100"/>
      <c r="R17" s="100"/>
      <c r="S17" s="100"/>
      <c r="T17" s="100"/>
      <c r="U17" s="100"/>
      <c r="V17" s="100"/>
      <c r="W17" s="100"/>
      <c r="X17" s="100"/>
      <c r="Y17" s="100"/>
      <c r="Z17" s="100"/>
      <c r="AA17" s="100"/>
      <c r="AB17" s="100"/>
      <c r="AC17" s="100"/>
      <c r="AD17" s="100"/>
      <c r="AE17" s="100"/>
      <c r="AF17" s="101"/>
    </row>
    <row r="18" spans="1:32" ht="13.5" customHeight="1">
      <c r="A18" s="87"/>
      <c r="B18" s="88"/>
      <c r="C18" s="88"/>
      <c r="D18" s="88"/>
      <c r="E18" s="88"/>
      <c r="F18" s="88"/>
      <c r="G18" s="88"/>
      <c r="H18" s="88"/>
      <c r="I18" s="88"/>
      <c r="J18" s="88"/>
      <c r="K18" s="88"/>
      <c r="L18" s="89"/>
      <c r="M18" s="90"/>
      <c r="N18" s="90"/>
      <c r="O18" s="90"/>
      <c r="P18" s="90"/>
      <c r="Q18" s="90"/>
      <c r="R18" s="90"/>
      <c r="S18" s="90"/>
      <c r="T18" s="90"/>
      <c r="U18" s="90"/>
      <c r="V18" s="90"/>
      <c r="W18" s="90"/>
      <c r="X18" s="90"/>
      <c r="Y18" s="90"/>
      <c r="Z18" s="90"/>
      <c r="AA18" s="90"/>
      <c r="AB18" s="90"/>
      <c r="AC18" s="90"/>
      <c r="AD18" s="90"/>
      <c r="AE18" s="90"/>
      <c r="AF18" s="91"/>
    </row>
    <row r="19" spans="1:32" ht="13.5" customHeight="1">
      <c r="A19" s="315" t="s">
        <v>22</v>
      </c>
      <c r="B19" s="316"/>
      <c r="C19" s="316"/>
      <c r="D19" s="316"/>
      <c r="E19" s="316"/>
      <c r="F19" s="316"/>
      <c r="G19" s="316"/>
      <c r="H19" s="316"/>
      <c r="I19" s="316"/>
      <c r="J19" s="316"/>
      <c r="K19" s="316"/>
      <c r="L19" s="317"/>
      <c r="M19" s="95"/>
      <c r="N19" s="95" t="s">
        <v>27</v>
      </c>
      <c r="O19" s="95"/>
      <c r="P19" s="95"/>
      <c r="Q19" s="95"/>
      <c r="R19" s="95"/>
      <c r="S19" s="95"/>
      <c r="T19" s="95"/>
      <c r="U19" s="95"/>
      <c r="V19" s="95"/>
      <c r="W19" s="95"/>
      <c r="X19" s="95"/>
      <c r="Y19" s="95"/>
      <c r="Z19" s="95"/>
      <c r="AA19" s="95"/>
      <c r="AB19" s="95"/>
      <c r="AC19" s="95"/>
      <c r="AD19" s="95"/>
      <c r="AE19" s="95"/>
      <c r="AF19" s="96"/>
    </row>
    <row r="20" spans="1:32" ht="13.5" customHeight="1">
      <c r="A20" s="315"/>
      <c r="B20" s="316"/>
      <c r="C20" s="316"/>
      <c r="D20" s="316"/>
      <c r="E20" s="316"/>
      <c r="F20" s="316"/>
      <c r="G20" s="316"/>
      <c r="H20" s="316"/>
      <c r="I20" s="316"/>
      <c r="J20" s="316"/>
      <c r="K20" s="316"/>
      <c r="L20" s="317"/>
      <c r="M20" s="95"/>
      <c r="N20" s="95" t="s">
        <v>28</v>
      </c>
      <c r="O20" s="95"/>
      <c r="P20" s="95"/>
      <c r="Q20" s="95"/>
      <c r="R20" s="95"/>
      <c r="S20" s="95"/>
      <c r="T20" s="95"/>
      <c r="U20" s="95"/>
      <c r="V20" s="95"/>
      <c r="W20" s="95"/>
      <c r="X20" s="95"/>
      <c r="Y20" s="95"/>
      <c r="Z20" s="95"/>
      <c r="AA20" s="95"/>
      <c r="AB20" s="95"/>
      <c r="AC20" s="95"/>
      <c r="AD20" s="95"/>
      <c r="AE20" s="95"/>
      <c r="AF20" s="96"/>
    </row>
    <row r="21" spans="1:32" ht="13.5" customHeight="1" thickBot="1">
      <c r="A21" s="97"/>
      <c r="B21" s="98"/>
      <c r="C21" s="98"/>
      <c r="D21" s="98"/>
      <c r="E21" s="98"/>
      <c r="F21" s="98"/>
      <c r="G21" s="98"/>
      <c r="H21" s="98"/>
      <c r="I21" s="98"/>
      <c r="J21" s="98"/>
      <c r="K21" s="98"/>
      <c r="L21" s="99"/>
      <c r="M21" s="100"/>
      <c r="N21" s="100"/>
      <c r="O21" s="100"/>
      <c r="P21" s="100"/>
      <c r="Q21" s="100"/>
      <c r="R21" s="100"/>
      <c r="S21" s="100"/>
      <c r="T21" s="100"/>
      <c r="U21" s="100"/>
      <c r="V21" s="100"/>
      <c r="W21" s="100"/>
      <c r="X21" s="100"/>
      <c r="Y21" s="100"/>
      <c r="Z21" s="100"/>
      <c r="AA21" s="100"/>
      <c r="AB21" s="100"/>
      <c r="AC21" s="100"/>
      <c r="AD21" s="100"/>
      <c r="AE21" s="100"/>
      <c r="AF21" s="101"/>
    </row>
    <row r="22" spans="1:32" ht="22.5" customHeight="1" thickBot="1">
      <c r="A22" s="105"/>
      <c r="B22" s="106"/>
      <c r="C22" s="106"/>
      <c r="D22" s="106"/>
      <c r="E22" s="106"/>
      <c r="F22" s="106"/>
      <c r="G22" s="106"/>
      <c r="H22" s="106"/>
      <c r="I22" s="106"/>
      <c r="J22" s="106"/>
      <c r="K22" s="106"/>
      <c r="L22" s="107"/>
      <c r="M22" s="95"/>
      <c r="N22" s="95"/>
      <c r="O22" s="95"/>
      <c r="P22" s="95"/>
      <c r="Q22" s="95"/>
      <c r="R22" s="95"/>
      <c r="S22" s="95"/>
      <c r="T22" s="95"/>
      <c r="U22" s="95"/>
      <c r="V22" s="95"/>
      <c r="W22" s="95"/>
      <c r="X22" s="95"/>
      <c r="Y22" s="95"/>
      <c r="Z22" s="95"/>
      <c r="AA22" s="95"/>
      <c r="AB22" s="95"/>
      <c r="AC22" s="95"/>
      <c r="AD22" s="95"/>
      <c r="AE22" s="95"/>
      <c r="AF22" s="96"/>
    </row>
    <row r="23" spans="1:32" ht="22.5" customHeight="1" thickBot="1">
      <c r="A23" s="105"/>
      <c r="B23" s="106"/>
      <c r="C23" s="106"/>
      <c r="D23" s="106"/>
      <c r="E23" s="106"/>
      <c r="F23" s="106"/>
      <c r="G23" s="106"/>
      <c r="H23" s="106"/>
      <c r="I23" s="106"/>
      <c r="J23" s="106"/>
      <c r="K23" s="106"/>
      <c r="L23" s="107"/>
      <c r="M23" s="95"/>
      <c r="N23" s="108"/>
      <c r="O23" s="95" t="s">
        <v>29</v>
      </c>
      <c r="P23" s="109"/>
      <c r="Q23" s="95"/>
      <c r="R23" s="95"/>
      <c r="S23" s="95"/>
      <c r="T23" s="95"/>
      <c r="U23" s="95"/>
      <c r="V23" s="95"/>
      <c r="W23" s="95"/>
      <c r="X23" s="95"/>
      <c r="Y23" s="95"/>
      <c r="Z23" s="95"/>
      <c r="AA23" s="95"/>
      <c r="AB23" s="95"/>
      <c r="AC23" s="95"/>
      <c r="AD23" s="95"/>
      <c r="AE23" s="95"/>
      <c r="AF23" s="96"/>
    </row>
    <row r="24" spans="1:32" ht="12.75" customHeight="1">
      <c r="A24" s="92"/>
      <c r="B24" s="93"/>
      <c r="C24" s="93"/>
      <c r="D24" s="93"/>
      <c r="E24" s="93"/>
      <c r="F24" s="93"/>
      <c r="G24" s="93"/>
      <c r="H24" s="93"/>
      <c r="I24" s="93"/>
      <c r="J24" s="93"/>
      <c r="K24" s="93"/>
      <c r="L24" s="94"/>
      <c r="M24" s="95"/>
      <c r="N24" s="95"/>
      <c r="O24" s="95"/>
      <c r="P24" s="95"/>
      <c r="Q24" s="95"/>
      <c r="R24" s="95"/>
      <c r="S24" s="95"/>
      <c r="T24" s="95"/>
      <c r="U24" s="95"/>
      <c r="V24" s="95"/>
      <c r="W24" s="95"/>
      <c r="X24" s="95"/>
      <c r="Y24" s="95"/>
      <c r="Z24" s="95"/>
      <c r="AA24" s="95"/>
      <c r="AB24" s="95"/>
      <c r="AC24" s="95"/>
      <c r="AD24" s="95"/>
      <c r="AE24" s="95"/>
      <c r="AF24" s="96"/>
    </row>
    <row r="25" spans="1:32" ht="22.5" customHeight="1">
      <c r="A25" s="92"/>
      <c r="B25" s="93"/>
      <c r="C25" s="93"/>
      <c r="D25" s="93"/>
      <c r="E25" s="93"/>
      <c r="F25" s="93"/>
      <c r="G25" s="93"/>
      <c r="H25" s="93"/>
      <c r="I25" s="93"/>
      <c r="J25" s="93"/>
      <c r="K25" s="93"/>
      <c r="L25" s="94"/>
      <c r="M25" s="95"/>
      <c r="N25" s="95"/>
      <c r="O25" s="106" t="s">
        <v>30</v>
      </c>
      <c r="P25" s="110"/>
      <c r="Q25" s="110"/>
      <c r="R25" s="109"/>
      <c r="S25" s="110"/>
      <c r="T25" s="110"/>
      <c r="U25" s="110"/>
      <c r="V25" s="110"/>
      <c r="W25" s="110"/>
      <c r="X25" s="110"/>
      <c r="Y25" s="110"/>
      <c r="Z25" s="110"/>
      <c r="AA25" s="110"/>
      <c r="AB25" s="110"/>
      <c r="AC25" s="110"/>
      <c r="AD25" s="110"/>
      <c r="AE25" s="110"/>
      <c r="AF25" s="96"/>
    </row>
    <row r="26" spans="1:32" ht="22.5" customHeight="1">
      <c r="A26" s="92"/>
      <c r="B26" s="93"/>
      <c r="C26" s="93"/>
      <c r="D26" s="93"/>
      <c r="E26" s="93"/>
      <c r="F26" s="93"/>
      <c r="G26" s="93"/>
      <c r="H26" s="93"/>
      <c r="I26" s="93"/>
      <c r="J26" s="93"/>
      <c r="K26" s="93"/>
      <c r="L26" s="94"/>
      <c r="M26" s="95"/>
      <c r="N26" s="95"/>
      <c r="O26" s="320"/>
      <c r="P26" s="321"/>
      <c r="Q26" s="321"/>
      <c r="R26" s="321"/>
      <c r="S26" s="321"/>
      <c r="T26" s="321"/>
      <c r="U26" s="321"/>
      <c r="V26" s="321"/>
      <c r="W26" s="321"/>
      <c r="X26" s="321"/>
      <c r="Y26" s="321"/>
      <c r="Z26" s="321"/>
      <c r="AA26" s="321"/>
      <c r="AB26" s="321"/>
      <c r="AC26" s="321"/>
      <c r="AD26" s="321"/>
      <c r="AE26" s="322"/>
      <c r="AF26" s="96"/>
    </row>
    <row r="27" spans="1:32" ht="22.5" customHeight="1">
      <c r="A27" s="92"/>
      <c r="B27" s="93"/>
      <c r="C27" s="93"/>
      <c r="D27" s="93"/>
      <c r="E27" s="93"/>
      <c r="F27" s="93"/>
      <c r="G27" s="93"/>
      <c r="H27" s="93"/>
      <c r="I27" s="93"/>
      <c r="J27" s="93"/>
      <c r="K27" s="93"/>
      <c r="L27" s="94"/>
      <c r="M27" s="95"/>
      <c r="N27" s="95"/>
      <c r="O27" s="323"/>
      <c r="P27" s="324"/>
      <c r="Q27" s="324"/>
      <c r="R27" s="324"/>
      <c r="S27" s="324"/>
      <c r="T27" s="324"/>
      <c r="U27" s="324"/>
      <c r="V27" s="324"/>
      <c r="W27" s="324"/>
      <c r="X27" s="324"/>
      <c r="Y27" s="324"/>
      <c r="Z27" s="324"/>
      <c r="AA27" s="324"/>
      <c r="AB27" s="324"/>
      <c r="AC27" s="324"/>
      <c r="AD27" s="324"/>
      <c r="AE27" s="325"/>
      <c r="AF27" s="96"/>
    </row>
    <row r="28" spans="1:32" ht="22.5" customHeight="1">
      <c r="A28" s="315" t="s">
        <v>23</v>
      </c>
      <c r="B28" s="316"/>
      <c r="C28" s="316"/>
      <c r="D28" s="316"/>
      <c r="E28" s="316"/>
      <c r="F28" s="316"/>
      <c r="G28" s="316"/>
      <c r="H28" s="316"/>
      <c r="I28" s="316"/>
      <c r="J28" s="316"/>
      <c r="K28" s="316"/>
      <c r="L28" s="317"/>
      <c r="M28" s="95"/>
      <c r="N28" s="95"/>
      <c r="O28" s="323"/>
      <c r="P28" s="324"/>
      <c r="Q28" s="324"/>
      <c r="R28" s="324"/>
      <c r="S28" s="324"/>
      <c r="T28" s="324"/>
      <c r="U28" s="324"/>
      <c r="V28" s="324"/>
      <c r="W28" s="324"/>
      <c r="X28" s="324"/>
      <c r="Y28" s="324"/>
      <c r="Z28" s="324"/>
      <c r="AA28" s="324"/>
      <c r="AB28" s="324"/>
      <c r="AC28" s="324"/>
      <c r="AD28" s="324"/>
      <c r="AE28" s="325"/>
      <c r="AF28" s="96"/>
    </row>
    <row r="29" spans="1:32" ht="22.5" customHeight="1">
      <c r="A29" s="92"/>
      <c r="B29" s="93"/>
      <c r="C29" s="93"/>
      <c r="D29" s="93"/>
      <c r="E29" s="93"/>
      <c r="F29" s="93"/>
      <c r="G29" s="93"/>
      <c r="H29" s="93"/>
      <c r="I29" s="93"/>
      <c r="J29" s="93"/>
      <c r="K29" s="93"/>
      <c r="L29" s="94"/>
      <c r="M29" s="95"/>
      <c r="N29" s="95"/>
      <c r="O29" s="326"/>
      <c r="P29" s="327"/>
      <c r="Q29" s="327"/>
      <c r="R29" s="327"/>
      <c r="S29" s="327"/>
      <c r="T29" s="327"/>
      <c r="U29" s="327"/>
      <c r="V29" s="327"/>
      <c r="W29" s="327"/>
      <c r="X29" s="327"/>
      <c r="Y29" s="327"/>
      <c r="Z29" s="327"/>
      <c r="AA29" s="327"/>
      <c r="AB29" s="327"/>
      <c r="AC29" s="327"/>
      <c r="AD29" s="327"/>
      <c r="AE29" s="328"/>
      <c r="AF29" s="96"/>
    </row>
    <row r="30" spans="1:32" ht="22.5" customHeight="1" thickBot="1">
      <c r="A30" s="92"/>
      <c r="B30" s="93"/>
      <c r="C30" s="93"/>
      <c r="D30" s="93"/>
      <c r="E30" s="93"/>
      <c r="F30" s="93"/>
      <c r="G30" s="93"/>
      <c r="H30" s="93"/>
      <c r="I30" s="93"/>
      <c r="J30" s="93"/>
      <c r="K30" s="93"/>
      <c r="L30" s="94"/>
      <c r="M30" s="95"/>
      <c r="N30" s="95"/>
      <c r="O30" s="95"/>
      <c r="P30" s="95"/>
      <c r="Q30" s="95"/>
      <c r="R30" s="111"/>
      <c r="S30" s="111"/>
      <c r="T30" s="111"/>
      <c r="U30" s="111"/>
      <c r="V30" s="111"/>
      <c r="W30" s="111"/>
      <c r="X30" s="111"/>
      <c r="Y30" s="111"/>
      <c r="Z30" s="111"/>
      <c r="AA30" s="111"/>
      <c r="AB30" s="111"/>
      <c r="AC30" s="111"/>
      <c r="AD30" s="111"/>
      <c r="AE30" s="111"/>
      <c r="AF30" s="96"/>
    </row>
    <row r="31" spans="1:32" ht="22.5" customHeight="1" thickBot="1">
      <c r="A31" s="92"/>
      <c r="B31" s="93"/>
      <c r="C31" s="93"/>
      <c r="D31" s="93"/>
      <c r="E31" s="93"/>
      <c r="F31" s="93"/>
      <c r="G31" s="93"/>
      <c r="H31" s="93"/>
      <c r="I31" s="93"/>
      <c r="J31" s="93"/>
      <c r="K31" s="93"/>
      <c r="L31" s="94"/>
      <c r="M31" s="95"/>
      <c r="N31" s="108"/>
      <c r="O31" s="95" t="s">
        <v>31</v>
      </c>
      <c r="P31" s="109"/>
      <c r="Q31" s="95"/>
      <c r="R31" s="111"/>
      <c r="S31" s="111"/>
      <c r="T31" s="111"/>
      <c r="U31" s="111"/>
      <c r="V31" s="111"/>
      <c r="W31" s="111"/>
      <c r="X31" s="111"/>
      <c r="Y31" s="111"/>
      <c r="Z31" s="111"/>
      <c r="AA31" s="111"/>
      <c r="AB31" s="111"/>
      <c r="AC31" s="111"/>
      <c r="AD31" s="111"/>
      <c r="AE31" s="111"/>
      <c r="AF31" s="96"/>
    </row>
    <row r="32" spans="1:32" ht="11.25" customHeight="1">
      <c r="A32" s="92"/>
      <c r="B32" s="93"/>
      <c r="C32" s="93"/>
      <c r="D32" s="93"/>
      <c r="E32" s="93"/>
      <c r="F32" s="93"/>
      <c r="G32" s="93"/>
      <c r="H32" s="93"/>
      <c r="I32" s="93"/>
      <c r="J32" s="93"/>
      <c r="K32" s="93"/>
      <c r="L32" s="94"/>
      <c r="M32" s="95"/>
      <c r="N32" s="95"/>
      <c r="O32" s="95"/>
      <c r="P32" s="95"/>
      <c r="Q32" s="95"/>
      <c r="R32" s="111"/>
      <c r="S32" s="111"/>
      <c r="T32" s="111"/>
      <c r="U32" s="111"/>
      <c r="V32" s="111"/>
      <c r="W32" s="111"/>
      <c r="X32" s="111"/>
      <c r="Y32" s="111"/>
      <c r="Z32" s="111"/>
      <c r="AA32" s="111"/>
      <c r="AB32" s="111"/>
      <c r="AC32" s="111"/>
      <c r="AD32" s="111"/>
      <c r="AE32" s="111"/>
      <c r="AF32" s="96"/>
    </row>
    <row r="33" spans="1:32" ht="22.5" customHeight="1">
      <c r="A33" s="92"/>
      <c r="B33" s="93"/>
      <c r="C33" s="93"/>
      <c r="D33" s="93"/>
      <c r="E33" s="93"/>
      <c r="F33" s="93"/>
      <c r="G33" s="93"/>
      <c r="H33" s="93"/>
      <c r="I33" s="93"/>
      <c r="J33" s="93"/>
      <c r="K33" s="93"/>
      <c r="L33" s="94"/>
      <c r="M33" s="95"/>
      <c r="N33" s="95"/>
      <c r="O33" s="318"/>
      <c r="P33" s="318"/>
      <c r="Q33" s="318"/>
      <c r="R33" s="318"/>
      <c r="S33" s="318"/>
      <c r="T33" s="318"/>
      <c r="U33" s="106" t="s">
        <v>32</v>
      </c>
      <c r="V33" s="111"/>
      <c r="W33" s="111"/>
      <c r="X33" s="111"/>
      <c r="Y33" s="111"/>
      <c r="Z33" s="111"/>
      <c r="AA33" s="111"/>
      <c r="AB33" s="111"/>
      <c r="AC33" s="111"/>
      <c r="AD33" s="111"/>
      <c r="AE33" s="111"/>
      <c r="AF33" s="96"/>
    </row>
    <row r="34" spans="1:32" ht="15.75" customHeight="1">
      <c r="A34" s="92"/>
      <c r="B34" s="93"/>
      <c r="C34" s="93"/>
      <c r="D34" s="93"/>
      <c r="E34" s="93"/>
      <c r="F34" s="93"/>
      <c r="G34" s="93"/>
      <c r="H34" s="93"/>
      <c r="I34" s="93"/>
      <c r="J34" s="93"/>
      <c r="K34" s="93"/>
      <c r="L34" s="94"/>
      <c r="M34" s="95"/>
      <c r="N34" s="95"/>
      <c r="O34" s="95"/>
      <c r="P34" s="95"/>
      <c r="Q34" s="95"/>
      <c r="R34" s="111"/>
      <c r="S34" s="111"/>
      <c r="T34" s="111"/>
      <c r="U34" s="111"/>
      <c r="V34" s="111"/>
      <c r="W34" s="111"/>
      <c r="X34" s="111"/>
      <c r="Y34" s="111"/>
      <c r="Z34" s="111"/>
      <c r="AA34" s="111"/>
      <c r="AB34" s="111"/>
      <c r="AC34" s="111"/>
      <c r="AD34" s="111"/>
      <c r="AE34" s="111"/>
      <c r="AF34" s="96"/>
    </row>
    <row r="35" spans="1:32" ht="22.5" customHeight="1">
      <c r="A35" s="105"/>
      <c r="B35" s="106"/>
      <c r="C35" s="106"/>
      <c r="D35" s="106"/>
      <c r="E35" s="106"/>
      <c r="F35" s="106"/>
      <c r="G35" s="106"/>
      <c r="H35" s="106"/>
      <c r="I35" s="106"/>
      <c r="J35" s="106"/>
      <c r="K35" s="106"/>
      <c r="L35" s="107"/>
      <c r="M35" s="95"/>
      <c r="N35" s="95"/>
      <c r="O35" s="318"/>
      <c r="P35" s="318"/>
      <c r="Q35" s="318"/>
      <c r="R35" s="318"/>
      <c r="S35" s="318"/>
      <c r="T35" s="318"/>
      <c r="U35" s="95" t="s">
        <v>33</v>
      </c>
      <c r="V35" s="95"/>
      <c r="W35" s="95"/>
      <c r="X35" s="95"/>
      <c r="Y35" s="95"/>
      <c r="Z35" s="95"/>
      <c r="AA35" s="95"/>
      <c r="AB35" s="95"/>
      <c r="AC35" s="95"/>
      <c r="AD35" s="95"/>
      <c r="AE35" s="95"/>
      <c r="AF35" s="96"/>
    </row>
    <row r="36" spans="1:32" ht="12.75" customHeight="1" thickBot="1">
      <c r="A36" s="97"/>
      <c r="B36" s="98"/>
      <c r="C36" s="98"/>
      <c r="D36" s="98"/>
      <c r="E36" s="98"/>
      <c r="F36" s="98"/>
      <c r="G36" s="98"/>
      <c r="H36" s="98"/>
      <c r="I36" s="98"/>
      <c r="J36" s="98"/>
      <c r="K36" s="98"/>
      <c r="L36" s="99"/>
      <c r="M36" s="100"/>
      <c r="N36" s="100"/>
      <c r="O36" s="100"/>
      <c r="P36" s="100"/>
      <c r="Q36" s="100"/>
      <c r="R36" s="100"/>
      <c r="S36" s="100"/>
      <c r="T36" s="100"/>
      <c r="U36" s="100"/>
      <c r="V36" s="100"/>
      <c r="W36" s="100"/>
      <c r="X36" s="100"/>
      <c r="Y36" s="100"/>
      <c r="Z36" s="100"/>
      <c r="AA36" s="100"/>
      <c r="AB36" s="100"/>
      <c r="AC36" s="100"/>
      <c r="AD36" s="100"/>
      <c r="AE36" s="100"/>
      <c r="AF36" s="101"/>
    </row>
    <row r="37" s="112" customFormat="1" ht="11.25" customHeight="1">
      <c r="A37" s="112" t="s">
        <v>15</v>
      </c>
    </row>
    <row r="38" s="112" customFormat="1" ht="11.25" customHeight="1">
      <c r="A38" s="112" t="s">
        <v>34</v>
      </c>
    </row>
    <row r="39" s="112" customFormat="1" ht="11.25" customHeight="1"/>
    <row r="40" ht="18.75" customHeight="1"/>
    <row r="41" ht="18.75" customHeight="1"/>
    <row r="42" spans="35:38" ht="18.75" customHeight="1" hidden="1">
      <c r="AI42" s="206" t="s">
        <v>297</v>
      </c>
      <c r="AJ42" s="206" t="s">
        <v>296</v>
      </c>
      <c r="AK42" s="206" t="s">
        <v>296</v>
      </c>
      <c r="AL42" s="206" t="s">
        <v>296</v>
      </c>
    </row>
    <row r="43" spans="35:38" ht="18.75" customHeight="1" hidden="1">
      <c r="AI43" s="207" t="s">
        <v>290</v>
      </c>
      <c r="AJ43" s="207" t="s">
        <v>126</v>
      </c>
      <c r="AK43" s="208">
        <v>40111</v>
      </c>
      <c r="AL43" s="208">
        <v>401</v>
      </c>
    </row>
    <row r="44" spans="35:38" ht="18.75" customHeight="1" hidden="1">
      <c r="AI44" s="207" t="s">
        <v>291</v>
      </c>
      <c r="AJ44" s="207" t="s">
        <v>127</v>
      </c>
      <c r="AK44" s="208">
        <v>40211</v>
      </c>
      <c r="AL44" s="208">
        <v>402</v>
      </c>
    </row>
    <row r="45" spans="35:38" ht="18.75" customHeight="1" hidden="1">
      <c r="AI45" s="207" t="s">
        <v>128</v>
      </c>
      <c r="AJ45" s="207" t="s">
        <v>129</v>
      </c>
      <c r="AK45" s="208">
        <v>40311</v>
      </c>
      <c r="AL45" s="208">
        <v>403</v>
      </c>
    </row>
    <row r="46" spans="35:38" ht="18.75" customHeight="1" hidden="1">
      <c r="AI46" s="207" t="s">
        <v>130</v>
      </c>
      <c r="AJ46" s="207" t="s">
        <v>131</v>
      </c>
      <c r="AK46" s="208">
        <v>40411</v>
      </c>
      <c r="AL46" s="208">
        <v>404</v>
      </c>
    </row>
    <row r="47" spans="35:38" ht="18.75" customHeight="1" hidden="1">
      <c r="AI47" s="207" t="s">
        <v>132</v>
      </c>
      <c r="AJ47" s="207" t="s">
        <v>133</v>
      </c>
      <c r="AK47" s="208">
        <v>40611</v>
      </c>
      <c r="AL47" s="208">
        <v>406</v>
      </c>
    </row>
    <row r="48" spans="35:38" ht="18.75" customHeight="1" hidden="1">
      <c r="AI48" s="207" t="s">
        <v>134</v>
      </c>
      <c r="AJ48" s="207" t="s">
        <v>135</v>
      </c>
      <c r="AK48" s="208">
        <v>40711</v>
      </c>
      <c r="AL48" s="208">
        <v>407</v>
      </c>
    </row>
    <row r="49" spans="35:38" ht="18.75" customHeight="1" hidden="1">
      <c r="AI49" s="207" t="s">
        <v>136</v>
      </c>
      <c r="AJ49" s="207" t="s">
        <v>137</v>
      </c>
      <c r="AK49" s="208">
        <v>40811</v>
      </c>
      <c r="AL49" s="208">
        <v>408</v>
      </c>
    </row>
    <row r="50" spans="35:38" ht="18.75" customHeight="1" hidden="1">
      <c r="AI50" s="207" t="s">
        <v>138</v>
      </c>
      <c r="AJ50" s="207" t="s">
        <v>139</v>
      </c>
      <c r="AK50" s="208">
        <v>40911</v>
      </c>
      <c r="AL50" s="208">
        <v>409</v>
      </c>
    </row>
    <row r="51" spans="35:38" ht="18.75" customHeight="1" hidden="1">
      <c r="AI51" s="207" t="s">
        <v>140</v>
      </c>
      <c r="AJ51" s="207" t="s">
        <v>141</v>
      </c>
      <c r="AK51" s="208">
        <v>41011</v>
      </c>
      <c r="AL51" s="208">
        <v>410</v>
      </c>
    </row>
    <row r="52" spans="35:38" ht="18.75" customHeight="1" hidden="1">
      <c r="AI52" s="207" t="s">
        <v>142</v>
      </c>
      <c r="AJ52" s="207" t="s">
        <v>141</v>
      </c>
      <c r="AK52" s="208">
        <v>41012</v>
      </c>
      <c r="AL52" s="208">
        <v>410</v>
      </c>
    </row>
    <row r="53" spans="35:38" ht="18.75" customHeight="1" hidden="1">
      <c r="AI53" s="207" t="s">
        <v>143</v>
      </c>
      <c r="AJ53" s="207" t="s">
        <v>144</v>
      </c>
      <c r="AK53" s="208">
        <v>41211</v>
      </c>
      <c r="AL53" s="208">
        <v>412</v>
      </c>
    </row>
    <row r="54" spans="35:38" ht="18.75" customHeight="1" hidden="1">
      <c r="AI54" s="207" t="s">
        <v>336</v>
      </c>
      <c r="AJ54" s="207" t="s">
        <v>145</v>
      </c>
      <c r="AK54" s="208">
        <v>41311</v>
      </c>
      <c r="AL54" s="208">
        <v>413</v>
      </c>
    </row>
    <row r="55" spans="35:38" ht="18.75" customHeight="1" hidden="1">
      <c r="AI55" s="207" t="s">
        <v>146</v>
      </c>
      <c r="AJ55" s="207" t="s">
        <v>147</v>
      </c>
      <c r="AK55" s="208">
        <v>41511</v>
      </c>
      <c r="AL55" s="208">
        <v>415</v>
      </c>
    </row>
    <row r="56" spans="35:38" ht="18.75" customHeight="1" hidden="1">
      <c r="AI56" s="207" t="s">
        <v>148</v>
      </c>
      <c r="AJ56" s="207" t="s">
        <v>147</v>
      </c>
      <c r="AK56" s="208">
        <v>41512</v>
      </c>
      <c r="AL56" s="208">
        <v>415</v>
      </c>
    </row>
    <row r="57" spans="35:38" ht="18.75" customHeight="1" hidden="1">
      <c r="AI57" s="207" t="s">
        <v>149</v>
      </c>
      <c r="AJ57" s="207" t="s">
        <v>150</v>
      </c>
      <c r="AK57" s="208">
        <v>41711</v>
      </c>
      <c r="AL57" s="208">
        <v>417</v>
      </c>
    </row>
    <row r="58" spans="35:38" ht="18.75" customHeight="1" hidden="1">
      <c r="AI58" s="207" t="s">
        <v>151</v>
      </c>
      <c r="AJ58" s="207" t="s">
        <v>152</v>
      </c>
      <c r="AK58" s="208">
        <v>41811</v>
      </c>
      <c r="AL58" s="208">
        <v>418</v>
      </c>
    </row>
    <row r="59" spans="35:38" ht="18.75" customHeight="1" hidden="1">
      <c r="AI59" s="207" t="s">
        <v>153</v>
      </c>
      <c r="AJ59" s="207" t="s">
        <v>154</v>
      </c>
      <c r="AK59" s="208">
        <v>42011</v>
      </c>
      <c r="AL59" s="208">
        <v>420</v>
      </c>
    </row>
    <row r="60" spans="35:38" ht="18.75" customHeight="1" hidden="1">
      <c r="AI60" s="207" t="s">
        <v>155</v>
      </c>
      <c r="AJ60" s="207" t="s">
        <v>154</v>
      </c>
      <c r="AK60" s="208">
        <v>42012</v>
      </c>
      <c r="AL60" s="208">
        <v>420</v>
      </c>
    </row>
    <row r="61" spans="35:38" ht="18.75" customHeight="1" hidden="1">
      <c r="AI61" s="209" t="s">
        <v>322</v>
      </c>
      <c r="AJ61" s="209" t="s">
        <v>156</v>
      </c>
      <c r="AK61" s="210">
        <v>42111</v>
      </c>
      <c r="AL61" s="210">
        <v>421</v>
      </c>
    </row>
    <row r="62" spans="35:38" ht="18.75" customHeight="1" hidden="1">
      <c r="AI62" s="209" t="s">
        <v>157</v>
      </c>
      <c r="AJ62" s="209" t="s">
        <v>158</v>
      </c>
      <c r="AK62" s="210">
        <v>42211</v>
      </c>
      <c r="AL62" s="210">
        <v>422</v>
      </c>
    </row>
    <row r="63" spans="35:38" ht="18.75" customHeight="1" hidden="1">
      <c r="AI63" s="209" t="s">
        <v>159</v>
      </c>
      <c r="AJ63" s="209" t="s">
        <v>158</v>
      </c>
      <c r="AK63" s="210">
        <v>42213</v>
      </c>
      <c r="AL63" s="210">
        <v>422</v>
      </c>
    </row>
    <row r="64" spans="35:38" ht="18.75" customHeight="1" hidden="1">
      <c r="AI64" s="209" t="s">
        <v>160</v>
      </c>
      <c r="AJ64" s="209" t="s">
        <v>161</v>
      </c>
      <c r="AK64" s="210">
        <v>42411</v>
      </c>
      <c r="AL64" s="210">
        <v>424</v>
      </c>
    </row>
    <row r="65" spans="35:38" ht="18.75" customHeight="1" hidden="1">
      <c r="AI65" s="209" t="s">
        <v>162</v>
      </c>
      <c r="AJ65" s="209" t="s">
        <v>161</v>
      </c>
      <c r="AK65" s="210">
        <v>42412</v>
      </c>
      <c r="AL65" s="210">
        <v>424</v>
      </c>
    </row>
    <row r="66" spans="35:38" ht="18.75" customHeight="1" hidden="1">
      <c r="AI66" s="209" t="s">
        <v>163</v>
      </c>
      <c r="AJ66" s="209" t="s">
        <v>164</v>
      </c>
      <c r="AK66" s="210">
        <v>42511</v>
      </c>
      <c r="AL66" s="210">
        <v>425</v>
      </c>
    </row>
    <row r="67" spans="35:38" ht="18.75" customHeight="1" hidden="1">
      <c r="AI67" s="209" t="s">
        <v>165</v>
      </c>
      <c r="AJ67" s="209" t="s">
        <v>166</v>
      </c>
      <c r="AK67" s="210">
        <v>42611</v>
      </c>
      <c r="AL67" s="210">
        <v>426</v>
      </c>
    </row>
    <row r="68" spans="35:38" ht="18.75" customHeight="1" hidden="1">
      <c r="AI68" s="209" t="s">
        <v>167</v>
      </c>
      <c r="AJ68" s="209" t="s">
        <v>166</v>
      </c>
      <c r="AK68" s="210">
        <v>42612</v>
      </c>
      <c r="AL68" s="210">
        <v>426</v>
      </c>
    </row>
    <row r="69" spans="35:38" ht="18.75" customHeight="1" hidden="1">
      <c r="AI69" s="209" t="s">
        <v>168</v>
      </c>
      <c r="AJ69" s="209" t="s">
        <v>169</v>
      </c>
      <c r="AK69" s="210">
        <v>42811</v>
      </c>
      <c r="AL69" s="210">
        <v>428</v>
      </c>
    </row>
    <row r="70" spans="35:38" ht="18.75" customHeight="1" hidden="1">
      <c r="AI70" s="209" t="s">
        <v>170</v>
      </c>
      <c r="AJ70" s="209" t="s">
        <v>171</v>
      </c>
      <c r="AK70" s="210">
        <v>42911</v>
      </c>
      <c r="AL70" s="210">
        <v>429</v>
      </c>
    </row>
    <row r="71" spans="35:38" ht="18.75" customHeight="1" hidden="1">
      <c r="AI71" s="209" t="s">
        <v>172</v>
      </c>
      <c r="AJ71" s="209" t="s">
        <v>173</v>
      </c>
      <c r="AK71" s="210">
        <v>43011</v>
      </c>
      <c r="AL71" s="210">
        <v>430</v>
      </c>
    </row>
    <row r="72" spans="35:38" ht="18.75" customHeight="1" hidden="1">
      <c r="AI72" s="209" t="s">
        <v>174</v>
      </c>
      <c r="AJ72" s="209" t="s">
        <v>175</v>
      </c>
      <c r="AK72" s="210">
        <v>43111</v>
      </c>
      <c r="AL72" s="210">
        <v>431</v>
      </c>
    </row>
    <row r="73" spans="35:38" ht="18.75" customHeight="1" hidden="1">
      <c r="AI73" s="209" t="s">
        <v>176</v>
      </c>
      <c r="AJ73" s="209" t="s">
        <v>175</v>
      </c>
      <c r="AK73" s="210">
        <v>43112</v>
      </c>
      <c r="AL73" s="210">
        <v>431</v>
      </c>
    </row>
    <row r="74" spans="35:38" ht="18.75" customHeight="1" hidden="1">
      <c r="AI74" s="209" t="s">
        <v>177</v>
      </c>
      <c r="AJ74" s="209" t="s">
        <v>178</v>
      </c>
      <c r="AK74" s="210">
        <v>43211</v>
      </c>
      <c r="AL74" s="210">
        <v>432</v>
      </c>
    </row>
    <row r="75" spans="35:38" ht="18.75" customHeight="1" hidden="1">
      <c r="AI75" s="209" t="s">
        <v>293</v>
      </c>
      <c r="AJ75" s="209" t="s">
        <v>178</v>
      </c>
      <c r="AK75" s="210">
        <v>43212</v>
      </c>
      <c r="AL75" s="210">
        <v>432</v>
      </c>
    </row>
    <row r="76" spans="35:38" ht="18.75" customHeight="1" hidden="1">
      <c r="AI76" s="209" t="s">
        <v>179</v>
      </c>
      <c r="AJ76" s="209" t="s">
        <v>180</v>
      </c>
      <c r="AK76" s="210">
        <v>43311</v>
      </c>
      <c r="AL76" s="210">
        <v>433</v>
      </c>
    </row>
    <row r="77" spans="35:38" ht="18.75" customHeight="1" hidden="1">
      <c r="AI77" s="209" t="s">
        <v>181</v>
      </c>
      <c r="AJ77" s="209" t="s">
        <v>182</v>
      </c>
      <c r="AK77" s="210">
        <v>43411</v>
      </c>
      <c r="AL77" s="210">
        <v>434</v>
      </c>
    </row>
    <row r="78" spans="35:38" ht="17.25" hidden="1">
      <c r="AI78" s="209" t="s">
        <v>183</v>
      </c>
      <c r="AJ78" s="209" t="s">
        <v>184</v>
      </c>
      <c r="AK78" s="210">
        <v>43511</v>
      </c>
      <c r="AL78" s="210">
        <v>435</v>
      </c>
    </row>
    <row r="79" spans="35:38" ht="17.25" hidden="1">
      <c r="AI79" s="209" t="s">
        <v>185</v>
      </c>
      <c r="AJ79" s="209" t="s">
        <v>184</v>
      </c>
      <c r="AK79" s="210">
        <v>43512</v>
      </c>
      <c r="AL79" s="210">
        <v>435</v>
      </c>
    </row>
    <row r="80" spans="35:38" ht="17.25" hidden="1">
      <c r="AI80" s="209" t="s">
        <v>186</v>
      </c>
      <c r="AJ80" s="209" t="s">
        <v>187</v>
      </c>
      <c r="AK80" s="210">
        <v>43611</v>
      </c>
      <c r="AL80" s="210">
        <v>436</v>
      </c>
    </row>
    <row r="81" spans="35:38" ht="17.25" hidden="1">
      <c r="AI81" s="209" t="s">
        <v>188</v>
      </c>
      <c r="AJ81" s="209" t="s">
        <v>189</v>
      </c>
      <c r="AK81" s="210">
        <v>43911</v>
      </c>
      <c r="AL81" s="210">
        <v>439</v>
      </c>
    </row>
    <row r="82" spans="35:38" ht="17.25" hidden="1">
      <c r="AI82" s="211" t="s">
        <v>190</v>
      </c>
      <c r="AJ82" s="209" t="s">
        <v>191</v>
      </c>
      <c r="AK82" s="210">
        <v>1001011</v>
      </c>
      <c r="AL82" s="210">
        <v>10010</v>
      </c>
    </row>
    <row r="83" spans="35:38" ht="17.25" hidden="1">
      <c r="AI83" s="211" t="s">
        <v>324</v>
      </c>
      <c r="AJ83" s="209" t="s">
        <v>325</v>
      </c>
      <c r="AK83" s="210">
        <v>1001012</v>
      </c>
      <c r="AL83" s="210">
        <v>10010</v>
      </c>
    </row>
    <row r="84" spans="35:38" ht="17.25" hidden="1">
      <c r="AI84" s="209" t="s">
        <v>192</v>
      </c>
      <c r="AJ84" s="209" t="s">
        <v>193</v>
      </c>
      <c r="AK84" s="210">
        <v>1002011</v>
      </c>
      <c r="AL84" s="210">
        <v>10020</v>
      </c>
    </row>
    <row r="85" spans="35:38" ht="17.25" hidden="1">
      <c r="AI85" s="209" t="s">
        <v>194</v>
      </c>
      <c r="AJ85" s="209" t="s">
        <v>193</v>
      </c>
      <c r="AK85" s="210">
        <v>1002012</v>
      </c>
      <c r="AL85" s="210">
        <v>10020</v>
      </c>
    </row>
    <row r="86" spans="35:38" ht="17.25" hidden="1">
      <c r="AI86" s="209" t="s">
        <v>195</v>
      </c>
      <c r="AJ86" s="209" t="s">
        <v>196</v>
      </c>
      <c r="AK86" s="210">
        <v>1003011</v>
      </c>
      <c r="AL86" s="210">
        <v>10030</v>
      </c>
    </row>
    <row r="87" spans="35:38" ht="17.25" hidden="1">
      <c r="AI87" s="209" t="s">
        <v>197</v>
      </c>
      <c r="AJ87" s="209" t="s">
        <v>198</v>
      </c>
      <c r="AK87" s="210">
        <v>1004011</v>
      </c>
      <c r="AL87" s="210">
        <v>10040</v>
      </c>
    </row>
    <row r="88" spans="35:38" ht="17.25" hidden="1">
      <c r="AI88" s="209" t="s">
        <v>199</v>
      </c>
      <c r="AJ88" s="209" t="s">
        <v>200</v>
      </c>
      <c r="AK88" s="210">
        <v>1005011</v>
      </c>
      <c r="AL88" s="210">
        <v>10050</v>
      </c>
    </row>
    <row r="89" spans="35:38" ht="17.25" hidden="1">
      <c r="AI89" s="209" t="s">
        <v>201</v>
      </c>
      <c r="AJ89" s="209" t="s">
        <v>202</v>
      </c>
      <c r="AK89" s="210">
        <v>1006011</v>
      </c>
      <c r="AL89" s="210">
        <v>10060</v>
      </c>
    </row>
    <row r="90" spans="35:38" ht="17.25" hidden="1">
      <c r="AI90" s="209" t="s">
        <v>203</v>
      </c>
      <c r="AJ90" s="209" t="s">
        <v>202</v>
      </c>
      <c r="AK90" s="210">
        <v>1006012</v>
      </c>
      <c r="AL90" s="210">
        <v>10060</v>
      </c>
    </row>
    <row r="91" spans="35:38" ht="17.25" hidden="1">
      <c r="AI91" s="209" t="s">
        <v>204</v>
      </c>
      <c r="AJ91" s="209" t="s">
        <v>205</v>
      </c>
      <c r="AK91" s="210">
        <v>1007011</v>
      </c>
      <c r="AL91" s="210">
        <v>10070</v>
      </c>
    </row>
    <row r="92" spans="35:38" ht="17.25" hidden="1">
      <c r="AI92" s="209" t="s">
        <v>206</v>
      </c>
      <c r="AJ92" s="209" t="s">
        <v>207</v>
      </c>
      <c r="AK92" s="210">
        <v>1009011</v>
      </c>
      <c r="AL92" s="210">
        <v>10090</v>
      </c>
    </row>
    <row r="93" spans="35:38" ht="17.25" hidden="1">
      <c r="AI93" s="209" t="s">
        <v>208</v>
      </c>
      <c r="AJ93" s="209" t="s">
        <v>209</v>
      </c>
      <c r="AK93" s="210">
        <v>1010011</v>
      </c>
      <c r="AL93" s="210">
        <v>10100</v>
      </c>
    </row>
    <row r="94" spans="35:38" ht="17.25" hidden="1">
      <c r="AI94" s="209" t="s">
        <v>210</v>
      </c>
      <c r="AJ94" s="209" t="s">
        <v>211</v>
      </c>
      <c r="AK94" s="210">
        <v>1012011</v>
      </c>
      <c r="AL94" s="210">
        <v>10120</v>
      </c>
    </row>
    <row r="95" spans="35:38" ht="17.25" hidden="1">
      <c r="AI95" s="211" t="s">
        <v>212</v>
      </c>
      <c r="AJ95" s="209" t="s">
        <v>213</v>
      </c>
      <c r="AK95" s="210">
        <v>1013011</v>
      </c>
      <c r="AL95" s="210">
        <v>10130</v>
      </c>
    </row>
    <row r="96" spans="35:38" ht="17.25" hidden="1">
      <c r="AI96" s="209" t="s">
        <v>214</v>
      </c>
      <c r="AJ96" s="209" t="s">
        <v>215</v>
      </c>
      <c r="AK96" s="210">
        <v>1014011</v>
      </c>
      <c r="AL96" s="210">
        <v>10140</v>
      </c>
    </row>
    <row r="97" spans="35:38" ht="17.25" hidden="1">
      <c r="AI97" s="209" t="s">
        <v>216</v>
      </c>
      <c r="AJ97" s="209" t="s">
        <v>217</v>
      </c>
      <c r="AK97" s="210">
        <v>1016011</v>
      </c>
      <c r="AL97" s="210">
        <v>10160</v>
      </c>
    </row>
    <row r="98" spans="35:38" ht="17.25" hidden="1">
      <c r="AI98" s="209" t="s">
        <v>218</v>
      </c>
      <c r="AJ98" s="209" t="s">
        <v>219</v>
      </c>
      <c r="AK98" s="210">
        <v>1017011</v>
      </c>
      <c r="AL98" s="210">
        <v>10170</v>
      </c>
    </row>
    <row r="99" spans="35:38" ht="17.25" hidden="1">
      <c r="AI99" s="209" t="s">
        <v>220</v>
      </c>
      <c r="AJ99" s="209" t="s">
        <v>221</v>
      </c>
      <c r="AK99" s="210">
        <v>1018011</v>
      </c>
      <c r="AL99" s="210">
        <v>10180</v>
      </c>
    </row>
    <row r="100" spans="35:38" ht="17.25" hidden="1">
      <c r="AI100" s="209" t="s">
        <v>222</v>
      </c>
      <c r="AJ100" s="209" t="s">
        <v>223</v>
      </c>
      <c r="AK100" s="210">
        <v>1021011</v>
      </c>
      <c r="AL100" s="210">
        <v>10210</v>
      </c>
    </row>
    <row r="101" spans="35:38" ht="17.25" hidden="1">
      <c r="AI101" s="209" t="s">
        <v>224</v>
      </c>
      <c r="AJ101" s="209" t="s">
        <v>225</v>
      </c>
      <c r="AK101" s="210">
        <v>1024011</v>
      </c>
      <c r="AL101" s="210">
        <v>10240</v>
      </c>
    </row>
    <row r="102" spans="35:38" ht="17.25" hidden="1">
      <c r="AI102" s="209" t="s">
        <v>226</v>
      </c>
      <c r="AJ102" s="209" t="s">
        <v>227</v>
      </c>
      <c r="AK102" s="210">
        <v>1085011</v>
      </c>
      <c r="AL102" s="210">
        <v>10850</v>
      </c>
    </row>
    <row r="103" spans="35:38" ht="17.25" hidden="1">
      <c r="AI103" s="209" t="s">
        <v>228</v>
      </c>
      <c r="AJ103" s="209" t="s">
        <v>229</v>
      </c>
      <c r="AK103" s="210">
        <v>1005012</v>
      </c>
      <c r="AL103" s="210">
        <v>10050</v>
      </c>
    </row>
    <row r="104" spans="35:38" ht="17.25" hidden="1">
      <c r="AI104" s="209" t="s">
        <v>230</v>
      </c>
      <c r="AJ104" s="209" t="s">
        <v>231</v>
      </c>
      <c r="AK104" s="210">
        <v>1028011</v>
      </c>
      <c r="AL104" s="210">
        <v>10280</v>
      </c>
    </row>
    <row r="105" spans="35:38" ht="17.25" hidden="1">
      <c r="AI105" s="209" t="s">
        <v>232</v>
      </c>
      <c r="AJ105" s="209" t="s">
        <v>337</v>
      </c>
      <c r="AK105" s="210">
        <v>1029011</v>
      </c>
      <c r="AL105" s="210">
        <v>10290</v>
      </c>
    </row>
    <row r="106" spans="35:38" ht="17.25" hidden="1">
      <c r="AI106" s="209" t="s">
        <v>233</v>
      </c>
      <c r="AJ106" s="209" t="s">
        <v>234</v>
      </c>
      <c r="AK106" s="210">
        <v>1031011</v>
      </c>
      <c r="AL106" s="210">
        <v>10310</v>
      </c>
    </row>
    <row r="107" spans="35:38" ht="17.25" hidden="1">
      <c r="AI107" s="209" t="s">
        <v>295</v>
      </c>
      <c r="AJ107" s="209" t="s">
        <v>234</v>
      </c>
      <c r="AK107" s="210">
        <v>1031013</v>
      </c>
      <c r="AL107" s="210">
        <v>10310</v>
      </c>
    </row>
    <row r="108" spans="35:38" ht="17.25" hidden="1">
      <c r="AI108" s="209" t="s">
        <v>235</v>
      </c>
      <c r="AJ108" s="209" t="s">
        <v>236</v>
      </c>
      <c r="AK108" s="210">
        <v>1033011</v>
      </c>
      <c r="AL108" s="210">
        <v>10330</v>
      </c>
    </row>
    <row r="109" spans="35:38" ht="17.25" hidden="1">
      <c r="AI109" s="209" t="s">
        <v>237</v>
      </c>
      <c r="AJ109" s="209" t="s">
        <v>238</v>
      </c>
      <c r="AK109" s="210">
        <v>1036011</v>
      </c>
      <c r="AL109" s="210">
        <v>10360</v>
      </c>
    </row>
    <row r="110" spans="35:38" ht="17.25" hidden="1">
      <c r="AI110" s="209" t="s">
        <v>239</v>
      </c>
      <c r="AJ110" s="209" t="s">
        <v>240</v>
      </c>
      <c r="AK110" s="210">
        <v>1037012</v>
      </c>
      <c r="AL110" s="210">
        <v>10370</v>
      </c>
    </row>
    <row r="111" spans="35:38" ht="17.25" hidden="1">
      <c r="AI111" s="209" t="s">
        <v>241</v>
      </c>
      <c r="AJ111" s="209" t="s">
        <v>242</v>
      </c>
      <c r="AK111" s="210">
        <v>1038011</v>
      </c>
      <c r="AL111" s="210">
        <v>10380</v>
      </c>
    </row>
    <row r="112" spans="35:38" ht="17.25" hidden="1">
      <c r="AI112" s="209" t="s">
        <v>292</v>
      </c>
      <c r="AJ112" s="209" t="s">
        <v>242</v>
      </c>
      <c r="AK112" s="210">
        <v>1038071</v>
      </c>
      <c r="AL112" s="210">
        <v>10380</v>
      </c>
    </row>
    <row r="113" spans="35:38" ht="17.25" hidden="1">
      <c r="AI113" s="209" t="s">
        <v>243</v>
      </c>
      <c r="AJ113" s="209" t="s">
        <v>244</v>
      </c>
      <c r="AK113" s="210">
        <v>1040011</v>
      </c>
      <c r="AL113" s="210">
        <v>10400</v>
      </c>
    </row>
    <row r="114" spans="35:38" ht="17.25" hidden="1">
      <c r="AI114" s="209" t="s">
        <v>245</v>
      </c>
      <c r="AJ114" s="209" t="s">
        <v>246</v>
      </c>
      <c r="AK114" s="210">
        <v>1041011</v>
      </c>
      <c r="AL114" s="210">
        <v>10410</v>
      </c>
    </row>
    <row r="115" spans="35:38" ht="17.25" hidden="1">
      <c r="AI115" s="209" t="s">
        <v>294</v>
      </c>
      <c r="AJ115" s="209" t="s">
        <v>323</v>
      </c>
      <c r="AK115" s="210">
        <v>1042011</v>
      </c>
      <c r="AL115" s="210">
        <v>10420</v>
      </c>
    </row>
    <row r="116" spans="35:38" ht="17.25" hidden="1">
      <c r="AI116" s="209" t="s">
        <v>247</v>
      </c>
      <c r="AJ116" s="209" t="s">
        <v>248</v>
      </c>
      <c r="AK116" s="210">
        <v>43213</v>
      </c>
      <c r="AL116" s="210">
        <v>432</v>
      </c>
    </row>
    <row r="117" spans="35:38" ht="17.25" hidden="1">
      <c r="AI117" s="209" t="s">
        <v>249</v>
      </c>
      <c r="AJ117" s="209" t="s">
        <v>250</v>
      </c>
      <c r="AK117" s="210">
        <v>1044011</v>
      </c>
      <c r="AL117" s="210">
        <v>10440</v>
      </c>
    </row>
    <row r="118" spans="35:38" ht="17.25" hidden="1">
      <c r="AI118" s="209" t="s">
        <v>251</v>
      </c>
      <c r="AJ118" s="209" t="s">
        <v>252</v>
      </c>
      <c r="AK118" s="210">
        <v>1046011</v>
      </c>
      <c r="AL118" s="210">
        <v>10460</v>
      </c>
    </row>
    <row r="119" spans="35:38" ht="17.25" hidden="1">
      <c r="AI119" s="209" t="s">
        <v>253</v>
      </c>
      <c r="AJ119" s="209" t="s">
        <v>254</v>
      </c>
      <c r="AK119" s="210">
        <v>1047011</v>
      </c>
      <c r="AL119" s="210">
        <v>10470</v>
      </c>
    </row>
    <row r="120" spans="35:38" ht="17.25" hidden="1">
      <c r="AI120" s="209" t="s">
        <v>255</v>
      </c>
      <c r="AJ120" s="209" t="s">
        <v>256</v>
      </c>
      <c r="AK120" s="210">
        <v>1048011</v>
      </c>
      <c r="AL120" s="210">
        <v>10480</v>
      </c>
    </row>
    <row r="121" spans="35:38" ht="17.25" hidden="1">
      <c r="AI121" s="209" t="s">
        <v>257</v>
      </c>
      <c r="AJ121" s="209" t="s">
        <v>258</v>
      </c>
      <c r="AK121" s="210">
        <v>1051011</v>
      </c>
      <c r="AL121" s="210">
        <v>10510</v>
      </c>
    </row>
    <row r="122" spans="35:38" ht="17.25" hidden="1">
      <c r="AI122" s="209" t="s">
        <v>338</v>
      </c>
      <c r="AJ122" s="209" t="s">
        <v>259</v>
      </c>
      <c r="AK122" s="210">
        <v>1057011</v>
      </c>
      <c r="AL122" s="210">
        <v>10570</v>
      </c>
    </row>
    <row r="123" spans="35:38" ht="17.25" hidden="1">
      <c r="AI123" s="209" t="s">
        <v>260</v>
      </c>
      <c r="AJ123" s="209" t="s">
        <v>261</v>
      </c>
      <c r="AK123" s="210">
        <v>1058011</v>
      </c>
      <c r="AL123" s="210">
        <v>10580</v>
      </c>
    </row>
    <row r="124" spans="35:38" ht="17.25" hidden="1">
      <c r="AI124" s="209" t="s">
        <v>262</v>
      </c>
      <c r="AJ124" s="209" t="s">
        <v>263</v>
      </c>
      <c r="AK124" s="210">
        <v>1059011</v>
      </c>
      <c r="AL124" s="210">
        <v>10590</v>
      </c>
    </row>
    <row r="125" spans="35:38" ht="17.25" hidden="1">
      <c r="AI125" s="209" t="s">
        <v>264</v>
      </c>
      <c r="AJ125" s="211" t="s">
        <v>265</v>
      </c>
      <c r="AK125" s="210">
        <v>1060011</v>
      </c>
      <c r="AL125" s="210">
        <v>10600</v>
      </c>
    </row>
    <row r="126" spans="35:38" ht="17.25" hidden="1">
      <c r="AI126" s="209" t="s">
        <v>266</v>
      </c>
      <c r="AJ126" s="209" t="s">
        <v>267</v>
      </c>
      <c r="AK126" s="210">
        <v>1061011</v>
      </c>
      <c r="AL126" s="210">
        <v>10610</v>
      </c>
    </row>
    <row r="127" spans="35:38" ht="17.25" hidden="1">
      <c r="AI127" s="211" t="s">
        <v>335</v>
      </c>
      <c r="AJ127" s="209" t="s">
        <v>267</v>
      </c>
      <c r="AK127" s="210">
        <v>1061012</v>
      </c>
      <c r="AL127" s="210">
        <v>10610</v>
      </c>
    </row>
    <row r="128" spans="35:38" ht="17.25" hidden="1">
      <c r="AI128" s="209" t="s">
        <v>268</v>
      </c>
      <c r="AJ128" s="209" t="s">
        <v>267</v>
      </c>
      <c r="AK128" s="210">
        <v>1061013</v>
      </c>
      <c r="AL128" s="210">
        <v>10610</v>
      </c>
    </row>
    <row r="129" spans="35:38" ht="17.25" hidden="1">
      <c r="AI129" s="209" t="s">
        <v>269</v>
      </c>
      <c r="AJ129" s="209" t="s">
        <v>270</v>
      </c>
      <c r="AK129" s="210">
        <v>1064011</v>
      </c>
      <c r="AL129" s="210">
        <v>10640</v>
      </c>
    </row>
    <row r="130" spans="35:38" ht="17.25" hidden="1">
      <c r="AI130" s="209" t="s">
        <v>271</v>
      </c>
      <c r="AJ130" s="209" t="s">
        <v>272</v>
      </c>
      <c r="AK130" s="210">
        <v>42212</v>
      </c>
      <c r="AL130" s="210">
        <v>422</v>
      </c>
    </row>
    <row r="131" spans="35:38" ht="17.25" hidden="1">
      <c r="AI131" s="209" t="s">
        <v>273</v>
      </c>
      <c r="AJ131" s="209" t="s">
        <v>274</v>
      </c>
      <c r="AK131" s="210">
        <v>1069011</v>
      </c>
      <c r="AL131" s="210">
        <v>10690</v>
      </c>
    </row>
    <row r="132" spans="35:38" ht="17.25" hidden="1">
      <c r="AI132" s="209" t="s">
        <v>275</v>
      </c>
      <c r="AJ132" s="209" t="s">
        <v>276</v>
      </c>
      <c r="AK132" s="210">
        <v>1072011</v>
      </c>
      <c r="AL132" s="210">
        <v>10720</v>
      </c>
    </row>
    <row r="133" spans="35:38" ht="17.25" hidden="1">
      <c r="AI133" s="209" t="s">
        <v>277</v>
      </c>
      <c r="AJ133" s="209" t="s">
        <v>278</v>
      </c>
      <c r="AK133" s="210">
        <v>1074011</v>
      </c>
      <c r="AL133" s="210">
        <v>10740</v>
      </c>
    </row>
    <row r="134" spans="35:38" ht="17.25" hidden="1">
      <c r="AI134" s="209" t="s">
        <v>279</v>
      </c>
      <c r="AJ134" s="209" t="s">
        <v>280</v>
      </c>
      <c r="AK134" s="210">
        <v>1075011</v>
      </c>
      <c r="AL134" s="210">
        <v>10750</v>
      </c>
    </row>
    <row r="135" spans="35:38" ht="17.25" hidden="1">
      <c r="AI135" s="209" t="s">
        <v>281</v>
      </c>
      <c r="AJ135" s="209" t="s">
        <v>282</v>
      </c>
      <c r="AK135" s="210">
        <v>1076011</v>
      </c>
      <c r="AL135" s="210">
        <v>10760</v>
      </c>
    </row>
    <row r="136" spans="35:38" ht="17.25" hidden="1">
      <c r="AI136" s="209" t="s">
        <v>283</v>
      </c>
      <c r="AJ136" s="209" t="s">
        <v>284</v>
      </c>
      <c r="AK136" s="210">
        <v>1077011</v>
      </c>
      <c r="AL136" s="210">
        <v>10770</v>
      </c>
    </row>
    <row r="137" spans="35:38" ht="17.25" hidden="1">
      <c r="AI137" s="209" t="s">
        <v>285</v>
      </c>
      <c r="AJ137" s="209" t="s">
        <v>286</v>
      </c>
      <c r="AK137" s="210">
        <v>1078011</v>
      </c>
      <c r="AL137" s="210">
        <v>10780</v>
      </c>
    </row>
    <row r="138" spans="35:38" ht="17.25" hidden="1">
      <c r="AI138" s="209" t="s">
        <v>287</v>
      </c>
      <c r="AJ138" s="211" t="s">
        <v>288</v>
      </c>
      <c r="AK138" s="210">
        <v>1079011</v>
      </c>
      <c r="AL138" s="210">
        <v>10790</v>
      </c>
    </row>
    <row r="139" spans="35:38" ht="17.25" hidden="1">
      <c r="AI139" s="209" t="s">
        <v>289</v>
      </c>
      <c r="AJ139" s="209" t="s">
        <v>326</v>
      </c>
      <c r="AK139" s="210">
        <v>1086011</v>
      </c>
      <c r="AL139" s="210">
        <v>10860</v>
      </c>
    </row>
  </sheetData>
  <sheetProtection/>
  <mergeCells count="18">
    <mergeCell ref="A7:L7"/>
    <mergeCell ref="A10:L10"/>
    <mergeCell ref="O35:T35"/>
    <mergeCell ref="A28:L28"/>
    <mergeCell ref="A13:L13"/>
    <mergeCell ref="A16:L16"/>
    <mergeCell ref="N16:AC16"/>
    <mergeCell ref="A19:L20"/>
    <mergeCell ref="O26:AE29"/>
    <mergeCell ref="O33:T33"/>
    <mergeCell ref="AD4:AF4"/>
    <mergeCell ref="A4:D4"/>
    <mergeCell ref="A3:D3"/>
    <mergeCell ref="Z3:AC3"/>
    <mergeCell ref="AD3:AF3"/>
    <mergeCell ref="Z4:AC4"/>
    <mergeCell ref="E3:Y3"/>
    <mergeCell ref="E4:Y4"/>
  </mergeCells>
  <dataValidations count="2">
    <dataValidation type="list" allowBlank="1" showInputMessage="1" showErrorMessage="1" sqref="N23 N31">
      <formula1>"○, "</formula1>
    </dataValidation>
    <dataValidation type="list" allowBlank="1" showInputMessage="1" showErrorMessage="1" sqref="E4:Y4">
      <formula1>$AI$42:$AI$139</formula1>
    </dataValidation>
  </dataValidations>
  <printOptions horizontalCentered="1"/>
  <pageMargins left="0.3937007874015748" right="0.3937007874015748" top="0.5905511811023623"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1" tint="0.04998999834060669"/>
    <pageSetUpPr fitToPage="1"/>
  </sheetPr>
  <dimension ref="B1:AA107"/>
  <sheetViews>
    <sheetView showGridLines="0" view="pageBreakPreview" zoomScale="85" zoomScaleNormal="60" zoomScaleSheetLayoutView="85" zoomScalePageLayoutView="0" workbookViewId="0" topLeftCell="A1">
      <pane xSplit="2" ySplit="8" topLeftCell="C9" activePane="bottomRight" state="frozen"/>
      <selection pane="topLeft" activeCell="T14" sqref="T14"/>
      <selection pane="topRight" activeCell="T14" sqref="T14"/>
      <selection pane="bottomLeft" activeCell="T14" sqref="T14"/>
      <selection pane="bottomRight" activeCell="N13" sqref="A9:N16"/>
    </sheetView>
  </sheetViews>
  <sheetFormatPr defaultColWidth="9.625" defaultRowHeight="13.5"/>
  <cols>
    <col min="1" max="1" width="1.875" style="0" customWidth="1"/>
    <col min="2" max="2" width="6.875" style="0" customWidth="1"/>
    <col min="3" max="5" width="12.50390625" style="0" customWidth="1"/>
    <col min="6" max="7" width="12.25390625" style="0" customWidth="1"/>
    <col min="8" max="8" width="12.25390625" style="0" bestFit="1" customWidth="1"/>
    <col min="9" max="9" width="14.125" style="0" bestFit="1" customWidth="1"/>
    <col min="10" max="10" width="13.125" style="0" bestFit="1" customWidth="1"/>
    <col min="11" max="11" width="4.375" style="0" customWidth="1"/>
    <col min="12" max="12" width="10.00390625" style="0" customWidth="1"/>
    <col min="13" max="13" width="9.625" style="0" customWidth="1"/>
    <col min="14" max="14" width="15.625" style="0" customWidth="1"/>
    <col min="15" max="15" width="9.625" style="0" customWidth="1"/>
    <col min="16" max="16" width="15.625" style="0" customWidth="1"/>
    <col min="17" max="17" width="9.625" style="0" customWidth="1"/>
    <col min="18" max="18" width="15.625" style="0" customWidth="1"/>
    <col min="19" max="19" width="1.4921875" style="0" customWidth="1"/>
    <col min="20" max="20" width="12.625" style="204" bestFit="1" customWidth="1"/>
    <col min="21" max="21" width="10.50390625" style="204" customWidth="1"/>
    <col min="22" max="22" width="8.125" style="21" customWidth="1"/>
    <col min="23" max="23" width="8.125" style="204" customWidth="1"/>
  </cols>
  <sheetData>
    <row r="1" spans="2:23" ht="24.75" customHeight="1" thickBot="1">
      <c r="B1" s="149" t="s">
        <v>92</v>
      </c>
      <c r="C1" s="21"/>
      <c r="D1" s="21"/>
      <c r="E1" s="21"/>
      <c r="F1" s="21"/>
      <c r="G1" s="21"/>
      <c r="H1" s="21"/>
      <c r="I1" s="21"/>
      <c r="J1" s="21"/>
      <c r="K1" s="21"/>
      <c r="L1" s="21"/>
      <c r="M1" s="21"/>
      <c r="N1" s="21"/>
      <c r="O1" s="21"/>
      <c r="P1" s="21"/>
      <c r="Q1" s="21"/>
      <c r="R1" s="21"/>
      <c r="S1" s="21"/>
      <c r="T1" s="53"/>
      <c r="U1" s="196"/>
      <c r="V1" s="57"/>
      <c r="W1" s="53"/>
    </row>
    <row r="2" spans="2:23" ht="24.75" customHeight="1">
      <c r="B2" s="21"/>
      <c r="C2" s="21"/>
      <c r="D2" s="21"/>
      <c r="E2" s="21"/>
      <c r="F2" s="21"/>
      <c r="G2" s="21"/>
      <c r="H2" s="21"/>
      <c r="I2" s="21"/>
      <c r="J2" s="21"/>
      <c r="K2" s="21"/>
      <c r="L2" s="21"/>
      <c r="M2" s="150" t="s">
        <v>12</v>
      </c>
      <c r="N2" s="349" t="str">
        <f>'2_総括表'!E3</f>
        <v>学校法人　-</v>
      </c>
      <c r="O2" s="350"/>
      <c r="P2" s="351"/>
      <c r="Q2" s="150" t="s">
        <v>13</v>
      </c>
      <c r="R2" s="151" t="str">
        <f>'2_総括表'!AD3</f>
        <v>-</v>
      </c>
      <c r="S2" s="21"/>
      <c r="T2" s="53"/>
      <c r="U2" s="53"/>
      <c r="V2" s="53"/>
      <c r="W2" s="53"/>
    </row>
    <row r="3" spans="2:23" ht="24.75" customHeight="1" thickBot="1">
      <c r="B3" s="22"/>
      <c r="C3" s="21"/>
      <c r="D3" s="21"/>
      <c r="E3" s="21"/>
      <c r="F3" s="20"/>
      <c r="G3" s="20"/>
      <c r="H3" s="21"/>
      <c r="I3" s="20"/>
      <c r="J3" s="21"/>
      <c r="K3" s="21"/>
      <c r="L3" s="21"/>
      <c r="M3" s="152" t="s">
        <v>10</v>
      </c>
      <c r="N3" s="352" t="str">
        <f>'2_総括表'!E4</f>
        <v>入力してください</v>
      </c>
      <c r="O3" s="353"/>
      <c r="P3" s="354"/>
      <c r="Q3" s="152" t="s">
        <v>11</v>
      </c>
      <c r="R3" s="153" t="str">
        <f>'2_総括表'!AD4</f>
        <v>-</v>
      </c>
      <c r="S3" s="21"/>
      <c r="T3" s="53"/>
      <c r="U3" s="53"/>
      <c r="V3" s="58"/>
      <c r="W3" s="58"/>
    </row>
    <row r="4" spans="2:23" ht="21.75" customHeight="1" thickBot="1">
      <c r="B4" s="154" t="s">
        <v>106</v>
      </c>
      <c r="C4" s="21"/>
      <c r="D4" s="21"/>
      <c r="E4" s="21"/>
      <c r="F4" s="25"/>
      <c r="G4" s="25"/>
      <c r="H4" s="25"/>
      <c r="I4" s="25"/>
      <c r="J4" s="21"/>
      <c r="K4" s="21"/>
      <c r="L4" s="21"/>
      <c r="M4" s="21"/>
      <c r="N4" s="21"/>
      <c r="O4" s="21"/>
      <c r="P4" s="21"/>
      <c r="Q4" s="21"/>
      <c r="R4" s="21"/>
      <c r="S4" s="21"/>
      <c r="T4" s="53"/>
      <c r="U4" s="53"/>
      <c r="V4" s="20"/>
      <c r="W4" s="53"/>
    </row>
    <row r="5" spans="2:23" s="54" customFormat="1" ht="18.75" customHeight="1" thickBot="1">
      <c r="B5" s="331" t="s">
        <v>93</v>
      </c>
      <c r="C5" s="334" t="s">
        <v>94</v>
      </c>
      <c r="D5" s="336"/>
      <c r="E5" s="337"/>
      <c r="F5" s="155"/>
      <c r="G5" s="156"/>
      <c r="H5" s="338" t="s">
        <v>59</v>
      </c>
      <c r="I5" s="340" t="s">
        <v>60</v>
      </c>
      <c r="J5" s="340" t="s">
        <v>61</v>
      </c>
      <c r="K5" s="355" t="s">
        <v>95</v>
      </c>
      <c r="L5" s="356"/>
      <c r="M5" s="356"/>
      <c r="N5" s="357"/>
      <c r="O5" s="355" t="s">
        <v>96</v>
      </c>
      <c r="P5" s="358"/>
      <c r="Q5" s="355" t="s">
        <v>97</v>
      </c>
      <c r="R5" s="358"/>
      <c r="T5" s="197"/>
      <c r="U5" s="197"/>
      <c r="W5" s="197"/>
    </row>
    <row r="6" spans="2:23" s="54" customFormat="1" ht="30" customHeight="1">
      <c r="B6" s="332"/>
      <c r="C6" s="335"/>
      <c r="D6" s="157" t="s">
        <v>107</v>
      </c>
      <c r="E6" s="157" t="s">
        <v>108</v>
      </c>
      <c r="F6" s="113" t="s">
        <v>39</v>
      </c>
      <c r="G6" s="114" t="s">
        <v>44</v>
      </c>
      <c r="H6" s="339"/>
      <c r="I6" s="335"/>
      <c r="J6" s="344"/>
      <c r="K6" s="345" t="s">
        <v>7</v>
      </c>
      <c r="L6" s="361" t="s">
        <v>36</v>
      </c>
      <c r="M6" s="361" t="s">
        <v>35</v>
      </c>
      <c r="N6" s="347" t="s">
        <v>98</v>
      </c>
      <c r="O6" s="345" t="s">
        <v>35</v>
      </c>
      <c r="P6" s="347" t="s">
        <v>98</v>
      </c>
      <c r="Q6" s="345" t="s">
        <v>35</v>
      </c>
      <c r="R6" s="347" t="s">
        <v>98</v>
      </c>
      <c r="T6" s="59"/>
      <c r="U6" s="197"/>
      <c r="V6" s="21"/>
      <c r="W6" s="197"/>
    </row>
    <row r="7" spans="2:23" s="158" customFormat="1" ht="18.75" customHeight="1" thickBot="1">
      <c r="B7" s="333"/>
      <c r="C7" s="60" t="s">
        <v>109</v>
      </c>
      <c r="D7" s="60" t="s">
        <v>110</v>
      </c>
      <c r="E7" s="60" t="s">
        <v>111</v>
      </c>
      <c r="F7" s="116" t="s">
        <v>112</v>
      </c>
      <c r="G7" s="117" t="s">
        <v>113</v>
      </c>
      <c r="H7" s="50" t="s">
        <v>114</v>
      </c>
      <c r="I7" s="60" t="s">
        <v>115</v>
      </c>
      <c r="J7" s="115" t="s">
        <v>116</v>
      </c>
      <c r="K7" s="346"/>
      <c r="L7" s="362"/>
      <c r="M7" s="362"/>
      <c r="N7" s="348"/>
      <c r="O7" s="346"/>
      <c r="P7" s="348"/>
      <c r="Q7" s="346"/>
      <c r="R7" s="348"/>
      <c r="T7" s="205"/>
      <c r="U7" s="197"/>
      <c r="V7" s="54"/>
      <c r="W7" s="197"/>
    </row>
    <row r="8" spans="2:23" s="63" customFormat="1" ht="15" customHeight="1" thickBot="1">
      <c r="B8" s="118"/>
      <c r="C8" s="62" t="s">
        <v>5</v>
      </c>
      <c r="D8" s="62" t="s">
        <v>5</v>
      </c>
      <c r="E8" s="62" t="s">
        <v>5</v>
      </c>
      <c r="F8" s="119" t="s">
        <v>9</v>
      </c>
      <c r="G8" s="121" t="s">
        <v>9</v>
      </c>
      <c r="H8" s="51" t="s">
        <v>9</v>
      </c>
      <c r="I8" s="246" t="s">
        <v>9</v>
      </c>
      <c r="J8" s="62" t="s">
        <v>9</v>
      </c>
      <c r="K8" s="119"/>
      <c r="L8" s="120" t="s">
        <v>6</v>
      </c>
      <c r="M8" s="121" t="s">
        <v>5</v>
      </c>
      <c r="N8" s="51" t="s">
        <v>6</v>
      </c>
      <c r="O8" s="121" t="s">
        <v>5</v>
      </c>
      <c r="P8" s="51" t="s">
        <v>6</v>
      </c>
      <c r="Q8" s="119" t="s">
        <v>5</v>
      </c>
      <c r="R8" s="51" t="s">
        <v>6</v>
      </c>
      <c r="T8" s="198" t="s">
        <v>122</v>
      </c>
      <c r="U8" s="198" t="s">
        <v>123</v>
      </c>
      <c r="V8" s="199" t="s">
        <v>124</v>
      </c>
      <c r="W8" s="200" t="s">
        <v>125</v>
      </c>
    </row>
    <row r="9" spans="2:23" s="54" customFormat="1" ht="18.75" customHeight="1" thickBot="1">
      <c r="B9" s="341">
        <v>1</v>
      </c>
      <c r="C9" s="342"/>
      <c r="D9" s="342"/>
      <c r="E9" s="342"/>
      <c r="F9" s="389"/>
      <c r="G9" s="391"/>
      <c r="H9" s="363">
        <f>IF(F9="","",IF(ISERROR(F9+G9),"",F9+G9))</f>
      </c>
      <c r="I9" s="329">
        <f>IF(H9="","",580000)</f>
      </c>
      <c r="J9" s="359">
        <f>IF(H9="","",MIN(H9,I9))</f>
      </c>
      <c r="K9" s="123" t="s">
        <v>99</v>
      </c>
      <c r="L9" s="124">
        <v>283000</v>
      </c>
      <c r="M9" s="159"/>
      <c r="N9" s="160"/>
      <c r="O9" s="190"/>
      <c r="P9" s="191"/>
      <c r="Q9" s="161">
        <f aca="true" t="shared" si="0" ref="Q9:R14">O9-M9</f>
        <v>0</v>
      </c>
      <c r="R9" s="126">
        <f>P9-N9</f>
        <v>0</v>
      </c>
      <c r="T9" s="259">
        <f>IF(ISERROR(O9/$C$9)=TRUE,0,ROUND(O9/$C$9,4))</f>
        <v>0</v>
      </c>
      <c r="U9" s="254" t="str">
        <f>IF(Q9&gt;0,ROUND(R9/Q9,0),"0")</f>
        <v>0</v>
      </c>
      <c r="V9" s="201">
        <f>IF(ISERROR(D9/C9)=TRUE,0,ROUND(D9/C9,4))</f>
        <v>0</v>
      </c>
      <c r="W9" s="202">
        <f>IF(ISERROR(E9/C9)=TRUE,0,ROUND(E9/C9,4))</f>
        <v>0</v>
      </c>
    </row>
    <row r="10" spans="2:21" s="54" customFormat="1" ht="18.75" customHeight="1" thickBot="1">
      <c r="B10" s="341"/>
      <c r="C10" s="343"/>
      <c r="D10" s="343"/>
      <c r="E10" s="343"/>
      <c r="F10" s="389"/>
      <c r="G10" s="391"/>
      <c r="H10" s="363"/>
      <c r="I10" s="329"/>
      <c r="J10" s="359"/>
      <c r="K10" s="127" t="s">
        <v>100</v>
      </c>
      <c r="L10" s="128">
        <v>342400</v>
      </c>
      <c r="M10" s="166"/>
      <c r="N10" s="167"/>
      <c r="O10" s="192"/>
      <c r="P10" s="191"/>
      <c r="Q10" s="168">
        <f t="shared" si="0"/>
        <v>0</v>
      </c>
      <c r="R10" s="130">
        <f t="shared" si="0"/>
        <v>0</v>
      </c>
      <c r="T10" s="260">
        <f>IF(ISERROR(O10/$C$9)=TRUE,0,ROUND(O10/$C$9,4))</f>
        <v>0</v>
      </c>
      <c r="U10" s="255" t="str">
        <f aca="true" t="shared" si="1" ref="U10:U16">IF(Q10&gt;0,ROUND(R10/Q10,0),"0")</f>
        <v>0</v>
      </c>
    </row>
    <row r="11" spans="2:23" s="54" customFormat="1" ht="18.75" customHeight="1" thickBot="1">
      <c r="B11" s="341"/>
      <c r="C11" s="343"/>
      <c r="D11" s="343"/>
      <c r="E11" s="343"/>
      <c r="F11" s="389"/>
      <c r="G11" s="391"/>
      <c r="H11" s="363">
        <f aca="true" t="shared" si="2" ref="H11:H32">IF(F11="","",IF(ISERROR(F11+G11),"",F11+G11))</f>
      </c>
      <c r="I11" s="329">
        <f>IF(H11="","",580000)</f>
      </c>
      <c r="J11" s="359">
        <f aca="true" t="shared" si="3" ref="J11:J32">IF(H11="","",MIN(H11,I11))</f>
      </c>
      <c r="K11" s="127" t="s">
        <v>117</v>
      </c>
      <c r="L11" s="128">
        <v>401800</v>
      </c>
      <c r="M11" s="166"/>
      <c r="N11" s="167"/>
      <c r="O11" s="192"/>
      <c r="P11" s="191"/>
      <c r="Q11" s="168">
        <f t="shared" si="0"/>
        <v>0</v>
      </c>
      <c r="R11" s="130">
        <f t="shared" si="0"/>
        <v>0</v>
      </c>
      <c r="T11" s="261">
        <f aca="true" t="shared" si="4" ref="T11:T16">IF(ISERROR(O11/$C$9)=TRUE,0,ROUND(O11/$C$9,4))</f>
        <v>0</v>
      </c>
      <c r="U11" s="256" t="str">
        <f t="shared" si="1"/>
        <v>0</v>
      </c>
      <c r="W11" s="197"/>
    </row>
    <row r="12" spans="2:23" s="54" customFormat="1" ht="18.75" customHeight="1" thickBot="1">
      <c r="B12" s="341"/>
      <c r="C12" s="343"/>
      <c r="D12" s="343"/>
      <c r="E12" s="343"/>
      <c r="F12" s="389"/>
      <c r="G12" s="391"/>
      <c r="H12" s="363"/>
      <c r="I12" s="329"/>
      <c r="J12" s="359"/>
      <c r="K12" s="127" t="s">
        <v>118</v>
      </c>
      <c r="L12" s="128">
        <v>261200</v>
      </c>
      <c r="M12" s="166"/>
      <c r="N12" s="167"/>
      <c r="O12" s="192"/>
      <c r="P12" s="191"/>
      <c r="Q12" s="168">
        <f t="shared" si="0"/>
        <v>0</v>
      </c>
      <c r="R12" s="130">
        <f t="shared" si="0"/>
        <v>0</v>
      </c>
      <c r="T12" s="261">
        <f t="shared" si="4"/>
        <v>0</v>
      </c>
      <c r="U12" s="256" t="str">
        <f t="shared" si="1"/>
        <v>0</v>
      </c>
      <c r="W12" s="197"/>
    </row>
    <row r="13" spans="2:23" s="54" customFormat="1" ht="18.75" customHeight="1" thickBot="1">
      <c r="B13" s="341"/>
      <c r="C13" s="343"/>
      <c r="D13" s="343"/>
      <c r="E13" s="343"/>
      <c r="F13" s="407"/>
      <c r="G13" s="403"/>
      <c r="H13" s="364">
        <f>IF(F13="","",IF(ISERROR(F13+G13),"",F13+G13))</f>
      </c>
      <c r="I13" s="329">
        <f>IF(H13="","",580000)</f>
      </c>
      <c r="J13" s="366">
        <f t="shared" si="3"/>
      </c>
      <c r="K13" s="131" t="s">
        <v>119</v>
      </c>
      <c r="L13" s="132">
        <v>361200</v>
      </c>
      <c r="M13" s="169"/>
      <c r="N13" s="170"/>
      <c r="O13" s="194"/>
      <c r="P13" s="191"/>
      <c r="Q13" s="171">
        <f t="shared" si="0"/>
        <v>0</v>
      </c>
      <c r="R13" s="134">
        <f t="shared" si="0"/>
        <v>0</v>
      </c>
      <c r="T13" s="261">
        <f t="shared" si="4"/>
        <v>0</v>
      </c>
      <c r="U13" s="256" t="str">
        <f t="shared" si="1"/>
        <v>0</v>
      </c>
      <c r="W13" s="197"/>
    </row>
    <row r="14" spans="2:23" s="54" customFormat="1" ht="18.75" customHeight="1" thickBot="1">
      <c r="B14" s="341"/>
      <c r="C14" s="343"/>
      <c r="D14" s="343"/>
      <c r="E14" s="343"/>
      <c r="F14" s="407"/>
      <c r="G14" s="403"/>
      <c r="H14" s="364"/>
      <c r="I14" s="329"/>
      <c r="J14" s="366"/>
      <c r="K14" s="131" t="s">
        <v>101</v>
      </c>
      <c r="L14" s="132">
        <v>261200</v>
      </c>
      <c r="M14" s="169"/>
      <c r="N14" s="170"/>
      <c r="O14" s="194"/>
      <c r="P14" s="191"/>
      <c r="Q14" s="171">
        <f t="shared" si="0"/>
        <v>0</v>
      </c>
      <c r="R14" s="134">
        <f t="shared" si="0"/>
        <v>0</v>
      </c>
      <c r="T14" s="261">
        <f t="shared" si="4"/>
        <v>0</v>
      </c>
      <c r="U14" s="256" t="str">
        <f t="shared" si="1"/>
        <v>0</v>
      </c>
      <c r="W14" s="197"/>
    </row>
    <row r="15" spans="2:23" s="54" customFormat="1" ht="18.75" customHeight="1" thickBot="1">
      <c r="B15" s="341"/>
      <c r="C15" s="343"/>
      <c r="D15" s="343"/>
      <c r="E15" s="343"/>
      <c r="F15" s="389"/>
      <c r="G15" s="391"/>
      <c r="H15" s="363">
        <f t="shared" si="2"/>
      </c>
      <c r="I15" s="329">
        <f>IF(H15="","",580000)</f>
      </c>
      <c r="J15" s="359">
        <f t="shared" si="3"/>
      </c>
      <c r="K15" s="135" t="s">
        <v>120</v>
      </c>
      <c r="L15" s="172" t="s">
        <v>67</v>
      </c>
      <c r="M15" s="169"/>
      <c r="N15" s="170"/>
      <c r="O15" s="194"/>
      <c r="P15" s="191"/>
      <c r="Q15" s="171">
        <f>O15-M15</f>
        <v>0</v>
      </c>
      <c r="R15" s="134">
        <f>P15-N15</f>
        <v>0</v>
      </c>
      <c r="T15" s="262">
        <f t="shared" si="4"/>
        <v>0</v>
      </c>
      <c r="U15" s="257" t="str">
        <f t="shared" si="1"/>
        <v>0</v>
      </c>
      <c r="V15" s="52"/>
      <c r="W15" s="197"/>
    </row>
    <row r="16" spans="2:27" s="54" customFormat="1" ht="21.75" customHeight="1" thickBot="1">
      <c r="B16" s="341"/>
      <c r="C16" s="343"/>
      <c r="D16" s="343"/>
      <c r="E16" s="343"/>
      <c r="F16" s="408"/>
      <c r="G16" s="404"/>
      <c r="H16" s="365"/>
      <c r="I16" s="330"/>
      <c r="J16" s="360"/>
      <c r="K16" s="369" t="s">
        <v>40</v>
      </c>
      <c r="L16" s="370"/>
      <c r="M16" s="136">
        <f aca="true" t="shared" si="5" ref="M16:R16">SUM(M9:M15)</f>
        <v>0</v>
      </c>
      <c r="N16" s="137">
        <f t="shared" si="5"/>
        <v>0</v>
      </c>
      <c r="O16" s="136">
        <f t="shared" si="5"/>
        <v>0</v>
      </c>
      <c r="P16" s="137">
        <f t="shared" si="5"/>
        <v>0</v>
      </c>
      <c r="Q16" s="173">
        <f t="shared" si="5"/>
        <v>0</v>
      </c>
      <c r="R16" s="137">
        <f t="shared" si="5"/>
        <v>0</v>
      </c>
      <c r="T16" s="263">
        <f t="shared" si="4"/>
        <v>0</v>
      </c>
      <c r="U16" s="258" t="str">
        <f t="shared" si="1"/>
        <v>0</v>
      </c>
      <c r="X16" s="198" t="s">
        <v>122</v>
      </c>
      <c r="Y16" s="198" t="s">
        <v>123</v>
      </c>
      <c r="Z16" s="199" t="s">
        <v>124</v>
      </c>
      <c r="AA16" s="200" t="s">
        <v>125</v>
      </c>
    </row>
    <row r="17" spans="2:27" s="54" customFormat="1" ht="18.75" customHeight="1" thickBot="1">
      <c r="B17" s="371">
        <v>2</v>
      </c>
      <c r="C17" s="343"/>
      <c r="D17" s="343"/>
      <c r="E17" s="343"/>
      <c r="F17" s="373"/>
      <c r="G17" s="375"/>
      <c r="H17" s="377">
        <f t="shared" si="2"/>
      </c>
      <c r="I17" s="368">
        <f>IF(H17="","",580000)</f>
      </c>
      <c r="J17" s="387">
        <f t="shared" si="3"/>
      </c>
      <c r="K17" s="174" t="s">
        <v>99</v>
      </c>
      <c r="L17" s="175">
        <v>283000</v>
      </c>
      <c r="M17" s="125"/>
      <c r="N17" s="126"/>
      <c r="O17" s="190"/>
      <c r="P17" s="191"/>
      <c r="Q17" s="161">
        <f aca="true" t="shared" si="6" ref="Q17:R23">O17-M17</f>
        <v>0</v>
      </c>
      <c r="R17" s="126">
        <f t="shared" si="6"/>
        <v>0</v>
      </c>
      <c r="X17" s="259">
        <f aca="true" t="shared" si="7" ref="X17:X24">IF(ISERROR(O17/$C$17)=TRUE,0,ROUND(O17/$C$17,4))</f>
        <v>0</v>
      </c>
      <c r="Y17" s="254" t="str">
        <f>IF(Q17&gt;0,ROUND(R17/Q17,0),"0")</f>
        <v>0</v>
      </c>
      <c r="Z17" s="201">
        <f>IF(ISERROR(D17/C17)=TRUE,0,ROUND(D17/C17,4))</f>
        <v>0</v>
      </c>
      <c r="AA17" s="202">
        <f>IF(ISERROR(E17/C17)=TRUE,0,ROUND(E17/C17,4))</f>
        <v>0</v>
      </c>
    </row>
    <row r="18" spans="2:25" s="54" customFormat="1" ht="18.75" customHeight="1" thickBot="1">
      <c r="B18" s="341"/>
      <c r="C18" s="343"/>
      <c r="D18" s="343"/>
      <c r="E18" s="343"/>
      <c r="F18" s="374"/>
      <c r="G18" s="376"/>
      <c r="H18" s="378">
        <f t="shared" si="2"/>
      </c>
      <c r="I18" s="329"/>
      <c r="J18" s="366">
        <f t="shared" si="3"/>
      </c>
      <c r="K18" s="176" t="s">
        <v>100</v>
      </c>
      <c r="L18" s="177">
        <v>342400</v>
      </c>
      <c r="M18" s="129"/>
      <c r="N18" s="130"/>
      <c r="O18" s="192"/>
      <c r="P18" s="193"/>
      <c r="Q18" s="168">
        <f t="shared" si="6"/>
        <v>0</v>
      </c>
      <c r="R18" s="130">
        <f t="shared" si="6"/>
        <v>0</v>
      </c>
      <c r="X18" s="260">
        <f t="shared" si="7"/>
        <v>0</v>
      </c>
      <c r="Y18" s="255" t="str">
        <f aca="true" t="shared" si="8" ref="Y18:Y24">IF(Q18&gt;0,ROUND(R18/Q18,0),"0")</f>
        <v>0</v>
      </c>
    </row>
    <row r="19" spans="2:27" s="54" customFormat="1" ht="18.75" customHeight="1" thickBot="1">
      <c r="B19" s="341"/>
      <c r="C19" s="343"/>
      <c r="D19" s="343"/>
      <c r="E19" s="343"/>
      <c r="F19" s="389"/>
      <c r="G19" s="391"/>
      <c r="H19" s="388">
        <f t="shared" si="2"/>
      </c>
      <c r="I19" s="329">
        <f>IF(H19="","",580000)</f>
      </c>
      <c r="J19" s="359">
        <f t="shared" si="3"/>
      </c>
      <c r="K19" s="176" t="s">
        <v>121</v>
      </c>
      <c r="L19" s="177">
        <v>401800</v>
      </c>
      <c r="M19" s="129"/>
      <c r="N19" s="130"/>
      <c r="O19" s="192"/>
      <c r="P19" s="193"/>
      <c r="Q19" s="168">
        <f t="shared" si="6"/>
        <v>0</v>
      </c>
      <c r="R19" s="130">
        <f t="shared" si="6"/>
        <v>0</v>
      </c>
      <c r="X19" s="261">
        <f t="shared" si="7"/>
        <v>0</v>
      </c>
      <c r="Y19" s="256" t="str">
        <f>IF(Q19&gt;0,ROUND(R19/Q19,0),"0")</f>
        <v>0</v>
      </c>
      <c r="AA19" s="197"/>
    </row>
    <row r="20" spans="2:27" s="54" customFormat="1" ht="18.75" customHeight="1" thickBot="1">
      <c r="B20" s="341"/>
      <c r="C20" s="343"/>
      <c r="D20" s="343"/>
      <c r="E20" s="343"/>
      <c r="F20" s="389"/>
      <c r="G20" s="391"/>
      <c r="H20" s="388">
        <f t="shared" si="2"/>
      </c>
      <c r="I20" s="329"/>
      <c r="J20" s="359">
        <f t="shared" si="3"/>
      </c>
      <c r="K20" s="178" t="s">
        <v>118</v>
      </c>
      <c r="L20" s="179">
        <v>261200</v>
      </c>
      <c r="M20" s="129"/>
      <c r="N20" s="130"/>
      <c r="O20" s="192"/>
      <c r="P20" s="193"/>
      <c r="Q20" s="168">
        <f t="shared" si="6"/>
        <v>0</v>
      </c>
      <c r="R20" s="130">
        <f t="shared" si="6"/>
        <v>0</v>
      </c>
      <c r="X20" s="261">
        <f t="shared" si="7"/>
        <v>0</v>
      </c>
      <c r="Y20" s="256" t="str">
        <f t="shared" si="8"/>
        <v>0</v>
      </c>
      <c r="AA20" s="197"/>
    </row>
    <row r="21" spans="2:27" s="54" customFormat="1" ht="18.75" customHeight="1" thickBot="1">
      <c r="B21" s="341"/>
      <c r="C21" s="343"/>
      <c r="D21" s="343"/>
      <c r="E21" s="343"/>
      <c r="F21" s="374"/>
      <c r="G21" s="376"/>
      <c r="H21" s="378">
        <f t="shared" si="2"/>
      </c>
      <c r="I21" s="329">
        <f>IF(H21="","",580000)</f>
      </c>
      <c r="J21" s="366">
        <f t="shared" si="3"/>
      </c>
      <c r="K21" s="178" t="s">
        <v>119</v>
      </c>
      <c r="L21" s="179">
        <v>361200</v>
      </c>
      <c r="M21" s="129"/>
      <c r="N21" s="130"/>
      <c r="O21" s="192"/>
      <c r="P21" s="193"/>
      <c r="Q21" s="168">
        <f t="shared" si="6"/>
        <v>0</v>
      </c>
      <c r="R21" s="130">
        <f t="shared" si="6"/>
        <v>0</v>
      </c>
      <c r="X21" s="261">
        <f t="shared" si="7"/>
        <v>0</v>
      </c>
      <c r="Y21" s="256" t="str">
        <f t="shared" si="8"/>
        <v>0</v>
      </c>
      <c r="AA21" s="197"/>
    </row>
    <row r="22" spans="2:27" s="54" customFormat="1" ht="18.75" customHeight="1" thickBot="1">
      <c r="B22" s="341"/>
      <c r="C22" s="343"/>
      <c r="D22" s="343"/>
      <c r="E22" s="343"/>
      <c r="F22" s="374"/>
      <c r="G22" s="376"/>
      <c r="H22" s="253">
        <f t="shared" si="2"/>
      </c>
      <c r="I22" s="329"/>
      <c r="J22" s="252">
        <f t="shared" si="3"/>
      </c>
      <c r="K22" s="178" t="s">
        <v>101</v>
      </c>
      <c r="L22" s="179">
        <v>261200</v>
      </c>
      <c r="M22" s="133"/>
      <c r="N22" s="134"/>
      <c r="O22" s="194"/>
      <c r="P22" s="195"/>
      <c r="Q22" s="171">
        <f t="shared" si="6"/>
        <v>0</v>
      </c>
      <c r="R22" s="134">
        <f t="shared" si="6"/>
        <v>0</v>
      </c>
      <c r="X22" s="261">
        <f t="shared" si="7"/>
        <v>0</v>
      </c>
      <c r="Y22" s="256" t="str">
        <f t="shared" si="8"/>
        <v>0</v>
      </c>
      <c r="AA22" s="197"/>
    </row>
    <row r="23" spans="2:27" s="54" customFormat="1" ht="18.75" customHeight="1" thickBot="1">
      <c r="B23" s="341"/>
      <c r="C23" s="343"/>
      <c r="D23" s="343"/>
      <c r="E23" s="343"/>
      <c r="F23" s="389"/>
      <c r="G23" s="391"/>
      <c r="H23" s="388">
        <f t="shared" si="2"/>
      </c>
      <c r="I23" s="329">
        <f>IF(H23="","",580000)</f>
      </c>
      <c r="J23" s="359">
        <f t="shared" si="3"/>
      </c>
      <c r="K23" s="178" t="s">
        <v>120</v>
      </c>
      <c r="L23" s="180" t="s">
        <v>67</v>
      </c>
      <c r="M23" s="133"/>
      <c r="N23" s="134"/>
      <c r="O23" s="194"/>
      <c r="P23" s="195"/>
      <c r="Q23" s="171">
        <f t="shared" si="6"/>
        <v>0</v>
      </c>
      <c r="R23" s="134">
        <f t="shared" si="6"/>
        <v>0</v>
      </c>
      <c r="X23" s="262">
        <f t="shared" si="7"/>
        <v>0</v>
      </c>
      <c r="Y23" s="257" t="str">
        <f t="shared" si="8"/>
        <v>0</v>
      </c>
      <c r="Z23" s="52"/>
      <c r="AA23" s="197"/>
    </row>
    <row r="24" spans="2:25" s="54" customFormat="1" ht="21.75" customHeight="1" thickBot="1">
      <c r="B24" s="372"/>
      <c r="C24" s="343"/>
      <c r="D24" s="343"/>
      <c r="E24" s="343"/>
      <c r="F24" s="390"/>
      <c r="G24" s="392"/>
      <c r="H24" s="393">
        <f t="shared" si="2"/>
      </c>
      <c r="I24" s="330"/>
      <c r="J24" s="367">
        <f t="shared" si="3"/>
      </c>
      <c r="K24" s="369" t="s">
        <v>41</v>
      </c>
      <c r="L24" s="370"/>
      <c r="M24" s="136">
        <f aca="true" t="shared" si="9" ref="M24:R24">SUM(M17:M23)</f>
        <v>0</v>
      </c>
      <c r="N24" s="137">
        <f t="shared" si="9"/>
        <v>0</v>
      </c>
      <c r="O24" s="136">
        <f t="shared" si="9"/>
        <v>0</v>
      </c>
      <c r="P24" s="137">
        <f t="shared" si="9"/>
        <v>0</v>
      </c>
      <c r="Q24" s="173">
        <f t="shared" si="9"/>
        <v>0</v>
      </c>
      <c r="R24" s="137">
        <f t="shared" si="9"/>
        <v>0</v>
      </c>
      <c r="X24" s="263">
        <f t="shared" si="7"/>
        <v>0</v>
      </c>
      <c r="Y24" s="258" t="str">
        <f t="shared" si="8"/>
        <v>0</v>
      </c>
    </row>
    <row r="25" spans="2:18" s="54" customFormat="1" ht="18.75" customHeight="1" thickBot="1">
      <c r="B25" s="341">
        <v>3</v>
      </c>
      <c r="C25" s="398"/>
      <c r="D25" s="398"/>
      <c r="E25" s="398"/>
      <c r="F25" s="399"/>
      <c r="G25" s="379"/>
      <c r="H25" s="381">
        <f t="shared" si="2"/>
      </c>
      <c r="I25" s="122">
        <f aca="true" t="shared" si="10" ref="I25:I32">IF(H25="","",550000)</f>
      </c>
      <c r="J25" s="383">
        <f t="shared" si="3"/>
      </c>
      <c r="K25" s="181" t="s">
        <v>99</v>
      </c>
      <c r="L25" s="182">
        <v>283000</v>
      </c>
      <c r="M25" s="138"/>
      <c r="N25" s="187"/>
      <c r="O25" s="141"/>
      <c r="P25" s="142"/>
      <c r="Q25" s="183">
        <f aca="true" t="shared" si="11" ref="Q25:R31">O25-M25</f>
        <v>0</v>
      </c>
      <c r="R25" s="142">
        <f t="shared" si="11"/>
        <v>0</v>
      </c>
    </row>
    <row r="26" spans="2:18" s="54" customFormat="1" ht="18.75" customHeight="1" thickBot="1">
      <c r="B26" s="341"/>
      <c r="C26" s="398"/>
      <c r="D26" s="398"/>
      <c r="E26" s="398"/>
      <c r="F26" s="386"/>
      <c r="G26" s="380"/>
      <c r="H26" s="382">
        <f t="shared" si="2"/>
      </c>
      <c r="I26" s="122">
        <f t="shared" si="10"/>
      </c>
      <c r="J26" s="384">
        <f t="shared" si="3"/>
      </c>
      <c r="K26" s="176" t="s">
        <v>100</v>
      </c>
      <c r="L26" s="177">
        <v>342400</v>
      </c>
      <c r="M26" s="139"/>
      <c r="N26" s="188"/>
      <c r="O26" s="129"/>
      <c r="P26" s="130"/>
      <c r="Q26" s="168">
        <f t="shared" si="11"/>
        <v>0</v>
      </c>
      <c r="R26" s="130">
        <f t="shared" si="11"/>
        <v>0</v>
      </c>
    </row>
    <row r="27" spans="2:18" s="54" customFormat="1" ht="18.75" customHeight="1" thickBot="1">
      <c r="B27" s="341"/>
      <c r="C27" s="398"/>
      <c r="D27" s="398"/>
      <c r="E27" s="398"/>
      <c r="F27" s="385"/>
      <c r="G27" s="394"/>
      <c r="H27" s="395">
        <f t="shared" si="2"/>
      </c>
      <c r="I27" s="122">
        <f t="shared" si="10"/>
      </c>
      <c r="J27" s="396">
        <f t="shared" si="3"/>
      </c>
      <c r="K27" s="176" t="s">
        <v>121</v>
      </c>
      <c r="L27" s="177">
        <v>401800</v>
      </c>
      <c r="M27" s="139"/>
      <c r="N27" s="188"/>
      <c r="O27" s="129"/>
      <c r="P27" s="130"/>
      <c r="Q27" s="168">
        <f t="shared" si="11"/>
        <v>0</v>
      </c>
      <c r="R27" s="130">
        <f t="shared" si="11"/>
        <v>0</v>
      </c>
    </row>
    <row r="28" spans="2:18" s="54" customFormat="1" ht="18.75" customHeight="1" thickBot="1">
      <c r="B28" s="341"/>
      <c r="C28" s="398"/>
      <c r="D28" s="398"/>
      <c r="E28" s="398"/>
      <c r="F28" s="385"/>
      <c r="G28" s="394"/>
      <c r="H28" s="395">
        <f t="shared" si="2"/>
      </c>
      <c r="I28" s="122">
        <f t="shared" si="10"/>
      </c>
      <c r="J28" s="396">
        <f t="shared" si="3"/>
      </c>
      <c r="K28" s="178" t="s">
        <v>118</v>
      </c>
      <c r="L28" s="179">
        <v>261200</v>
      </c>
      <c r="M28" s="140"/>
      <c r="N28" s="189"/>
      <c r="O28" s="133"/>
      <c r="P28" s="134"/>
      <c r="Q28" s="171">
        <f t="shared" si="11"/>
        <v>0</v>
      </c>
      <c r="R28" s="134">
        <f t="shared" si="11"/>
        <v>0</v>
      </c>
    </row>
    <row r="29" spans="2:18" s="54" customFormat="1" ht="18.75" customHeight="1" thickBot="1">
      <c r="B29" s="341"/>
      <c r="C29" s="398"/>
      <c r="D29" s="398"/>
      <c r="E29" s="398"/>
      <c r="F29" s="386"/>
      <c r="G29" s="380"/>
      <c r="H29" s="382">
        <f t="shared" si="2"/>
      </c>
      <c r="I29" s="122">
        <f t="shared" si="10"/>
      </c>
      <c r="J29" s="384">
        <f t="shared" si="3"/>
      </c>
      <c r="K29" s="178" t="s">
        <v>119</v>
      </c>
      <c r="L29" s="179">
        <v>361200</v>
      </c>
      <c r="M29" s="140"/>
      <c r="N29" s="189"/>
      <c r="O29" s="133"/>
      <c r="P29" s="134"/>
      <c r="Q29" s="171">
        <f t="shared" si="11"/>
        <v>0</v>
      </c>
      <c r="R29" s="134">
        <f t="shared" si="11"/>
        <v>0</v>
      </c>
    </row>
    <row r="30" spans="2:18" s="54" customFormat="1" ht="18.75" customHeight="1" thickBot="1">
      <c r="B30" s="341"/>
      <c r="C30" s="398"/>
      <c r="D30" s="398"/>
      <c r="E30" s="398"/>
      <c r="F30" s="162"/>
      <c r="G30" s="163"/>
      <c r="H30" s="164">
        <f t="shared" si="2"/>
      </c>
      <c r="I30" s="122">
        <f t="shared" si="10"/>
      </c>
      <c r="J30" s="165">
        <f t="shared" si="3"/>
      </c>
      <c r="K30" s="178" t="s">
        <v>101</v>
      </c>
      <c r="L30" s="179">
        <v>261200</v>
      </c>
      <c r="M30" s="140"/>
      <c r="N30" s="189"/>
      <c r="O30" s="133"/>
      <c r="P30" s="134"/>
      <c r="Q30" s="171">
        <f t="shared" si="11"/>
        <v>0</v>
      </c>
      <c r="R30" s="134">
        <f t="shared" si="11"/>
        <v>0</v>
      </c>
    </row>
    <row r="31" spans="2:18" s="54" customFormat="1" ht="18.75" customHeight="1" thickBot="1">
      <c r="B31" s="341"/>
      <c r="C31" s="398"/>
      <c r="D31" s="398"/>
      <c r="E31" s="398"/>
      <c r="F31" s="385"/>
      <c r="G31" s="394"/>
      <c r="H31" s="395">
        <f t="shared" si="2"/>
      </c>
      <c r="I31" s="122">
        <f t="shared" si="10"/>
      </c>
      <c r="J31" s="396">
        <f t="shared" si="3"/>
      </c>
      <c r="K31" s="178" t="s">
        <v>120</v>
      </c>
      <c r="L31" s="180" t="s">
        <v>67</v>
      </c>
      <c r="M31" s="140"/>
      <c r="N31" s="189"/>
      <c r="O31" s="133"/>
      <c r="P31" s="134"/>
      <c r="Q31" s="171">
        <f t="shared" si="11"/>
        <v>0</v>
      </c>
      <c r="R31" s="134">
        <f t="shared" si="11"/>
        <v>0</v>
      </c>
    </row>
    <row r="32" spans="2:18" s="54" customFormat="1" ht="21.75" customHeight="1" thickBot="1">
      <c r="B32" s="341"/>
      <c r="C32" s="398"/>
      <c r="D32" s="398"/>
      <c r="E32" s="398"/>
      <c r="F32" s="346"/>
      <c r="G32" s="362"/>
      <c r="H32" s="348">
        <f t="shared" si="2"/>
      </c>
      <c r="I32" s="122">
        <f t="shared" si="10"/>
      </c>
      <c r="J32" s="397">
        <f t="shared" si="3"/>
      </c>
      <c r="K32" s="369" t="s">
        <v>42</v>
      </c>
      <c r="L32" s="370"/>
      <c r="M32" s="136">
        <f aca="true" t="shared" si="12" ref="M32:R32">SUM(M25:M31)</f>
        <v>0</v>
      </c>
      <c r="N32" s="137">
        <f t="shared" si="12"/>
        <v>0</v>
      </c>
      <c r="O32" s="136">
        <f t="shared" si="12"/>
        <v>0</v>
      </c>
      <c r="P32" s="137">
        <f t="shared" si="12"/>
        <v>0</v>
      </c>
      <c r="Q32" s="173">
        <f t="shared" si="12"/>
        <v>0</v>
      </c>
      <c r="R32" s="137">
        <f t="shared" si="12"/>
        <v>0</v>
      </c>
    </row>
    <row r="33" spans="2:18" s="54" customFormat="1" ht="18.75" customHeight="1" thickBot="1">
      <c r="B33" s="371" t="s">
        <v>8</v>
      </c>
      <c r="C33" s="405">
        <f>SUM(C9:C32)</f>
        <v>0</v>
      </c>
      <c r="D33" s="405">
        <f>SUM(D9:D32)</f>
        <v>0</v>
      </c>
      <c r="E33" s="405">
        <f>SUM(E9:E32)</f>
        <v>0</v>
      </c>
      <c r="F33" s="406"/>
      <c r="G33" s="400"/>
      <c r="H33" s="401"/>
      <c r="I33" s="402"/>
      <c r="J33" s="402"/>
      <c r="K33" s="174" t="s">
        <v>99</v>
      </c>
      <c r="L33" s="175">
        <v>283000</v>
      </c>
      <c r="M33" s="125">
        <f>SUM(M9,M17,M25)</f>
        <v>0</v>
      </c>
      <c r="N33" s="126">
        <f aca="true" t="shared" si="13" ref="M33:R39">SUM(N9,N17,N25)</f>
        <v>0</v>
      </c>
      <c r="O33" s="125">
        <f t="shared" si="13"/>
        <v>0</v>
      </c>
      <c r="P33" s="126">
        <f t="shared" si="13"/>
        <v>0</v>
      </c>
      <c r="Q33" s="161">
        <f t="shared" si="13"/>
        <v>0</v>
      </c>
      <c r="R33" s="126">
        <f t="shared" si="13"/>
        <v>0</v>
      </c>
    </row>
    <row r="34" spans="2:23" s="54" customFormat="1" ht="18.75" customHeight="1" thickBot="1">
      <c r="B34" s="341"/>
      <c r="C34" s="405"/>
      <c r="D34" s="405"/>
      <c r="E34" s="405"/>
      <c r="F34" s="406"/>
      <c r="G34" s="400"/>
      <c r="H34" s="401"/>
      <c r="I34" s="402"/>
      <c r="J34" s="402"/>
      <c r="K34" s="176" t="s">
        <v>100</v>
      </c>
      <c r="L34" s="177">
        <v>342400</v>
      </c>
      <c r="M34" s="129">
        <f t="shared" si="13"/>
        <v>0</v>
      </c>
      <c r="N34" s="130">
        <f t="shared" si="13"/>
        <v>0</v>
      </c>
      <c r="O34" s="129">
        <f t="shared" si="13"/>
        <v>0</v>
      </c>
      <c r="P34" s="130">
        <f>SUM(P10,P18,P26)</f>
        <v>0</v>
      </c>
      <c r="Q34" s="168">
        <f t="shared" si="13"/>
        <v>0</v>
      </c>
      <c r="R34" s="130">
        <f t="shared" si="13"/>
        <v>0</v>
      </c>
      <c r="T34" s="197"/>
      <c r="U34" s="197"/>
      <c r="W34" s="197"/>
    </row>
    <row r="35" spans="2:23" s="54" customFormat="1" ht="18.75" customHeight="1" thickBot="1">
      <c r="B35" s="341"/>
      <c r="C35" s="405"/>
      <c r="D35" s="405"/>
      <c r="E35" s="405"/>
      <c r="F35" s="406"/>
      <c r="G35" s="400"/>
      <c r="H35" s="401"/>
      <c r="I35" s="402"/>
      <c r="J35" s="402"/>
      <c r="K35" s="176" t="s">
        <v>121</v>
      </c>
      <c r="L35" s="177">
        <v>401800</v>
      </c>
      <c r="M35" s="129">
        <f t="shared" si="13"/>
        <v>0</v>
      </c>
      <c r="N35" s="130">
        <f t="shared" si="13"/>
        <v>0</v>
      </c>
      <c r="O35" s="129">
        <f t="shared" si="13"/>
        <v>0</v>
      </c>
      <c r="P35" s="130">
        <f t="shared" si="13"/>
        <v>0</v>
      </c>
      <c r="Q35" s="168">
        <f t="shared" si="13"/>
        <v>0</v>
      </c>
      <c r="R35" s="130">
        <f t="shared" si="13"/>
        <v>0</v>
      </c>
      <c r="T35" s="197"/>
      <c r="U35" s="197"/>
      <c r="V35" s="52"/>
      <c r="W35" s="197"/>
    </row>
    <row r="36" spans="2:23" s="54" customFormat="1" ht="18.75" customHeight="1" thickBot="1">
      <c r="B36" s="341"/>
      <c r="C36" s="405"/>
      <c r="D36" s="405"/>
      <c r="E36" s="405"/>
      <c r="F36" s="406"/>
      <c r="G36" s="400"/>
      <c r="H36" s="401"/>
      <c r="I36" s="402"/>
      <c r="J36" s="402"/>
      <c r="K36" s="178" t="s">
        <v>118</v>
      </c>
      <c r="L36" s="179">
        <v>261200</v>
      </c>
      <c r="M36" s="133">
        <f t="shared" si="13"/>
        <v>0</v>
      </c>
      <c r="N36" s="134">
        <f t="shared" si="13"/>
        <v>0</v>
      </c>
      <c r="O36" s="133">
        <f t="shared" si="13"/>
        <v>0</v>
      </c>
      <c r="P36" s="134">
        <f t="shared" si="13"/>
        <v>0</v>
      </c>
      <c r="Q36" s="171">
        <f t="shared" si="13"/>
        <v>0</v>
      </c>
      <c r="R36" s="134">
        <f t="shared" si="13"/>
        <v>0</v>
      </c>
      <c r="T36" s="197"/>
      <c r="U36" s="197"/>
      <c r="W36" s="197"/>
    </row>
    <row r="37" spans="2:24" s="54" customFormat="1" ht="18.75" customHeight="1" thickBot="1">
      <c r="B37" s="341"/>
      <c r="C37" s="405"/>
      <c r="D37" s="405"/>
      <c r="E37" s="405"/>
      <c r="F37" s="406"/>
      <c r="G37" s="400"/>
      <c r="H37" s="401"/>
      <c r="I37" s="402"/>
      <c r="J37" s="402"/>
      <c r="K37" s="178" t="s">
        <v>119</v>
      </c>
      <c r="L37" s="179">
        <v>361200</v>
      </c>
      <c r="M37" s="133">
        <f t="shared" si="13"/>
        <v>0</v>
      </c>
      <c r="N37" s="134">
        <f t="shared" si="13"/>
        <v>0</v>
      </c>
      <c r="O37" s="133">
        <f t="shared" si="13"/>
        <v>0</v>
      </c>
      <c r="P37" s="134">
        <f t="shared" si="13"/>
        <v>0</v>
      </c>
      <c r="Q37" s="171">
        <f t="shared" si="13"/>
        <v>0</v>
      </c>
      <c r="R37" s="134">
        <f t="shared" si="13"/>
        <v>0</v>
      </c>
      <c r="T37" s="203"/>
      <c r="U37" s="203"/>
      <c r="V37" s="16"/>
      <c r="W37" s="203"/>
      <c r="X37" s="16"/>
    </row>
    <row r="38" spans="2:24" s="54" customFormat="1" ht="18.75" customHeight="1" thickBot="1">
      <c r="B38" s="341"/>
      <c r="C38" s="405"/>
      <c r="D38" s="405"/>
      <c r="E38" s="405"/>
      <c r="F38" s="406"/>
      <c r="G38" s="400"/>
      <c r="H38" s="401"/>
      <c r="I38" s="402"/>
      <c r="J38" s="402"/>
      <c r="K38" s="178" t="s">
        <v>101</v>
      </c>
      <c r="L38" s="179">
        <v>261200</v>
      </c>
      <c r="M38" s="133">
        <f t="shared" si="13"/>
        <v>0</v>
      </c>
      <c r="N38" s="134">
        <f t="shared" si="13"/>
        <v>0</v>
      </c>
      <c r="O38" s="133">
        <f t="shared" si="13"/>
        <v>0</v>
      </c>
      <c r="P38" s="134">
        <f t="shared" si="13"/>
        <v>0</v>
      </c>
      <c r="Q38" s="171">
        <f t="shared" si="13"/>
        <v>0</v>
      </c>
      <c r="R38" s="134">
        <f t="shared" si="13"/>
        <v>0</v>
      </c>
      <c r="T38" s="203"/>
      <c r="U38" s="203"/>
      <c r="V38" s="16"/>
      <c r="W38" s="203"/>
      <c r="X38" s="16"/>
    </row>
    <row r="39" spans="2:24" s="54" customFormat="1" ht="18.75" customHeight="1" thickBot="1">
      <c r="B39" s="341"/>
      <c r="C39" s="405"/>
      <c r="D39" s="405"/>
      <c r="E39" s="405"/>
      <c r="F39" s="406"/>
      <c r="G39" s="400"/>
      <c r="H39" s="401"/>
      <c r="I39" s="402"/>
      <c r="J39" s="402"/>
      <c r="K39" s="178" t="s">
        <v>120</v>
      </c>
      <c r="L39" s="180" t="s">
        <v>67</v>
      </c>
      <c r="M39" s="133">
        <f t="shared" si="13"/>
        <v>0</v>
      </c>
      <c r="N39" s="134">
        <f t="shared" si="13"/>
        <v>0</v>
      </c>
      <c r="O39" s="133">
        <f t="shared" si="13"/>
        <v>0</v>
      </c>
      <c r="P39" s="134">
        <f t="shared" si="13"/>
        <v>0</v>
      </c>
      <c r="Q39" s="171">
        <f t="shared" si="13"/>
        <v>0</v>
      </c>
      <c r="R39" s="134">
        <f t="shared" si="13"/>
        <v>0</v>
      </c>
      <c r="T39" s="203"/>
      <c r="U39" s="203"/>
      <c r="V39" s="16"/>
      <c r="W39" s="203"/>
      <c r="X39" s="16"/>
    </row>
    <row r="40" spans="2:24" s="54" customFormat="1" ht="21.75" customHeight="1" thickBot="1">
      <c r="B40" s="372"/>
      <c r="C40" s="405"/>
      <c r="D40" s="405"/>
      <c r="E40" s="405"/>
      <c r="F40" s="406"/>
      <c r="G40" s="400"/>
      <c r="H40" s="401"/>
      <c r="I40" s="402"/>
      <c r="J40" s="402"/>
      <c r="K40" s="369" t="s">
        <v>43</v>
      </c>
      <c r="L40" s="370"/>
      <c r="M40" s="136">
        <f aca="true" t="shared" si="14" ref="M40:R40">SUM(M33:M39)</f>
        <v>0</v>
      </c>
      <c r="N40" s="137">
        <f t="shared" si="14"/>
        <v>0</v>
      </c>
      <c r="O40" s="136">
        <f t="shared" si="14"/>
        <v>0</v>
      </c>
      <c r="P40" s="137">
        <f t="shared" si="14"/>
        <v>0</v>
      </c>
      <c r="Q40" s="173">
        <f t="shared" si="14"/>
        <v>0</v>
      </c>
      <c r="R40" s="137">
        <f t="shared" si="14"/>
        <v>0</v>
      </c>
      <c r="S40" s="81"/>
      <c r="T40" s="203"/>
      <c r="U40" s="203"/>
      <c r="V40" s="16"/>
      <c r="W40" s="203"/>
      <c r="X40" s="16"/>
    </row>
    <row r="41" spans="2:24" s="16" customFormat="1" ht="21.75" customHeight="1">
      <c r="B41" s="184" t="s">
        <v>15</v>
      </c>
      <c r="C41" s="44"/>
      <c r="D41" s="44"/>
      <c r="E41" s="44"/>
      <c r="F41" s="45"/>
      <c r="G41" s="45"/>
      <c r="H41" s="45"/>
      <c r="I41" s="45"/>
      <c r="J41" s="45"/>
      <c r="K41" s="46"/>
      <c r="L41" s="46"/>
      <c r="M41" s="44"/>
      <c r="N41" s="47"/>
      <c r="O41" s="47"/>
      <c r="P41" s="47"/>
      <c r="Q41" s="47"/>
      <c r="R41" s="47"/>
      <c r="T41" s="204"/>
      <c r="U41" s="204"/>
      <c r="V41" s="21"/>
      <c r="W41" s="204"/>
      <c r="X41"/>
    </row>
    <row r="42" spans="2:24" s="16" customFormat="1" ht="15" customHeight="1">
      <c r="B42" s="185" t="s">
        <v>298</v>
      </c>
      <c r="C42" s="54"/>
      <c r="T42" s="204"/>
      <c r="U42" s="204"/>
      <c r="V42" s="21"/>
      <c r="W42" s="204"/>
      <c r="X42"/>
    </row>
    <row r="43" spans="2:24" s="16" customFormat="1" ht="15" customHeight="1">
      <c r="B43" s="186" t="s">
        <v>102</v>
      </c>
      <c r="C43" s="54"/>
      <c r="T43" s="204"/>
      <c r="U43" s="204"/>
      <c r="V43" s="21"/>
      <c r="W43" s="204"/>
      <c r="X43"/>
    </row>
    <row r="44" spans="2:24" s="16" customFormat="1" ht="15" customHeight="1">
      <c r="B44" s="186" t="s">
        <v>103</v>
      </c>
      <c r="C44" s="54"/>
      <c r="T44" s="204"/>
      <c r="U44" s="204"/>
      <c r="V44" s="21"/>
      <c r="W44" s="204"/>
      <c r="X44"/>
    </row>
    <row r="45" spans="2:19" ht="15" customHeight="1">
      <c r="B45" s="186" t="s">
        <v>104</v>
      </c>
      <c r="C45" s="54"/>
      <c r="D45" s="21"/>
      <c r="E45" s="21"/>
      <c r="F45" s="21"/>
      <c r="G45" s="21"/>
      <c r="H45" s="21"/>
      <c r="I45" s="21"/>
      <c r="J45" s="21"/>
      <c r="K45" s="21"/>
      <c r="L45" s="21"/>
      <c r="M45" s="21"/>
      <c r="N45" s="21"/>
      <c r="O45" s="21"/>
      <c r="P45" s="21"/>
      <c r="Q45" s="21"/>
      <c r="R45" s="21"/>
      <c r="S45" s="21"/>
    </row>
    <row r="46" spans="2:19" ht="15" customHeight="1">
      <c r="B46" s="186" t="s">
        <v>105</v>
      </c>
      <c r="C46" s="54"/>
      <c r="D46" s="21"/>
      <c r="E46" s="21"/>
      <c r="F46" s="21"/>
      <c r="G46" s="21"/>
      <c r="H46" s="21"/>
      <c r="I46" s="21"/>
      <c r="J46" s="21"/>
      <c r="K46" s="21"/>
      <c r="L46" s="21"/>
      <c r="M46" s="21"/>
      <c r="N46" s="21"/>
      <c r="O46" s="21"/>
      <c r="P46" s="21"/>
      <c r="Q46" s="21"/>
      <c r="R46" s="21"/>
      <c r="S46" s="21"/>
    </row>
    <row r="47" spans="2:19" ht="15" customHeight="1" hidden="1">
      <c r="B47" s="185" t="s">
        <v>0</v>
      </c>
      <c r="C47" s="54"/>
      <c r="D47" s="21"/>
      <c r="E47" s="21"/>
      <c r="F47" s="21"/>
      <c r="G47" s="21"/>
      <c r="H47" s="21"/>
      <c r="I47" s="21"/>
      <c r="J47" s="21"/>
      <c r="K47" s="21"/>
      <c r="L47" s="21"/>
      <c r="M47" s="21"/>
      <c r="N47" s="21"/>
      <c r="O47" s="21"/>
      <c r="P47" s="21"/>
      <c r="Q47" s="21"/>
      <c r="R47" s="21"/>
      <c r="S47" s="21"/>
    </row>
    <row r="48" spans="2:19" ht="15" customHeight="1" hidden="1">
      <c r="B48" s="185" t="s">
        <v>45</v>
      </c>
      <c r="C48" s="54"/>
      <c r="D48" s="21"/>
      <c r="E48" s="21"/>
      <c r="F48" s="21"/>
      <c r="G48" s="21"/>
      <c r="H48" s="21"/>
      <c r="I48" s="21"/>
      <c r="J48" s="21"/>
      <c r="K48" s="21"/>
      <c r="L48" s="21"/>
      <c r="M48" s="21"/>
      <c r="N48" s="21"/>
      <c r="O48" s="21"/>
      <c r="P48" s="21"/>
      <c r="Q48" s="21"/>
      <c r="R48" s="21"/>
      <c r="S48" s="21"/>
    </row>
    <row r="49" spans="2:3" ht="15" customHeight="1" hidden="1">
      <c r="B49" s="186" t="s">
        <v>1</v>
      </c>
      <c r="C49" s="54"/>
    </row>
    <row r="50" spans="2:3" ht="15" customHeight="1" hidden="1">
      <c r="B50" s="185" t="s">
        <v>2</v>
      </c>
      <c r="C50" s="54"/>
    </row>
    <row r="51" spans="2:3" ht="18.75" customHeight="1" hidden="1">
      <c r="B51" s="21"/>
      <c r="C51" s="21"/>
    </row>
    <row r="52" spans="2:23" ht="18.75" customHeight="1" hidden="1">
      <c r="B52" s="21"/>
      <c r="C52" s="21"/>
      <c r="T52" s="21"/>
      <c r="U52" s="21"/>
      <c r="W52" s="21"/>
    </row>
    <row r="53" spans="2:23" ht="18.75" customHeight="1" hidden="1">
      <c r="B53" s="21"/>
      <c r="C53" s="21"/>
      <c r="T53" s="21"/>
      <c r="U53" s="21"/>
      <c r="W53" s="21"/>
    </row>
    <row r="54" spans="2:23" ht="18.75" customHeight="1" hidden="1">
      <c r="B54" s="21"/>
      <c r="C54" s="21"/>
      <c r="T54" s="21"/>
      <c r="U54" s="21"/>
      <c r="W54" s="21"/>
    </row>
    <row r="55" spans="2:23" ht="18.75" customHeight="1" hidden="1">
      <c r="B55" s="21"/>
      <c r="C55" s="21"/>
      <c r="T55" s="21"/>
      <c r="U55" s="21"/>
      <c r="W55" s="21"/>
    </row>
    <row r="56" spans="2:23" ht="18.75" customHeight="1" hidden="1">
      <c r="B56" s="21"/>
      <c r="C56" s="21"/>
      <c r="T56" s="21"/>
      <c r="U56" s="21"/>
      <c r="W56" s="21"/>
    </row>
    <row r="57" spans="2:23" ht="18.75" customHeight="1" hidden="1">
      <c r="B57" s="21"/>
      <c r="C57" s="21"/>
      <c r="T57" s="21"/>
      <c r="U57" s="21"/>
      <c r="W57" s="21"/>
    </row>
    <row r="58" spans="2:23" ht="18.75" customHeight="1" hidden="1">
      <c r="B58" s="21"/>
      <c r="C58" s="21"/>
      <c r="T58" s="21"/>
      <c r="U58" s="21"/>
      <c r="W58" s="21"/>
    </row>
    <row r="59" spans="2:23" ht="18.75" customHeight="1" hidden="1">
      <c r="B59" s="21"/>
      <c r="C59" s="21"/>
      <c r="T59" s="21"/>
      <c r="U59" s="21"/>
      <c r="W59" s="21"/>
    </row>
    <row r="60" spans="2:23" ht="18.75" customHeight="1" hidden="1">
      <c r="B60" s="21"/>
      <c r="C60" s="21"/>
      <c r="T60" s="21"/>
      <c r="U60" s="21"/>
      <c r="W60" s="21"/>
    </row>
    <row r="61" spans="2:23" ht="18.75" customHeight="1" hidden="1">
      <c r="B61" s="21"/>
      <c r="C61" s="21"/>
      <c r="T61" s="21"/>
      <c r="U61" s="21"/>
      <c r="W61" s="21"/>
    </row>
    <row r="62" spans="2:23" ht="18.75" customHeight="1" hidden="1">
      <c r="B62" s="21"/>
      <c r="C62" s="21"/>
      <c r="T62" s="21"/>
      <c r="U62" s="21"/>
      <c r="W62" s="21"/>
    </row>
    <row r="63" spans="2:23" ht="18.75" customHeight="1" hidden="1">
      <c r="B63" s="21"/>
      <c r="C63" s="21"/>
      <c r="T63" s="21"/>
      <c r="U63" s="21"/>
      <c r="W63" s="21"/>
    </row>
    <row r="64" spans="2:23" ht="18.75" customHeight="1" hidden="1">
      <c r="B64" s="21"/>
      <c r="C64" s="21"/>
      <c r="T64" s="21"/>
      <c r="U64" s="21"/>
      <c r="W64" s="21"/>
    </row>
    <row r="65" spans="20:23" ht="18.75" customHeight="1" hidden="1">
      <c r="T65" s="21"/>
      <c r="U65" s="21"/>
      <c r="W65" s="21"/>
    </row>
    <row r="66" spans="20:23" ht="18.75" customHeight="1" hidden="1">
      <c r="T66" s="21"/>
      <c r="U66" s="21"/>
      <c r="W66" s="21"/>
    </row>
    <row r="67" spans="20:23" ht="18.75" customHeight="1" hidden="1">
      <c r="T67" s="21"/>
      <c r="U67" s="21"/>
      <c r="W67" s="21"/>
    </row>
    <row r="68" spans="20:23" ht="18.75" customHeight="1" hidden="1">
      <c r="T68" s="21"/>
      <c r="U68" s="21"/>
      <c r="W68" s="21"/>
    </row>
    <row r="69" spans="20:23" ht="18.75" customHeight="1" hidden="1">
      <c r="T69" s="21"/>
      <c r="U69" s="21"/>
      <c r="W69" s="21"/>
    </row>
    <row r="70" spans="20:23" ht="18.75" customHeight="1" hidden="1">
      <c r="T70" s="21"/>
      <c r="U70" s="21"/>
      <c r="W70" s="21"/>
    </row>
    <row r="71" spans="20:23" ht="18.75" customHeight="1" hidden="1">
      <c r="T71" s="21"/>
      <c r="U71" s="21"/>
      <c r="W71" s="21"/>
    </row>
    <row r="72" spans="20:23" ht="18.75" customHeight="1" hidden="1">
      <c r="T72" s="21"/>
      <c r="U72" s="21"/>
      <c r="W72" s="21"/>
    </row>
    <row r="73" spans="20:23" ht="18.75" customHeight="1" hidden="1">
      <c r="T73" s="21"/>
      <c r="U73" s="21"/>
      <c r="W73" s="21"/>
    </row>
    <row r="74" spans="20:23" ht="18.75" customHeight="1" hidden="1">
      <c r="T74" s="21"/>
      <c r="U74" s="21"/>
      <c r="W74" s="21"/>
    </row>
    <row r="75" spans="20:23" ht="18.75" customHeight="1" hidden="1">
      <c r="T75" s="21"/>
      <c r="U75" s="21"/>
      <c r="W75" s="21"/>
    </row>
    <row r="76" spans="20:23" ht="18.75" customHeight="1" hidden="1">
      <c r="T76" s="21"/>
      <c r="U76" s="21"/>
      <c r="W76" s="21"/>
    </row>
    <row r="77" spans="20:23" ht="18.75" customHeight="1" hidden="1">
      <c r="T77" s="21"/>
      <c r="U77" s="21"/>
      <c r="W77" s="21"/>
    </row>
    <row r="78" spans="20:23" ht="18.75" customHeight="1" hidden="1">
      <c r="T78" s="21"/>
      <c r="U78" s="21"/>
      <c r="W78" s="21"/>
    </row>
    <row r="79" spans="20:23" ht="18.75" customHeight="1" hidden="1">
      <c r="T79" s="21"/>
      <c r="U79" s="21"/>
      <c r="W79" s="21"/>
    </row>
    <row r="80" spans="20:23" ht="18.75" customHeight="1" hidden="1">
      <c r="T80" s="21"/>
      <c r="U80" s="21"/>
      <c r="W80" s="21"/>
    </row>
    <row r="81" spans="20:23" ht="18.75" customHeight="1" hidden="1">
      <c r="T81" s="21"/>
      <c r="U81" s="21"/>
      <c r="W81" s="21"/>
    </row>
    <row r="82" spans="20:23" ht="18.75" customHeight="1" hidden="1">
      <c r="T82" s="21"/>
      <c r="U82" s="21"/>
      <c r="W82" s="21"/>
    </row>
    <row r="83" spans="20:23" ht="18.75" customHeight="1" hidden="1">
      <c r="T83" s="21"/>
      <c r="U83" s="21"/>
      <c r="W83" s="21"/>
    </row>
    <row r="84" spans="20:23" ht="18.75" customHeight="1" hidden="1">
      <c r="T84" s="21"/>
      <c r="U84" s="21"/>
      <c r="W84" s="21"/>
    </row>
    <row r="85" spans="20:23" ht="18.75" customHeight="1" hidden="1">
      <c r="T85" s="21"/>
      <c r="U85" s="21"/>
      <c r="W85" s="21"/>
    </row>
    <row r="86" spans="20:23" ht="18.75" customHeight="1" hidden="1">
      <c r="T86" s="21"/>
      <c r="U86" s="21"/>
      <c r="W86" s="21"/>
    </row>
    <row r="87" spans="20:23" ht="18.75" customHeight="1" hidden="1">
      <c r="T87" s="21"/>
      <c r="U87" s="21"/>
      <c r="W87" s="21"/>
    </row>
    <row r="88" spans="20:23" ht="18.75" customHeight="1" hidden="1">
      <c r="T88" s="21"/>
      <c r="U88" s="21"/>
      <c r="W88" s="21"/>
    </row>
    <row r="89" spans="20:23" ht="18.75" customHeight="1" hidden="1">
      <c r="T89" s="21"/>
      <c r="U89" s="21"/>
      <c r="W89" s="21"/>
    </row>
    <row r="90" spans="20:23" ht="18.75" customHeight="1" hidden="1">
      <c r="T90" s="21"/>
      <c r="U90" s="21"/>
      <c r="W90" s="21"/>
    </row>
    <row r="91" spans="20:23" ht="18.75" customHeight="1" hidden="1">
      <c r="T91" s="21"/>
      <c r="U91" s="21"/>
      <c r="W91" s="21"/>
    </row>
    <row r="92" spans="20:23" ht="18.75" customHeight="1" hidden="1">
      <c r="T92" s="21"/>
      <c r="U92" s="21"/>
      <c r="W92" s="21"/>
    </row>
    <row r="93" spans="20:23" ht="18.75" customHeight="1" hidden="1">
      <c r="T93" s="21"/>
      <c r="U93" s="21"/>
      <c r="W93" s="21"/>
    </row>
    <row r="94" spans="20:23" ht="18.75" customHeight="1" hidden="1">
      <c r="T94" s="21"/>
      <c r="U94" s="21"/>
      <c r="W94" s="21"/>
    </row>
    <row r="95" spans="20:23" ht="18.75" customHeight="1" hidden="1">
      <c r="T95" s="21"/>
      <c r="U95" s="21"/>
      <c r="W95" s="21"/>
    </row>
    <row r="96" spans="20:23" ht="18.75" customHeight="1" hidden="1">
      <c r="T96" s="21"/>
      <c r="U96" s="21"/>
      <c r="W96" s="21"/>
    </row>
    <row r="97" spans="20:23" ht="18.75" customHeight="1" hidden="1">
      <c r="T97" s="21"/>
      <c r="U97" s="21"/>
      <c r="W97" s="21"/>
    </row>
    <row r="98" spans="20:23" ht="18.75" customHeight="1" hidden="1">
      <c r="T98" s="21"/>
      <c r="U98" s="21"/>
      <c r="W98" s="21"/>
    </row>
    <row r="99" spans="20:23" ht="18.75" customHeight="1" hidden="1">
      <c r="T99" s="21"/>
      <c r="U99" s="21"/>
      <c r="W99" s="21"/>
    </row>
    <row r="100" spans="20:23" ht="18.75" customHeight="1" hidden="1">
      <c r="T100" s="21"/>
      <c r="U100" s="21"/>
      <c r="W100" s="21"/>
    </row>
    <row r="101" spans="20:23" ht="18.75" customHeight="1" hidden="1">
      <c r="T101" s="21"/>
      <c r="U101" s="21"/>
      <c r="W101" s="21"/>
    </row>
    <row r="102" spans="20:23" ht="18.75" customHeight="1" hidden="1">
      <c r="T102" s="21"/>
      <c r="U102" s="21"/>
      <c r="W102" s="21"/>
    </row>
    <row r="103" spans="20:23" ht="18.75" customHeight="1" hidden="1">
      <c r="T103" s="21"/>
      <c r="U103" s="21"/>
      <c r="W103" s="21"/>
    </row>
    <row r="104" spans="20:23" ht="18.75" customHeight="1" hidden="1">
      <c r="T104" s="21"/>
      <c r="U104" s="21"/>
      <c r="W104" s="21"/>
    </row>
    <row r="105" spans="20:23" ht="18.75" customHeight="1" hidden="1">
      <c r="T105" s="21"/>
      <c r="U105" s="21"/>
      <c r="W105" s="21"/>
    </row>
    <row r="106" spans="20:23" ht="18.75" customHeight="1" hidden="1">
      <c r="T106" s="21"/>
      <c r="U106" s="21"/>
      <c r="W106" s="21"/>
    </row>
    <row r="107" spans="20:23" ht="18.75" customHeight="1" hidden="1">
      <c r="T107" s="21"/>
      <c r="U107" s="21"/>
      <c r="W107" s="21"/>
    </row>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94">
    <mergeCell ref="F19:F20"/>
    <mergeCell ref="F21:F22"/>
    <mergeCell ref="G19:G20"/>
    <mergeCell ref="G21:G22"/>
    <mergeCell ref="K40:L40"/>
    <mergeCell ref="F9:F10"/>
    <mergeCell ref="F11:F12"/>
    <mergeCell ref="F13:F14"/>
    <mergeCell ref="F15:F16"/>
    <mergeCell ref="G9:G10"/>
    <mergeCell ref="G11:G12"/>
    <mergeCell ref="G13:G14"/>
    <mergeCell ref="G15:G16"/>
    <mergeCell ref="H9:H10"/>
    <mergeCell ref="K32:L32"/>
    <mergeCell ref="B33:B40"/>
    <mergeCell ref="C33:C40"/>
    <mergeCell ref="D33:D40"/>
    <mergeCell ref="E33:E40"/>
    <mergeCell ref="F33:F40"/>
    <mergeCell ref="G33:G40"/>
    <mergeCell ref="H33:H40"/>
    <mergeCell ref="I33:I40"/>
    <mergeCell ref="J33:J40"/>
    <mergeCell ref="G27:G29"/>
    <mergeCell ref="H27:H29"/>
    <mergeCell ref="J27:J29"/>
    <mergeCell ref="F31:F32"/>
    <mergeCell ref="G31:G32"/>
    <mergeCell ref="H31:H32"/>
    <mergeCell ref="J31:J32"/>
    <mergeCell ref="K24:L24"/>
    <mergeCell ref="B25:B32"/>
    <mergeCell ref="C25:C32"/>
    <mergeCell ref="D25:D32"/>
    <mergeCell ref="E25:E32"/>
    <mergeCell ref="F25:F26"/>
    <mergeCell ref="G25:G26"/>
    <mergeCell ref="H25:H26"/>
    <mergeCell ref="J25:J26"/>
    <mergeCell ref="F27:F29"/>
    <mergeCell ref="J17:J18"/>
    <mergeCell ref="H19:H21"/>
    <mergeCell ref="J19:J21"/>
    <mergeCell ref="F23:F24"/>
    <mergeCell ref="G23:G24"/>
    <mergeCell ref="H23:H24"/>
    <mergeCell ref="J23:J24"/>
    <mergeCell ref="I17:I18"/>
    <mergeCell ref="K16:L16"/>
    <mergeCell ref="B17:B24"/>
    <mergeCell ref="C17:C24"/>
    <mergeCell ref="D17:D24"/>
    <mergeCell ref="E17:E24"/>
    <mergeCell ref="F17:F18"/>
    <mergeCell ref="G17:G18"/>
    <mergeCell ref="H17:H18"/>
    <mergeCell ref="H15:H16"/>
    <mergeCell ref="I15:I16"/>
    <mergeCell ref="I9:I10"/>
    <mergeCell ref="I11:I12"/>
    <mergeCell ref="I13:I14"/>
    <mergeCell ref="J9:J10"/>
    <mergeCell ref="J11:J12"/>
    <mergeCell ref="J13:J14"/>
    <mergeCell ref="D9:D16"/>
    <mergeCell ref="E9:E16"/>
    <mergeCell ref="J15:J16"/>
    <mergeCell ref="Q5:R5"/>
    <mergeCell ref="K6:K7"/>
    <mergeCell ref="L6:L7"/>
    <mergeCell ref="M6:M7"/>
    <mergeCell ref="N6:N7"/>
    <mergeCell ref="H11:H12"/>
    <mergeCell ref="H13:H14"/>
    <mergeCell ref="J5:J6"/>
    <mergeCell ref="O6:O7"/>
    <mergeCell ref="P6:P7"/>
    <mergeCell ref="Q6:Q7"/>
    <mergeCell ref="R6:R7"/>
    <mergeCell ref="N2:P2"/>
    <mergeCell ref="N3:P3"/>
    <mergeCell ref="K5:N5"/>
    <mergeCell ref="O5:P5"/>
    <mergeCell ref="I19:I20"/>
    <mergeCell ref="I21:I22"/>
    <mergeCell ref="I23:I24"/>
    <mergeCell ref="B5:B7"/>
    <mergeCell ref="C5:C6"/>
    <mergeCell ref="D5:E5"/>
    <mergeCell ref="H5:H6"/>
    <mergeCell ref="I5:I6"/>
    <mergeCell ref="B9:B16"/>
    <mergeCell ref="C9:C16"/>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fitToHeight="1" fitToWidth="1" horizontalDpi="600" verticalDpi="600" orientation="landscape" paperSize="9" scale="62" r:id="rId3"/>
  <legacyDrawing r:id="rId2"/>
</worksheet>
</file>

<file path=xl/worksheets/sheet4.xml><?xml version="1.0" encoding="utf-8"?>
<worksheet xmlns="http://schemas.openxmlformats.org/spreadsheetml/2006/main" xmlns:r="http://schemas.openxmlformats.org/officeDocument/2006/relationships">
  <sheetPr>
    <tabColor theme="3" tint="0.7999799847602844"/>
  </sheetPr>
  <dimension ref="A1:R51"/>
  <sheetViews>
    <sheetView showGridLines="0" view="pageBreakPreview" zoomScale="80" zoomScaleNormal="75" zoomScaleSheetLayoutView="80" zoomScalePageLayoutView="0" workbookViewId="0" topLeftCell="A1">
      <pane xSplit="1" ySplit="8" topLeftCell="B9" activePane="bottomRight" state="frozen"/>
      <selection pane="topLeft" activeCell="T14" sqref="T14"/>
      <selection pane="topRight" activeCell="T14" sqref="T14"/>
      <selection pane="bottomLeft" activeCell="T14" sqref="T14"/>
      <selection pane="bottomRight" activeCell="F17" sqref="F17:F18"/>
    </sheetView>
  </sheetViews>
  <sheetFormatPr defaultColWidth="9.625" defaultRowHeight="13.5"/>
  <cols>
    <col min="1" max="1" width="6.00390625" style="21" customWidth="1"/>
    <col min="2" max="2" width="10.375" style="21" customWidth="1"/>
    <col min="3" max="3" width="10.875" style="21" customWidth="1"/>
    <col min="4" max="4" width="10.375" style="21" customWidth="1"/>
    <col min="5" max="5" width="10.50390625" style="21" customWidth="1"/>
    <col min="6" max="6" width="11.875" style="21" customWidth="1"/>
    <col min="7" max="7" width="11.75390625" style="21" customWidth="1"/>
    <col min="8" max="8" width="12.375" style="21" customWidth="1"/>
    <col min="9" max="9" width="11.375" style="21" customWidth="1"/>
    <col min="10" max="10" width="4.375" style="21" customWidth="1"/>
    <col min="11" max="11" width="10.00390625" style="21" customWidth="1"/>
    <col min="12" max="12" width="8.875" style="21" customWidth="1"/>
    <col min="13" max="13" width="11.625" style="21" customWidth="1"/>
    <col min="14" max="14" width="3.125" style="21" customWidth="1"/>
    <col min="15" max="16" width="5.625" style="21" customWidth="1"/>
    <col min="17" max="18" width="8.125" style="21" customWidth="1"/>
    <col min="19" max="16384" width="9.625" style="21" customWidth="1"/>
  </cols>
  <sheetData>
    <row r="1" spans="1:18" ht="18.75" customHeight="1" thickBot="1">
      <c r="A1" s="22" t="s">
        <v>339</v>
      </c>
      <c r="P1" s="56"/>
      <c r="Q1" s="57"/>
      <c r="R1" s="20"/>
    </row>
    <row r="2" spans="7:18" ht="18.75" customHeight="1" thickBot="1">
      <c r="G2" s="23" t="s">
        <v>12</v>
      </c>
      <c r="H2" s="438" t="str">
        <f>'2_総括表'!E3</f>
        <v>学校法人　-</v>
      </c>
      <c r="I2" s="439"/>
      <c r="J2" s="439"/>
      <c r="K2" s="440"/>
      <c r="L2" s="23" t="s">
        <v>13</v>
      </c>
      <c r="M2" s="24" t="str">
        <f>'2_総括表'!AD3</f>
        <v>-</v>
      </c>
      <c r="P2" s="20"/>
      <c r="Q2" s="53"/>
      <c r="R2" s="53"/>
    </row>
    <row r="3" spans="1:18" ht="18.75" customHeight="1" thickBot="1">
      <c r="A3" s="22"/>
      <c r="E3" s="20"/>
      <c r="F3" s="20"/>
      <c r="G3" s="23" t="s">
        <v>10</v>
      </c>
      <c r="H3" s="438" t="str">
        <f>'2_総括表'!E4</f>
        <v>入力してください</v>
      </c>
      <c r="I3" s="439"/>
      <c r="J3" s="439"/>
      <c r="K3" s="440"/>
      <c r="L3" s="23" t="s">
        <v>11</v>
      </c>
      <c r="M3" s="24" t="str">
        <f>'2_総括表'!AD4</f>
        <v>-</v>
      </c>
      <c r="P3" s="53"/>
      <c r="Q3" s="58"/>
      <c r="R3" s="58"/>
    </row>
    <row r="4" spans="1:18" ht="18.75" customHeight="1" thickBot="1">
      <c r="A4" s="22" t="s">
        <v>340</v>
      </c>
      <c r="E4" s="25"/>
      <c r="F4" s="25"/>
      <c r="G4" s="25"/>
      <c r="H4" s="26"/>
      <c r="P4" s="20"/>
      <c r="Q4" s="20"/>
      <c r="R4" s="20"/>
    </row>
    <row r="5" spans="1:13" s="54" customFormat="1" ht="18.75" customHeight="1" thickBot="1">
      <c r="A5" s="27" t="s">
        <v>4</v>
      </c>
      <c r="B5" s="334" t="s">
        <v>91</v>
      </c>
      <c r="C5" s="336"/>
      <c r="D5" s="337"/>
      <c r="E5" s="28"/>
      <c r="F5" s="29"/>
      <c r="G5" s="441" t="s">
        <v>59</v>
      </c>
      <c r="H5" s="443" t="s">
        <v>60</v>
      </c>
      <c r="I5" s="443" t="s">
        <v>61</v>
      </c>
      <c r="J5" s="446" t="s">
        <v>16</v>
      </c>
      <c r="K5" s="447"/>
      <c r="L5" s="447"/>
      <c r="M5" s="448"/>
    </row>
    <row r="6" spans="1:17" s="54" customFormat="1" ht="30" customHeight="1">
      <c r="A6" s="432" t="s">
        <v>3</v>
      </c>
      <c r="B6" s="335"/>
      <c r="C6" s="146" t="s">
        <v>89</v>
      </c>
      <c r="D6" s="146" t="s">
        <v>90</v>
      </c>
      <c r="E6" s="55" t="s">
        <v>39</v>
      </c>
      <c r="F6" s="55" t="s">
        <v>44</v>
      </c>
      <c r="G6" s="442"/>
      <c r="H6" s="444"/>
      <c r="I6" s="445"/>
      <c r="J6" s="30" t="s">
        <v>7</v>
      </c>
      <c r="K6" s="31" t="s">
        <v>36</v>
      </c>
      <c r="L6" s="32" t="s">
        <v>35</v>
      </c>
      <c r="M6" s="49" t="s">
        <v>37</v>
      </c>
      <c r="O6" s="59"/>
      <c r="Q6" s="21"/>
    </row>
    <row r="7" spans="1:15" s="54" customFormat="1" ht="15" customHeight="1" thickBot="1">
      <c r="A7" s="433"/>
      <c r="B7" s="60" t="s">
        <v>46</v>
      </c>
      <c r="C7" s="60" t="s">
        <v>63</v>
      </c>
      <c r="D7" s="60" t="s">
        <v>64</v>
      </c>
      <c r="E7" s="60" t="s">
        <v>65</v>
      </c>
      <c r="F7" s="60" t="s">
        <v>74</v>
      </c>
      <c r="G7" s="33" t="s">
        <v>77</v>
      </c>
      <c r="H7" s="33" t="s">
        <v>14</v>
      </c>
      <c r="I7" s="34" t="s">
        <v>38</v>
      </c>
      <c r="J7" s="35"/>
      <c r="K7" s="36"/>
      <c r="L7" s="37"/>
      <c r="M7" s="50" t="s">
        <v>66</v>
      </c>
      <c r="O7" s="61"/>
    </row>
    <row r="8" spans="1:15" s="63" customFormat="1" ht="15" customHeight="1">
      <c r="A8" s="38"/>
      <c r="B8" s="62" t="s">
        <v>5</v>
      </c>
      <c r="C8" s="62" t="s">
        <v>5</v>
      </c>
      <c r="D8" s="62" t="s">
        <v>5</v>
      </c>
      <c r="E8" s="62" t="s">
        <v>9</v>
      </c>
      <c r="F8" s="62" t="s">
        <v>9</v>
      </c>
      <c r="G8" s="39" t="s">
        <v>9</v>
      </c>
      <c r="H8" s="39" t="s">
        <v>9</v>
      </c>
      <c r="I8" s="39" t="s">
        <v>9</v>
      </c>
      <c r="J8" s="40"/>
      <c r="K8" s="41" t="s">
        <v>6</v>
      </c>
      <c r="L8" s="42" t="s">
        <v>5</v>
      </c>
      <c r="M8" s="51" t="s">
        <v>6</v>
      </c>
      <c r="O8" s="64"/>
    </row>
    <row r="9" spans="1:15" s="54" customFormat="1" ht="15" customHeight="1" thickBot="1">
      <c r="A9" s="424">
        <v>1</v>
      </c>
      <c r="B9" s="434"/>
      <c r="C9" s="428">
        <f>B9*'2-1_集計表_全日（30年度実績報告）'!V9</f>
        <v>0</v>
      </c>
      <c r="D9" s="428">
        <f>B9*'2-1_集計表_全日（30年度実績報告）'!W9</f>
        <v>0</v>
      </c>
      <c r="E9" s="435"/>
      <c r="F9" s="435"/>
      <c r="G9" s="437">
        <f>IF(E9="","",IF(ISERROR(E9+F9),"",E9+F9))</f>
      </c>
      <c r="H9" s="437">
        <f>IF(G9="","",600000)</f>
      </c>
      <c r="I9" s="437">
        <f>IF(G9="","",MIN(G9,H9))</f>
      </c>
      <c r="J9" s="65" t="s">
        <v>68</v>
      </c>
      <c r="K9" s="66">
        <v>303000</v>
      </c>
      <c r="L9" s="67">
        <f>ROUND($B$9*'2-1_集計表_全日（30年度実績報告）'!T9,0)</f>
        <v>0</v>
      </c>
      <c r="M9" s="68">
        <f>ROUND(L9*'2-1_集計表_全日（30年度実績報告）'!U9*0.9/1000,0)*1000</f>
        <v>0</v>
      </c>
      <c r="O9" s="69"/>
    </row>
    <row r="10" spans="1:15" s="54" customFormat="1" ht="15" customHeight="1" thickBot="1">
      <c r="A10" s="424"/>
      <c r="B10" s="427"/>
      <c r="C10" s="429"/>
      <c r="D10" s="429"/>
      <c r="E10" s="435"/>
      <c r="F10" s="435"/>
      <c r="G10" s="437"/>
      <c r="H10" s="437"/>
      <c r="I10" s="437"/>
      <c r="J10" s="70" t="s">
        <v>69</v>
      </c>
      <c r="K10" s="71">
        <v>362400</v>
      </c>
      <c r="L10" s="72">
        <f>ROUND($B$9*'2-1_集計表_全日（30年度実績報告）'!T10,0)</f>
        <v>0</v>
      </c>
      <c r="M10" s="68">
        <f>ROUND(L10*'2-1_集計表_全日（30年度実績報告）'!U10*0.9/1000,0)*1000</f>
        <v>0</v>
      </c>
      <c r="O10" s="69"/>
    </row>
    <row r="11" spans="1:15" s="54" customFormat="1" ht="15" customHeight="1" thickBot="1">
      <c r="A11" s="424"/>
      <c r="B11" s="427"/>
      <c r="C11" s="429"/>
      <c r="D11" s="429"/>
      <c r="E11" s="435"/>
      <c r="F11" s="435"/>
      <c r="G11" s="437">
        <f>IF(E11="","",IF(ISERROR(E11+F11),"",E11+F11))</f>
      </c>
      <c r="H11" s="437">
        <f>IF(G11="","",600000)</f>
      </c>
      <c r="I11" s="437">
        <f>IF(G11="","",MIN(G11,H11))</f>
      </c>
      <c r="J11" s="70" t="s">
        <v>78</v>
      </c>
      <c r="K11" s="71">
        <v>421800</v>
      </c>
      <c r="L11" s="72">
        <f>ROUND($B$9*'2-1_集計表_全日（30年度実績報告）'!T11,0)</f>
        <v>0</v>
      </c>
      <c r="M11" s="68">
        <f>ROUND(L11*'2-1_集計表_全日（30年度実績報告）'!U11*0.9/1000,0)*1000</f>
        <v>0</v>
      </c>
      <c r="O11" s="69"/>
    </row>
    <row r="12" spans="1:15" s="54" customFormat="1" ht="15" customHeight="1" thickBot="1">
      <c r="A12" s="424"/>
      <c r="B12" s="427"/>
      <c r="C12" s="429"/>
      <c r="D12" s="429"/>
      <c r="E12" s="435"/>
      <c r="F12" s="435"/>
      <c r="G12" s="437"/>
      <c r="H12" s="437"/>
      <c r="I12" s="437"/>
      <c r="J12" s="73" t="s">
        <v>79</v>
      </c>
      <c r="K12" s="74">
        <v>281200</v>
      </c>
      <c r="L12" s="72">
        <f>ROUND($B$9*('2-1_集計表_全日（30年度実績報告）'!T12+'2-1_集計表_全日（30年度実績報告）'!T13)*0.443,0)</f>
        <v>0</v>
      </c>
      <c r="M12" s="68">
        <f>ROUND(L12*('2-1_集計表_全日（30年度実績報告）'!U12+'2-1_集計表_全日（30年度実績報告）'!U13)*0.5*0.9/1000,0)*1000</f>
        <v>0</v>
      </c>
      <c r="O12" s="69"/>
    </row>
    <row r="13" spans="1:15" s="54" customFormat="1" ht="15" customHeight="1" thickBot="1">
      <c r="A13" s="424"/>
      <c r="B13" s="427"/>
      <c r="C13" s="429"/>
      <c r="D13" s="429"/>
      <c r="E13" s="435"/>
      <c r="F13" s="435"/>
      <c r="G13" s="437">
        <f>IF(E13="","",IF(ISERROR(E13+F13),"",E13+F13))</f>
      </c>
      <c r="H13" s="437">
        <f>IF(G13="","",600000)</f>
      </c>
      <c r="I13" s="437">
        <f>IF(G13="","",MIN(G13,H13))</f>
      </c>
      <c r="J13" s="73" t="s">
        <v>80</v>
      </c>
      <c r="K13" s="74">
        <v>381200</v>
      </c>
      <c r="L13" s="75">
        <f>ROUND($B$9*('2-1_集計表_全日（30年度実績報告）'!T12+'2-1_集計表_全日（30年度実績報告）'!T13)*0.421,0)</f>
        <v>0</v>
      </c>
      <c r="M13" s="68">
        <f>ROUND(L13*('2-1_集計表_全日（30年度実績報告）'!U12+'2-1_集計表_全日（30年度実績報告）'!U13)*0.5*0.9/1000,0)*1000</f>
        <v>0</v>
      </c>
      <c r="O13" s="69"/>
    </row>
    <row r="14" spans="1:15" s="54" customFormat="1" ht="15" customHeight="1" thickBot="1">
      <c r="A14" s="424"/>
      <c r="B14" s="427"/>
      <c r="C14" s="429"/>
      <c r="D14" s="429"/>
      <c r="E14" s="435"/>
      <c r="F14" s="435"/>
      <c r="G14" s="437"/>
      <c r="H14" s="437"/>
      <c r="I14" s="437"/>
      <c r="J14" s="73" t="s">
        <v>328</v>
      </c>
      <c r="K14" s="74">
        <v>481200</v>
      </c>
      <c r="L14" s="75">
        <f>ROUND($B$9*('2-1_集計表_全日（30年度実績報告）'!T12+'2-1_集計表_全日（30年度実績報告）'!T13)*0.136,0)</f>
        <v>0</v>
      </c>
      <c r="M14" s="68">
        <f>ROUND(L14*('2-1_集計表_全日（30年度実績報告）'!U12+'2-1_集計表_全日（30年度実績報告）'!U13)*0.5*0.9/1000,0)*1000</f>
        <v>0</v>
      </c>
      <c r="O14" s="69"/>
    </row>
    <row r="15" spans="1:17" s="54" customFormat="1" ht="15" customHeight="1" thickBot="1">
      <c r="A15" s="424"/>
      <c r="B15" s="427"/>
      <c r="C15" s="429"/>
      <c r="D15" s="429"/>
      <c r="E15" s="435"/>
      <c r="F15" s="435"/>
      <c r="G15" s="437"/>
      <c r="H15" s="437"/>
      <c r="I15" s="437"/>
      <c r="J15" s="73" t="s">
        <v>329</v>
      </c>
      <c r="K15" s="74">
        <v>181200</v>
      </c>
      <c r="L15" s="75">
        <f>ROUND($B$9*('2-1_集計表_全日（30年度実績報告）'!T14+'2-1_集計表_全日（30年度実績報告）'!T15)*0.421,0)</f>
        <v>0</v>
      </c>
      <c r="M15" s="68">
        <f>ROUND(L15*('2-1_集計表_全日（30年度実績報告）'!U15+'2-1_集計表_全日（30年度実績報告）'!U14)*0.5*0.9/1000,0)*1000</f>
        <v>0</v>
      </c>
      <c r="O15" s="69"/>
      <c r="Q15" s="52"/>
    </row>
    <row r="16" spans="1:17" s="54" customFormat="1" ht="15" customHeight="1" thickBot="1">
      <c r="A16" s="424"/>
      <c r="B16" s="427"/>
      <c r="C16" s="429"/>
      <c r="D16" s="429"/>
      <c r="E16" s="274"/>
      <c r="F16" s="274"/>
      <c r="G16" s="275"/>
      <c r="H16" s="409">
        <f>IF(G17="","",600000)</f>
      </c>
      <c r="I16" s="275"/>
      <c r="J16" s="73" t="s">
        <v>330</v>
      </c>
      <c r="K16" s="74">
        <v>381200</v>
      </c>
      <c r="L16" s="75">
        <f>ROUND($B$9*('2-1_集計表_全日（30年度実績報告）'!T14+'2-1_集計表_全日（30年度実績報告）'!T15)*0.136,0)</f>
        <v>0</v>
      </c>
      <c r="M16" s="68">
        <f>ROUND(L16*('2-1_集計表_全日（30年度実績報告）'!U15+'2-1_集計表_全日（30年度実績報告）'!U14)*0.5*0.9/1000,0)*1000</f>
        <v>0</v>
      </c>
      <c r="O16" s="69"/>
      <c r="Q16" s="52"/>
    </row>
    <row r="17" spans="1:17" s="54" customFormat="1" ht="15" customHeight="1" thickBot="1">
      <c r="A17" s="424"/>
      <c r="B17" s="427"/>
      <c r="C17" s="429"/>
      <c r="D17" s="429"/>
      <c r="E17" s="435"/>
      <c r="F17" s="435"/>
      <c r="G17" s="437">
        <f>IF(E17="","",IF(ISERROR(E17+F17),"",E17+F17))</f>
      </c>
      <c r="H17" s="409"/>
      <c r="I17" s="437">
        <f>IF(G17="","",MIN(G17,H16))</f>
      </c>
      <c r="J17" s="83" t="s">
        <v>81</v>
      </c>
      <c r="K17" s="84" t="s">
        <v>76</v>
      </c>
      <c r="L17" s="75">
        <f>ROUND($B$9*('2-1_集計表_全日（30年度実績報告）'!T14+'2-1_集計表_全日（30年度実績報告）'!T15)*0.443,0)</f>
        <v>0</v>
      </c>
      <c r="M17" s="68">
        <f>ROUND(L17*('2-1_集計表_全日（30年度実績報告）'!U15+'2-1_集計表_全日（30年度実績報告）'!U14)*0.5*0.9/1000,0)*1000</f>
        <v>0</v>
      </c>
      <c r="O17" s="69"/>
      <c r="Q17" s="52"/>
    </row>
    <row r="18" spans="1:17" s="54" customFormat="1" ht="15" customHeight="1" thickBot="1">
      <c r="A18" s="424"/>
      <c r="B18" s="427"/>
      <c r="C18" s="429"/>
      <c r="D18" s="429"/>
      <c r="E18" s="436"/>
      <c r="F18" s="436"/>
      <c r="G18" s="451"/>
      <c r="H18" s="410"/>
      <c r="I18" s="451"/>
      <c r="J18" s="430" t="s">
        <v>40</v>
      </c>
      <c r="K18" s="431"/>
      <c r="L18" s="76">
        <f>SUM(L9:L17)</f>
        <v>0</v>
      </c>
      <c r="M18" s="77">
        <f>SUM(M9:M17)</f>
        <v>0</v>
      </c>
      <c r="O18" s="78"/>
      <c r="Q18" s="52"/>
    </row>
    <row r="19" spans="1:15" s="54" customFormat="1" ht="15" customHeight="1" thickBot="1">
      <c r="A19" s="423">
        <v>2</v>
      </c>
      <c r="B19" s="427"/>
      <c r="C19" s="428">
        <f>B19*'2-1_集計表_全日（30年度実績報告）'!V9</f>
        <v>0</v>
      </c>
      <c r="D19" s="428">
        <f>B19*'2-1_集計表_全日（30年度実績報告）'!W9</f>
        <v>0</v>
      </c>
      <c r="E19" s="449"/>
      <c r="F19" s="449"/>
      <c r="G19" s="450">
        <f>IF(E19="","",IF(ISERROR(E19+F19),"",E19+F19))</f>
      </c>
      <c r="H19" s="450">
        <f>IF(G19="","",580000)</f>
      </c>
      <c r="I19" s="450">
        <f>IF(G19="","",MIN(G19,H19))</f>
      </c>
      <c r="J19" s="65" t="s">
        <v>68</v>
      </c>
      <c r="K19" s="66">
        <v>283000</v>
      </c>
      <c r="L19" s="67">
        <f>ROUND($B$19*'2-1_集計表_全日（30年度実績報告）'!T9,0)</f>
        <v>0</v>
      </c>
      <c r="M19" s="68">
        <f>ROUND(L19*'2-1_集計表_全日（30年度実績報告）'!U9*0.9/1000,0)*1000</f>
        <v>0</v>
      </c>
      <c r="O19" s="69"/>
    </row>
    <row r="20" spans="1:15" s="54" customFormat="1" ht="15" customHeight="1" thickBot="1">
      <c r="A20" s="424"/>
      <c r="B20" s="427"/>
      <c r="C20" s="429"/>
      <c r="D20" s="429"/>
      <c r="E20" s="435"/>
      <c r="F20" s="435"/>
      <c r="G20" s="437"/>
      <c r="H20" s="437"/>
      <c r="I20" s="437"/>
      <c r="J20" s="70" t="s">
        <v>69</v>
      </c>
      <c r="K20" s="71">
        <v>342400</v>
      </c>
      <c r="L20" s="72">
        <f>ROUND($B$19*'2-1_集計表_全日（30年度実績報告）'!T10,0)</f>
        <v>0</v>
      </c>
      <c r="M20" s="68">
        <f>ROUND(L20*'2-1_集計表_全日（30年度実績報告）'!U10*0.9/1000,0)*1000</f>
        <v>0</v>
      </c>
      <c r="O20" s="69"/>
    </row>
    <row r="21" spans="1:17" s="54" customFormat="1" ht="15" customHeight="1" thickBot="1">
      <c r="A21" s="424"/>
      <c r="B21" s="427"/>
      <c r="C21" s="429"/>
      <c r="D21" s="429"/>
      <c r="E21" s="435"/>
      <c r="F21" s="435"/>
      <c r="G21" s="437">
        <f>IF(E21="","",IF(ISERROR(E21+F21),"",E21+F21))</f>
      </c>
      <c r="H21" s="437">
        <f>IF(G21="","",580000)</f>
      </c>
      <c r="I21" s="437">
        <f>IF(G21="","",MIN(G21,H21))</f>
      </c>
      <c r="J21" s="70" t="s">
        <v>78</v>
      </c>
      <c r="K21" s="71">
        <v>401800</v>
      </c>
      <c r="L21" s="72">
        <f>ROUND($B$19*'2-1_集計表_全日（30年度実績報告）'!T11,0)</f>
        <v>0</v>
      </c>
      <c r="M21" s="68">
        <f>ROUND(L21*'2-1_集計表_全日（30年度実績報告）'!U11*0.9/1000,0)*1000</f>
        <v>0</v>
      </c>
      <c r="O21" s="69"/>
      <c r="Q21" s="52"/>
    </row>
    <row r="22" spans="1:17" s="54" customFormat="1" ht="15" customHeight="1" thickBot="1">
      <c r="A22" s="424"/>
      <c r="B22" s="427"/>
      <c r="C22" s="429"/>
      <c r="D22" s="429"/>
      <c r="E22" s="435"/>
      <c r="F22" s="435"/>
      <c r="G22" s="437"/>
      <c r="H22" s="437"/>
      <c r="I22" s="437"/>
      <c r="J22" s="73" t="s">
        <v>79</v>
      </c>
      <c r="K22" s="74">
        <v>261200</v>
      </c>
      <c r="L22" s="72">
        <f>ROUND($B$19*'2-1_集計表_全日（30年度実績報告）'!T12,0)</f>
        <v>0</v>
      </c>
      <c r="M22" s="68">
        <f>ROUND(L22*'2-1_集計表_全日（30年度実績報告）'!U12*0.9/1000,0)*1000</f>
        <v>0</v>
      </c>
      <c r="O22" s="69"/>
      <c r="Q22" s="52"/>
    </row>
    <row r="23" spans="1:15" s="54" customFormat="1" ht="15" customHeight="1" thickBot="1">
      <c r="A23" s="424"/>
      <c r="B23" s="427"/>
      <c r="C23" s="429"/>
      <c r="D23" s="429"/>
      <c r="E23" s="435"/>
      <c r="F23" s="435"/>
      <c r="G23" s="437">
        <f>IF(E23="","",IF(ISERROR(E23+F23),"",E23+F23))</f>
      </c>
      <c r="H23" s="437">
        <f>IF(G23="","",580000)</f>
      </c>
      <c r="I23" s="437">
        <f>IF(G23="","",MIN(G23,H23))</f>
      </c>
      <c r="J23" s="73" t="s">
        <v>80</v>
      </c>
      <c r="K23" s="74">
        <v>361200</v>
      </c>
      <c r="L23" s="75">
        <f>ROUND($B$19*'2-1_集計表_全日（30年度実績報告）'!T13,0)</f>
        <v>0</v>
      </c>
      <c r="M23" s="68">
        <f>ROUND(L23*'2-1_集計表_全日（30年度実績報告）'!U13*0.9/1000,0)*1000</f>
        <v>0</v>
      </c>
      <c r="O23" s="69"/>
    </row>
    <row r="24" spans="1:15" s="54" customFormat="1" ht="15" customHeight="1" thickBot="1">
      <c r="A24" s="424"/>
      <c r="B24" s="427"/>
      <c r="C24" s="429"/>
      <c r="D24" s="429"/>
      <c r="E24" s="435"/>
      <c r="F24" s="435"/>
      <c r="G24" s="437"/>
      <c r="H24" s="437"/>
      <c r="I24" s="437"/>
      <c r="J24" s="73" t="s">
        <v>75</v>
      </c>
      <c r="K24" s="74">
        <v>261200</v>
      </c>
      <c r="L24" s="75">
        <f>ROUND($B$19*'2-1_集計表_全日（30年度実績報告）'!T14,0)</f>
        <v>0</v>
      </c>
      <c r="M24" s="68">
        <f>ROUND(L24*'2-1_集計表_全日（30年度実績報告）'!U14*0.9/1000,0)*1000</f>
        <v>0</v>
      </c>
      <c r="O24" s="69"/>
    </row>
    <row r="25" spans="1:17" s="54" customFormat="1" ht="15" customHeight="1" thickBot="1">
      <c r="A25" s="424"/>
      <c r="B25" s="427"/>
      <c r="C25" s="429"/>
      <c r="D25" s="429"/>
      <c r="E25" s="435"/>
      <c r="F25" s="435"/>
      <c r="G25" s="437">
        <f>IF(E25="","",IF(ISERROR(E25+F25),"",E25+F25))</f>
      </c>
      <c r="H25" s="437">
        <f>IF(G25="","",580000)</f>
      </c>
      <c r="I25" s="437">
        <f>IF(G25="","",MIN(G25,H25))</f>
      </c>
      <c r="J25" s="83" t="s">
        <v>81</v>
      </c>
      <c r="K25" s="84" t="s">
        <v>76</v>
      </c>
      <c r="L25" s="75">
        <f>ROUND($B$19*'2-1_集計表_全日（30年度実績報告）'!T15,0)</f>
        <v>0</v>
      </c>
      <c r="M25" s="68">
        <f>ROUND(L25*'2-1_集計表_全日（30年度実績報告）'!U15*0.9/1000,0)*1000</f>
        <v>0</v>
      </c>
      <c r="O25" s="69"/>
      <c r="Q25" s="52"/>
    </row>
    <row r="26" spans="1:15" s="54" customFormat="1" ht="15" customHeight="1" thickBot="1">
      <c r="A26" s="425"/>
      <c r="B26" s="427"/>
      <c r="C26" s="429"/>
      <c r="D26" s="429"/>
      <c r="E26" s="436"/>
      <c r="F26" s="436"/>
      <c r="G26" s="451"/>
      <c r="H26" s="451"/>
      <c r="I26" s="451"/>
      <c r="J26" s="430" t="s">
        <v>41</v>
      </c>
      <c r="K26" s="431"/>
      <c r="L26" s="76">
        <f>SUM(L19:L25)</f>
        <v>0</v>
      </c>
      <c r="M26" s="77">
        <f>SUM(M19:M25)</f>
        <v>0</v>
      </c>
      <c r="O26" s="78"/>
    </row>
    <row r="27" spans="1:15" s="54" customFormat="1" ht="15" customHeight="1" thickBot="1">
      <c r="A27" s="424">
        <v>3</v>
      </c>
      <c r="B27" s="427"/>
      <c r="C27" s="429">
        <f>B27*'2-1_集計表_全日（30年度実績報告）'!Z17</f>
        <v>0</v>
      </c>
      <c r="D27" s="429">
        <f>B27*'2-1_集計表_全日（30年度実績報告）'!AA17</f>
        <v>0</v>
      </c>
      <c r="E27" s="411"/>
      <c r="F27" s="415"/>
      <c r="G27" s="418">
        <f>IF(E27="","",IF(ISERROR(E27+F27),"",E27+F27))</f>
      </c>
      <c r="H27" s="418">
        <f>IF(G27="","",580000)</f>
      </c>
      <c r="I27" s="418">
        <f>IF(G27="","",MIN(G27,H27))</f>
      </c>
      <c r="J27" s="65" t="s">
        <v>68</v>
      </c>
      <c r="K27" s="66">
        <v>283000</v>
      </c>
      <c r="L27" s="67">
        <f>ROUND($B$27*'2-1_集計表_全日（30年度実績報告）'!X17,0)</f>
        <v>0</v>
      </c>
      <c r="M27" s="68">
        <f>ROUND(L27*'2-1_集計表_全日（30年度実績報告）'!Y17*0.9/1000,0)*1000</f>
        <v>0</v>
      </c>
      <c r="O27" s="69"/>
    </row>
    <row r="28" spans="1:15" s="54" customFormat="1" ht="15" customHeight="1" thickBot="1">
      <c r="A28" s="424"/>
      <c r="B28" s="427"/>
      <c r="C28" s="429"/>
      <c r="D28" s="429"/>
      <c r="E28" s="412"/>
      <c r="F28" s="413"/>
      <c r="G28" s="417"/>
      <c r="H28" s="417"/>
      <c r="I28" s="417"/>
      <c r="J28" s="70" t="s">
        <v>69</v>
      </c>
      <c r="K28" s="71">
        <v>342400</v>
      </c>
      <c r="L28" s="72">
        <f>ROUND($B$27*'2-1_集計表_全日（30年度実績報告）'!X18,0)</f>
        <v>0</v>
      </c>
      <c r="M28" s="68">
        <f>ROUND(L28*'2-1_集計表_全日（30年度実績報告）'!Y18*0.9/1000,0)*1000</f>
        <v>0</v>
      </c>
      <c r="O28" s="69"/>
    </row>
    <row r="29" spans="1:15" s="54" customFormat="1" ht="15" customHeight="1" thickBot="1">
      <c r="A29" s="424"/>
      <c r="B29" s="427"/>
      <c r="C29" s="429"/>
      <c r="D29" s="429"/>
      <c r="E29" s="412"/>
      <c r="F29" s="413"/>
      <c r="G29" s="417">
        <f>IF(E29="","",IF(ISERROR(E29+F29),"",E29+F29))</f>
      </c>
      <c r="H29" s="417">
        <f>IF(G29="","",580000)</f>
      </c>
      <c r="I29" s="417">
        <f>IF(G29="","",MIN(G29,H29))</f>
      </c>
      <c r="J29" s="70" t="s">
        <v>78</v>
      </c>
      <c r="K29" s="71">
        <v>401800</v>
      </c>
      <c r="L29" s="72">
        <f>ROUND($B$27*'2-1_集計表_全日（30年度実績報告）'!X19,0)</f>
        <v>0</v>
      </c>
      <c r="M29" s="68">
        <f>ROUND(L29*'2-1_集計表_全日（30年度実績報告）'!Y19*0.9/1000,0)*1000</f>
        <v>0</v>
      </c>
      <c r="O29" s="69"/>
    </row>
    <row r="30" spans="1:15" s="54" customFormat="1" ht="15" customHeight="1" thickBot="1">
      <c r="A30" s="424"/>
      <c r="B30" s="427"/>
      <c r="C30" s="429"/>
      <c r="D30" s="429"/>
      <c r="E30" s="412"/>
      <c r="F30" s="413"/>
      <c r="G30" s="417"/>
      <c r="H30" s="417"/>
      <c r="I30" s="417"/>
      <c r="J30" s="73" t="s">
        <v>79</v>
      </c>
      <c r="K30" s="74">
        <v>261200</v>
      </c>
      <c r="L30" s="72">
        <f>ROUND($B$27*'2-1_集計表_全日（30年度実績報告）'!X20,0)</f>
        <v>0</v>
      </c>
      <c r="M30" s="68">
        <f>ROUND(L30*'2-1_集計表_全日（30年度実績報告）'!Y20*0.9/1000,0)*1000</f>
        <v>0</v>
      </c>
      <c r="O30" s="69"/>
    </row>
    <row r="31" spans="1:15" s="54" customFormat="1" ht="15" customHeight="1" thickBot="1">
      <c r="A31" s="424"/>
      <c r="B31" s="427"/>
      <c r="C31" s="429"/>
      <c r="D31" s="429"/>
      <c r="E31" s="413"/>
      <c r="F31" s="413"/>
      <c r="G31" s="417">
        <f>IF(E31="","",IF(ISERROR(E31+F31),"",E31+F31))</f>
      </c>
      <c r="H31" s="417">
        <f>IF(G31="","",580000)</f>
      </c>
      <c r="I31" s="417">
        <f>IF(G31="","",MIN(G31,H31))</f>
      </c>
      <c r="J31" s="73" t="s">
        <v>80</v>
      </c>
      <c r="K31" s="74">
        <v>361200</v>
      </c>
      <c r="L31" s="75">
        <f>ROUND($B$27*'2-1_集計表_全日（30年度実績報告）'!X21,0)</f>
        <v>0</v>
      </c>
      <c r="M31" s="68">
        <f>ROUND(L31*'2-1_集計表_全日（30年度実績報告）'!Y21*0.9/1000,0)*1000</f>
        <v>0</v>
      </c>
      <c r="O31" s="69"/>
    </row>
    <row r="32" spans="1:15" s="54" customFormat="1" ht="15" customHeight="1" thickBot="1">
      <c r="A32" s="424"/>
      <c r="B32" s="427"/>
      <c r="C32" s="429"/>
      <c r="D32" s="429"/>
      <c r="E32" s="413"/>
      <c r="F32" s="413"/>
      <c r="G32" s="417"/>
      <c r="H32" s="417"/>
      <c r="I32" s="417"/>
      <c r="J32" s="73" t="s">
        <v>75</v>
      </c>
      <c r="K32" s="74">
        <v>261200</v>
      </c>
      <c r="L32" s="75">
        <f>ROUND($B$27*'2-1_集計表_全日（30年度実績報告）'!X22,0)</f>
        <v>0</v>
      </c>
      <c r="M32" s="68">
        <f>ROUND(L32*'2-1_集計表_全日（30年度実績報告）'!Y22*0.9/1000,0)*1000</f>
        <v>0</v>
      </c>
      <c r="O32" s="69"/>
    </row>
    <row r="33" spans="1:15" s="54" customFormat="1" ht="15" customHeight="1" thickBot="1">
      <c r="A33" s="424"/>
      <c r="B33" s="427"/>
      <c r="C33" s="429"/>
      <c r="D33" s="429"/>
      <c r="E33" s="412"/>
      <c r="F33" s="413"/>
      <c r="G33" s="417">
        <f>IF(E34="","",IF(ISERROR(E34+F34),"",E34+F34))</f>
      </c>
      <c r="H33" s="417">
        <f>IF(G33="","",580000)</f>
      </c>
      <c r="I33" s="417">
        <f>IF(G33="","",MIN(G33,H33))</f>
      </c>
      <c r="J33" s="83" t="s">
        <v>81</v>
      </c>
      <c r="K33" s="84" t="s">
        <v>76</v>
      </c>
      <c r="L33" s="75">
        <f>ROUND($B$27*'2-1_集計表_全日（30年度実績報告）'!X23,0)</f>
        <v>0</v>
      </c>
      <c r="M33" s="68">
        <f>ROUND(L33*'2-1_集計表_全日（30年度実績報告）'!Y23*0.9/1000,0)*1000</f>
        <v>0</v>
      </c>
      <c r="O33" s="69"/>
    </row>
    <row r="34" spans="1:15" s="54" customFormat="1" ht="15" customHeight="1" thickBot="1">
      <c r="A34" s="424"/>
      <c r="B34" s="427"/>
      <c r="C34" s="429"/>
      <c r="D34" s="429"/>
      <c r="E34" s="414"/>
      <c r="F34" s="416"/>
      <c r="G34" s="419"/>
      <c r="H34" s="419"/>
      <c r="I34" s="419"/>
      <c r="J34" s="430" t="s">
        <v>42</v>
      </c>
      <c r="K34" s="431"/>
      <c r="L34" s="247">
        <f>SUM(L27:L33)</f>
        <v>0</v>
      </c>
      <c r="M34" s="248">
        <f>SUM(M27:M33)</f>
        <v>0</v>
      </c>
      <c r="O34" s="78"/>
    </row>
    <row r="35" spans="1:13" s="54" customFormat="1" ht="15" customHeight="1" thickBot="1">
      <c r="A35" s="423" t="s">
        <v>8</v>
      </c>
      <c r="B35" s="426">
        <f>SUM(B9:B34)</f>
        <v>0</v>
      </c>
      <c r="C35" s="426">
        <f>SUM(C9:C34)</f>
        <v>0</v>
      </c>
      <c r="D35" s="426">
        <f>SUM(D9:D34)</f>
        <v>0</v>
      </c>
      <c r="E35" s="420"/>
      <c r="F35" s="420"/>
      <c r="G35" s="420"/>
      <c r="H35" s="420"/>
      <c r="I35" s="420"/>
      <c r="J35" s="65" t="s">
        <v>68</v>
      </c>
      <c r="K35" s="66"/>
      <c r="L35" s="250">
        <f aca="true" t="shared" si="0" ref="L35:M37">SUM(L9,L19,L27)</f>
        <v>0</v>
      </c>
      <c r="M35" s="266">
        <f t="shared" si="0"/>
        <v>0</v>
      </c>
    </row>
    <row r="36" spans="1:13" s="54" customFormat="1" ht="15" customHeight="1" thickBot="1">
      <c r="A36" s="424"/>
      <c r="B36" s="426"/>
      <c r="C36" s="426"/>
      <c r="D36" s="426"/>
      <c r="E36" s="420"/>
      <c r="F36" s="420"/>
      <c r="G36" s="420"/>
      <c r="H36" s="420"/>
      <c r="I36" s="420"/>
      <c r="J36" s="70" t="s">
        <v>69</v>
      </c>
      <c r="K36" s="71"/>
      <c r="L36" s="79">
        <f t="shared" si="0"/>
        <v>0</v>
      </c>
      <c r="M36" s="264">
        <f t="shared" si="0"/>
        <v>0</v>
      </c>
    </row>
    <row r="37" spans="1:13" s="54" customFormat="1" ht="15" customHeight="1" thickBot="1">
      <c r="A37" s="424"/>
      <c r="B37" s="426"/>
      <c r="C37" s="426"/>
      <c r="D37" s="426"/>
      <c r="E37" s="420"/>
      <c r="F37" s="420"/>
      <c r="G37" s="420"/>
      <c r="H37" s="420"/>
      <c r="I37" s="420"/>
      <c r="J37" s="70" t="s">
        <v>78</v>
      </c>
      <c r="K37" s="71"/>
      <c r="L37" s="79">
        <f t="shared" si="0"/>
        <v>0</v>
      </c>
      <c r="M37" s="264">
        <f t="shared" si="0"/>
        <v>0</v>
      </c>
    </row>
    <row r="38" spans="1:13" s="54" customFormat="1" ht="15" customHeight="1" thickBot="1">
      <c r="A38" s="424"/>
      <c r="B38" s="426"/>
      <c r="C38" s="426"/>
      <c r="D38" s="426"/>
      <c r="E38" s="420"/>
      <c r="F38" s="420"/>
      <c r="G38" s="420"/>
      <c r="H38" s="420"/>
      <c r="I38" s="420"/>
      <c r="J38" s="73" t="s">
        <v>331</v>
      </c>
      <c r="K38" s="74"/>
      <c r="L38" s="79">
        <f>SUM(L12:L14,L22:L23,L30:L31)</f>
        <v>0</v>
      </c>
      <c r="M38" s="264">
        <f>SUM(M12:M14,M22:M23,M30:M31)</f>
        <v>0</v>
      </c>
    </row>
    <row r="39" spans="1:13" s="54" customFormat="1" ht="15" customHeight="1" thickBot="1">
      <c r="A39" s="424"/>
      <c r="B39" s="426"/>
      <c r="C39" s="426"/>
      <c r="D39" s="426"/>
      <c r="E39" s="420"/>
      <c r="F39" s="420"/>
      <c r="G39" s="420"/>
      <c r="H39" s="420"/>
      <c r="I39" s="420"/>
      <c r="J39" s="73" t="s">
        <v>75</v>
      </c>
      <c r="K39" s="74"/>
      <c r="L39" s="79">
        <f>SUM(L15:L16,L24,L32)</f>
        <v>0</v>
      </c>
      <c r="M39" s="264">
        <f>SUM(M15:M16,M24,M32)</f>
        <v>0</v>
      </c>
    </row>
    <row r="40" spans="1:17" s="54" customFormat="1" ht="15" customHeight="1" thickBot="1">
      <c r="A40" s="424"/>
      <c r="B40" s="426"/>
      <c r="C40" s="426"/>
      <c r="D40" s="426"/>
      <c r="E40" s="420"/>
      <c r="F40" s="420"/>
      <c r="G40" s="420"/>
      <c r="H40" s="420"/>
      <c r="I40" s="420"/>
      <c r="J40" s="83" t="s">
        <v>81</v>
      </c>
      <c r="K40" s="249"/>
      <c r="L40" s="251">
        <f>SUM(L17,L25,L33)</f>
        <v>0</v>
      </c>
      <c r="M40" s="265">
        <f>SUM(M17,M25,M33)</f>
        <v>0</v>
      </c>
      <c r="Q40" s="52"/>
    </row>
    <row r="41" spans="1:14" s="54" customFormat="1" ht="15" customHeight="1" thickBot="1">
      <c r="A41" s="425"/>
      <c r="B41" s="426"/>
      <c r="C41" s="426"/>
      <c r="D41" s="426"/>
      <c r="E41" s="420"/>
      <c r="F41" s="420"/>
      <c r="G41" s="420"/>
      <c r="H41" s="420"/>
      <c r="I41" s="420"/>
      <c r="J41" s="421" t="s">
        <v>43</v>
      </c>
      <c r="K41" s="422"/>
      <c r="L41" s="80">
        <f>L18+L26+L34</f>
        <v>0</v>
      </c>
      <c r="M41" s="77">
        <f>M18+M26+M34</f>
        <v>0</v>
      </c>
      <c r="N41" s="81"/>
    </row>
    <row r="42" spans="1:13" s="16" customFormat="1" ht="11.25" customHeight="1">
      <c r="A42" s="43" t="s">
        <v>15</v>
      </c>
      <c r="B42" s="44"/>
      <c r="C42" s="44"/>
      <c r="D42" s="44"/>
      <c r="E42" s="45"/>
      <c r="F42" s="45"/>
      <c r="G42" s="45"/>
      <c r="H42" s="45"/>
      <c r="I42" s="45"/>
      <c r="J42" s="46"/>
      <c r="K42" s="46"/>
      <c r="L42" s="44"/>
      <c r="M42" s="47"/>
    </row>
    <row r="43" s="16" customFormat="1" ht="11.25" customHeight="1">
      <c r="A43" s="43" t="s">
        <v>299</v>
      </c>
    </row>
    <row r="44" s="16" customFormat="1" ht="11.25" customHeight="1">
      <c r="A44" s="48" t="s">
        <v>70</v>
      </c>
    </row>
    <row r="45" s="16" customFormat="1" ht="11.25" customHeight="1">
      <c r="A45" s="82" t="s">
        <v>71</v>
      </c>
    </row>
    <row r="46" s="16" customFormat="1" ht="11.25" customHeight="1">
      <c r="A46" s="82" t="s">
        <v>86</v>
      </c>
    </row>
    <row r="47" s="16" customFormat="1" ht="11.25" customHeight="1">
      <c r="A47" s="82" t="s">
        <v>87</v>
      </c>
    </row>
    <row r="48" s="16" customFormat="1" ht="11.25" customHeight="1">
      <c r="A48" s="43" t="s">
        <v>0</v>
      </c>
    </row>
    <row r="49" ht="11.25" customHeight="1">
      <c r="A49" s="43" t="s">
        <v>72</v>
      </c>
    </row>
    <row r="50" ht="11.25" customHeight="1">
      <c r="A50" s="48" t="s">
        <v>73</v>
      </c>
    </row>
    <row r="51" ht="11.25" customHeight="1">
      <c r="A51" s="43" t="s">
        <v>2</v>
      </c>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sheetData>
  <sheetProtection/>
  <mergeCells count="94">
    <mergeCell ref="I17:I18"/>
    <mergeCell ref="I13:I15"/>
    <mergeCell ref="I11:I12"/>
    <mergeCell ref="G13:G15"/>
    <mergeCell ref="G17:G18"/>
    <mergeCell ref="H9:H10"/>
    <mergeCell ref="H11:H12"/>
    <mergeCell ref="H13:H15"/>
    <mergeCell ref="G11:G12"/>
    <mergeCell ref="I9:I10"/>
    <mergeCell ref="I19:I20"/>
    <mergeCell ref="I21:I22"/>
    <mergeCell ref="I23:I24"/>
    <mergeCell ref="I25:I26"/>
    <mergeCell ref="E9:E10"/>
    <mergeCell ref="E11:E12"/>
    <mergeCell ref="E13:E15"/>
    <mergeCell ref="E17:E18"/>
    <mergeCell ref="F9:F10"/>
    <mergeCell ref="F11:F12"/>
    <mergeCell ref="G19:G20"/>
    <mergeCell ref="G21:G22"/>
    <mergeCell ref="G23:G24"/>
    <mergeCell ref="G25:G26"/>
    <mergeCell ref="H19:H20"/>
    <mergeCell ref="H21:H22"/>
    <mergeCell ref="H23:H24"/>
    <mergeCell ref="H25:H26"/>
    <mergeCell ref="E19:E20"/>
    <mergeCell ref="E21:E22"/>
    <mergeCell ref="E23:E24"/>
    <mergeCell ref="E25:E26"/>
    <mergeCell ref="F19:F20"/>
    <mergeCell ref="F21:F22"/>
    <mergeCell ref="F23:F24"/>
    <mergeCell ref="F25:F26"/>
    <mergeCell ref="H2:K2"/>
    <mergeCell ref="H3:K3"/>
    <mergeCell ref="B5:B6"/>
    <mergeCell ref="G5:G6"/>
    <mergeCell ref="H5:H6"/>
    <mergeCell ref="I5:I6"/>
    <mergeCell ref="J5:M5"/>
    <mergeCell ref="C5:D5"/>
    <mergeCell ref="J34:K34"/>
    <mergeCell ref="A6:A7"/>
    <mergeCell ref="A9:A18"/>
    <mergeCell ref="B9:B18"/>
    <mergeCell ref="C9:C18"/>
    <mergeCell ref="D9:D18"/>
    <mergeCell ref="J18:K18"/>
    <mergeCell ref="F13:F15"/>
    <mergeCell ref="F17:F18"/>
    <mergeCell ref="G9:G10"/>
    <mergeCell ref="F35:F41"/>
    <mergeCell ref="A19:A26"/>
    <mergeCell ref="B19:B26"/>
    <mergeCell ref="C19:C26"/>
    <mergeCell ref="D19:D26"/>
    <mergeCell ref="J26:K26"/>
    <mergeCell ref="A27:A34"/>
    <mergeCell ref="B27:B34"/>
    <mergeCell ref="C27:C34"/>
    <mergeCell ref="D27:D34"/>
    <mergeCell ref="H31:H32"/>
    <mergeCell ref="G35:G41"/>
    <mergeCell ref="H35:H41"/>
    <mergeCell ref="I35:I41"/>
    <mergeCell ref="J41:K41"/>
    <mergeCell ref="A35:A41"/>
    <mergeCell ref="B35:B41"/>
    <mergeCell ref="C35:C41"/>
    <mergeCell ref="D35:D41"/>
    <mergeCell ref="E35:E41"/>
    <mergeCell ref="I27:I28"/>
    <mergeCell ref="I29:I30"/>
    <mergeCell ref="I31:I32"/>
    <mergeCell ref="I33:I34"/>
    <mergeCell ref="H33:H34"/>
    <mergeCell ref="G31:G32"/>
    <mergeCell ref="G33:G34"/>
    <mergeCell ref="G27:G28"/>
    <mergeCell ref="G29:G30"/>
    <mergeCell ref="H27:H28"/>
    <mergeCell ref="H16:H18"/>
    <mergeCell ref="E27:E28"/>
    <mergeCell ref="E29:E30"/>
    <mergeCell ref="E31:E32"/>
    <mergeCell ref="E33:E34"/>
    <mergeCell ref="F27:F28"/>
    <mergeCell ref="F29:F30"/>
    <mergeCell ref="F31:F32"/>
    <mergeCell ref="F33:F34"/>
    <mergeCell ref="H29:H30"/>
  </mergeCells>
  <printOptions horizontalCentered="1"/>
  <pageMargins left="0.3937007874015748" right="0.3937007874015748" top="0.3937007874015748" bottom="0.3937007874015748" header="0" footer="0"/>
  <pageSetup horizontalDpi="600" verticalDpi="600" orientation="landscape" paperSize="9" scale="76" r:id="rId2"/>
  <drawing r:id="rId1"/>
</worksheet>
</file>

<file path=xl/worksheets/sheet5.xml><?xml version="1.0" encoding="utf-8"?>
<worksheet xmlns="http://schemas.openxmlformats.org/spreadsheetml/2006/main" xmlns:r="http://schemas.openxmlformats.org/officeDocument/2006/relationships">
  <sheetPr>
    <tabColor indexed="33"/>
  </sheetPr>
  <dimension ref="A1:R37"/>
  <sheetViews>
    <sheetView view="pageBreakPreview" zoomScale="80" zoomScaleNormal="85" zoomScaleSheetLayoutView="80" zoomScalePageLayoutView="0" workbookViewId="0" topLeftCell="A1">
      <selection activeCell="Q9" sqref="Q9"/>
    </sheetView>
  </sheetViews>
  <sheetFormatPr defaultColWidth="9.00390625" defaultRowHeight="13.5"/>
  <cols>
    <col min="1" max="1" width="3.125" style="214" customWidth="1"/>
    <col min="2" max="2" width="3.75390625" style="214" customWidth="1"/>
    <col min="3" max="4" width="9.00390625" style="214" customWidth="1"/>
    <col min="5" max="5" width="12.00390625" style="214" customWidth="1"/>
    <col min="6" max="6" width="6.125" style="214" customWidth="1"/>
    <col min="7" max="7" width="4.875" style="214" customWidth="1"/>
    <col min="8" max="8" width="3.375" style="214" customWidth="1"/>
    <col min="9" max="10" width="3.25390625" style="214" customWidth="1"/>
    <col min="11" max="11" width="3.75390625" style="214" customWidth="1"/>
    <col min="12" max="12" width="3.375" style="214" customWidth="1"/>
    <col min="13" max="13" width="5.00390625" style="214" customWidth="1"/>
    <col min="14" max="14" width="13.00390625" style="214" customWidth="1"/>
    <col min="15" max="15" width="8.625" style="214" customWidth="1"/>
    <col min="16" max="16" width="5.375" style="214" customWidth="1"/>
    <col min="17" max="17" width="42.00390625" style="214" customWidth="1"/>
    <col min="18" max="18" width="14.125" style="214" bestFit="1" customWidth="1"/>
    <col min="19" max="16384" width="9.00390625" style="214" customWidth="1"/>
  </cols>
  <sheetData>
    <row r="1" spans="1:16" ht="18" customHeight="1">
      <c r="A1" s="212" t="s">
        <v>300</v>
      </c>
      <c r="B1" s="213"/>
      <c r="C1" s="213"/>
      <c r="D1" s="213"/>
      <c r="E1" s="213"/>
      <c r="F1" s="213"/>
      <c r="G1" s="213"/>
      <c r="H1" s="213"/>
      <c r="I1" s="213"/>
      <c r="J1" s="213"/>
      <c r="K1" s="213"/>
      <c r="L1" s="213"/>
      <c r="M1" s="213"/>
      <c r="N1" s="213"/>
      <c r="O1" s="213"/>
      <c r="P1" s="213"/>
    </row>
    <row r="2" spans="1:17" ht="12" customHeight="1">
      <c r="A2" s="213"/>
      <c r="B2" s="213"/>
      <c r="C2" s="213"/>
      <c r="D2" s="213"/>
      <c r="E2" s="213"/>
      <c r="F2" s="213"/>
      <c r="G2" s="213"/>
      <c r="H2" s="213"/>
      <c r="I2" s="213"/>
      <c r="J2" s="215"/>
      <c r="K2" s="216"/>
      <c r="L2" s="216"/>
      <c r="M2" s="217"/>
      <c r="N2" s="459" t="str">
        <f>'2_総括表'!AD3</f>
        <v>-</v>
      </c>
      <c r="O2" s="460"/>
      <c r="P2" s="218"/>
      <c r="Q2" s="219"/>
    </row>
    <row r="3" spans="1:17" ht="14.25" customHeight="1">
      <c r="A3" s="213"/>
      <c r="B3" s="213"/>
      <c r="C3" s="213"/>
      <c r="D3" s="213"/>
      <c r="E3" s="213"/>
      <c r="F3" s="213"/>
      <c r="G3" s="213"/>
      <c r="H3" s="213"/>
      <c r="I3" s="213"/>
      <c r="J3" s="220"/>
      <c r="K3" s="452" t="s">
        <v>301</v>
      </c>
      <c r="L3" s="453"/>
      <c r="M3" s="454"/>
      <c r="N3" s="461"/>
      <c r="O3" s="462"/>
      <c r="P3" s="218"/>
      <c r="Q3" s="219"/>
    </row>
    <row r="4" spans="1:17" ht="12" customHeight="1">
      <c r="A4" s="213"/>
      <c r="B4" s="213"/>
      <c r="C4" s="213"/>
      <c r="D4" s="213"/>
      <c r="E4" s="213"/>
      <c r="F4" s="213"/>
      <c r="G4" s="213"/>
      <c r="H4" s="213"/>
      <c r="I4" s="213"/>
      <c r="J4" s="215"/>
      <c r="K4" s="221"/>
      <c r="L4" s="221"/>
      <c r="M4" s="222"/>
      <c r="N4" s="463"/>
      <c r="O4" s="464"/>
      <c r="P4" s="218"/>
      <c r="Q4" s="219"/>
    </row>
    <row r="5" spans="1:16" ht="12.75">
      <c r="A5" s="213"/>
      <c r="B5" s="213"/>
      <c r="C5" s="213"/>
      <c r="D5" s="213"/>
      <c r="E5" s="213"/>
      <c r="F5" s="213"/>
      <c r="G5" s="213"/>
      <c r="H5" s="213"/>
      <c r="I5" s="213"/>
      <c r="J5" s="213"/>
      <c r="K5" s="213"/>
      <c r="L5" s="213"/>
      <c r="M5" s="213"/>
      <c r="N5" s="213"/>
      <c r="O5" s="213"/>
      <c r="P5" s="213"/>
    </row>
    <row r="6" spans="1:16" ht="12.75">
      <c r="A6" s="213"/>
      <c r="B6" s="213"/>
      <c r="C6" s="213"/>
      <c r="D6" s="213"/>
      <c r="E6" s="213"/>
      <c r="F6" s="213"/>
      <c r="G6" s="213"/>
      <c r="H6" s="213"/>
      <c r="I6" s="213"/>
      <c r="J6" s="213"/>
      <c r="K6" s="213"/>
      <c r="L6" s="213"/>
      <c r="M6" s="213"/>
      <c r="N6" s="213"/>
      <c r="O6" s="213"/>
      <c r="P6" s="213"/>
    </row>
    <row r="7" spans="1:16" ht="12.75">
      <c r="A7" s="213"/>
      <c r="B7" s="213"/>
      <c r="C7" s="213"/>
      <c r="D7" s="213"/>
      <c r="E7" s="213"/>
      <c r="F7" s="213"/>
      <c r="G7" s="213"/>
      <c r="H7" s="213"/>
      <c r="I7" s="213"/>
      <c r="J7" s="213"/>
      <c r="K7" s="213"/>
      <c r="L7" s="213"/>
      <c r="M7" s="213"/>
      <c r="N7" s="213"/>
      <c r="O7" s="213"/>
      <c r="P7" s="213"/>
    </row>
    <row r="8" spans="1:17" ht="15.75">
      <c r="A8" s="213"/>
      <c r="B8" s="213"/>
      <c r="C8" s="213"/>
      <c r="D8" s="213"/>
      <c r="E8" s="213"/>
      <c r="F8" s="213"/>
      <c r="G8" s="213"/>
      <c r="H8" s="213"/>
      <c r="I8" s="213"/>
      <c r="J8" s="223"/>
      <c r="K8" s="213"/>
      <c r="L8" s="213"/>
      <c r="M8" s="213"/>
      <c r="N8" s="224" t="s">
        <v>332</v>
      </c>
      <c r="O8" s="225"/>
      <c r="P8" s="225"/>
      <c r="Q8" s="271" t="s">
        <v>341</v>
      </c>
    </row>
    <row r="9" spans="1:16" ht="15">
      <c r="A9" s="213"/>
      <c r="B9" s="213"/>
      <c r="C9" s="213"/>
      <c r="D9" s="213"/>
      <c r="E9" s="213"/>
      <c r="F9" s="213"/>
      <c r="G9" s="223"/>
      <c r="H9" s="213"/>
      <c r="I9" s="225"/>
      <c r="J9" s="225"/>
      <c r="K9" s="225"/>
      <c r="L9" s="225"/>
      <c r="M9" s="225"/>
      <c r="N9" s="223"/>
      <c r="O9" s="213"/>
      <c r="P9" s="213"/>
    </row>
    <row r="10" spans="1:16" ht="15">
      <c r="A10" s="213"/>
      <c r="B10" s="213"/>
      <c r="C10" s="213"/>
      <c r="D10" s="213"/>
      <c r="E10" s="213"/>
      <c r="F10" s="213"/>
      <c r="G10" s="223"/>
      <c r="H10" s="213"/>
      <c r="I10" s="225"/>
      <c r="J10" s="225"/>
      <c r="K10" s="225"/>
      <c r="L10" s="225"/>
      <c r="M10" s="225"/>
      <c r="N10" s="223"/>
      <c r="O10" s="213"/>
      <c r="P10" s="213"/>
    </row>
    <row r="11" spans="1:16" ht="12.75">
      <c r="A11" s="213"/>
      <c r="B11" s="213"/>
      <c r="C11" s="213"/>
      <c r="D11" s="213"/>
      <c r="E11" s="213"/>
      <c r="F11" s="213"/>
      <c r="G11" s="213"/>
      <c r="H11" s="213"/>
      <c r="I11" s="213"/>
      <c r="J11" s="213"/>
      <c r="K11" s="213"/>
      <c r="L11" s="213"/>
      <c r="M11" s="213"/>
      <c r="N11" s="213"/>
      <c r="O11" s="213"/>
      <c r="P11" s="213"/>
    </row>
    <row r="12" spans="1:16" ht="18">
      <c r="A12" s="212" t="s">
        <v>302</v>
      </c>
      <c r="B12" s="226"/>
      <c r="C12" s="226"/>
      <c r="D12" s="226"/>
      <c r="E12" s="213"/>
      <c r="F12" s="213"/>
      <c r="G12" s="213"/>
      <c r="H12" s="213"/>
      <c r="I12" s="213"/>
      <c r="J12" s="213"/>
      <c r="K12" s="213"/>
      <c r="L12" s="213"/>
      <c r="M12" s="213"/>
      <c r="N12" s="213"/>
      <c r="O12" s="213"/>
      <c r="P12" s="213"/>
    </row>
    <row r="13" spans="1:16" ht="12.75">
      <c r="A13" s="213"/>
      <c r="B13" s="213"/>
      <c r="C13" s="213"/>
      <c r="D13" s="213"/>
      <c r="E13" s="213"/>
      <c r="F13" s="213"/>
      <c r="G13" s="213"/>
      <c r="H13" s="213"/>
      <c r="I13" s="213"/>
      <c r="J13" s="213"/>
      <c r="K13" s="213"/>
      <c r="L13" s="213"/>
      <c r="M13" s="213"/>
      <c r="N13" s="213"/>
      <c r="O13" s="213"/>
      <c r="P13" s="213"/>
    </row>
    <row r="14" spans="1:16" ht="12.75">
      <c r="A14" s="213"/>
      <c r="B14" s="213"/>
      <c r="C14" s="213"/>
      <c r="D14" s="213"/>
      <c r="E14" s="213"/>
      <c r="F14" s="213"/>
      <c r="G14" s="213"/>
      <c r="H14" s="213"/>
      <c r="I14" s="213"/>
      <c r="J14" s="213"/>
      <c r="K14" s="213"/>
      <c r="L14" s="213"/>
      <c r="M14" s="213"/>
      <c r="N14" s="213"/>
      <c r="O14" s="213"/>
      <c r="P14" s="213"/>
    </row>
    <row r="15" spans="1:16" ht="12.75">
      <c r="A15" s="213"/>
      <c r="B15" s="213"/>
      <c r="C15" s="213"/>
      <c r="D15" s="213"/>
      <c r="E15" s="213"/>
      <c r="F15" s="213"/>
      <c r="G15" s="213"/>
      <c r="H15" s="213"/>
      <c r="I15" s="213"/>
      <c r="J15" s="213"/>
      <c r="K15" s="213"/>
      <c r="L15" s="213"/>
      <c r="M15" s="213"/>
      <c r="N15" s="213"/>
      <c r="O15" s="213"/>
      <c r="P15" s="213"/>
    </row>
    <row r="16" spans="1:16" ht="39" customHeight="1">
      <c r="A16" s="213"/>
      <c r="B16" s="213"/>
      <c r="C16" s="213"/>
      <c r="D16" s="213"/>
      <c r="E16" s="213"/>
      <c r="F16" s="455" t="s">
        <v>303</v>
      </c>
      <c r="G16" s="456"/>
      <c r="H16" s="456"/>
      <c r="I16" s="456"/>
      <c r="J16" s="227"/>
      <c r="K16" s="457"/>
      <c r="L16" s="457"/>
      <c r="M16" s="457"/>
      <c r="N16" s="457"/>
      <c r="O16" s="457"/>
      <c r="P16" s="213"/>
    </row>
    <row r="17" spans="1:16" ht="12" customHeight="1">
      <c r="A17" s="213"/>
      <c r="B17" s="213"/>
      <c r="C17" s="213"/>
      <c r="D17" s="213"/>
      <c r="E17" s="213"/>
      <c r="F17" s="212"/>
      <c r="G17" s="228"/>
      <c r="H17" s="228"/>
      <c r="I17" s="228"/>
      <c r="J17" s="229"/>
      <c r="K17" s="269"/>
      <c r="L17" s="269"/>
      <c r="M17" s="270"/>
      <c r="N17" s="270"/>
      <c r="O17" s="270"/>
      <c r="P17" s="213"/>
    </row>
    <row r="18" spans="1:16" ht="18.75" customHeight="1">
      <c r="A18" s="213"/>
      <c r="B18" s="213"/>
      <c r="C18" s="213"/>
      <c r="D18" s="213"/>
      <c r="E18" s="213"/>
      <c r="F18" s="456" t="s">
        <v>304</v>
      </c>
      <c r="G18" s="456"/>
      <c r="H18" s="456"/>
      <c r="I18" s="456"/>
      <c r="J18" s="230"/>
      <c r="K18" s="458"/>
      <c r="L18" s="458"/>
      <c r="M18" s="458"/>
      <c r="N18" s="458"/>
      <c r="O18" s="458"/>
      <c r="P18" s="213"/>
    </row>
    <row r="19" spans="1:16" ht="9" customHeight="1">
      <c r="A19" s="213"/>
      <c r="B19" s="213"/>
      <c r="C19" s="213"/>
      <c r="D19" s="213"/>
      <c r="E19" s="213"/>
      <c r="F19" s="212"/>
      <c r="G19" s="212"/>
      <c r="H19" s="212"/>
      <c r="I19" s="212"/>
      <c r="J19" s="213"/>
      <c r="K19" s="270"/>
      <c r="L19" s="270"/>
      <c r="M19" s="270"/>
      <c r="N19" s="270"/>
      <c r="O19" s="270"/>
      <c r="P19" s="213"/>
    </row>
    <row r="20" spans="1:16" ht="18.75" customHeight="1">
      <c r="A20" s="213"/>
      <c r="B20" s="213"/>
      <c r="C20" s="213"/>
      <c r="D20" s="213"/>
      <c r="E20" s="213"/>
      <c r="F20" s="456" t="s">
        <v>305</v>
      </c>
      <c r="G20" s="456"/>
      <c r="H20" s="456"/>
      <c r="I20" s="456"/>
      <c r="J20" s="230"/>
      <c r="K20" s="458" t="s">
        <v>306</v>
      </c>
      <c r="L20" s="458"/>
      <c r="M20" s="458"/>
      <c r="N20" s="458"/>
      <c r="O20" s="458"/>
      <c r="P20" s="231" t="s">
        <v>54</v>
      </c>
    </row>
    <row r="21" spans="1:16" ht="12.75">
      <c r="A21" s="213"/>
      <c r="B21" s="213"/>
      <c r="C21" s="213"/>
      <c r="D21" s="213"/>
      <c r="E21" s="213"/>
      <c r="F21" s="213"/>
      <c r="G21" s="213"/>
      <c r="H21" s="213"/>
      <c r="I21" s="213"/>
      <c r="J21" s="213"/>
      <c r="K21" s="213"/>
      <c r="L21" s="213"/>
      <c r="M21" s="213"/>
      <c r="N21" s="213"/>
      <c r="O21" s="213"/>
      <c r="P21" s="213"/>
    </row>
    <row r="22" spans="1:16" ht="24" customHeight="1">
      <c r="A22" s="213"/>
      <c r="B22" s="213"/>
      <c r="C22" s="213"/>
      <c r="D22" s="213"/>
      <c r="E22" s="213"/>
      <c r="F22" s="213"/>
      <c r="G22" s="213"/>
      <c r="H22" s="213"/>
      <c r="I22" s="213"/>
      <c r="J22" s="213"/>
      <c r="K22" s="213"/>
      <c r="L22" s="213"/>
      <c r="M22" s="213"/>
      <c r="N22" s="213"/>
      <c r="O22" s="213"/>
      <c r="P22" s="213"/>
    </row>
    <row r="23" spans="1:16" ht="24.75" customHeight="1">
      <c r="A23" s="465" t="s">
        <v>334</v>
      </c>
      <c r="B23" s="466"/>
      <c r="C23" s="466"/>
      <c r="D23" s="466"/>
      <c r="E23" s="466"/>
      <c r="F23" s="466"/>
      <c r="G23" s="466"/>
      <c r="H23" s="466"/>
      <c r="I23" s="466"/>
      <c r="J23" s="466"/>
      <c r="K23" s="466"/>
      <c r="L23" s="466"/>
      <c r="M23" s="466"/>
      <c r="N23" s="466"/>
      <c r="O23" s="467"/>
      <c r="P23" s="467"/>
    </row>
    <row r="24" spans="1:16" ht="24.75" customHeight="1">
      <c r="A24" s="468" t="s">
        <v>307</v>
      </c>
      <c r="B24" s="469"/>
      <c r="C24" s="469"/>
      <c r="D24" s="469"/>
      <c r="E24" s="469"/>
      <c r="F24" s="469"/>
      <c r="G24" s="469"/>
      <c r="H24" s="469"/>
      <c r="I24" s="469"/>
      <c r="J24" s="469"/>
      <c r="K24" s="469"/>
      <c r="L24" s="469"/>
      <c r="M24" s="469"/>
      <c r="N24" s="469"/>
      <c r="O24" s="469"/>
      <c r="P24" s="469"/>
    </row>
    <row r="25" spans="1:16" ht="18">
      <c r="A25" s="212"/>
      <c r="B25" s="213"/>
      <c r="C25" s="213"/>
      <c r="D25" s="213"/>
      <c r="E25" s="213"/>
      <c r="F25" s="213"/>
      <c r="G25" s="213"/>
      <c r="H25" s="213"/>
      <c r="I25" s="213"/>
      <c r="J25" s="213"/>
      <c r="K25" s="213"/>
      <c r="L25" s="213"/>
      <c r="M25" s="213"/>
      <c r="N25" s="213"/>
      <c r="O25" s="213"/>
      <c r="P25" s="213"/>
    </row>
    <row r="26" spans="1:16" ht="12.75">
      <c r="A26" s="213"/>
      <c r="B26" s="213"/>
      <c r="C26" s="213"/>
      <c r="D26" s="213"/>
      <c r="E26" s="213"/>
      <c r="F26" s="213"/>
      <c r="G26" s="213"/>
      <c r="H26" s="213"/>
      <c r="I26" s="213"/>
      <c r="J26" s="213"/>
      <c r="K26" s="213"/>
      <c r="L26" s="213"/>
      <c r="M26" s="213"/>
      <c r="N26" s="213"/>
      <c r="O26" s="213"/>
      <c r="P26" s="213"/>
    </row>
    <row r="27" spans="1:16" ht="18">
      <c r="A27" s="213"/>
      <c r="B27" s="212" t="s">
        <v>308</v>
      </c>
      <c r="C27" s="212"/>
      <c r="D27" s="212"/>
      <c r="E27" s="212"/>
      <c r="F27" s="212"/>
      <c r="G27" s="212"/>
      <c r="H27" s="212"/>
      <c r="I27" s="212"/>
      <c r="J27" s="212"/>
      <c r="K27" s="212"/>
      <c r="L27" s="212"/>
      <c r="M27" s="212"/>
      <c r="N27" s="212"/>
      <c r="O27" s="213"/>
      <c r="P27" s="213"/>
    </row>
    <row r="28" spans="1:16" ht="9.75" customHeight="1">
      <c r="A28" s="213"/>
      <c r="B28" s="212"/>
      <c r="C28" s="212"/>
      <c r="D28" s="212"/>
      <c r="E28" s="212"/>
      <c r="F28" s="212"/>
      <c r="G28" s="212"/>
      <c r="H28" s="212"/>
      <c r="I28" s="212"/>
      <c r="J28" s="212"/>
      <c r="K28" s="212"/>
      <c r="L28" s="212"/>
      <c r="M28" s="212"/>
      <c r="N28" s="212"/>
      <c r="O28" s="213"/>
      <c r="P28" s="213"/>
    </row>
    <row r="29" spans="1:16" ht="18">
      <c r="A29" s="226"/>
      <c r="B29" s="470" t="s">
        <v>309</v>
      </c>
      <c r="C29" s="470"/>
      <c r="D29" s="470"/>
      <c r="E29" s="470"/>
      <c r="F29" s="470"/>
      <c r="G29" s="470"/>
      <c r="H29" s="470"/>
      <c r="I29" s="470"/>
      <c r="J29" s="470"/>
      <c r="K29" s="470"/>
      <c r="L29" s="470"/>
      <c r="M29" s="470"/>
      <c r="N29" s="470"/>
      <c r="O29" s="213"/>
      <c r="P29" s="213"/>
    </row>
    <row r="30" spans="1:16" ht="15">
      <c r="A30" s="226"/>
      <c r="B30" s="213"/>
      <c r="C30" s="213"/>
      <c r="D30" s="213"/>
      <c r="E30" s="213"/>
      <c r="F30" s="213"/>
      <c r="G30" s="213"/>
      <c r="H30" s="213"/>
      <c r="I30" s="213"/>
      <c r="J30" s="213"/>
      <c r="K30" s="213"/>
      <c r="L30" s="213"/>
      <c r="M30" s="213"/>
      <c r="N30" s="213"/>
      <c r="O30" s="213"/>
      <c r="P30" s="213"/>
    </row>
    <row r="31" spans="1:16" ht="12">
      <c r="A31" s="213"/>
      <c r="B31" s="213"/>
      <c r="C31" s="213"/>
      <c r="D31" s="213"/>
      <c r="E31" s="213"/>
      <c r="F31" s="213"/>
      <c r="G31" s="213"/>
      <c r="H31" s="213"/>
      <c r="I31" s="213"/>
      <c r="J31" s="213"/>
      <c r="K31" s="213"/>
      <c r="L31" s="213"/>
      <c r="M31" s="213"/>
      <c r="N31" s="213"/>
      <c r="O31" s="213"/>
      <c r="P31" s="213"/>
    </row>
    <row r="32" spans="2:17" ht="45" customHeight="1">
      <c r="B32" s="471" t="s">
        <v>310</v>
      </c>
      <c r="C32" s="472"/>
      <c r="D32" s="473"/>
      <c r="E32" s="474" t="str">
        <f>E36</f>
        <v>金</v>
      </c>
      <c r="F32" s="475"/>
      <c r="G32" s="475"/>
      <c r="H32" s="475"/>
      <c r="I32" s="475"/>
      <c r="J32" s="475"/>
      <c r="K32" s="475"/>
      <c r="L32" s="475"/>
      <c r="M32" s="475"/>
      <c r="N32" s="475"/>
      <c r="O32" s="232" t="s">
        <v>6</v>
      </c>
      <c r="P32" s="233"/>
      <c r="Q32" s="234" t="s">
        <v>311</v>
      </c>
    </row>
    <row r="33" spans="2:18" ht="45" customHeight="1">
      <c r="B33" s="235" t="s">
        <v>312</v>
      </c>
      <c r="C33" s="476" t="s">
        <v>313</v>
      </c>
      <c r="D33" s="477"/>
      <c r="E33" s="480" t="str">
        <f>CONCATENATE("金",WIDECHAR(TEXT(R33,"##,##")))</f>
        <v>金</v>
      </c>
      <c r="F33" s="481"/>
      <c r="G33" s="481"/>
      <c r="H33" s="481"/>
      <c r="I33" s="481"/>
      <c r="J33" s="481"/>
      <c r="K33" s="481"/>
      <c r="L33" s="481"/>
      <c r="M33" s="481"/>
      <c r="N33" s="481"/>
      <c r="O33" s="236" t="s">
        <v>6</v>
      </c>
      <c r="P33" s="233"/>
      <c r="Q33" s="237" t="s">
        <v>314</v>
      </c>
      <c r="R33" s="272">
        <f>'交付申請書'!Q35</f>
        <v>0</v>
      </c>
    </row>
    <row r="34" spans="2:17" ht="24.75" customHeight="1">
      <c r="B34" s="239"/>
      <c r="C34" s="478"/>
      <c r="D34" s="479"/>
      <c r="E34" s="482" t="s">
        <v>315</v>
      </c>
      <c r="F34" s="483"/>
      <c r="G34" s="483"/>
      <c r="H34" s="483"/>
      <c r="I34" s="483"/>
      <c r="J34" s="483"/>
      <c r="K34" s="483"/>
      <c r="L34" s="483"/>
      <c r="M34" s="483"/>
      <c r="N34" s="483"/>
      <c r="O34" s="484"/>
      <c r="P34" s="240"/>
      <c r="Q34" s="237" t="s">
        <v>316</v>
      </c>
    </row>
    <row r="35" spans="2:18" ht="45" customHeight="1">
      <c r="B35" s="241"/>
      <c r="C35" s="471" t="s">
        <v>317</v>
      </c>
      <c r="D35" s="473"/>
      <c r="E35" s="485" t="s">
        <v>318</v>
      </c>
      <c r="F35" s="486"/>
      <c r="G35" s="486"/>
      <c r="H35" s="486"/>
      <c r="I35" s="486"/>
      <c r="J35" s="486"/>
      <c r="K35" s="486"/>
      <c r="L35" s="486"/>
      <c r="M35" s="486"/>
      <c r="N35" s="486"/>
      <c r="O35" s="232" t="s">
        <v>6</v>
      </c>
      <c r="P35" s="233"/>
      <c r="R35" s="245">
        <v>0</v>
      </c>
    </row>
    <row r="36" spans="2:18" ht="45" customHeight="1">
      <c r="B36" s="241"/>
      <c r="C36" s="471" t="s">
        <v>319</v>
      </c>
      <c r="D36" s="473"/>
      <c r="E36" s="485" t="str">
        <f>CONCATENATE("金",WIDECHAR(TEXT(R36,"##,##")))</f>
        <v>金</v>
      </c>
      <c r="F36" s="486"/>
      <c r="G36" s="486"/>
      <c r="H36" s="486"/>
      <c r="I36" s="486"/>
      <c r="J36" s="486"/>
      <c r="K36" s="486"/>
      <c r="L36" s="486"/>
      <c r="M36" s="486"/>
      <c r="N36" s="486"/>
      <c r="O36" s="232" t="s">
        <v>6</v>
      </c>
      <c r="P36" s="233"/>
      <c r="Q36" s="242"/>
      <c r="R36" s="238">
        <f>ROUND(('全日_集計表_（新・新）'!M26+'全日_集計表_（新・新）'!M34)/0.9*7/12/1000,0)*1000</f>
        <v>0</v>
      </c>
    </row>
    <row r="37" spans="2:18" ht="45" customHeight="1">
      <c r="B37" s="243" t="s">
        <v>320</v>
      </c>
      <c r="C37" s="471" t="s">
        <v>321</v>
      </c>
      <c r="D37" s="473"/>
      <c r="E37" s="485" t="str">
        <f>CONCATENATE("金",WIDECHAR(TEXT(R33-R36,"##,##")))</f>
        <v>金</v>
      </c>
      <c r="F37" s="486"/>
      <c r="G37" s="486"/>
      <c r="H37" s="486"/>
      <c r="I37" s="486"/>
      <c r="J37" s="486"/>
      <c r="K37" s="486"/>
      <c r="L37" s="486"/>
      <c r="M37" s="486"/>
      <c r="N37" s="486"/>
      <c r="O37" s="232" t="s">
        <v>6</v>
      </c>
      <c r="P37" s="233"/>
      <c r="R37" s="238">
        <f>R33-R36</f>
        <v>0</v>
      </c>
    </row>
  </sheetData>
  <sheetProtection/>
  <mergeCells count="22">
    <mergeCell ref="C35:D35"/>
    <mergeCell ref="E35:N35"/>
    <mergeCell ref="C36:D36"/>
    <mergeCell ref="E36:N36"/>
    <mergeCell ref="C37:D37"/>
    <mergeCell ref="E37:N37"/>
    <mergeCell ref="A23:P23"/>
    <mergeCell ref="A24:P24"/>
    <mergeCell ref="B29:N29"/>
    <mergeCell ref="B32:D32"/>
    <mergeCell ref="E32:N32"/>
    <mergeCell ref="C33:D34"/>
    <mergeCell ref="E33:N33"/>
    <mergeCell ref="E34:O34"/>
    <mergeCell ref="K3:M3"/>
    <mergeCell ref="F16:I16"/>
    <mergeCell ref="K16:O16"/>
    <mergeCell ref="F18:I18"/>
    <mergeCell ref="K18:O18"/>
    <mergeCell ref="F20:I20"/>
    <mergeCell ref="K20:O20"/>
    <mergeCell ref="N2:O4"/>
  </mergeCells>
  <printOptions/>
  <pageMargins left="0.5905511811023623" right="0.3937007874015748" top="0.984251968503937" bottom="0.7874015748031497" header="0.5118110236220472" footer="0.5118110236220472"/>
  <pageSetup horizontalDpi="300" verticalDpi="3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2019-04-01T01:31:06Z</cp:lastPrinted>
  <dcterms:created xsi:type="dcterms:W3CDTF">2010-06-30T04:01:38Z</dcterms:created>
  <dcterms:modified xsi:type="dcterms:W3CDTF">2019-04-03T08:07:56Z</dcterms:modified>
  <cp:category/>
  <cp:version/>
  <cp:contentType/>
  <cp:contentStatus/>
</cp:coreProperties>
</file>