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tabRatio="779" activeTab="0"/>
  </bookViews>
  <sheets>
    <sheet name="2-1_集計表 全日_(旧々・旧制度)" sheetId="1" r:id="rId1"/>
    <sheet name="2-1_集計表_全日（旧・新制度）" sheetId="2" r:id="rId2"/>
    <sheet name="2-1_集計表_全日（新・新制度）" sheetId="3" r:id="rId3"/>
  </sheets>
  <definedNames>
    <definedName name="_xlnm.Print_Area" localSheetId="0">'2-1_集計表 全日_(旧々・旧制度)'!$B$1:$R$42</definedName>
    <definedName name="_xlnm.Print_Area" localSheetId="1">'2-1_集計表_全日（旧・新制度）'!$B$1:$R$46</definedName>
    <definedName name="_xlnm.Print_Area" localSheetId="2">'2-1_集計表_全日（新・新制度）'!$B$1:$R$50</definedName>
  </definedNames>
  <calcPr fullCalcOnLoad="1"/>
</workbook>
</file>

<file path=xl/comments1.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（平成２３～２５年度入学者のみ）</t>
        </r>
      </text>
    </comment>
    <comment ref="D6" authorId="0">
      <text>
        <r>
          <rPr>
            <sz val="11"/>
            <rFont val="ＭＳ Ｐゴシック"/>
            <family val="3"/>
          </rPr>
          <t>１０月１日時点で大阪府内に住所を有する者を手入力。
（平成２３～２５年度入学者のみ）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（平成２３～２５年度入学者のみ）</t>
        </r>
      </text>
    </comment>
    <comment ref="K5" authorId="0">
      <text>
        <r>
          <rPr>
            <sz val="11"/>
            <rFont val="ＭＳ Ｐゴシック"/>
            <family val="3"/>
          </rPr>
          <t>直近（10月、２月、３月）の交付決定額に生徒数・補助額とも手入力により修正</t>
        </r>
      </text>
    </comment>
    <comment ref="O5" authorId="0">
      <text>
        <r>
          <rPr>
            <sz val="11"/>
            <rFont val="ＭＳ Ｐゴシック"/>
            <family val="3"/>
          </rPr>
          <t xml:space="preserve">自動算出するので、修正不要。
</t>
        </r>
      </text>
    </comment>
    <comment ref="D5" authorId="0">
      <text>
        <r>
          <rPr>
            <sz val="14"/>
            <rFont val="ＭＳ Ｐゴシック"/>
            <family val="3"/>
          </rPr>
          <t>①～③の記入誤りが多いため、注意して入力すること</t>
        </r>
      </text>
    </comment>
  </commentList>
</comments>
</file>

<file path=xl/comments2.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（平成２６・２７年度入学者のみ）</t>
        </r>
      </text>
    </comment>
    <comment ref="D6" authorId="0">
      <text>
        <r>
          <rPr>
            <sz val="11"/>
            <rFont val="ＭＳ Ｐゴシック"/>
            <family val="3"/>
          </rPr>
          <t>１０月１日時点で大阪府内に住所を有する者を手入力。
（平成２６・２７年度入学者のみ）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（平成２６・２７年度入学者のみ）</t>
        </r>
      </text>
    </comment>
    <comment ref="D5" authorId="0">
      <text>
        <r>
          <rPr>
            <sz val="14"/>
            <rFont val="ＭＳ Ｐゴシック"/>
            <family val="3"/>
          </rPr>
          <t>①～③の記入誤りが多いため、注意して入力すること</t>
        </r>
      </text>
    </comment>
    <comment ref="K5" authorId="0">
      <text>
        <r>
          <rPr>
            <sz val="11"/>
            <rFont val="ＭＳ Ｐゴシック"/>
            <family val="3"/>
          </rPr>
          <t>直近（10月、２月、３月）の交付決定額に生徒数・補助額とも手入力により修正</t>
        </r>
      </text>
    </comment>
    <comment ref="O5" authorId="0">
      <text>
        <r>
          <rPr>
            <sz val="11"/>
            <rFont val="ＭＳ Ｐゴシック"/>
            <family val="3"/>
          </rPr>
          <t xml:space="preserve">自動算出するので、修正不要。
</t>
        </r>
      </text>
    </comment>
  </commentList>
</comments>
</file>

<file path=xl/comments3.xml><?xml version="1.0" encoding="utf-8"?>
<comments xmlns="http://schemas.openxmlformats.org/spreadsheetml/2006/main">
  <authors>
    <author>小谷　直也</author>
    <author>藤井　翔太</author>
  </authors>
  <commentList>
    <comment ref="D5" authorId="0">
      <text>
        <r>
          <rPr>
            <sz val="14"/>
            <rFont val="ＭＳ Ｐゴシック"/>
            <family val="3"/>
          </rPr>
          <t>①～③の記入誤りが多いため、注意して入力すること</t>
        </r>
      </text>
    </comment>
    <comment ref="K5" authorId="0">
      <text>
        <r>
          <rPr>
            <sz val="11"/>
            <rFont val="ＭＳ Ｐゴシック"/>
            <family val="3"/>
          </rPr>
          <t>直近（10月、２月、３月）の交付決定額に生徒数・補助額とも手入力により修正</t>
        </r>
      </text>
    </comment>
    <comment ref="O5" authorId="0">
      <text>
        <r>
          <rPr>
            <sz val="11"/>
            <rFont val="ＭＳ Ｐゴシック"/>
            <family val="3"/>
          </rPr>
          <t xml:space="preserve">自動算出するので、修正不要。
</t>
        </r>
      </text>
    </comment>
    <comment ref="C17" authorId="1">
      <text>
        <r>
          <rPr>
            <sz val="11"/>
            <rFont val="ＭＳ Ｐゴシック"/>
            <family val="3"/>
          </rPr>
          <t>１０月１日時点での在籍生徒数を手入力。
（平成２８年度以降入学者のみ）</t>
        </r>
      </text>
    </comment>
    <comment ref="D17" authorId="1">
      <text>
        <r>
          <rPr>
            <sz val="11"/>
            <rFont val="ＭＳ Ｐゴシック"/>
            <family val="3"/>
          </rPr>
          <t>１０月１日時点で大阪府内に住所を有する者を手入力。
（平成２８年度以降入学者のみ）</t>
        </r>
      </text>
    </comment>
    <comment ref="E17" authorId="1">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（平成２８年度以降入学者のみ）</t>
        </r>
      </text>
    </comment>
  </commentList>
</comments>
</file>

<file path=xl/sharedStrings.xml><?xml version="1.0" encoding="utf-8"?>
<sst xmlns="http://schemas.openxmlformats.org/spreadsheetml/2006/main" count="309" uniqueCount="81">
  <si>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</si>
  <si>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</si>
  <si>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</si>
  <si>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整合性Check！</t>
  </si>
  <si>
    <t>１学年</t>
  </si>
  <si>
    <t>２学年</t>
  </si>
  <si>
    <t>３学年</t>
  </si>
  <si>
    <t>　</t>
  </si>
  <si>
    <t>申請額</t>
  </si>
  <si>
    <t>【表間】⇔3-2合計値</t>
  </si>
  <si>
    <t>人</t>
  </si>
  <si>
    <t>円</t>
  </si>
  <si>
    <t>所得
区分</t>
  </si>
  <si>
    <t>Ｄ</t>
  </si>
  <si>
    <t>合計</t>
  </si>
  <si>
    <t>円/人</t>
  </si>
  <si>
    <t>Ａ</t>
  </si>
  <si>
    <t>Ｂ</t>
  </si>
  <si>
    <t>Ｃ</t>
  </si>
  <si>
    <t>Ｅ</t>
  </si>
  <si>
    <t>学校名</t>
  </si>
  <si>
    <t>学校番号</t>
  </si>
  <si>
    <t>設置者名</t>
  </si>
  <si>
    <t>法人番号</t>
  </si>
  <si>
    <t>(ｲ)</t>
  </si>
  <si>
    <t>(ｳ)</t>
  </si>
  <si>
    <t>(ｴ)</t>
  </si>
  <si>
    <t>【注記】</t>
  </si>
  <si>
    <t>生徒数</t>
  </si>
  <si>
    <t>補助限度額</t>
  </si>
  <si>
    <t>-</t>
  </si>
  <si>
    <t>(ｱ)</t>
  </si>
  <si>
    <t>(ｵ)</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</si>
  <si>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</si>
  <si>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</si>
  <si>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</si>
  <si>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</si>
  <si>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</si>
  <si>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</si>
  <si>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</si>
  <si>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</si>
  <si>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</si>
  <si>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【表内】③≧生徒数</t>
  </si>
  <si>
    <t>補　助　額</t>
  </si>
  <si>
    <t>交  付  決  定  額  （F）</t>
  </si>
  <si>
    <t>　 項目
 学年</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</si>
  <si>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</si>
  <si>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</si>
  <si>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</si>
  <si>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(1)　附則第１項び第２項の規定に基づく生徒（経過措置者）については、本表に含まず、別表により作成すること。</t>
  </si>
  <si>
    <t>　(3)　「大阪府内に住所を有する者②」の欄には、「在学生徒数①」のうち、生徒及び保護者等が大阪府内に住所を有する生徒の数を入力すること。</t>
  </si>
  <si>
    <t xml:space="preserve">     除く。）を入力すること。</t>
  </si>
  <si>
    <t>Ａ</t>
  </si>
  <si>
    <t>Ｂ</t>
  </si>
  <si>
    <t>C1</t>
  </si>
  <si>
    <t>C2</t>
  </si>
  <si>
    <t>Ｄ</t>
  </si>
  <si>
    <t>Ｅ</t>
  </si>
  <si>
    <t>-</t>
  </si>
  <si>
    <t>2C2</t>
  </si>
  <si>
    <t>3C2</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</si>
  <si>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</si>
  <si>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</si>
  <si>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Ｃ</t>
  </si>
  <si>
    <t>Ｄ1</t>
  </si>
  <si>
    <t>Ｄ2</t>
  </si>
  <si>
    <t>府外</t>
  </si>
  <si>
    <t>　(2)　「在学生徒数①」の欄には、基準日（毎年10月1日。ただし、卒業時期が9月30日である生徒については、卒業年度に限り9月30日）時点に在籍する生徒の数（休学中の生徒を含む。）を入力すること。</t>
  </si>
  <si>
    <t>①のうち、大阪府内に住所を有する者</t>
  </si>
  <si>
    <t>①のうち、就学支援金の支給を受ける者</t>
  </si>
  <si>
    <t>①</t>
  </si>
  <si>
    <t>②</t>
  </si>
  <si>
    <t>③</t>
  </si>
  <si>
    <r>
      <t xml:space="preserve">在学生徒数
</t>
    </r>
    <r>
      <rPr>
        <sz val="8"/>
        <rFont val="ＭＳ Ｐゴシック"/>
        <family val="3"/>
      </rPr>
      <t>（基準日時点）</t>
    </r>
  </si>
  <si>
    <r>
      <t>［全日制課程]（経過措置者除く）　</t>
    </r>
    <r>
      <rPr>
        <b/>
        <sz val="14"/>
        <color indexed="10"/>
        <rFont val="ＭＳ Ｐゴシック"/>
        <family val="3"/>
      </rPr>
      <t>（就学支援金旧制度）　※平成２３年度～平成２５年度入学の者のみ記入すること</t>
    </r>
  </si>
  <si>
    <r>
      <t>［全日制課程]（経過措置者除く）　</t>
    </r>
    <r>
      <rPr>
        <b/>
        <sz val="14"/>
        <color indexed="10"/>
        <rFont val="ＭＳ Ｐゴシック"/>
        <family val="3"/>
      </rPr>
      <t>（就学支援金新制度）　※平成２６年度～平成２７年度入学の者のみ記入すること</t>
    </r>
  </si>
  <si>
    <r>
      <t>［全日制課程]（経過措置者除く）　</t>
    </r>
    <r>
      <rPr>
        <b/>
        <sz val="14"/>
        <color indexed="10"/>
        <rFont val="ＭＳ Ｐゴシック"/>
        <family val="3"/>
      </rPr>
      <t>（就学支援金新制度）　※平成２８年度以降入学の者のみ記入すること</t>
    </r>
  </si>
  <si>
    <t>Ｃ</t>
  </si>
  <si>
    <t>２－１　授業料支援補助対象経費　集計表</t>
  </si>
  <si>
    <t>実　績　額　(G)</t>
  </si>
  <si>
    <t>補助金残額　(G)－（F）</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</si>
</sst>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00_ "/>
    <numFmt numFmtId="193" formatCode="#,##0_);[Red]\(#,##0\)"/>
    <numFmt numFmtId="194" formatCode="#,##0&quot;月&quot;"/>
  </numFmts>
  <fonts count="58">
    <font>
      <sz val="11"/>
      <name val="ＭＳ Ｐゴシック"/>
      <family val="3"/>
    </font>
    <font>
      <sz val="6"/>
      <name val="ＭＳ Ｐゴシック"/>
      <family val="3"/>
    </font>
    <font>
      <sz val="10"/>
      <name val="ＭＳ 明朝"/>
      <family val="1"/>
    </font>
    <font>
      <u val="single"/>
      <sz val="10"/>
      <color indexed="12"/>
      <name val="ＭＳ Ｐゴシック"/>
      <family val="3"/>
    </font>
    <font>
      <u val="single"/>
      <sz val="10"/>
      <color indexed="36"/>
      <name val="ＭＳ Ｐゴシック"/>
      <family val="3"/>
    </font>
    <font>
      <b/>
      <sz val="16"/>
      <name val="ＭＳ 明朝"/>
      <family val="1"/>
    </font>
    <font>
      <sz val="12"/>
      <name val="ＭＳ Ｐゴシック"/>
      <family val="3"/>
    </font>
    <font>
      <sz val="14"/>
      <name val="ＭＳ Ｐゴシック"/>
      <family val="3"/>
    </font>
    <font>
      <b/>
      <sz val="16"/>
      <name val="ＭＳ Ｐゴシック"/>
      <family val="3"/>
    </font>
    <font>
      <sz val="12"/>
      <color indexed="12"/>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sz val="10"/>
      <color indexed="9"/>
      <name val="ＭＳ Ｐゴシック"/>
      <family val="3"/>
    </font>
    <font>
      <sz val="11"/>
      <color indexed="12"/>
      <name val="ＭＳ Ｐゴシック"/>
      <family val="3"/>
    </font>
    <font>
      <b/>
      <sz val="12"/>
      <color indexed="18"/>
      <name val="ＭＳ Ｐゴシック"/>
      <family val="3"/>
    </font>
    <font>
      <b/>
      <sz val="12"/>
      <color indexed="10"/>
      <name val="ＭＳ Ｐゴシック"/>
      <family val="3"/>
    </font>
    <font>
      <sz val="14"/>
      <color indexed="12"/>
      <name val="ＭＳ Ｐゴシック"/>
      <family val="3"/>
    </font>
    <font>
      <sz val="8"/>
      <color indexed="12"/>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medium"/>
      <bottom style="medium"/>
    </border>
    <border>
      <left style="thick">
        <color indexed="18"/>
      </left>
      <right style="thick">
        <color indexed="18"/>
      </right>
      <top style="thick">
        <color indexed="18"/>
      </top>
      <bottom style="thick">
        <color indexed="1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diagonalUp="1">
      <left>
        <color indexed="63"/>
      </left>
      <right style="medium"/>
      <top style="medium"/>
      <bottom style="medium"/>
      <diagonal style="thin"/>
    </border>
    <border>
      <left style="thin"/>
      <right style="medium"/>
      <top style="thin"/>
      <bottom>
        <color indexed="63"/>
      </bottom>
    </border>
    <border diagonalUp="1">
      <left style="medium"/>
      <right style="medium"/>
      <top style="medium"/>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165">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9" fillId="0" borderId="11"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horizontal="distributed" vertical="center"/>
    </xf>
    <xf numFmtId="0" fontId="9" fillId="0" borderId="13" xfId="0" applyFont="1" applyFill="1" applyBorder="1" applyAlignment="1">
      <alignment horizontal="center" vertical="center"/>
    </xf>
    <xf numFmtId="0" fontId="11" fillId="0" borderId="0" xfId="0" applyFont="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0" fontId="14" fillId="33" borderId="15" xfId="0" applyFont="1" applyFill="1" applyBorder="1" applyAlignment="1">
      <alignment horizontal="center" vertical="center" wrapText="1"/>
    </xf>
    <xf numFmtId="0" fontId="12" fillId="0" borderId="0" xfId="0" applyFont="1" applyAlignment="1">
      <alignment vertical="center"/>
    </xf>
    <xf numFmtId="0" fontId="14" fillId="33" borderId="0" xfId="0" applyFont="1" applyFill="1" applyBorder="1" applyAlignment="1">
      <alignment vertical="center"/>
    </xf>
    <xf numFmtId="0" fontId="12" fillId="0" borderId="16" xfId="0" applyFont="1" applyFill="1" applyBorder="1" applyAlignment="1">
      <alignment horizontal="right" vertical="center"/>
    </xf>
    <xf numFmtId="0" fontId="12" fillId="0" borderId="0" xfId="0" applyFont="1" applyAlignment="1">
      <alignment horizontal="right" vertical="center"/>
    </xf>
    <xf numFmtId="180" fontId="0" fillId="0" borderId="0" xfId="49" applyNumberFormat="1" applyFont="1" applyFill="1" applyBorder="1" applyAlignment="1">
      <alignment vertical="center"/>
    </xf>
    <xf numFmtId="180" fontId="15" fillId="0" borderId="17" xfId="49" applyNumberFormat="1" applyFont="1" applyFill="1" applyBorder="1" applyAlignment="1">
      <alignment vertical="center"/>
    </xf>
    <xf numFmtId="38" fontId="15" fillId="0" borderId="18" xfId="49" applyFont="1" applyFill="1" applyBorder="1" applyAlignment="1">
      <alignment vertical="center"/>
    </xf>
    <xf numFmtId="0" fontId="9" fillId="0" borderId="19" xfId="0" applyFont="1" applyBorder="1" applyAlignment="1">
      <alignment horizontal="center" vertical="center"/>
    </xf>
    <xf numFmtId="180" fontId="0" fillId="0" borderId="20" xfId="49" applyNumberFormat="1" applyFont="1" applyFill="1" applyBorder="1" applyAlignment="1">
      <alignment vertical="center"/>
    </xf>
    <xf numFmtId="180" fontId="15" fillId="0" borderId="21" xfId="49" applyNumberFormat="1" applyFont="1" applyFill="1" applyBorder="1" applyAlignment="1">
      <alignment vertical="center"/>
    </xf>
    <xf numFmtId="38" fontId="15" fillId="0" borderId="22" xfId="49" applyFont="1" applyFill="1" applyBorder="1" applyAlignment="1">
      <alignment vertical="center"/>
    </xf>
    <xf numFmtId="0" fontId="9" fillId="0" borderId="23" xfId="0" applyFont="1" applyBorder="1" applyAlignment="1">
      <alignment horizontal="center" vertical="center"/>
    </xf>
    <xf numFmtId="0" fontId="16" fillId="0" borderId="0" xfId="0" applyFont="1" applyAlignment="1">
      <alignment vertical="center"/>
    </xf>
    <xf numFmtId="180" fontId="0" fillId="0" borderId="24" xfId="49" applyNumberFormat="1" applyFont="1" applyFill="1" applyBorder="1" applyAlignment="1">
      <alignment vertical="center"/>
    </xf>
    <xf numFmtId="180" fontId="15" fillId="0" borderId="25" xfId="49" applyNumberFormat="1" applyFont="1" applyFill="1" applyBorder="1" applyAlignment="1">
      <alignment vertical="center"/>
    </xf>
    <xf numFmtId="38" fontId="15" fillId="0" borderId="26" xfId="49" applyFont="1" applyFill="1" applyBorder="1" applyAlignment="1">
      <alignment vertical="center"/>
    </xf>
    <xf numFmtId="0" fontId="9" fillId="0" borderId="27" xfId="0" applyFont="1" applyBorder="1" applyAlignment="1">
      <alignment horizontal="center" vertical="center"/>
    </xf>
    <xf numFmtId="180" fontId="0" fillId="0" borderId="28" xfId="49" applyNumberFormat="1" applyFont="1" applyFill="1" applyBorder="1" applyAlignment="1">
      <alignment horizontal="center" vertical="center"/>
    </xf>
    <xf numFmtId="0" fontId="9" fillId="0" borderId="29" xfId="0" applyFont="1" applyBorder="1" applyAlignment="1">
      <alignment horizontal="center" vertical="center"/>
    </xf>
    <xf numFmtId="38" fontId="15" fillId="0" borderId="30" xfId="49" applyFont="1" applyFill="1" applyBorder="1" applyAlignment="1">
      <alignment vertical="center"/>
    </xf>
    <xf numFmtId="0" fontId="16" fillId="0" borderId="0" xfId="0" applyFont="1" applyAlignment="1">
      <alignment horizontal="center" vertical="center"/>
    </xf>
    <xf numFmtId="0" fontId="17" fillId="0" borderId="31" xfId="0" applyFont="1" applyBorder="1" applyAlignment="1">
      <alignment horizontal="center" vertical="center"/>
    </xf>
    <xf numFmtId="180" fontId="0" fillId="0" borderId="32" xfId="49" applyNumberFormat="1" applyFont="1" applyFill="1" applyBorder="1" applyAlignment="1">
      <alignment vertical="center"/>
    </xf>
    <xf numFmtId="180" fontId="0" fillId="0" borderId="33" xfId="49" applyNumberFormat="1" applyFont="1" applyFill="1" applyBorder="1" applyAlignment="1">
      <alignment vertical="center"/>
    </xf>
    <xf numFmtId="180" fontId="0" fillId="0" borderId="34" xfId="49" applyNumberFormat="1" applyFont="1" applyFill="1" applyBorder="1" applyAlignment="1">
      <alignment vertical="center"/>
    </xf>
    <xf numFmtId="180" fontId="0" fillId="0" borderId="35" xfId="49" applyNumberFormat="1" applyFont="1" applyFill="1" applyBorder="1" applyAlignment="1">
      <alignment horizontal="center" vertical="center"/>
    </xf>
    <xf numFmtId="180" fontId="0" fillId="0" borderId="36" xfId="49" applyNumberFormat="1" applyFont="1" applyFill="1" applyBorder="1" applyAlignment="1">
      <alignment vertical="center"/>
    </xf>
    <xf numFmtId="180" fontId="15" fillId="0" borderId="37" xfId="49" applyNumberFormat="1" applyFont="1" applyFill="1" applyBorder="1" applyAlignment="1">
      <alignment vertical="center"/>
    </xf>
    <xf numFmtId="38" fontId="15" fillId="0" borderId="38" xfId="49" applyFont="1" applyFill="1" applyBorder="1" applyAlignment="1">
      <alignment vertical="center"/>
    </xf>
    <xf numFmtId="0" fontId="17" fillId="0" borderId="0" xfId="0" applyFont="1" applyAlignment="1">
      <alignment horizontal="center" vertical="center"/>
    </xf>
    <xf numFmtId="0" fontId="6" fillId="0" borderId="0" xfId="0" applyFont="1" applyAlignment="1" applyProtection="1">
      <alignment vertical="center"/>
      <protection locked="0"/>
    </xf>
    <xf numFmtId="180" fontId="19" fillId="0" borderId="0" xfId="49" applyNumberFormat="1" applyFont="1" applyBorder="1" applyAlignment="1">
      <alignment vertical="center"/>
    </xf>
    <xf numFmtId="180" fontId="13" fillId="0" borderId="0" xfId="49" applyNumberFormat="1" applyFont="1" applyBorder="1" applyAlignment="1">
      <alignment vertical="center"/>
    </xf>
    <xf numFmtId="0" fontId="13" fillId="0" borderId="0" xfId="0" applyFont="1" applyBorder="1" applyAlignment="1">
      <alignment horizontal="center" vertical="center"/>
    </xf>
    <xf numFmtId="38" fontId="19" fillId="0" borderId="0" xfId="49" applyFont="1" applyBorder="1" applyAlignment="1">
      <alignment vertical="center"/>
    </xf>
    <xf numFmtId="0" fontId="13" fillId="0" borderId="0" xfId="0" applyFont="1" applyAlignment="1">
      <alignment vertical="center"/>
    </xf>
    <xf numFmtId="0" fontId="12"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Fill="1" applyBorder="1" applyAlignment="1">
      <alignment vertical="center" wrapText="1"/>
    </xf>
    <xf numFmtId="0" fontId="12" fillId="0" borderId="39"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5" xfId="0" applyFont="1" applyFill="1" applyBorder="1" applyAlignment="1">
      <alignment horizontal="right" vertical="center"/>
    </xf>
    <xf numFmtId="0" fontId="12" fillId="0" borderId="4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47" xfId="0" applyFont="1" applyFill="1" applyBorder="1" applyAlignment="1">
      <alignment horizontal="right" vertical="center"/>
    </xf>
    <xf numFmtId="0" fontId="12" fillId="0" borderId="48" xfId="0" applyFont="1" applyFill="1" applyBorder="1" applyAlignment="1">
      <alignment horizontal="right" vertical="center"/>
    </xf>
    <xf numFmtId="0" fontId="0" fillId="0" borderId="17" xfId="0" applyFont="1" applyFill="1" applyBorder="1" applyAlignment="1">
      <alignment horizontal="center" vertical="center"/>
    </xf>
    <xf numFmtId="180" fontId="15" fillId="0" borderId="47" xfId="49" applyNumberFormat="1" applyFont="1" applyFill="1" applyBorder="1" applyAlignment="1">
      <alignment vertical="center"/>
    </xf>
    <xf numFmtId="0" fontId="0" fillId="0" borderId="21" xfId="0" applyFont="1" applyFill="1" applyBorder="1" applyAlignment="1">
      <alignment horizontal="center"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15" fillId="0" borderId="49" xfId="49" applyNumberFormat="1" applyFont="1" applyFill="1" applyBorder="1" applyAlignment="1">
      <alignment vertical="center"/>
    </xf>
    <xf numFmtId="0" fontId="0" fillId="0" borderId="25" xfId="0" applyFont="1" applyFill="1" applyBorder="1" applyAlignment="1">
      <alignment horizontal="center"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15" fillId="0" borderId="40" xfId="49" applyNumberFormat="1" applyFont="1" applyFill="1" applyBorder="1" applyAlignment="1">
      <alignment vertical="center"/>
    </xf>
    <xf numFmtId="0" fontId="0" fillId="0" borderId="50" xfId="0" applyFont="1" applyFill="1" applyBorder="1" applyAlignment="1">
      <alignment horizontal="center" vertical="center"/>
    </xf>
    <xf numFmtId="180" fontId="15" fillId="0" borderId="51" xfId="49" applyNumberFormat="1" applyFont="1" applyFill="1" applyBorder="1" applyAlignment="1">
      <alignment vertical="center"/>
    </xf>
    <xf numFmtId="180" fontId="15" fillId="0" borderId="52" xfId="49" applyNumberFormat="1" applyFont="1" applyFill="1" applyBorder="1" applyAlignment="1">
      <alignment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180" fontId="15" fillId="0" borderId="55" xfId="49" applyNumberFormat="1"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42"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3" xfId="0" applyFont="1" applyFill="1" applyBorder="1" applyAlignment="1">
      <alignment vertical="center"/>
    </xf>
    <xf numFmtId="0" fontId="0" fillId="0" borderId="56" xfId="0" applyFont="1" applyFill="1" applyBorder="1" applyAlignment="1">
      <alignment vertical="center"/>
    </xf>
    <xf numFmtId="0" fontId="0" fillId="0" borderId="17" xfId="0" applyFont="1" applyFill="1" applyBorder="1" applyAlignment="1">
      <alignment vertical="center"/>
    </xf>
    <xf numFmtId="0" fontId="0" fillId="0" borderId="47"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6" xfId="49" applyNumberFormat="1" applyFont="1" applyFill="1" applyBorder="1" applyAlignment="1">
      <alignment vertical="center"/>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xf numFmtId="0" fontId="0" fillId="0" borderId="57" xfId="0" applyFont="1" applyFill="1" applyBorder="1" applyAlignment="1">
      <alignment vertical="center"/>
    </xf>
    <xf numFmtId="0" fontId="0" fillId="0" borderId="46" xfId="0" applyFont="1" applyFill="1" applyBorder="1" applyAlignment="1">
      <alignment vertical="center"/>
    </xf>
    <xf numFmtId="180" fontId="9" fillId="0" borderId="58" xfId="49" applyNumberFormat="1" applyFont="1" applyFill="1" applyBorder="1" applyAlignment="1" applyProtection="1">
      <alignment vertical="center"/>
      <protection/>
    </xf>
    <xf numFmtId="180" fontId="9" fillId="0" borderId="41" xfId="49" applyNumberFormat="1" applyFont="1" applyFill="1" applyBorder="1" applyAlignment="1">
      <alignment vertical="center"/>
    </xf>
    <xf numFmtId="180" fontId="0" fillId="0" borderId="47" xfId="49" applyNumberFormat="1" applyFont="1" applyFill="1" applyBorder="1" applyAlignment="1">
      <alignment vertical="center"/>
    </xf>
    <xf numFmtId="38" fontId="0" fillId="0" borderId="18" xfId="49" applyFont="1" applyFill="1" applyBorder="1" applyAlignment="1">
      <alignment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0" fontId="56" fillId="0" borderId="46" xfId="0" applyFont="1" applyFill="1" applyBorder="1" applyAlignment="1">
      <alignment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horizontal="center" vertical="center" wrapText="1"/>
    </xf>
    <xf numFmtId="181" fontId="6" fillId="0" borderId="10" xfId="0" applyNumberFormat="1" applyFont="1" applyFill="1" applyBorder="1" applyAlignment="1">
      <alignment horizontal="center" vertical="center" textRotation="255"/>
    </xf>
    <xf numFmtId="181" fontId="6" fillId="0" borderId="45" xfId="0" applyNumberFormat="1" applyFont="1" applyFill="1" applyBorder="1" applyAlignment="1">
      <alignment horizontal="center" vertical="center" textRotation="255"/>
    </xf>
    <xf numFmtId="181" fontId="6" fillId="0" borderId="60" xfId="0" applyNumberFormat="1" applyFont="1" applyFill="1" applyBorder="1" applyAlignment="1">
      <alignment horizontal="center" vertical="center" textRotation="255"/>
    </xf>
    <xf numFmtId="180" fontId="7" fillId="34" borderId="41" xfId="49" applyNumberFormat="1" applyFont="1" applyFill="1" applyBorder="1" applyAlignment="1" applyProtection="1">
      <alignment vertical="center"/>
      <protection locked="0"/>
    </xf>
    <xf numFmtId="180" fontId="7" fillId="34" borderId="15" xfId="49" applyNumberFormat="1" applyFont="1" applyFill="1" applyBorder="1" applyAlignment="1" applyProtection="1">
      <alignment vertical="center"/>
      <protection locked="0"/>
    </xf>
    <xf numFmtId="0" fontId="12" fillId="0" borderId="6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8" xfId="0" applyFont="1" applyFill="1" applyBorder="1" applyAlignment="1">
      <alignment horizontal="center" vertical="center"/>
    </xf>
    <xf numFmtId="180" fontId="6" fillId="0" borderId="65" xfId="49" applyNumberFormat="1" applyFont="1" applyFill="1" applyBorder="1" applyAlignment="1">
      <alignment vertical="center"/>
    </xf>
    <xf numFmtId="0" fontId="12" fillId="0" borderId="66" xfId="0" applyFont="1" applyFill="1" applyBorder="1" applyAlignment="1">
      <alignment horizontal="center" vertical="center" wrapText="1"/>
    </xf>
    <xf numFmtId="0" fontId="0" fillId="0" borderId="56" xfId="0" applyFont="1" applyFill="1" applyBorder="1" applyAlignment="1">
      <alignmen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vertical="center"/>
    </xf>
    <xf numFmtId="180" fontId="18" fillId="0" borderId="15" xfId="49" applyNumberFormat="1" applyFont="1" applyFill="1" applyBorder="1" applyAlignment="1">
      <alignment vertical="center"/>
    </xf>
    <xf numFmtId="180" fontId="6" fillId="0" borderId="67" xfId="49" applyNumberFormat="1" applyFont="1" applyFill="1" applyBorder="1" applyAlignment="1">
      <alignment vertical="center"/>
    </xf>
    <xf numFmtId="180" fontId="6" fillId="0" borderId="68" xfId="49" applyNumberFormat="1" applyFont="1" applyFill="1" applyBorder="1" applyAlignment="1">
      <alignment vertical="center"/>
    </xf>
    <xf numFmtId="180" fontId="6" fillId="0" borderId="69" xfId="49" applyNumberFormat="1" applyFont="1" applyFill="1" applyBorder="1" applyAlignment="1">
      <alignment vertical="center"/>
    </xf>
    <xf numFmtId="0" fontId="12"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38" xfId="0" applyFont="1" applyFill="1" applyBorder="1" applyAlignment="1">
      <alignment horizontal="center" vertical="center"/>
    </xf>
    <xf numFmtId="0" fontId="9" fillId="0" borderId="36" xfId="0" applyFont="1" applyFill="1" applyBorder="1" applyAlignment="1">
      <alignment horizontal="left" vertical="center" shrinkToFit="1"/>
    </xf>
    <xf numFmtId="0" fontId="6" fillId="0" borderId="39" xfId="0" applyFont="1" applyBorder="1" applyAlignment="1">
      <alignment horizontal="left" vertical="center" shrinkToFit="1"/>
    </xf>
    <xf numFmtId="0" fontId="6" fillId="0" borderId="62" xfId="0" applyFont="1" applyBorder="1" applyAlignment="1">
      <alignment horizontal="left" vertical="center" shrinkToFit="1"/>
    </xf>
    <xf numFmtId="0" fontId="9" fillId="0" borderId="35" xfId="0" applyFont="1" applyFill="1" applyBorder="1" applyAlignment="1">
      <alignment horizontal="left" vertical="center" shrinkToFit="1"/>
    </xf>
    <xf numFmtId="0" fontId="6" fillId="0" borderId="28" xfId="0" applyFont="1" applyBorder="1" applyAlignment="1">
      <alignment horizontal="left" vertical="center" shrinkToFit="1"/>
    </xf>
    <xf numFmtId="0" fontId="6" fillId="0" borderId="73" xfId="0" applyFont="1" applyBorder="1" applyAlignment="1">
      <alignment horizontal="left" vertical="center" shrinkToFit="1"/>
    </xf>
    <xf numFmtId="0" fontId="12" fillId="0" borderId="40" xfId="0" applyFont="1" applyFill="1" applyBorder="1" applyAlignment="1">
      <alignment horizontal="center" vertical="center" wrapText="1"/>
    </xf>
    <xf numFmtId="0" fontId="0" fillId="0" borderId="43"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9" fillId="0" borderId="58" xfId="49" applyNumberFormat="1" applyFont="1" applyFill="1" applyBorder="1" applyAlignment="1" applyProtection="1">
      <alignment vertical="center"/>
      <protection/>
    </xf>
    <xf numFmtId="0" fontId="0" fillId="0" borderId="46" xfId="0"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17"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7" xfId="0" applyFont="1" applyFill="1" applyBorder="1" applyAlignment="1">
      <alignment vertical="center"/>
    </xf>
    <xf numFmtId="0" fontId="0" fillId="0" borderId="57" xfId="0" applyFont="1" applyFill="1" applyBorder="1" applyAlignment="1">
      <alignment vertical="center"/>
    </xf>
    <xf numFmtId="180" fontId="7" fillId="0" borderId="15" xfId="49" applyNumberFormat="1" applyFont="1" applyFill="1" applyBorder="1" applyAlignment="1" applyProtection="1">
      <alignment vertical="center"/>
      <protection locked="0"/>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tint="0.04998999834060669"/>
  </sheetPr>
  <dimension ref="B1:W42"/>
  <sheetViews>
    <sheetView showGridLines="0" tabSelected="1" zoomScale="75" zoomScaleNormal="75" zoomScaleSheetLayoutView="75" zoomScalePageLayoutView="0" workbookViewId="0" topLeftCell="A1">
      <pane xSplit="2" ySplit="8" topLeftCell="C9" activePane="bottomRight" state="frozen"/>
      <selection pane="topLeft" activeCell="K5" sqref="K5:R5"/>
      <selection pane="topRight" activeCell="K5" sqref="K5:R5"/>
      <selection pane="bottomLeft" activeCell="K5" sqref="K5:R5"/>
      <selection pane="bottomRight" activeCell="K5" sqref="K5:R5"/>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78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74</v>
      </c>
      <c r="F4" s="10"/>
      <c r="G4" s="10"/>
      <c r="H4" s="10"/>
      <c r="I4" s="10"/>
    </row>
    <row r="5" spans="2:18" s="11" customFormat="1" ht="18.75" customHeight="1" thickBot="1">
      <c r="B5" s="139" t="s">
        <v>45</v>
      </c>
      <c r="C5" s="112" t="s">
        <v>73</v>
      </c>
      <c r="D5" s="119"/>
      <c r="E5" s="120"/>
      <c r="F5" s="51"/>
      <c r="G5" s="52"/>
      <c r="H5" s="122" t="s">
        <v>46</v>
      </c>
      <c r="I5" s="121" t="s">
        <v>47</v>
      </c>
      <c r="J5" s="121" t="s">
        <v>48</v>
      </c>
      <c r="K5" s="126" t="s">
        <v>44</v>
      </c>
      <c r="L5" s="127"/>
      <c r="M5" s="127"/>
      <c r="N5" s="128"/>
      <c r="O5" s="126" t="s">
        <v>79</v>
      </c>
      <c r="P5" s="142"/>
      <c r="Q5" s="126" t="s">
        <v>80</v>
      </c>
      <c r="R5" s="142"/>
    </row>
    <row r="6" spans="2:20" s="11" customFormat="1" ht="30" customHeight="1" thickBot="1">
      <c r="B6" s="140"/>
      <c r="C6" s="113"/>
      <c r="D6" s="111" t="s">
        <v>68</v>
      </c>
      <c r="E6" s="111" t="s">
        <v>69</v>
      </c>
      <c r="F6" s="53" t="s">
        <v>33</v>
      </c>
      <c r="G6" s="54" t="s">
        <v>39</v>
      </c>
      <c r="H6" s="123"/>
      <c r="I6" s="113"/>
      <c r="J6" s="129"/>
      <c r="K6" s="133" t="s">
        <v>12</v>
      </c>
      <c r="L6" s="149" t="s">
        <v>29</v>
      </c>
      <c r="M6" s="149" t="s">
        <v>28</v>
      </c>
      <c r="N6" s="131" t="s">
        <v>43</v>
      </c>
      <c r="O6" s="133" t="s">
        <v>28</v>
      </c>
      <c r="P6" s="131" t="s">
        <v>43</v>
      </c>
      <c r="Q6" s="133" t="s">
        <v>28</v>
      </c>
      <c r="R6" s="131" t="s">
        <v>43</v>
      </c>
      <c r="T6" s="12" t="s">
        <v>38</v>
      </c>
    </row>
    <row r="7" spans="2:20" s="13" customFormat="1" ht="18.75" customHeight="1" thickBot="1">
      <c r="B7" s="141"/>
      <c r="C7" s="55" t="s">
        <v>41</v>
      </c>
      <c r="D7" s="55" t="s">
        <v>71</v>
      </c>
      <c r="E7" s="55" t="s">
        <v>72</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85"/>
      <c r="G9" s="87"/>
      <c r="H9" s="92">
        <f>IF(F9="","",IF(ISERROR(F9+G9),"",F9+G9))</f>
      </c>
      <c r="I9" s="93">
        <f>IF(H9="","",580000)</f>
      </c>
      <c r="J9" s="94">
        <f>IF(H9="","",MIN(H9,I9))</f>
      </c>
      <c r="K9" s="65" t="s">
        <v>16</v>
      </c>
      <c r="L9" s="17">
        <v>342400</v>
      </c>
      <c r="M9" s="103"/>
      <c r="N9" s="104"/>
      <c r="O9" s="66"/>
      <c r="P9" s="19"/>
      <c r="Q9" s="18">
        <f aca="true" t="shared" si="0" ref="Q9:R13">O9-M9</f>
        <v>0</v>
      </c>
      <c r="R9" s="19">
        <f t="shared" si="0"/>
        <v>0</v>
      </c>
      <c r="T9" s="20" t="str">
        <f>ASC($B$9&amp;$K9)</f>
        <v>1A</v>
      </c>
    </row>
    <row r="10" spans="2:22" s="11" customFormat="1" ht="18.75" customHeight="1" thickBot="1">
      <c r="B10" s="115"/>
      <c r="C10" s="118"/>
      <c r="D10" s="118"/>
      <c r="E10" s="118"/>
      <c r="F10" s="90"/>
      <c r="G10" s="91"/>
      <c r="H10" s="99"/>
      <c r="I10" s="93">
        <f aca="true" t="shared" si="1" ref="I10:I26">IF(H10="","",580000)</f>
      </c>
      <c r="J10" s="100"/>
      <c r="K10" s="67" t="s">
        <v>17</v>
      </c>
      <c r="L10" s="21">
        <v>401800</v>
      </c>
      <c r="M10" s="105"/>
      <c r="N10" s="106"/>
      <c r="O10" s="70"/>
      <c r="P10" s="23"/>
      <c r="Q10" s="22">
        <f t="shared" si="0"/>
        <v>0</v>
      </c>
      <c r="R10" s="23">
        <f t="shared" si="0"/>
        <v>0</v>
      </c>
      <c r="T10" s="24" t="str">
        <f>ASC($B$9&amp;$K10)</f>
        <v>1B</v>
      </c>
      <c r="V10" s="25" t="s">
        <v>3</v>
      </c>
    </row>
    <row r="11" spans="2:20" s="11" customFormat="1" ht="18.75" customHeight="1" thickBot="1">
      <c r="B11" s="115"/>
      <c r="C11" s="118"/>
      <c r="D11" s="118"/>
      <c r="E11" s="118"/>
      <c r="F11" s="85"/>
      <c r="G11" s="87"/>
      <c r="H11" s="92">
        <f>IF(F11="","",IF(ISERROR(F11+G11),"",F11+G11))</f>
      </c>
      <c r="I11" s="93">
        <f t="shared" si="1"/>
      </c>
      <c r="J11" s="94">
        <f>IF(H11="","",MIN(H11,I11))</f>
      </c>
      <c r="K11" s="67" t="s">
        <v>18</v>
      </c>
      <c r="L11" s="21">
        <v>461200</v>
      </c>
      <c r="M11" s="105"/>
      <c r="N11" s="106"/>
      <c r="O11" s="70"/>
      <c r="P11" s="23"/>
      <c r="Q11" s="22">
        <f t="shared" si="0"/>
        <v>0</v>
      </c>
      <c r="R11" s="23">
        <f t="shared" si="0"/>
        <v>0</v>
      </c>
      <c r="T11" s="24" t="str">
        <f>ASC($B$9&amp;$K11)</f>
        <v>1C</v>
      </c>
    </row>
    <row r="12" spans="2:22" s="11" customFormat="1" ht="18.75" customHeight="1" thickBot="1">
      <c r="B12" s="115"/>
      <c r="C12" s="118"/>
      <c r="D12" s="118"/>
      <c r="E12" s="118"/>
      <c r="F12" s="90"/>
      <c r="G12" s="91"/>
      <c r="H12" s="99"/>
      <c r="I12" s="93">
        <f t="shared" si="1"/>
      </c>
      <c r="J12" s="100"/>
      <c r="K12" s="71" t="s">
        <v>13</v>
      </c>
      <c r="L12" s="26">
        <v>361200</v>
      </c>
      <c r="M12" s="107"/>
      <c r="N12" s="108"/>
      <c r="O12" s="74"/>
      <c r="P12" s="28"/>
      <c r="Q12" s="27">
        <f t="shared" si="0"/>
        <v>0</v>
      </c>
      <c r="R12" s="28">
        <f t="shared" si="0"/>
        <v>0</v>
      </c>
      <c r="T12" s="29" t="str">
        <f>ASC($B$9&amp;$K12)</f>
        <v>1D</v>
      </c>
      <c r="V12" s="25" t="s">
        <v>42</v>
      </c>
    </row>
    <row r="13" spans="2:22" s="11" customFormat="1" ht="18.75" customHeight="1" thickBot="1">
      <c r="B13" s="115"/>
      <c r="C13" s="118"/>
      <c r="D13" s="118"/>
      <c r="E13" s="118"/>
      <c r="F13" s="85"/>
      <c r="G13" s="87"/>
      <c r="H13" s="92">
        <f>IF(F13="","",IF(ISERROR(F13+G13),"",F13+G13))</f>
      </c>
      <c r="I13" s="93">
        <f t="shared" si="1"/>
      </c>
      <c r="J13" s="94">
        <f>IF(H13="","",MIN(H13,I13))</f>
      </c>
      <c r="K13" s="75" t="s">
        <v>19</v>
      </c>
      <c r="L13" s="30" t="s">
        <v>30</v>
      </c>
      <c r="M13" s="107"/>
      <c r="N13" s="108"/>
      <c r="O13" s="74"/>
      <c r="P13" s="28"/>
      <c r="Q13" s="27">
        <f t="shared" si="0"/>
        <v>0</v>
      </c>
      <c r="R13" s="28">
        <f t="shared" si="0"/>
        <v>0</v>
      </c>
      <c r="T13" s="31" t="str">
        <f>ASC($B$9&amp;$K13)</f>
        <v>1E</v>
      </c>
      <c r="V13" s="25" t="s">
        <v>7</v>
      </c>
    </row>
    <row r="14" spans="2:23" s="11" customFormat="1" ht="21.75" customHeight="1" thickBot="1" thickTop="1">
      <c r="B14" s="115"/>
      <c r="C14" s="118"/>
      <c r="D14" s="118"/>
      <c r="E14" s="118"/>
      <c r="F14" s="86"/>
      <c r="G14" s="88"/>
      <c r="H14" s="89"/>
      <c r="I14" s="102">
        <f t="shared" si="1"/>
      </c>
      <c r="J14" s="95"/>
      <c r="K14" s="124" t="s">
        <v>34</v>
      </c>
      <c r="L14" s="125"/>
      <c r="M14" s="76">
        <f aca="true" t="shared" si="2" ref="M14:R14">SUM(M9:M13)</f>
        <v>0</v>
      </c>
      <c r="N14" s="32">
        <f t="shared" si="2"/>
        <v>0</v>
      </c>
      <c r="O14" s="76">
        <f t="shared" si="2"/>
        <v>0</v>
      </c>
      <c r="P14" s="32">
        <f t="shared" si="2"/>
        <v>0</v>
      </c>
      <c r="Q14" s="77">
        <f t="shared" si="2"/>
        <v>0</v>
      </c>
      <c r="R14" s="32">
        <f t="shared" si="2"/>
        <v>0</v>
      </c>
      <c r="V14" s="33" t="s">
        <v>4</v>
      </c>
      <c r="W14" s="34" t="str">
        <f>IF(E9&gt;=O14,"OK","ERR")</f>
        <v>OK</v>
      </c>
    </row>
    <row r="15" spans="2:23" s="11" customFormat="1" ht="18.75" customHeight="1" thickBot="1" thickTop="1">
      <c r="B15" s="114">
        <v>2</v>
      </c>
      <c r="C15" s="118"/>
      <c r="D15" s="118"/>
      <c r="E15" s="118"/>
      <c r="F15" s="96"/>
      <c r="G15" s="97"/>
      <c r="H15" s="98">
        <f>IF(F15="","",IF(ISERROR(F15+G15),"",F15+G15))</f>
      </c>
      <c r="I15" s="93">
        <f t="shared" si="1"/>
      </c>
      <c r="J15" s="101">
        <f>IF(H15="","",MIN(H15,I15))</f>
      </c>
      <c r="K15" s="78" t="s">
        <v>16</v>
      </c>
      <c r="L15" s="35">
        <v>342400</v>
      </c>
      <c r="M15" s="66"/>
      <c r="N15" s="19"/>
      <c r="O15" s="66"/>
      <c r="P15" s="19"/>
      <c r="Q15" s="18">
        <f aca="true" t="shared" si="3" ref="Q15:R19">O15-M15</f>
        <v>0</v>
      </c>
      <c r="R15" s="19">
        <f t="shared" si="3"/>
        <v>0</v>
      </c>
      <c r="T15" s="20" t="str">
        <f>ASC($B$15&amp;$K15)</f>
        <v>2A</v>
      </c>
      <c r="V15" s="33" t="s">
        <v>5</v>
      </c>
      <c r="W15" s="34" t="str">
        <f>IF(E15&gt;=O20,"OK","ERR")</f>
        <v>OK</v>
      </c>
    </row>
    <row r="16" spans="2:23" s="11" customFormat="1" ht="18.75" customHeight="1" thickBot="1" thickTop="1">
      <c r="B16" s="115"/>
      <c r="C16" s="118"/>
      <c r="D16" s="118"/>
      <c r="E16" s="118"/>
      <c r="F16" s="90"/>
      <c r="G16" s="91"/>
      <c r="H16" s="99"/>
      <c r="I16" s="93">
        <f t="shared" si="1"/>
      </c>
      <c r="J16" s="100"/>
      <c r="K16" s="79" t="s">
        <v>17</v>
      </c>
      <c r="L16" s="36">
        <v>401800</v>
      </c>
      <c r="M16" s="70"/>
      <c r="N16" s="23"/>
      <c r="O16" s="70"/>
      <c r="P16" s="23"/>
      <c r="Q16" s="22">
        <f t="shared" si="3"/>
        <v>0</v>
      </c>
      <c r="R16" s="23">
        <f t="shared" si="3"/>
        <v>0</v>
      </c>
      <c r="T16" s="24" t="str">
        <f>ASC($B$15&amp;$K16)</f>
        <v>2B</v>
      </c>
      <c r="V16" s="33" t="s">
        <v>6</v>
      </c>
      <c r="W16" s="34" t="str">
        <f>IF(E21&gt;=O26,"OK","ERR")</f>
        <v>OK</v>
      </c>
    </row>
    <row r="17" spans="2:20" s="11" customFormat="1" ht="18.75" customHeight="1" thickBot="1">
      <c r="B17" s="115"/>
      <c r="C17" s="118"/>
      <c r="D17" s="118"/>
      <c r="E17" s="118"/>
      <c r="F17" s="85"/>
      <c r="G17" s="87"/>
      <c r="H17" s="92">
        <f aca="true" t="shared" si="4" ref="H17:H25">IF(F17="","",IF(ISERROR(F17+G17),"",F17+G17))</f>
      </c>
      <c r="I17" s="93">
        <f t="shared" si="1"/>
      </c>
      <c r="J17" s="94">
        <f aca="true" t="shared" si="5" ref="J17:J25">IF(H17="","",MIN(H17,I17))</f>
      </c>
      <c r="K17" s="79" t="s">
        <v>18</v>
      </c>
      <c r="L17" s="36">
        <v>461200</v>
      </c>
      <c r="M17" s="70"/>
      <c r="N17" s="23"/>
      <c r="O17" s="70"/>
      <c r="P17" s="23"/>
      <c r="Q17" s="22">
        <f t="shared" si="3"/>
        <v>0</v>
      </c>
      <c r="R17" s="23">
        <f t="shared" si="3"/>
        <v>0</v>
      </c>
      <c r="T17" s="24" t="str">
        <f>ASC($B$15&amp;$K17)</f>
        <v>2C</v>
      </c>
    </row>
    <row r="18" spans="2:22" s="11" customFormat="1" ht="18.75" customHeight="1" thickBot="1">
      <c r="B18" s="115"/>
      <c r="C18" s="118"/>
      <c r="D18" s="118"/>
      <c r="E18" s="118"/>
      <c r="F18" s="90"/>
      <c r="G18" s="91"/>
      <c r="H18" s="99"/>
      <c r="I18" s="93">
        <f t="shared" si="1"/>
      </c>
      <c r="J18" s="100"/>
      <c r="K18" s="80" t="s">
        <v>13</v>
      </c>
      <c r="L18" s="37">
        <v>361200</v>
      </c>
      <c r="M18" s="70"/>
      <c r="N18" s="23"/>
      <c r="O18" s="70"/>
      <c r="P18" s="23"/>
      <c r="Q18" s="22">
        <f t="shared" si="3"/>
        <v>0</v>
      </c>
      <c r="R18" s="23">
        <f t="shared" si="3"/>
        <v>0</v>
      </c>
      <c r="T18" s="24" t="str">
        <f>ASC($B$15&amp;$K18)</f>
        <v>2D</v>
      </c>
      <c r="V18" s="25"/>
    </row>
    <row r="19" spans="2:22" s="11" customFormat="1" ht="18.75" customHeight="1" thickBot="1">
      <c r="B19" s="115"/>
      <c r="C19" s="118"/>
      <c r="D19" s="118"/>
      <c r="E19" s="118"/>
      <c r="F19" s="85"/>
      <c r="G19" s="87"/>
      <c r="H19" s="92">
        <f t="shared" si="4"/>
      </c>
      <c r="I19" s="93">
        <f t="shared" si="1"/>
      </c>
      <c r="J19" s="94">
        <f t="shared" si="5"/>
      </c>
      <c r="K19" s="80" t="s">
        <v>19</v>
      </c>
      <c r="L19" s="38" t="s">
        <v>30</v>
      </c>
      <c r="M19" s="74"/>
      <c r="N19" s="28"/>
      <c r="O19" s="74"/>
      <c r="P19" s="28"/>
      <c r="Q19" s="27">
        <f t="shared" si="3"/>
        <v>0</v>
      </c>
      <c r="R19" s="28">
        <f t="shared" si="3"/>
        <v>0</v>
      </c>
      <c r="T19" s="31" t="str">
        <f>ASC($B$15&amp;$K19)</f>
        <v>2E</v>
      </c>
      <c r="V19" s="25"/>
    </row>
    <row r="20" spans="2:22" s="11" customFormat="1" ht="21.75" customHeight="1" thickBot="1">
      <c r="B20" s="116"/>
      <c r="C20" s="118"/>
      <c r="D20" s="118"/>
      <c r="E20" s="118"/>
      <c r="F20" s="86"/>
      <c r="G20" s="88"/>
      <c r="H20" s="89"/>
      <c r="I20" s="102">
        <f t="shared" si="1"/>
      </c>
      <c r="J20" s="95"/>
      <c r="K20" s="124" t="s">
        <v>35</v>
      </c>
      <c r="L20" s="125"/>
      <c r="M20" s="76">
        <f aca="true" t="shared" si="6" ref="M20:R20">SUM(M15:M19)</f>
        <v>0</v>
      </c>
      <c r="N20" s="32">
        <f t="shared" si="6"/>
        <v>0</v>
      </c>
      <c r="O20" s="76">
        <f t="shared" si="6"/>
        <v>0</v>
      </c>
      <c r="P20" s="32">
        <f t="shared" si="6"/>
        <v>0</v>
      </c>
      <c r="Q20" s="77">
        <f t="shared" si="6"/>
        <v>0</v>
      </c>
      <c r="R20" s="32">
        <f t="shared" si="6"/>
        <v>0</v>
      </c>
      <c r="V20" s="25" t="s">
        <v>9</v>
      </c>
    </row>
    <row r="21" spans="2:23" s="11" customFormat="1" ht="18.75" customHeight="1" thickBot="1" thickTop="1">
      <c r="B21" s="115">
        <v>3</v>
      </c>
      <c r="C21" s="118"/>
      <c r="D21" s="118"/>
      <c r="E21" s="118"/>
      <c r="F21" s="96"/>
      <c r="G21" s="97"/>
      <c r="H21" s="98">
        <f t="shared" si="4"/>
      </c>
      <c r="I21" s="93">
        <f t="shared" si="1"/>
      </c>
      <c r="J21" s="101">
        <f t="shared" si="5"/>
      </c>
      <c r="K21" s="81" t="s">
        <v>16</v>
      </c>
      <c r="L21" s="39">
        <v>342400</v>
      </c>
      <c r="M21" s="109"/>
      <c r="N21" s="110"/>
      <c r="O21" s="84"/>
      <c r="P21" s="41"/>
      <c r="Q21" s="40">
        <f aca="true" t="shared" si="7" ref="Q21:R25">O21-M21</f>
        <v>0</v>
      </c>
      <c r="R21" s="41">
        <f t="shared" si="7"/>
        <v>0</v>
      </c>
      <c r="T21" s="20" t="str">
        <f>ASC($B$21&amp;$K21)</f>
        <v>3A</v>
      </c>
      <c r="V21" s="25" t="s">
        <v>28</v>
      </c>
      <c r="W21" s="34" t="e">
        <f>IF(O32=SUM(#REF!),"OK","ERR")</f>
        <v>#REF!</v>
      </c>
    </row>
    <row r="22" spans="2:23" s="11" customFormat="1" ht="18.75" customHeight="1" thickBot="1" thickTop="1">
      <c r="B22" s="115"/>
      <c r="C22" s="118"/>
      <c r="D22" s="118"/>
      <c r="E22" s="118"/>
      <c r="F22" s="90"/>
      <c r="G22" s="91"/>
      <c r="H22" s="99"/>
      <c r="I22" s="93">
        <f t="shared" si="1"/>
      </c>
      <c r="J22" s="100"/>
      <c r="K22" s="79" t="s">
        <v>17</v>
      </c>
      <c r="L22" s="36">
        <v>401800</v>
      </c>
      <c r="M22" s="105"/>
      <c r="N22" s="106"/>
      <c r="O22" s="70"/>
      <c r="P22" s="23"/>
      <c r="Q22" s="22">
        <f t="shared" si="7"/>
        <v>0</v>
      </c>
      <c r="R22" s="23">
        <f t="shared" si="7"/>
        <v>0</v>
      </c>
      <c r="T22" s="24" t="str">
        <f>ASC($B$21&amp;$K22)</f>
        <v>3B</v>
      </c>
      <c r="V22" s="25" t="s">
        <v>8</v>
      </c>
      <c r="W22" s="34" t="e">
        <f>IF(P32=#REF!,"OK","ERR")</f>
        <v>#REF!</v>
      </c>
    </row>
    <row r="23" spans="2:20" s="11" customFormat="1" ht="18.75" customHeight="1" thickBot="1">
      <c r="B23" s="115"/>
      <c r="C23" s="118"/>
      <c r="D23" s="118"/>
      <c r="E23" s="118"/>
      <c r="F23" s="85"/>
      <c r="G23" s="87"/>
      <c r="H23" s="92">
        <f t="shared" si="4"/>
      </c>
      <c r="I23" s="93">
        <f t="shared" si="1"/>
      </c>
      <c r="J23" s="94"/>
      <c r="K23" s="79" t="s">
        <v>18</v>
      </c>
      <c r="L23" s="36">
        <v>461200</v>
      </c>
      <c r="M23" s="105"/>
      <c r="N23" s="106"/>
      <c r="O23" s="70"/>
      <c r="P23" s="23"/>
      <c r="Q23" s="22">
        <f t="shared" si="7"/>
        <v>0</v>
      </c>
      <c r="R23" s="23">
        <f t="shared" si="7"/>
        <v>0</v>
      </c>
      <c r="T23" s="24" t="str">
        <f>ASC($B$21&amp;$K23)</f>
        <v>3C</v>
      </c>
    </row>
    <row r="24" spans="2:22" s="11" customFormat="1" ht="18.75" customHeight="1" thickBot="1">
      <c r="B24" s="115"/>
      <c r="C24" s="118"/>
      <c r="D24" s="118"/>
      <c r="E24" s="118"/>
      <c r="F24" s="90"/>
      <c r="G24" s="91"/>
      <c r="H24" s="99"/>
      <c r="I24" s="93">
        <f t="shared" si="1"/>
      </c>
      <c r="J24" s="100"/>
      <c r="K24" s="80" t="s">
        <v>13</v>
      </c>
      <c r="L24" s="37">
        <v>361200</v>
      </c>
      <c r="M24" s="107"/>
      <c r="N24" s="108"/>
      <c r="O24" s="74"/>
      <c r="P24" s="28"/>
      <c r="Q24" s="27">
        <f t="shared" si="7"/>
        <v>0</v>
      </c>
      <c r="R24" s="28">
        <f t="shared" si="7"/>
        <v>0</v>
      </c>
      <c r="T24" s="29" t="str">
        <f>ASC($B$21&amp;$K24)</f>
        <v>3D</v>
      </c>
      <c r="V24" s="25"/>
    </row>
    <row r="25" spans="2:22" s="11" customFormat="1" ht="18.75" customHeight="1" thickBot="1">
      <c r="B25" s="115"/>
      <c r="C25" s="118"/>
      <c r="D25" s="118"/>
      <c r="E25" s="118"/>
      <c r="F25" s="85"/>
      <c r="G25" s="87"/>
      <c r="H25" s="92">
        <f t="shared" si="4"/>
      </c>
      <c r="I25" s="93">
        <f t="shared" si="1"/>
      </c>
      <c r="J25" s="94">
        <f t="shared" si="5"/>
      </c>
      <c r="K25" s="80" t="s">
        <v>19</v>
      </c>
      <c r="L25" s="38" t="s">
        <v>30</v>
      </c>
      <c r="M25" s="107"/>
      <c r="N25" s="108"/>
      <c r="O25" s="74"/>
      <c r="P25" s="28"/>
      <c r="Q25" s="27">
        <f t="shared" si="7"/>
        <v>0</v>
      </c>
      <c r="R25" s="28">
        <f t="shared" si="7"/>
        <v>0</v>
      </c>
      <c r="T25" s="31" t="str">
        <f>ASC($B$21&amp;$K25)</f>
        <v>3E</v>
      </c>
      <c r="V25" s="25"/>
    </row>
    <row r="26" spans="2:18" s="11" customFormat="1" ht="21.75" customHeight="1" thickBot="1">
      <c r="B26" s="115"/>
      <c r="C26" s="118"/>
      <c r="D26" s="118"/>
      <c r="E26" s="118"/>
      <c r="F26" s="86"/>
      <c r="G26" s="88"/>
      <c r="H26" s="89"/>
      <c r="I26" s="93">
        <f t="shared" si="1"/>
      </c>
      <c r="J26" s="95"/>
      <c r="K26" s="124" t="s">
        <v>36</v>
      </c>
      <c r="L26" s="125"/>
      <c r="M26" s="76">
        <f aca="true" t="shared" si="8" ref="M26:R26">SUM(M21:M25)</f>
        <v>0</v>
      </c>
      <c r="N26" s="32">
        <f t="shared" si="8"/>
        <v>0</v>
      </c>
      <c r="O26" s="76">
        <f t="shared" si="8"/>
        <v>0</v>
      </c>
      <c r="P26" s="32">
        <f t="shared" si="8"/>
        <v>0</v>
      </c>
      <c r="Q26" s="77">
        <f t="shared" si="8"/>
        <v>0</v>
      </c>
      <c r="R26" s="32">
        <f t="shared" si="8"/>
        <v>0</v>
      </c>
    </row>
    <row r="27" spans="2:18" s="11" customFormat="1" ht="18.75" customHeight="1" thickBot="1">
      <c r="B27" s="114" t="s">
        <v>14</v>
      </c>
      <c r="C27" s="135">
        <f>SUM(C3:C26)</f>
        <v>0</v>
      </c>
      <c r="D27" s="135">
        <f>SUM(D3:D26)</f>
        <v>0</v>
      </c>
      <c r="E27" s="135">
        <f>SUM(E3:E26)</f>
        <v>0</v>
      </c>
      <c r="F27" s="137"/>
      <c r="G27" s="138"/>
      <c r="H27" s="130"/>
      <c r="I27" s="136"/>
      <c r="J27" s="136"/>
      <c r="K27" s="78" t="s">
        <v>16</v>
      </c>
      <c r="L27" s="35">
        <v>342400</v>
      </c>
      <c r="M27" s="66">
        <f aca="true" t="shared" si="9" ref="M27:P31">SUM(M9,M15,M21)</f>
        <v>0</v>
      </c>
      <c r="N27" s="19">
        <f t="shared" si="9"/>
        <v>0</v>
      </c>
      <c r="O27" s="66">
        <f t="shared" si="9"/>
        <v>0</v>
      </c>
      <c r="P27" s="19">
        <f t="shared" si="9"/>
        <v>0</v>
      </c>
      <c r="Q27" s="18">
        <f aca="true" t="shared" si="10" ref="Q27:R31">O27-M27</f>
        <v>0</v>
      </c>
      <c r="R27" s="19">
        <f t="shared" si="10"/>
        <v>0</v>
      </c>
    </row>
    <row r="28" spans="2:22" s="11" customFormat="1" ht="18.75" customHeight="1" thickBot="1">
      <c r="B28" s="115"/>
      <c r="C28" s="135"/>
      <c r="D28" s="135"/>
      <c r="E28" s="135"/>
      <c r="F28" s="137"/>
      <c r="G28" s="138"/>
      <c r="H28" s="130"/>
      <c r="I28" s="136"/>
      <c r="J28" s="136"/>
      <c r="K28" s="79" t="s">
        <v>17</v>
      </c>
      <c r="L28" s="36">
        <v>401800</v>
      </c>
      <c r="M28" s="70">
        <f t="shared" si="9"/>
        <v>0</v>
      </c>
      <c r="N28" s="23">
        <f t="shared" si="9"/>
        <v>0</v>
      </c>
      <c r="O28" s="70">
        <f t="shared" si="9"/>
        <v>0</v>
      </c>
      <c r="P28" s="23">
        <f t="shared" si="9"/>
        <v>0</v>
      </c>
      <c r="Q28" s="22">
        <f t="shared" si="10"/>
        <v>0</v>
      </c>
      <c r="R28" s="23">
        <f t="shared" si="10"/>
        <v>0</v>
      </c>
      <c r="V28" s="25"/>
    </row>
    <row r="29" spans="2:18" s="11" customFormat="1" ht="18.75" customHeight="1" thickBot="1">
      <c r="B29" s="115"/>
      <c r="C29" s="135"/>
      <c r="D29" s="135"/>
      <c r="E29" s="135"/>
      <c r="F29" s="137"/>
      <c r="G29" s="138"/>
      <c r="H29" s="130"/>
      <c r="I29" s="136"/>
      <c r="J29" s="136"/>
      <c r="K29" s="79" t="s">
        <v>18</v>
      </c>
      <c r="L29" s="36">
        <v>461200</v>
      </c>
      <c r="M29" s="70">
        <f t="shared" si="9"/>
        <v>0</v>
      </c>
      <c r="N29" s="23">
        <f t="shared" si="9"/>
        <v>0</v>
      </c>
      <c r="O29" s="70">
        <f t="shared" si="9"/>
        <v>0</v>
      </c>
      <c r="P29" s="23">
        <f t="shared" si="9"/>
        <v>0</v>
      </c>
      <c r="Q29" s="22">
        <f t="shared" si="10"/>
        <v>0</v>
      </c>
      <c r="R29" s="23">
        <f t="shared" si="10"/>
        <v>0</v>
      </c>
    </row>
    <row r="30" spans="2:18" s="11" customFormat="1" ht="18.75" customHeight="1" thickBot="1">
      <c r="B30" s="115"/>
      <c r="C30" s="135"/>
      <c r="D30" s="135"/>
      <c r="E30" s="135"/>
      <c r="F30" s="137"/>
      <c r="G30" s="138"/>
      <c r="H30" s="130"/>
      <c r="I30" s="136"/>
      <c r="J30" s="136"/>
      <c r="K30" s="80" t="s">
        <v>13</v>
      </c>
      <c r="L30" s="37">
        <v>361200</v>
      </c>
      <c r="M30" s="74">
        <f t="shared" si="9"/>
        <v>0</v>
      </c>
      <c r="N30" s="28">
        <f t="shared" si="9"/>
        <v>0</v>
      </c>
      <c r="O30" s="74">
        <f t="shared" si="9"/>
        <v>0</v>
      </c>
      <c r="P30" s="28">
        <f t="shared" si="9"/>
        <v>0</v>
      </c>
      <c r="Q30" s="27">
        <f t="shared" si="10"/>
        <v>0</v>
      </c>
      <c r="R30" s="28">
        <f t="shared" si="10"/>
        <v>0</v>
      </c>
    </row>
    <row r="31" spans="2:22" s="11" customFormat="1" ht="18.75" customHeight="1" thickBot="1">
      <c r="B31" s="115"/>
      <c r="C31" s="135"/>
      <c r="D31" s="135"/>
      <c r="E31" s="135"/>
      <c r="F31" s="137"/>
      <c r="G31" s="138"/>
      <c r="H31" s="130"/>
      <c r="I31" s="136"/>
      <c r="J31" s="136"/>
      <c r="K31" s="80" t="s">
        <v>19</v>
      </c>
      <c r="L31" s="38" t="s">
        <v>30</v>
      </c>
      <c r="M31" s="74">
        <f t="shared" si="9"/>
        <v>0</v>
      </c>
      <c r="N31" s="28">
        <f t="shared" si="9"/>
        <v>0</v>
      </c>
      <c r="O31" s="74">
        <f t="shared" si="9"/>
        <v>0</v>
      </c>
      <c r="P31" s="28">
        <f t="shared" si="9"/>
        <v>0</v>
      </c>
      <c r="Q31" s="27">
        <f t="shared" si="10"/>
        <v>0</v>
      </c>
      <c r="R31" s="28">
        <f t="shared" si="10"/>
        <v>0</v>
      </c>
      <c r="V31" s="25"/>
    </row>
    <row r="32" spans="2:19" s="11" customFormat="1" ht="21.75" customHeight="1" thickBot="1">
      <c r="B32" s="116"/>
      <c r="C32" s="135"/>
      <c r="D32" s="135"/>
      <c r="E32" s="135"/>
      <c r="F32" s="137"/>
      <c r="G32" s="138"/>
      <c r="H32" s="130"/>
      <c r="I32" s="136"/>
      <c r="J32" s="136"/>
      <c r="K32" s="124" t="s">
        <v>37</v>
      </c>
      <c r="L32" s="125"/>
      <c r="M32" s="76">
        <f aca="true" t="shared" si="11" ref="M32:R32">SUM(M27:M31)</f>
        <v>0</v>
      </c>
      <c r="N32" s="32">
        <f t="shared" si="11"/>
        <v>0</v>
      </c>
      <c r="O32" s="76">
        <f t="shared" si="11"/>
        <v>0</v>
      </c>
      <c r="P32" s="32">
        <f t="shared" si="11"/>
        <v>0</v>
      </c>
      <c r="Q32" s="77">
        <f t="shared" si="11"/>
        <v>0</v>
      </c>
      <c r="R32" s="32">
        <f t="shared" si="11"/>
        <v>0</v>
      </c>
      <c r="S32" s="42"/>
    </row>
    <row r="33" spans="2:18" s="48" customFormat="1" ht="21.75" customHeight="1">
      <c r="B33" s="43" t="s">
        <v>27</v>
      </c>
      <c r="C33" s="44"/>
      <c r="D33" s="44"/>
      <c r="E33" s="44"/>
      <c r="F33" s="45"/>
      <c r="G33" s="45"/>
      <c r="H33" s="45"/>
      <c r="I33" s="45"/>
      <c r="J33" s="45"/>
      <c r="K33" s="46"/>
      <c r="L33" s="46"/>
      <c r="M33" s="44"/>
      <c r="N33" s="47"/>
      <c r="O33" s="47"/>
      <c r="P33" s="47"/>
      <c r="Q33" s="47"/>
      <c r="R33" s="47"/>
    </row>
    <row r="34" spans="2:3" s="48" customFormat="1" ht="15" customHeight="1">
      <c r="B34" s="49" t="s">
        <v>49</v>
      </c>
      <c r="C34" s="11"/>
    </row>
    <row r="35" spans="2:3" s="48" customFormat="1" ht="15" customHeight="1">
      <c r="B35" s="50" t="s">
        <v>67</v>
      </c>
      <c r="C35" s="11"/>
    </row>
    <row r="36" spans="2:3" s="48" customFormat="1" ht="15" customHeight="1">
      <c r="B36" s="50" t="s">
        <v>50</v>
      </c>
      <c r="C36" s="11"/>
    </row>
    <row r="37" spans="2:3" ht="15" customHeight="1">
      <c r="B37" s="50" t="s">
        <v>61</v>
      </c>
      <c r="C37" s="11"/>
    </row>
    <row r="38" spans="2:3" ht="15" customHeight="1">
      <c r="B38" s="50" t="s">
        <v>51</v>
      </c>
      <c r="C38" s="11"/>
    </row>
    <row r="39" spans="2:3" ht="15" customHeight="1" hidden="1">
      <c r="B39" s="49" t="s">
        <v>0</v>
      </c>
      <c r="C39" s="11"/>
    </row>
    <row r="40" spans="2:3" ht="15" customHeight="1" hidden="1">
      <c r="B40" s="49" t="s">
        <v>40</v>
      </c>
      <c r="C40" s="11"/>
    </row>
    <row r="41" spans="2:3" ht="15" customHeight="1" hidden="1">
      <c r="B41" s="50" t="s">
        <v>1</v>
      </c>
      <c r="C41" s="11"/>
    </row>
    <row r="42" spans="2:3" ht="15" customHeight="1" hidden="1">
      <c r="B42" s="49" t="s">
        <v>2</v>
      </c>
      <c r="C42" s="11"/>
    </row>
    <row r="43" ht="18.75" customHeight="1" hidden="1"/>
    <row r="44" ht="18.75" customHeight="1" hidden="1"/>
    <row r="45" ht="18.75" customHeight="1" hidden="1"/>
    <row r="46" ht="18.75" customHeight="1" hidden="1"/>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sheetData>
  <sheetProtection/>
  <mergeCells count="44">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K14:L14"/>
    <mergeCell ref="B15:B20"/>
    <mergeCell ref="C15:C20"/>
    <mergeCell ref="D15:D20"/>
    <mergeCell ref="E15:E20"/>
    <mergeCell ref="B9:B14"/>
    <mergeCell ref="C9:C14"/>
    <mergeCell ref="D9:D14"/>
    <mergeCell ref="E9:E14"/>
    <mergeCell ref="E27:E32"/>
    <mergeCell ref="F27:F32"/>
    <mergeCell ref="G27:G32"/>
    <mergeCell ref="E21:E26"/>
    <mergeCell ref="K20:L20"/>
    <mergeCell ref="H27:H32"/>
    <mergeCell ref="I27:I32"/>
    <mergeCell ref="J27:J32"/>
    <mergeCell ref="K32:L32"/>
    <mergeCell ref="K26:L26"/>
    <mergeCell ref="B21:B26"/>
    <mergeCell ref="C21:C26"/>
    <mergeCell ref="D21:D26"/>
    <mergeCell ref="B27:B32"/>
    <mergeCell ref="C27:C32"/>
    <mergeCell ref="D27:D32"/>
  </mergeCells>
  <dataValidations count="1">
    <dataValidation type="whole" allowBlank="1" showInputMessage="1" showErrorMessage="1" sqref="C9:E26">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W46"/>
  <sheetViews>
    <sheetView showGridLines="0" zoomScale="75" zoomScaleNormal="75" zoomScaleSheetLayoutView="75" zoomScalePageLayoutView="0" workbookViewId="0" topLeftCell="A1">
      <pane xSplit="2" ySplit="8" topLeftCell="C9" activePane="bottomRight" state="frozen"/>
      <selection pane="topLeft" activeCell="K5" sqref="K5:R5"/>
      <selection pane="topRight" activeCell="K5" sqref="K5:R5"/>
      <selection pane="bottomLeft" activeCell="K5" sqref="K5:R5"/>
      <selection pane="bottomRight" activeCell="K5" sqref="K5:R5"/>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78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75</v>
      </c>
      <c r="F4" s="10"/>
      <c r="G4" s="10"/>
      <c r="H4" s="10"/>
      <c r="I4" s="10"/>
    </row>
    <row r="5" spans="2:18" s="11" customFormat="1" ht="18.75" customHeight="1" thickBot="1">
      <c r="B5" s="139" t="s">
        <v>45</v>
      </c>
      <c r="C5" s="112" t="s">
        <v>73</v>
      </c>
      <c r="D5" s="119"/>
      <c r="E5" s="120"/>
      <c r="F5" s="51"/>
      <c r="G5" s="52"/>
      <c r="H5" s="122" t="s">
        <v>46</v>
      </c>
      <c r="I5" s="121" t="s">
        <v>47</v>
      </c>
      <c r="J5" s="121" t="s">
        <v>48</v>
      </c>
      <c r="K5" s="126" t="s">
        <v>44</v>
      </c>
      <c r="L5" s="127"/>
      <c r="M5" s="127"/>
      <c r="N5" s="128"/>
      <c r="O5" s="126" t="s">
        <v>79</v>
      </c>
      <c r="P5" s="142"/>
      <c r="Q5" s="126" t="s">
        <v>80</v>
      </c>
      <c r="R5" s="142"/>
    </row>
    <row r="6" spans="2:20" s="11" customFormat="1" ht="30" customHeight="1" thickBot="1">
      <c r="B6" s="140"/>
      <c r="C6" s="113"/>
      <c r="D6" s="111" t="s">
        <v>68</v>
      </c>
      <c r="E6" s="111" t="s">
        <v>69</v>
      </c>
      <c r="F6" s="53" t="s">
        <v>33</v>
      </c>
      <c r="G6" s="54" t="s">
        <v>39</v>
      </c>
      <c r="H6" s="123"/>
      <c r="I6" s="113"/>
      <c r="J6" s="129"/>
      <c r="K6" s="133" t="s">
        <v>12</v>
      </c>
      <c r="L6" s="149" t="s">
        <v>29</v>
      </c>
      <c r="M6" s="149" t="s">
        <v>28</v>
      </c>
      <c r="N6" s="131" t="s">
        <v>43</v>
      </c>
      <c r="O6" s="133" t="s">
        <v>28</v>
      </c>
      <c r="P6" s="131" t="s">
        <v>43</v>
      </c>
      <c r="Q6" s="133" t="s">
        <v>28</v>
      </c>
      <c r="R6" s="131" t="s">
        <v>43</v>
      </c>
      <c r="T6" s="12" t="s">
        <v>38</v>
      </c>
    </row>
    <row r="7" spans="2:20" s="13" customFormat="1" ht="18.75" customHeight="1" thickBot="1">
      <c r="B7" s="141"/>
      <c r="C7" s="55" t="s">
        <v>70</v>
      </c>
      <c r="D7" s="55" t="s">
        <v>71</v>
      </c>
      <c r="E7" s="55" t="s">
        <v>72</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85"/>
      <c r="G9" s="87"/>
      <c r="H9" s="92">
        <f>IF(F9="","",IF(ISERROR(F9+G9),"",F9+G9))</f>
      </c>
      <c r="I9" s="93">
        <f>IF(H9="","",580000)</f>
      </c>
      <c r="J9" s="94">
        <f>IF(H9="","",MIN(H9,I9))</f>
      </c>
      <c r="K9" s="65" t="s">
        <v>52</v>
      </c>
      <c r="L9" s="17">
        <v>283000</v>
      </c>
      <c r="M9" s="103"/>
      <c r="N9" s="104"/>
      <c r="O9" s="66"/>
      <c r="P9" s="19"/>
      <c r="Q9" s="18">
        <f aca="true" t="shared" si="0" ref="Q9:R13">O9-M9</f>
        <v>0</v>
      </c>
      <c r="R9" s="19">
        <f t="shared" si="0"/>
        <v>0</v>
      </c>
      <c r="T9" s="20" t="str">
        <f aca="true" t="shared" si="1" ref="T9:T14">ASC($B$9&amp;$K9)</f>
        <v>1A</v>
      </c>
    </row>
    <row r="10" spans="2:22" s="11" customFormat="1" ht="18.75" customHeight="1" thickBot="1">
      <c r="B10" s="115"/>
      <c r="C10" s="118"/>
      <c r="D10" s="118"/>
      <c r="E10" s="118"/>
      <c r="F10" s="90"/>
      <c r="G10" s="91"/>
      <c r="H10" s="99"/>
      <c r="I10" s="93">
        <f aca="true" t="shared" si="2" ref="I10:I29">IF(H10="","",580000)</f>
      </c>
      <c r="J10" s="100"/>
      <c r="K10" s="67" t="s">
        <v>53</v>
      </c>
      <c r="L10" s="21">
        <v>342400</v>
      </c>
      <c r="M10" s="105"/>
      <c r="N10" s="106"/>
      <c r="O10" s="70"/>
      <c r="P10" s="23"/>
      <c r="Q10" s="22">
        <f t="shared" si="0"/>
        <v>0</v>
      </c>
      <c r="R10" s="23">
        <f t="shared" si="0"/>
        <v>0</v>
      </c>
      <c r="T10" s="24" t="str">
        <f t="shared" si="1"/>
        <v>1B</v>
      </c>
      <c r="V10" s="25" t="s">
        <v>3</v>
      </c>
    </row>
    <row r="11" spans="2:20" s="11" customFormat="1" ht="18.75" customHeight="1" thickBot="1">
      <c r="B11" s="115"/>
      <c r="C11" s="118"/>
      <c r="D11" s="118"/>
      <c r="E11" s="118"/>
      <c r="F11" s="85"/>
      <c r="G11" s="87"/>
      <c r="H11" s="92">
        <f>IF(F11="","",IF(ISERROR(F11+G11),"",F11+G11))</f>
      </c>
      <c r="I11" s="93">
        <f t="shared" si="2"/>
      </c>
      <c r="J11" s="94">
        <f>IF(H11="","",MIN(H11,I11))</f>
      </c>
      <c r="K11" s="67" t="s">
        <v>54</v>
      </c>
      <c r="L11" s="21">
        <v>401800</v>
      </c>
      <c r="M11" s="105"/>
      <c r="N11" s="106"/>
      <c r="O11" s="70"/>
      <c r="P11" s="23"/>
      <c r="Q11" s="22">
        <f t="shared" si="0"/>
        <v>0</v>
      </c>
      <c r="R11" s="23">
        <f t="shared" si="0"/>
        <v>0</v>
      </c>
      <c r="T11" s="24" t="str">
        <f t="shared" si="1"/>
        <v>1C1</v>
      </c>
    </row>
    <row r="12" spans="2:20" s="11" customFormat="1" ht="18.75" customHeight="1" thickBot="1">
      <c r="B12" s="115"/>
      <c r="C12" s="118"/>
      <c r="D12" s="118"/>
      <c r="E12" s="118"/>
      <c r="F12" s="85"/>
      <c r="G12" s="87"/>
      <c r="H12" s="92"/>
      <c r="I12" s="93">
        <f t="shared" si="2"/>
      </c>
      <c r="J12" s="94"/>
      <c r="K12" s="67" t="s">
        <v>55</v>
      </c>
      <c r="L12" s="21">
        <v>461200</v>
      </c>
      <c r="M12" s="105"/>
      <c r="N12" s="106"/>
      <c r="O12" s="70"/>
      <c r="P12" s="23"/>
      <c r="Q12" s="22">
        <f t="shared" si="0"/>
        <v>0</v>
      </c>
      <c r="R12" s="23">
        <f t="shared" si="0"/>
        <v>0</v>
      </c>
      <c r="T12" s="24" t="str">
        <f t="shared" si="1"/>
        <v>1C2</v>
      </c>
    </row>
    <row r="13" spans="2:22" s="11" customFormat="1" ht="18.75" customHeight="1" thickBot="1">
      <c r="B13" s="115"/>
      <c r="C13" s="118"/>
      <c r="D13" s="118"/>
      <c r="E13" s="118"/>
      <c r="F13" s="90"/>
      <c r="G13" s="91"/>
      <c r="H13" s="99"/>
      <c r="I13" s="93">
        <f t="shared" si="2"/>
      </c>
      <c r="J13" s="100"/>
      <c r="K13" s="71" t="s">
        <v>56</v>
      </c>
      <c r="L13" s="26">
        <v>361200</v>
      </c>
      <c r="M13" s="107"/>
      <c r="N13" s="108"/>
      <c r="O13" s="74"/>
      <c r="P13" s="28"/>
      <c r="Q13" s="27">
        <f t="shared" si="0"/>
        <v>0</v>
      </c>
      <c r="R13" s="28">
        <f t="shared" si="0"/>
        <v>0</v>
      </c>
      <c r="T13" s="29" t="str">
        <f t="shared" si="1"/>
        <v>1D</v>
      </c>
      <c r="V13" s="25" t="s">
        <v>42</v>
      </c>
    </row>
    <row r="14" spans="2:22" s="11" customFormat="1" ht="18.75" customHeight="1" thickBot="1">
      <c r="B14" s="115"/>
      <c r="C14" s="118"/>
      <c r="D14" s="118"/>
      <c r="E14" s="118"/>
      <c r="F14" s="85"/>
      <c r="G14" s="87"/>
      <c r="H14" s="92">
        <f>IF(F14="","",IF(ISERROR(F14+G14),"",F14+G14))</f>
      </c>
      <c r="I14" s="93">
        <f t="shared" si="2"/>
      </c>
      <c r="J14" s="94">
        <f>IF(H14="","",MIN(H14,I14))</f>
      </c>
      <c r="K14" s="75" t="s">
        <v>57</v>
      </c>
      <c r="L14" s="30" t="s">
        <v>58</v>
      </c>
      <c r="M14" s="107"/>
      <c r="N14" s="108"/>
      <c r="O14" s="74"/>
      <c r="P14" s="28"/>
      <c r="Q14" s="27">
        <f>O14-M14</f>
        <v>0</v>
      </c>
      <c r="R14" s="28">
        <f>P14-N14</f>
        <v>0</v>
      </c>
      <c r="T14" s="31" t="str">
        <f t="shared" si="1"/>
        <v>1E</v>
      </c>
      <c r="V14" s="25" t="s">
        <v>7</v>
      </c>
    </row>
    <row r="15" spans="2:23" s="11" customFormat="1" ht="21.75" customHeight="1" thickBot="1" thickTop="1">
      <c r="B15" s="115"/>
      <c r="C15" s="118"/>
      <c r="D15" s="118"/>
      <c r="E15" s="118"/>
      <c r="F15" s="86"/>
      <c r="G15" s="88"/>
      <c r="H15" s="89"/>
      <c r="I15" s="102">
        <f t="shared" si="2"/>
      </c>
      <c r="J15" s="95"/>
      <c r="K15" s="124" t="s">
        <v>34</v>
      </c>
      <c r="L15" s="125"/>
      <c r="M15" s="76">
        <f aca="true" t="shared" si="3" ref="M15:R15">SUM(M9:M14)</f>
        <v>0</v>
      </c>
      <c r="N15" s="32">
        <f t="shared" si="3"/>
        <v>0</v>
      </c>
      <c r="O15" s="76">
        <f t="shared" si="3"/>
        <v>0</v>
      </c>
      <c r="P15" s="32">
        <f t="shared" si="3"/>
        <v>0</v>
      </c>
      <c r="Q15" s="77">
        <f t="shared" si="3"/>
        <v>0</v>
      </c>
      <c r="R15" s="32">
        <f t="shared" si="3"/>
        <v>0</v>
      </c>
      <c r="V15" s="33" t="s">
        <v>4</v>
      </c>
      <c r="W15" s="34" t="str">
        <f>IF(E9&gt;=O15,"OK","ERR")</f>
        <v>OK</v>
      </c>
    </row>
    <row r="16" spans="2:23" s="11" customFormat="1" ht="18.75" customHeight="1" thickBot="1" thickTop="1">
      <c r="B16" s="114">
        <v>2</v>
      </c>
      <c r="C16" s="118"/>
      <c r="D16" s="118"/>
      <c r="E16" s="118"/>
      <c r="F16" s="96"/>
      <c r="G16" s="97"/>
      <c r="H16" s="98">
        <f>IF(F16="","",IF(ISERROR(F16+G16),"",F16+G16))</f>
      </c>
      <c r="I16" s="93">
        <f t="shared" si="2"/>
      </c>
      <c r="J16" s="101">
        <f>IF(H16="","",MIN(H16,I16))</f>
      </c>
      <c r="K16" s="78" t="s">
        <v>52</v>
      </c>
      <c r="L16" s="35">
        <v>283000</v>
      </c>
      <c r="M16" s="66"/>
      <c r="N16" s="19"/>
      <c r="O16" s="66"/>
      <c r="P16" s="19"/>
      <c r="Q16" s="18">
        <f aca="true" t="shared" si="4" ref="Q16:Q21">O16-M16</f>
        <v>0</v>
      </c>
      <c r="R16" s="19">
        <f aca="true" t="shared" si="5" ref="R16:R21">P16-N16</f>
        <v>0</v>
      </c>
      <c r="T16" s="20" t="str">
        <f>ASC($B$16&amp;$K16)</f>
        <v>2A</v>
      </c>
      <c r="V16" s="33" t="s">
        <v>5</v>
      </c>
      <c r="W16" s="34" t="str">
        <f>IF(E16&gt;=O22,"OK","ERR")</f>
        <v>OK</v>
      </c>
    </row>
    <row r="17" spans="2:23" s="11" customFormat="1" ht="18.75" customHeight="1" thickBot="1" thickTop="1">
      <c r="B17" s="115"/>
      <c r="C17" s="118"/>
      <c r="D17" s="118"/>
      <c r="E17" s="118"/>
      <c r="F17" s="90"/>
      <c r="G17" s="91"/>
      <c r="H17" s="99"/>
      <c r="I17" s="93">
        <f t="shared" si="2"/>
      </c>
      <c r="J17" s="100"/>
      <c r="K17" s="79" t="s">
        <v>53</v>
      </c>
      <c r="L17" s="36">
        <v>342400</v>
      </c>
      <c r="M17" s="70"/>
      <c r="N17" s="23"/>
      <c r="O17" s="70"/>
      <c r="P17" s="23"/>
      <c r="Q17" s="22">
        <f t="shared" si="4"/>
        <v>0</v>
      </c>
      <c r="R17" s="23">
        <f t="shared" si="5"/>
        <v>0</v>
      </c>
      <c r="T17" s="24" t="str">
        <f>ASC($B$16&amp;$K17)</f>
        <v>2B</v>
      </c>
      <c r="V17" s="33" t="s">
        <v>6</v>
      </c>
      <c r="W17" s="34" t="str">
        <f>IF(E23&gt;=O29,"OK","ERR")</f>
        <v>OK</v>
      </c>
    </row>
    <row r="18" spans="2:20" s="11" customFormat="1" ht="18.75" customHeight="1" thickBot="1">
      <c r="B18" s="115"/>
      <c r="C18" s="118"/>
      <c r="D18" s="118"/>
      <c r="E18" s="118"/>
      <c r="F18" s="85"/>
      <c r="G18" s="87"/>
      <c r="H18" s="92">
        <f aca="true" t="shared" si="6" ref="H18:H28">IF(F18="","",IF(ISERROR(F18+G18),"",F18+G18))</f>
      </c>
      <c r="I18" s="93">
        <f t="shared" si="2"/>
      </c>
      <c r="J18" s="94">
        <f>IF(H18="","",MIN(H18,I18))</f>
      </c>
      <c r="K18" s="79" t="s">
        <v>54</v>
      </c>
      <c r="L18" s="36">
        <v>401800</v>
      </c>
      <c r="M18" s="70"/>
      <c r="N18" s="23"/>
      <c r="O18" s="70"/>
      <c r="P18" s="23"/>
      <c r="Q18" s="22">
        <f t="shared" si="4"/>
        <v>0</v>
      </c>
      <c r="R18" s="23">
        <f t="shared" si="5"/>
        <v>0</v>
      </c>
      <c r="T18" s="24" t="str">
        <f>ASC($B$16&amp;$K18)</f>
        <v>2C1</v>
      </c>
    </row>
    <row r="19" spans="2:20" s="11" customFormat="1" ht="18.75" customHeight="1" thickBot="1">
      <c r="B19" s="115"/>
      <c r="C19" s="118"/>
      <c r="D19" s="118"/>
      <c r="E19" s="118"/>
      <c r="F19" s="85"/>
      <c r="G19" s="87"/>
      <c r="H19" s="92"/>
      <c r="I19" s="93">
        <f t="shared" si="2"/>
      </c>
      <c r="J19" s="94"/>
      <c r="K19" s="80" t="s">
        <v>55</v>
      </c>
      <c r="L19" s="37">
        <v>461200</v>
      </c>
      <c r="M19" s="70"/>
      <c r="N19" s="23"/>
      <c r="O19" s="70"/>
      <c r="P19" s="23"/>
      <c r="Q19" s="22">
        <f t="shared" si="4"/>
        <v>0</v>
      </c>
      <c r="R19" s="23">
        <f t="shared" si="5"/>
        <v>0</v>
      </c>
      <c r="T19" s="24" t="s">
        <v>59</v>
      </c>
    </row>
    <row r="20" spans="2:22" s="11" customFormat="1" ht="18.75" customHeight="1" thickBot="1">
      <c r="B20" s="115"/>
      <c r="C20" s="118"/>
      <c r="D20" s="118"/>
      <c r="E20" s="118"/>
      <c r="F20" s="90"/>
      <c r="G20" s="91"/>
      <c r="H20" s="99"/>
      <c r="I20" s="93">
        <f t="shared" si="2"/>
      </c>
      <c r="J20" s="100"/>
      <c r="K20" s="80" t="s">
        <v>56</v>
      </c>
      <c r="L20" s="37">
        <v>361200</v>
      </c>
      <c r="M20" s="70"/>
      <c r="N20" s="23"/>
      <c r="O20" s="70"/>
      <c r="P20" s="23"/>
      <c r="Q20" s="22">
        <f t="shared" si="4"/>
        <v>0</v>
      </c>
      <c r="R20" s="23">
        <f t="shared" si="5"/>
        <v>0</v>
      </c>
      <c r="T20" s="24" t="str">
        <f>ASC($B$16&amp;$K20)</f>
        <v>2D</v>
      </c>
      <c r="V20" s="25"/>
    </row>
    <row r="21" spans="2:22" s="11" customFormat="1" ht="18.75" customHeight="1" thickBot="1">
      <c r="B21" s="115"/>
      <c r="C21" s="118"/>
      <c r="D21" s="118"/>
      <c r="E21" s="118"/>
      <c r="F21" s="85"/>
      <c r="G21" s="87"/>
      <c r="H21" s="92">
        <f t="shared" si="6"/>
      </c>
      <c r="I21" s="93">
        <f t="shared" si="2"/>
      </c>
      <c r="J21" s="94">
        <f>IF(H21="","",MIN(H21,I21))</f>
      </c>
      <c r="K21" s="80" t="s">
        <v>57</v>
      </c>
      <c r="L21" s="38" t="s">
        <v>58</v>
      </c>
      <c r="M21" s="74"/>
      <c r="N21" s="28"/>
      <c r="O21" s="74"/>
      <c r="P21" s="28"/>
      <c r="Q21" s="27">
        <f t="shared" si="4"/>
        <v>0</v>
      </c>
      <c r="R21" s="28">
        <f t="shared" si="5"/>
        <v>0</v>
      </c>
      <c r="T21" s="31" t="str">
        <f>ASC($B$16&amp;$K21)</f>
        <v>2E</v>
      </c>
      <c r="V21" s="25"/>
    </row>
    <row r="22" spans="2:22" s="11" customFormat="1" ht="21.75" customHeight="1" thickBot="1">
      <c r="B22" s="116"/>
      <c r="C22" s="118"/>
      <c r="D22" s="118"/>
      <c r="E22" s="118"/>
      <c r="F22" s="86"/>
      <c r="G22" s="88"/>
      <c r="H22" s="89"/>
      <c r="I22" s="102">
        <f t="shared" si="2"/>
      </c>
      <c r="J22" s="95"/>
      <c r="K22" s="124" t="s">
        <v>35</v>
      </c>
      <c r="L22" s="125"/>
      <c r="M22" s="76">
        <f aca="true" t="shared" si="7" ref="M22:R22">SUM(M16:M21)</f>
        <v>0</v>
      </c>
      <c r="N22" s="32">
        <f t="shared" si="7"/>
        <v>0</v>
      </c>
      <c r="O22" s="76">
        <f t="shared" si="7"/>
        <v>0</v>
      </c>
      <c r="P22" s="32">
        <f t="shared" si="7"/>
        <v>0</v>
      </c>
      <c r="Q22" s="77">
        <f t="shared" si="7"/>
        <v>0</v>
      </c>
      <c r="R22" s="32">
        <f t="shared" si="7"/>
        <v>0</v>
      </c>
      <c r="V22" s="25" t="s">
        <v>9</v>
      </c>
    </row>
    <row r="23" spans="2:23" s="11" customFormat="1" ht="18.75" customHeight="1" thickBot="1" thickTop="1">
      <c r="B23" s="115">
        <v>3</v>
      </c>
      <c r="C23" s="118"/>
      <c r="D23" s="118"/>
      <c r="E23" s="118"/>
      <c r="F23" s="96"/>
      <c r="G23" s="97"/>
      <c r="H23" s="98">
        <f t="shared" si="6"/>
      </c>
      <c r="I23" s="93">
        <f t="shared" si="2"/>
      </c>
      <c r="J23" s="101">
        <f>IF(H23="","",MIN(H23,I23))</f>
      </c>
      <c r="K23" s="81" t="s">
        <v>52</v>
      </c>
      <c r="L23" s="39">
        <v>283000</v>
      </c>
      <c r="M23" s="109"/>
      <c r="N23" s="110"/>
      <c r="O23" s="84"/>
      <c r="P23" s="41"/>
      <c r="Q23" s="40">
        <f aca="true" t="shared" si="8" ref="Q23:Q28">O23-M23</f>
        <v>0</v>
      </c>
      <c r="R23" s="41">
        <f aca="true" t="shared" si="9" ref="R23:R28">P23-N23</f>
        <v>0</v>
      </c>
      <c r="T23" s="20" t="str">
        <f>ASC($B$23&amp;$K23)</f>
        <v>3A</v>
      </c>
      <c r="V23" s="25" t="s">
        <v>28</v>
      </c>
      <c r="W23" s="34" t="e">
        <f>IF(O36=SUM(#REF!),"OK","ERR")</f>
        <v>#REF!</v>
      </c>
    </row>
    <row r="24" spans="2:23" s="11" customFormat="1" ht="18.75" customHeight="1" thickBot="1" thickTop="1">
      <c r="B24" s="115"/>
      <c r="C24" s="118"/>
      <c r="D24" s="118"/>
      <c r="E24" s="118"/>
      <c r="F24" s="90"/>
      <c r="G24" s="91"/>
      <c r="H24" s="99"/>
      <c r="I24" s="93">
        <f t="shared" si="2"/>
      </c>
      <c r="J24" s="100"/>
      <c r="K24" s="79" t="s">
        <v>53</v>
      </c>
      <c r="L24" s="36">
        <v>342400</v>
      </c>
      <c r="M24" s="105"/>
      <c r="N24" s="106"/>
      <c r="O24" s="70"/>
      <c r="P24" s="23"/>
      <c r="Q24" s="22">
        <f t="shared" si="8"/>
        <v>0</v>
      </c>
      <c r="R24" s="23">
        <f t="shared" si="9"/>
        <v>0</v>
      </c>
      <c r="T24" s="24" t="str">
        <f>ASC($B$23&amp;$K24)</f>
        <v>3B</v>
      </c>
      <c r="V24" s="25" t="s">
        <v>8</v>
      </c>
      <c r="W24" s="34" t="e">
        <f>IF(P36=#REF!,"OK","ERR")</f>
        <v>#REF!</v>
      </c>
    </row>
    <row r="25" spans="2:20" s="11" customFormat="1" ht="18.75" customHeight="1" thickBot="1">
      <c r="B25" s="115"/>
      <c r="C25" s="118"/>
      <c r="D25" s="118"/>
      <c r="E25" s="118"/>
      <c r="F25" s="85"/>
      <c r="G25" s="87"/>
      <c r="H25" s="92">
        <f t="shared" si="6"/>
      </c>
      <c r="I25" s="93">
        <f t="shared" si="2"/>
      </c>
      <c r="J25" s="94"/>
      <c r="K25" s="79" t="s">
        <v>54</v>
      </c>
      <c r="L25" s="36">
        <v>401800</v>
      </c>
      <c r="M25" s="105"/>
      <c r="N25" s="106"/>
      <c r="O25" s="70"/>
      <c r="P25" s="23"/>
      <c r="Q25" s="22">
        <f t="shared" si="8"/>
        <v>0</v>
      </c>
      <c r="R25" s="23">
        <f t="shared" si="9"/>
        <v>0</v>
      </c>
      <c r="T25" s="24" t="str">
        <f>ASC($B$23&amp;$K25)</f>
        <v>3C1</v>
      </c>
    </row>
    <row r="26" spans="2:20" s="11" customFormat="1" ht="18.75" customHeight="1" thickBot="1">
      <c r="B26" s="115"/>
      <c r="C26" s="118"/>
      <c r="D26" s="118"/>
      <c r="E26" s="118"/>
      <c r="F26" s="85"/>
      <c r="G26" s="87"/>
      <c r="H26" s="92"/>
      <c r="I26" s="93">
        <f t="shared" si="2"/>
      </c>
      <c r="J26" s="94"/>
      <c r="K26" s="80" t="s">
        <v>55</v>
      </c>
      <c r="L26" s="37">
        <v>461200</v>
      </c>
      <c r="M26" s="107"/>
      <c r="N26" s="108"/>
      <c r="O26" s="74"/>
      <c r="P26" s="28"/>
      <c r="Q26" s="27">
        <f t="shared" si="8"/>
        <v>0</v>
      </c>
      <c r="R26" s="28">
        <f t="shared" si="9"/>
        <v>0</v>
      </c>
      <c r="T26" s="29" t="s">
        <v>60</v>
      </c>
    </row>
    <row r="27" spans="2:22" s="11" customFormat="1" ht="18.75" customHeight="1" thickBot="1">
      <c r="B27" s="115"/>
      <c r="C27" s="118"/>
      <c r="D27" s="118"/>
      <c r="E27" s="118"/>
      <c r="F27" s="90"/>
      <c r="G27" s="91"/>
      <c r="H27" s="99"/>
      <c r="I27" s="93">
        <f t="shared" si="2"/>
      </c>
      <c r="J27" s="100"/>
      <c r="K27" s="80" t="s">
        <v>56</v>
      </c>
      <c r="L27" s="37">
        <v>361200</v>
      </c>
      <c r="M27" s="107"/>
      <c r="N27" s="108"/>
      <c r="O27" s="74"/>
      <c r="P27" s="28"/>
      <c r="Q27" s="27">
        <f t="shared" si="8"/>
        <v>0</v>
      </c>
      <c r="R27" s="28">
        <f t="shared" si="9"/>
        <v>0</v>
      </c>
      <c r="T27" s="29" t="str">
        <f>ASC($B$23&amp;$K27)</f>
        <v>3D</v>
      </c>
      <c r="V27" s="25"/>
    </row>
    <row r="28" spans="2:22" s="11" customFormat="1" ht="18.75" customHeight="1" thickBot="1">
      <c r="B28" s="115"/>
      <c r="C28" s="118"/>
      <c r="D28" s="118"/>
      <c r="E28" s="118"/>
      <c r="F28" s="85"/>
      <c r="G28" s="87"/>
      <c r="H28" s="92">
        <f t="shared" si="6"/>
      </c>
      <c r="I28" s="93">
        <f t="shared" si="2"/>
      </c>
      <c r="J28" s="94">
        <f>IF(H28="","",MIN(H28,I28))</f>
      </c>
      <c r="K28" s="80" t="s">
        <v>57</v>
      </c>
      <c r="L28" s="38" t="s">
        <v>58</v>
      </c>
      <c r="M28" s="107"/>
      <c r="N28" s="108"/>
      <c r="O28" s="74"/>
      <c r="P28" s="28"/>
      <c r="Q28" s="27">
        <f t="shared" si="8"/>
        <v>0</v>
      </c>
      <c r="R28" s="28">
        <f t="shared" si="9"/>
        <v>0</v>
      </c>
      <c r="T28" s="31" t="str">
        <f>ASC($B$23&amp;$K28)</f>
        <v>3E</v>
      </c>
      <c r="V28" s="25"/>
    </row>
    <row r="29" spans="2:18" s="11" customFormat="1" ht="21.75" customHeight="1" thickBot="1">
      <c r="B29" s="115"/>
      <c r="C29" s="118"/>
      <c r="D29" s="118"/>
      <c r="E29" s="118"/>
      <c r="F29" s="86"/>
      <c r="G29" s="88"/>
      <c r="H29" s="89"/>
      <c r="I29" s="93">
        <f t="shared" si="2"/>
      </c>
      <c r="J29" s="95"/>
      <c r="K29" s="124" t="s">
        <v>36</v>
      </c>
      <c r="L29" s="125"/>
      <c r="M29" s="76">
        <f aca="true" t="shared" si="10" ref="M29:R29">SUM(M23:M28)</f>
        <v>0</v>
      </c>
      <c r="N29" s="32">
        <f t="shared" si="10"/>
        <v>0</v>
      </c>
      <c r="O29" s="76">
        <f t="shared" si="10"/>
        <v>0</v>
      </c>
      <c r="P29" s="32">
        <f t="shared" si="10"/>
        <v>0</v>
      </c>
      <c r="Q29" s="77">
        <f t="shared" si="10"/>
        <v>0</v>
      </c>
      <c r="R29" s="32">
        <f t="shared" si="10"/>
        <v>0</v>
      </c>
    </row>
    <row r="30" spans="2:18" s="11" customFormat="1" ht="18.75" customHeight="1" thickBot="1">
      <c r="B30" s="114" t="s">
        <v>14</v>
      </c>
      <c r="C30" s="135">
        <f>SUM(C6:C29)</f>
        <v>0</v>
      </c>
      <c r="D30" s="135">
        <f>SUM(D6:D29)</f>
        <v>0</v>
      </c>
      <c r="E30" s="135">
        <f>SUM(E6:E29)</f>
        <v>0</v>
      </c>
      <c r="F30" s="137"/>
      <c r="G30" s="138"/>
      <c r="H30" s="130"/>
      <c r="I30" s="136"/>
      <c r="J30" s="136"/>
      <c r="K30" s="78" t="s">
        <v>52</v>
      </c>
      <c r="L30" s="35">
        <v>283000</v>
      </c>
      <c r="M30" s="66">
        <f aca="true" t="shared" si="11" ref="M30:R32">SUM(M9,M16,M23)</f>
        <v>0</v>
      </c>
      <c r="N30" s="19">
        <f t="shared" si="11"/>
        <v>0</v>
      </c>
      <c r="O30" s="66">
        <f t="shared" si="11"/>
        <v>0</v>
      </c>
      <c r="P30" s="19">
        <f t="shared" si="11"/>
        <v>0</v>
      </c>
      <c r="Q30" s="18">
        <f t="shared" si="11"/>
        <v>0</v>
      </c>
      <c r="R30" s="19">
        <f t="shared" si="11"/>
        <v>0</v>
      </c>
    </row>
    <row r="31" spans="2:22" s="11" customFormat="1" ht="18.75" customHeight="1" thickBot="1">
      <c r="B31" s="115"/>
      <c r="C31" s="135"/>
      <c r="D31" s="135"/>
      <c r="E31" s="135"/>
      <c r="F31" s="137"/>
      <c r="G31" s="138"/>
      <c r="H31" s="130"/>
      <c r="I31" s="136"/>
      <c r="J31" s="136"/>
      <c r="K31" s="79" t="s">
        <v>53</v>
      </c>
      <c r="L31" s="36">
        <v>342400</v>
      </c>
      <c r="M31" s="70">
        <f t="shared" si="11"/>
        <v>0</v>
      </c>
      <c r="N31" s="23">
        <f t="shared" si="11"/>
        <v>0</v>
      </c>
      <c r="O31" s="70">
        <f t="shared" si="11"/>
        <v>0</v>
      </c>
      <c r="P31" s="23">
        <f t="shared" si="11"/>
        <v>0</v>
      </c>
      <c r="Q31" s="22">
        <f t="shared" si="11"/>
        <v>0</v>
      </c>
      <c r="R31" s="23">
        <f t="shared" si="11"/>
        <v>0</v>
      </c>
      <c r="V31" s="25"/>
    </row>
    <row r="32" spans="2:18" s="11" customFormat="1" ht="18.75" customHeight="1" thickBot="1">
      <c r="B32" s="115"/>
      <c r="C32" s="135"/>
      <c r="D32" s="135"/>
      <c r="E32" s="135"/>
      <c r="F32" s="137"/>
      <c r="G32" s="138"/>
      <c r="H32" s="130"/>
      <c r="I32" s="136"/>
      <c r="J32" s="136"/>
      <c r="K32" s="79" t="s">
        <v>54</v>
      </c>
      <c r="L32" s="36">
        <v>401800</v>
      </c>
      <c r="M32" s="70">
        <f t="shared" si="11"/>
        <v>0</v>
      </c>
      <c r="N32" s="23">
        <f t="shared" si="11"/>
        <v>0</v>
      </c>
      <c r="O32" s="70">
        <f t="shared" si="11"/>
        <v>0</v>
      </c>
      <c r="P32" s="23">
        <f t="shared" si="11"/>
        <v>0</v>
      </c>
      <c r="Q32" s="22">
        <f t="shared" si="11"/>
        <v>0</v>
      </c>
      <c r="R32" s="23">
        <f t="shared" si="11"/>
        <v>0</v>
      </c>
    </row>
    <row r="33" spans="2:18" s="11" customFormat="1" ht="18.75" customHeight="1" thickBot="1">
      <c r="B33" s="115"/>
      <c r="C33" s="135"/>
      <c r="D33" s="135"/>
      <c r="E33" s="135"/>
      <c r="F33" s="137"/>
      <c r="G33" s="138"/>
      <c r="H33" s="130"/>
      <c r="I33" s="136"/>
      <c r="J33" s="136"/>
      <c r="K33" s="80" t="s">
        <v>55</v>
      </c>
      <c r="L33" s="37">
        <v>461200</v>
      </c>
      <c r="M33" s="74">
        <v>0</v>
      </c>
      <c r="N33" s="28">
        <v>0</v>
      </c>
      <c r="O33" s="74">
        <v>0</v>
      </c>
      <c r="P33" s="28">
        <v>0</v>
      </c>
      <c r="Q33" s="27">
        <v>0</v>
      </c>
      <c r="R33" s="28">
        <v>0</v>
      </c>
    </row>
    <row r="34" spans="2:18" s="11" customFormat="1" ht="18.75" customHeight="1" thickBot="1">
      <c r="B34" s="115"/>
      <c r="C34" s="135"/>
      <c r="D34" s="135"/>
      <c r="E34" s="135"/>
      <c r="F34" s="137"/>
      <c r="G34" s="138"/>
      <c r="H34" s="130"/>
      <c r="I34" s="136"/>
      <c r="J34" s="136"/>
      <c r="K34" s="80" t="s">
        <v>56</v>
      </c>
      <c r="L34" s="37">
        <v>361200</v>
      </c>
      <c r="M34" s="74">
        <f aca="true" t="shared" si="12" ref="M34:R35">SUM(M13,M20,M27)</f>
        <v>0</v>
      </c>
      <c r="N34" s="28">
        <f t="shared" si="12"/>
        <v>0</v>
      </c>
      <c r="O34" s="74">
        <f t="shared" si="12"/>
        <v>0</v>
      </c>
      <c r="P34" s="28">
        <f t="shared" si="12"/>
        <v>0</v>
      </c>
      <c r="Q34" s="27">
        <f t="shared" si="12"/>
        <v>0</v>
      </c>
      <c r="R34" s="28">
        <f t="shared" si="12"/>
        <v>0</v>
      </c>
    </row>
    <row r="35" spans="2:22" s="11" customFormat="1" ht="18.75" customHeight="1" thickBot="1">
      <c r="B35" s="115"/>
      <c r="C35" s="135"/>
      <c r="D35" s="135"/>
      <c r="E35" s="135"/>
      <c r="F35" s="137"/>
      <c r="G35" s="138"/>
      <c r="H35" s="130"/>
      <c r="I35" s="136"/>
      <c r="J35" s="136"/>
      <c r="K35" s="80" t="s">
        <v>57</v>
      </c>
      <c r="L35" s="38" t="s">
        <v>58</v>
      </c>
      <c r="M35" s="74">
        <f t="shared" si="12"/>
        <v>0</v>
      </c>
      <c r="N35" s="28">
        <f t="shared" si="12"/>
        <v>0</v>
      </c>
      <c r="O35" s="74">
        <f t="shared" si="12"/>
        <v>0</v>
      </c>
      <c r="P35" s="28">
        <f t="shared" si="12"/>
        <v>0</v>
      </c>
      <c r="Q35" s="27">
        <f t="shared" si="12"/>
        <v>0</v>
      </c>
      <c r="R35" s="28">
        <f t="shared" si="12"/>
        <v>0</v>
      </c>
      <c r="V35" s="25"/>
    </row>
    <row r="36" spans="2:19" s="11" customFormat="1" ht="21.75" customHeight="1" thickBot="1">
      <c r="B36" s="116"/>
      <c r="C36" s="135"/>
      <c r="D36" s="135"/>
      <c r="E36" s="135"/>
      <c r="F36" s="137"/>
      <c r="G36" s="138"/>
      <c r="H36" s="130"/>
      <c r="I36" s="136"/>
      <c r="J36" s="136"/>
      <c r="K36" s="124" t="s">
        <v>37</v>
      </c>
      <c r="L36" s="125"/>
      <c r="M36" s="76">
        <f aca="true" t="shared" si="13" ref="M36:R36">SUM(M30:M35)</f>
        <v>0</v>
      </c>
      <c r="N36" s="32">
        <f t="shared" si="13"/>
        <v>0</v>
      </c>
      <c r="O36" s="76">
        <f t="shared" si="13"/>
        <v>0</v>
      </c>
      <c r="P36" s="32">
        <f t="shared" si="13"/>
        <v>0</v>
      </c>
      <c r="Q36" s="77">
        <f t="shared" si="13"/>
        <v>0</v>
      </c>
      <c r="R36" s="32">
        <f t="shared" si="13"/>
        <v>0</v>
      </c>
      <c r="S36" s="42"/>
    </row>
    <row r="37" spans="2:18" s="48" customFormat="1" ht="21.75" customHeight="1">
      <c r="B37" s="43" t="s">
        <v>27</v>
      </c>
      <c r="C37" s="44"/>
      <c r="D37" s="44"/>
      <c r="E37" s="44"/>
      <c r="F37" s="45"/>
      <c r="G37" s="45"/>
      <c r="H37" s="45"/>
      <c r="I37" s="45"/>
      <c r="J37" s="45"/>
      <c r="K37" s="46"/>
      <c r="L37" s="46"/>
      <c r="M37" s="44"/>
      <c r="N37" s="47"/>
      <c r="O37" s="47"/>
      <c r="P37" s="47"/>
      <c r="Q37" s="47"/>
      <c r="R37" s="47"/>
    </row>
    <row r="38" spans="2:3" s="48" customFormat="1" ht="15" customHeight="1">
      <c r="B38" s="49" t="s">
        <v>49</v>
      </c>
      <c r="C38" s="11"/>
    </row>
    <row r="39" spans="2:3" s="48" customFormat="1" ht="15" customHeight="1">
      <c r="B39" s="50" t="s">
        <v>62</v>
      </c>
      <c r="C39" s="11"/>
    </row>
    <row r="40" spans="2:3" s="48" customFormat="1" ht="15" customHeight="1">
      <c r="B40" s="50" t="s">
        <v>50</v>
      </c>
      <c r="C40" s="11"/>
    </row>
    <row r="41" spans="2:3" ht="15" customHeight="1">
      <c r="B41" s="50" t="s">
        <v>61</v>
      </c>
      <c r="C41" s="11"/>
    </row>
    <row r="42" spans="2:3" ht="15" customHeight="1">
      <c r="B42" s="50" t="s">
        <v>51</v>
      </c>
      <c r="C42" s="11"/>
    </row>
    <row r="43" spans="2:3" ht="15" customHeight="1" hidden="1">
      <c r="B43" s="49" t="s">
        <v>0</v>
      </c>
      <c r="C43" s="11"/>
    </row>
    <row r="44" spans="2:3" ht="15" customHeight="1" hidden="1">
      <c r="B44" s="49" t="s">
        <v>40</v>
      </c>
      <c r="C44" s="11"/>
    </row>
    <row r="45" spans="2:3" ht="15" customHeight="1" hidden="1">
      <c r="B45" s="50" t="s">
        <v>1</v>
      </c>
      <c r="C45" s="11"/>
    </row>
    <row r="46" spans="2:3" ht="15" customHeight="1" hidden="1">
      <c r="B46" s="49" t="s">
        <v>2</v>
      </c>
      <c r="C46" s="11"/>
    </row>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sheetData>
  <sheetProtection/>
  <mergeCells count="44">
    <mergeCell ref="Q6:Q7"/>
    <mergeCell ref="R6:R7"/>
    <mergeCell ref="B5:B7"/>
    <mergeCell ref="O5:P5"/>
    <mergeCell ref="Q5:R5"/>
    <mergeCell ref="N2:P2"/>
    <mergeCell ref="N3:P3"/>
    <mergeCell ref="K6:K7"/>
    <mergeCell ref="L6:L7"/>
    <mergeCell ref="M6:M7"/>
    <mergeCell ref="P6:P7"/>
    <mergeCell ref="C30:C36"/>
    <mergeCell ref="D30:D36"/>
    <mergeCell ref="E30:E36"/>
    <mergeCell ref="J30:J36"/>
    <mergeCell ref="F30:F36"/>
    <mergeCell ref="G30:G36"/>
    <mergeCell ref="I30:I36"/>
    <mergeCell ref="E16:E22"/>
    <mergeCell ref="C23:C29"/>
    <mergeCell ref="D23:D29"/>
    <mergeCell ref="H30:H36"/>
    <mergeCell ref="C9:C15"/>
    <mergeCell ref="N6:N7"/>
    <mergeCell ref="O6:O7"/>
    <mergeCell ref="B30:B36"/>
    <mergeCell ref="B9:B15"/>
    <mergeCell ref="C16:C22"/>
    <mergeCell ref="B23:B29"/>
    <mergeCell ref="E23:E29"/>
    <mergeCell ref="K36:L36"/>
    <mergeCell ref="K29:L29"/>
    <mergeCell ref="K15:L15"/>
    <mergeCell ref="K22:L22"/>
    <mergeCell ref="K5:N5"/>
    <mergeCell ref="J5:J6"/>
    <mergeCell ref="C5:C6"/>
    <mergeCell ref="B16:B22"/>
    <mergeCell ref="D9:D15"/>
    <mergeCell ref="D16:D22"/>
    <mergeCell ref="D5:E5"/>
    <mergeCell ref="I5:I6"/>
    <mergeCell ref="E9:E15"/>
    <mergeCell ref="H5:H6"/>
  </mergeCells>
  <dataValidations count="1">
    <dataValidation type="whole" allowBlank="1" showInputMessage="1" showErrorMessage="1" sqref="C9:E29">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W50"/>
  <sheetViews>
    <sheetView showGridLines="0" zoomScale="75" zoomScaleNormal="75" zoomScaleSheetLayoutView="75" zoomScalePageLayoutView="0" workbookViewId="0" topLeftCell="A1">
      <pane xSplit="2" ySplit="8" topLeftCell="C9" activePane="bottomRight" state="frozen"/>
      <selection pane="topLeft" activeCell="K5" sqref="K5:R5"/>
      <selection pane="topRight" activeCell="K5" sqref="K5:R5"/>
      <selection pane="bottomLeft" activeCell="K5" sqref="K5:R5"/>
      <selection pane="bottomRight" activeCell="F25" sqref="F25:F26"/>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78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76</v>
      </c>
      <c r="F4" s="10"/>
      <c r="G4" s="10"/>
      <c r="H4" s="10"/>
      <c r="I4" s="10"/>
    </row>
    <row r="5" spans="2:18" s="11" customFormat="1" ht="18.75" customHeight="1" thickBot="1">
      <c r="B5" s="139" t="s">
        <v>45</v>
      </c>
      <c r="C5" s="112" t="s">
        <v>73</v>
      </c>
      <c r="D5" s="119"/>
      <c r="E5" s="120"/>
      <c r="F5" s="51"/>
      <c r="G5" s="52"/>
      <c r="H5" s="122" t="s">
        <v>46</v>
      </c>
      <c r="I5" s="121" t="s">
        <v>47</v>
      </c>
      <c r="J5" s="121" t="s">
        <v>48</v>
      </c>
      <c r="K5" s="126" t="s">
        <v>44</v>
      </c>
      <c r="L5" s="127"/>
      <c r="M5" s="127"/>
      <c r="N5" s="128"/>
      <c r="O5" s="126" t="s">
        <v>79</v>
      </c>
      <c r="P5" s="142"/>
      <c r="Q5" s="126" t="s">
        <v>80</v>
      </c>
      <c r="R5" s="142"/>
    </row>
    <row r="6" spans="2:20" s="11" customFormat="1" ht="30" customHeight="1" thickBot="1">
      <c r="B6" s="140"/>
      <c r="C6" s="113"/>
      <c r="D6" s="111" t="s">
        <v>68</v>
      </c>
      <c r="E6" s="111" t="s">
        <v>69</v>
      </c>
      <c r="F6" s="53" t="s">
        <v>33</v>
      </c>
      <c r="G6" s="54" t="s">
        <v>39</v>
      </c>
      <c r="H6" s="123"/>
      <c r="I6" s="113"/>
      <c r="J6" s="129"/>
      <c r="K6" s="133" t="s">
        <v>12</v>
      </c>
      <c r="L6" s="149" t="s">
        <v>29</v>
      </c>
      <c r="M6" s="149" t="s">
        <v>28</v>
      </c>
      <c r="N6" s="131" t="s">
        <v>43</v>
      </c>
      <c r="O6" s="133" t="s">
        <v>28</v>
      </c>
      <c r="P6" s="131" t="s">
        <v>43</v>
      </c>
      <c r="Q6" s="133" t="s">
        <v>28</v>
      </c>
      <c r="R6" s="131" t="s">
        <v>43</v>
      </c>
      <c r="T6" s="12" t="s">
        <v>38</v>
      </c>
    </row>
    <row r="7" spans="2:20" s="13" customFormat="1" ht="18.75" customHeight="1" thickBot="1">
      <c r="B7" s="141"/>
      <c r="C7" s="55" t="s">
        <v>70</v>
      </c>
      <c r="D7" s="55" t="s">
        <v>71</v>
      </c>
      <c r="E7" s="55" t="s">
        <v>72</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156"/>
      <c r="G9" s="158"/>
      <c r="H9" s="151">
        <f>IF(F9="","",IF(ISERROR(F9+G9),"",F9+G9))</f>
      </c>
      <c r="I9" s="93">
        <f>IF(H9="","",550000)</f>
      </c>
      <c r="J9" s="152">
        <f>IF(H9="","",MIN(H9,I9))</f>
      </c>
      <c r="K9" s="65" t="s">
        <v>52</v>
      </c>
      <c r="L9" s="17">
        <v>283000</v>
      </c>
      <c r="M9" s="103"/>
      <c r="N9" s="104"/>
      <c r="O9" s="66"/>
      <c r="P9" s="19"/>
      <c r="Q9" s="18">
        <f aca="true" t="shared" si="0" ref="Q9:R14">O9-M9</f>
        <v>0</v>
      </c>
      <c r="R9" s="19">
        <f t="shared" si="0"/>
        <v>0</v>
      </c>
      <c r="T9" s="20" t="str">
        <f aca="true" t="shared" si="1" ref="T9:T15">ASC($B$9&amp;$K9)</f>
        <v>1A</v>
      </c>
    </row>
    <row r="10" spans="2:22" s="11" customFormat="1" ht="18.75" customHeight="1" thickBot="1">
      <c r="B10" s="115"/>
      <c r="C10" s="118"/>
      <c r="D10" s="118"/>
      <c r="E10" s="118"/>
      <c r="F10" s="157"/>
      <c r="G10" s="159"/>
      <c r="H10" s="160"/>
      <c r="I10" s="93">
        <f aca="true" t="shared" si="2" ref="I10:I32">IF(H10="","",550000)</f>
      </c>
      <c r="J10" s="155"/>
      <c r="K10" s="67" t="s">
        <v>53</v>
      </c>
      <c r="L10" s="21">
        <v>342400</v>
      </c>
      <c r="M10" s="105"/>
      <c r="N10" s="106"/>
      <c r="O10" s="70"/>
      <c r="P10" s="23"/>
      <c r="Q10" s="22">
        <f t="shared" si="0"/>
        <v>0</v>
      </c>
      <c r="R10" s="23">
        <f t="shared" si="0"/>
        <v>0</v>
      </c>
      <c r="T10" s="24" t="str">
        <f t="shared" si="1"/>
        <v>1B</v>
      </c>
      <c r="V10" s="25" t="s">
        <v>3</v>
      </c>
    </row>
    <row r="11" spans="2:20" s="11" customFormat="1" ht="18.75" customHeight="1" thickBot="1">
      <c r="B11" s="115"/>
      <c r="C11" s="118"/>
      <c r="D11" s="118"/>
      <c r="E11" s="118"/>
      <c r="F11" s="156"/>
      <c r="G11" s="158"/>
      <c r="H11" s="151">
        <f>IF(F11="","",IF(ISERROR(F11+G11),"",F11+G11))</f>
      </c>
      <c r="I11" s="93">
        <f t="shared" si="2"/>
      </c>
      <c r="J11" s="152">
        <f>IF(H11="","",MIN(H11,I11))</f>
      </c>
      <c r="K11" s="67" t="s">
        <v>77</v>
      </c>
      <c r="L11" s="21">
        <v>401800</v>
      </c>
      <c r="M11" s="105"/>
      <c r="N11" s="106"/>
      <c r="O11" s="70"/>
      <c r="P11" s="23"/>
      <c r="Q11" s="22">
        <f t="shared" si="0"/>
        <v>0</v>
      </c>
      <c r="R11" s="23">
        <f t="shared" si="0"/>
        <v>0</v>
      </c>
      <c r="T11" s="24" t="str">
        <f t="shared" si="1"/>
        <v>1C</v>
      </c>
    </row>
    <row r="12" spans="2:20" s="11" customFormat="1" ht="18.75" customHeight="1" thickBot="1">
      <c r="B12" s="115"/>
      <c r="C12" s="118"/>
      <c r="D12" s="118"/>
      <c r="E12" s="118"/>
      <c r="F12" s="156"/>
      <c r="G12" s="158"/>
      <c r="H12" s="151"/>
      <c r="I12" s="93">
        <f t="shared" si="2"/>
      </c>
      <c r="J12" s="152"/>
      <c r="K12" s="67" t="s">
        <v>64</v>
      </c>
      <c r="L12" s="21">
        <v>261200</v>
      </c>
      <c r="M12" s="105"/>
      <c r="N12" s="106"/>
      <c r="O12" s="70"/>
      <c r="P12" s="23"/>
      <c r="Q12" s="22">
        <f t="shared" si="0"/>
        <v>0</v>
      </c>
      <c r="R12" s="23">
        <f t="shared" si="0"/>
        <v>0</v>
      </c>
      <c r="T12" s="24" t="str">
        <f t="shared" si="1"/>
        <v>1D1</v>
      </c>
    </row>
    <row r="13" spans="2:22" s="11" customFormat="1" ht="18.75" customHeight="1" thickBot="1">
      <c r="B13" s="115"/>
      <c r="C13" s="118"/>
      <c r="D13" s="118"/>
      <c r="E13" s="118"/>
      <c r="F13" s="157"/>
      <c r="G13" s="159"/>
      <c r="H13" s="160"/>
      <c r="I13" s="93">
        <f t="shared" si="2"/>
      </c>
      <c r="J13" s="155"/>
      <c r="K13" s="71" t="s">
        <v>65</v>
      </c>
      <c r="L13" s="26">
        <v>361200</v>
      </c>
      <c r="M13" s="107"/>
      <c r="N13" s="108"/>
      <c r="O13" s="74"/>
      <c r="P13" s="28"/>
      <c r="Q13" s="27">
        <f t="shared" si="0"/>
        <v>0</v>
      </c>
      <c r="R13" s="28">
        <f t="shared" si="0"/>
        <v>0</v>
      </c>
      <c r="T13" s="29" t="str">
        <f t="shared" si="1"/>
        <v>1D2</v>
      </c>
      <c r="V13" s="25" t="s">
        <v>42</v>
      </c>
    </row>
    <row r="14" spans="2:22" s="11" customFormat="1" ht="18.75" customHeight="1" thickBot="1">
      <c r="B14" s="115"/>
      <c r="C14" s="118"/>
      <c r="D14" s="118"/>
      <c r="E14" s="118"/>
      <c r="F14" s="90"/>
      <c r="G14" s="91"/>
      <c r="H14" s="99"/>
      <c r="I14" s="93">
        <f t="shared" si="2"/>
      </c>
      <c r="J14" s="100"/>
      <c r="K14" s="71" t="s">
        <v>57</v>
      </c>
      <c r="L14" s="26">
        <v>261200</v>
      </c>
      <c r="M14" s="107"/>
      <c r="N14" s="108"/>
      <c r="O14" s="74"/>
      <c r="P14" s="28"/>
      <c r="Q14" s="27">
        <f t="shared" si="0"/>
        <v>0</v>
      </c>
      <c r="R14" s="28">
        <f t="shared" si="0"/>
        <v>0</v>
      </c>
      <c r="T14" s="29" t="str">
        <f t="shared" si="1"/>
        <v>1E</v>
      </c>
      <c r="V14" s="25"/>
    </row>
    <row r="15" spans="2:22" s="11" customFormat="1" ht="18.75" customHeight="1" thickBot="1">
      <c r="B15" s="115"/>
      <c r="C15" s="118"/>
      <c r="D15" s="118"/>
      <c r="E15" s="118"/>
      <c r="F15" s="156"/>
      <c r="G15" s="158"/>
      <c r="H15" s="151">
        <f>IF(F15="","",IF(ISERROR(F15+G15),"",F15+G15))</f>
      </c>
      <c r="I15" s="93">
        <f t="shared" si="2"/>
      </c>
      <c r="J15" s="152">
        <f>IF(H15="","",MIN(H15,I15))</f>
      </c>
      <c r="K15" s="75" t="s">
        <v>66</v>
      </c>
      <c r="L15" s="30" t="s">
        <v>58</v>
      </c>
      <c r="M15" s="107"/>
      <c r="N15" s="108"/>
      <c r="O15" s="74"/>
      <c r="P15" s="28"/>
      <c r="Q15" s="27">
        <f>O15-M15</f>
        <v>0</v>
      </c>
      <c r="R15" s="28">
        <f>P15-N15</f>
        <v>0</v>
      </c>
      <c r="T15" s="31" t="str">
        <f t="shared" si="1"/>
        <v>1府外</v>
      </c>
      <c r="V15" s="25" t="s">
        <v>7</v>
      </c>
    </row>
    <row r="16" spans="2:23" s="11" customFormat="1" ht="21.75" customHeight="1" thickBot="1" thickTop="1">
      <c r="B16" s="115"/>
      <c r="C16" s="118"/>
      <c r="D16" s="118"/>
      <c r="E16" s="118"/>
      <c r="F16" s="134"/>
      <c r="G16" s="150"/>
      <c r="H16" s="132"/>
      <c r="I16" s="102">
        <f t="shared" si="2"/>
      </c>
      <c r="J16" s="153"/>
      <c r="K16" s="124" t="s">
        <v>34</v>
      </c>
      <c r="L16" s="125"/>
      <c r="M16" s="76">
        <f aca="true" t="shared" si="3" ref="M16:R16">SUM(M9:M15)</f>
        <v>0</v>
      </c>
      <c r="N16" s="32">
        <f t="shared" si="3"/>
        <v>0</v>
      </c>
      <c r="O16" s="76">
        <f t="shared" si="3"/>
        <v>0</v>
      </c>
      <c r="P16" s="32">
        <f t="shared" si="3"/>
        <v>0</v>
      </c>
      <c r="Q16" s="77">
        <f t="shared" si="3"/>
        <v>0</v>
      </c>
      <c r="R16" s="32">
        <f t="shared" si="3"/>
        <v>0</v>
      </c>
      <c r="V16" s="33" t="s">
        <v>4</v>
      </c>
      <c r="W16" s="34" t="str">
        <f>IF(E9&gt;=O16,"OK","ERR")</f>
        <v>OK</v>
      </c>
    </row>
    <row r="17" spans="2:23" s="11" customFormat="1" ht="18.75" customHeight="1" thickBot="1" thickTop="1">
      <c r="B17" s="114">
        <v>2</v>
      </c>
      <c r="C17" s="118"/>
      <c r="D17" s="118"/>
      <c r="E17" s="118"/>
      <c r="F17" s="162"/>
      <c r="G17" s="163"/>
      <c r="H17" s="164">
        <f>IF(F17="","",IF(ISERROR(F17+G17),"",F17+G17))</f>
      </c>
      <c r="I17" s="93">
        <f t="shared" si="2"/>
      </c>
      <c r="J17" s="154">
        <f>IF(H17="","",MIN(H17,I17))</f>
      </c>
      <c r="K17" s="78" t="s">
        <v>52</v>
      </c>
      <c r="L17" s="35">
        <v>283000</v>
      </c>
      <c r="M17" s="66"/>
      <c r="N17" s="19"/>
      <c r="O17" s="66"/>
      <c r="P17" s="19"/>
      <c r="Q17" s="18">
        <f aca="true" t="shared" si="4" ref="Q17:Q23">O17-M17</f>
        <v>0</v>
      </c>
      <c r="R17" s="19">
        <f aca="true" t="shared" si="5" ref="R17:R23">P17-N17</f>
        <v>0</v>
      </c>
      <c r="T17" s="20" t="str">
        <f aca="true" t="shared" si="6" ref="T17:T23">ASC($B$17&amp;$K17)</f>
        <v>2A</v>
      </c>
      <c r="V17" s="33" t="s">
        <v>5</v>
      </c>
      <c r="W17" s="34" t="str">
        <f>IF(E17&gt;=O24,"OK","ERR")</f>
        <v>OK</v>
      </c>
    </row>
    <row r="18" spans="2:23" s="11" customFormat="1" ht="18.75" customHeight="1" thickBot="1" thickTop="1">
      <c r="B18" s="115"/>
      <c r="C18" s="118"/>
      <c r="D18" s="118"/>
      <c r="E18" s="118"/>
      <c r="F18" s="157"/>
      <c r="G18" s="159"/>
      <c r="H18" s="160"/>
      <c r="I18" s="93">
        <f t="shared" si="2"/>
      </c>
      <c r="J18" s="155"/>
      <c r="K18" s="79" t="s">
        <v>53</v>
      </c>
      <c r="L18" s="36">
        <v>342400</v>
      </c>
      <c r="M18" s="70"/>
      <c r="N18" s="23"/>
      <c r="O18" s="70"/>
      <c r="P18" s="23"/>
      <c r="Q18" s="22">
        <f t="shared" si="4"/>
        <v>0</v>
      </c>
      <c r="R18" s="23">
        <f t="shared" si="5"/>
        <v>0</v>
      </c>
      <c r="T18" s="24" t="str">
        <f t="shared" si="6"/>
        <v>2B</v>
      </c>
      <c r="V18" s="33" t="s">
        <v>6</v>
      </c>
      <c r="W18" s="34" t="str">
        <f>IF(E25&gt;=O32,"OK","ERR")</f>
        <v>OK</v>
      </c>
    </row>
    <row r="19" spans="2:20" s="11" customFormat="1" ht="18.75" customHeight="1" thickBot="1">
      <c r="B19" s="115"/>
      <c r="C19" s="118"/>
      <c r="D19" s="118"/>
      <c r="E19" s="118"/>
      <c r="F19" s="156"/>
      <c r="G19" s="158"/>
      <c r="H19" s="151">
        <f>IF(F19="","",IF(ISERROR(F19+G19),"",F19+G19))</f>
      </c>
      <c r="I19" s="93">
        <f t="shared" si="2"/>
      </c>
      <c r="J19" s="152">
        <f>IF(H19="","",MIN(H19,I19))</f>
      </c>
      <c r="K19" s="79" t="s">
        <v>63</v>
      </c>
      <c r="L19" s="36">
        <v>401800</v>
      </c>
      <c r="M19" s="70"/>
      <c r="N19" s="23"/>
      <c r="O19" s="70"/>
      <c r="P19" s="23"/>
      <c r="Q19" s="22">
        <f t="shared" si="4"/>
        <v>0</v>
      </c>
      <c r="R19" s="23">
        <f t="shared" si="5"/>
        <v>0</v>
      </c>
      <c r="T19" s="24" t="str">
        <f t="shared" si="6"/>
        <v>2C</v>
      </c>
    </row>
    <row r="20" spans="2:20" s="11" customFormat="1" ht="18.75" customHeight="1" thickBot="1">
      <c r="B20" s="115"/>
      <c r="C20" s="118"/>
      <c r="D20" s="118"/>
      <c r="E20" s="118"/>
      <c r="F20" s="156"/>
      <c r="G20" s="158"/>
      <c r="H20" s="151"/>
      <c r="I20" s="93">
        <f t="shared" si="2"/>
      </c>
      <c r="J20" s="152"/>
      <c r="K20" s="80" t="s">
        <v>64</v>
      </c>
      <c r="L20" s="37">
        <v>261200</v>
      </c>
      <c r="M20" s="70"/>
      <c r="N20" s="23"/>
      <c r="O20" s="70"/>
      <c r="P20" s="23"/>
      <c r="Q20" s="22">
        <f t="shared" si="4"/>
        <v>0</v>
      </c>
      <c r="R20" s="23">
        <f t="shared" si="5"/>
        <v>0</v>
      </c>
      <c r="T20" s="24" t="str">
        <f t="shared" si="6"/>
        <v>2D1</v>
      </c>
    </row>
    <row r="21" spans="2:22" s="11" customFormat="1" ht="18.75" customHeight="1" thickBot="1">
      <c r="B21" s="115"/>
      <c r="C21" s="118"/>
      <c r="D21" s="118"/>
      <c r="E21" s="118"/>
      <c r="F21" s="157"/>
      <c r="G21" s="159"/>
      <c r="H21" s="160"/>
      <c r="I21" s="93">
        <f t="shared" si="2"/>
      </c>
      <c r="J21" s="155"/>
      <c r="K21" s="80" t="s">
        <v>65</v>
      </c>
      <c r="L21" s="37">
        <v>361200</v>
      </c>
      <c r="M21" s="70"/>
      <c r="N21" s="23"/>
      <c r="O21" s="70"/>
      <c r="P21" s="23"/>
      <c r="Q21" s="22">
        <f t="shared" si="4"/>
        <v>0</v>
      </c>
      <c r="R21" s="23">
        <f t="shared" si="5"/>
        <v>0</v>
      </c>
      <c r="T21" s="24" t="str">
        <f t="shared" si="6"/>
        <v>2D2</v>
      </c>
      <c r="V21" s="25"/>
    </row>
    <row r="22" spans="2:22" s="11" customFormat="1" ht="18.75" customHeight="1" thickBot="1">
      <c r="B22" s="115"/>
      <c r="C22" s="118"/>
      <c r="D22" s="118"/>
      <c r="E22" s="118"/>
      <c r="F22" s="90"/>
      <c r="G22" s="91"/>
      <c r="H22" s="99"/>
      <c r="I22" s="93">
        <f t="shared" si="2"/>
      </c>
      <c r="J22" s="100"/>
      <c r="K22" s="80" t="s">
        <v>57</v>
      </c>
      <c r="L22" s="37">
        <v>261200</v>
      </c>
      <c r="M22" s="74"/>
      <c r="N22" s="28"/>
      <c r="O22" s="74"/>
      <c r="P22" s="28"/>
      <c r="Q22" s="27">
        <f t="shared" si="4"/>
        <v>0</v>
      </c>
      <c r="R22" s="28">
        <f t="shared" si="5"/>
        <v>0</v>
      </c>
      <c r="T22" s="24" t="str">
        <f t="shared" si="6"/>
        <v>2E</v>
      </c>
      <c r="V22" s="25"/>
    </row>
    <row r="23" spans="2:22" s="11" customFormat="1" ht="18.75" customHeight="1" thickBot="1">
      <c r="B23" s="115"/>
      <c r="C23" s="118"/>
      <c r="D23" s="118"/>
      <c r="E23" s="118"/>
      <c r="F23" s="156"/>
      <c r="G23" s="158"/>
      <c r="H23" s="151">
        <f>IF(F23="","",IF(ISERROR(F23+G23),"",F23+G23))</f>
      </c>
      <c r="I23" s="93">
        <f t="shared" si="2"/>
      </c>
      <c r="J23" s="152">
        <f>IF(H23="","",MIN(H23,I23))</f>
      </c>
      <c r="K23" s="80" t="s">
        <v>66</v>
      </c>
      <c r="L23" s="38" t="s">
        <v>58</v>
      </c>
      <c r="M23" s="74"/>
      <c r="N23" s="28"/>
      <c r="O23" s="74"/>
      <c r="P23" s="28"/>
      <c r="Q23" s="27">
        <f t="shared" si="4"/>
        <v>0</v>
      </c>
      <c r="R23" s="28">
        <f t="shared" si="5"/>
        <v>0</v>
      </c>
      <c r="T23" s="31" t="str">
        <f t="shared" si="6"/>
        <v>2府外</v>
      </c>
      <c r="V23" s="25"/>
    </row>
    <row r="24" spans="2:22" s="11" customFormat="1" ht="21.75" customHeight="1" thickBot="1">
      <c r="B24" s="116"/>
      <c r="C24" s="118"/>
      <c r="D24" s="118"/>
      <c r="E24" s="118"/>
      <c r="F24" s="134"/>
      <c r="G24" s="150"/>
      <c r="H24" s="132"/>
      <c r="I24" s="102">
        <f t="shared" si="2"/>
      </c>
      <c r="J24" s="153"/>
      <c r="K24" s="124" t="s">
        <v>35</v>
      </c>
      <c r="L24" s="125"/>
      <c r="M24" s="76">
        <f aca="true" t="shared" si="7" ref="M24:R24">SUM(M17:M23)</f>
        <v>0</v>
      </c>
      <c r="N24" s="32">
        <f t="shared" si="7"/>
        <v>0</v>
      </c>
      <c r="O24" s="76">
        <f t="shared" si="7"/>
        <v>0</v>
      </c>
      <c r="P24" s="32">
        <f t="shared" si="7"/>
        <v>0</v>
      </c>
      <c r="Q24" s="77">
        <f t="shared" si="7"/>
        <v>0</v>
      </c>
      <c r="R24" s="32">
        <f t="shared" si="7"/>
        <v>0</v>
      </c>
      <c r="V24" s="25" t="s">
        <v>9</v>
      </c>
    </row>
    <row r="25" spans="2:23" s="11" customFormat="1" ht="18.75" customHeight="1" thickBot="1" thickTop="1">
      <c r="B25" s="115">
        <v>3</v>
      </c>
      <c r="C25" s="161"/>
      <c r="D25" s="161"/>
      <c r="E25" s="161"/>
      <c r="F25" s="162"/>
      <c r="G25" s="163"/>
      <c r="H25" s="164">
        <f>IF(F25="","",IF(ISERROR(F25+G25),"",F25+G25))</f>
      </c>
      <c r="I25" s="93">
        <f t="shared" si="2"/>
      </c>
      <c r="J25" s="154">
        <f>IF(H25="","",MIN(H25,I25))</f>
      </c>
      <c r="K25" s="81" t="s">
        <v>52</v>
      </c>
      <c r="L25" s="39">
        <v>283000</v>
      </c>
      <c r="M25" s="82"/>
      <c r="N25" s="83"/>
      <c r="O25" s="84"/>
      <c r="P25" s="41"/>
      <c r="Q25" s="40">
        <f aca="true" t="shared" si="8" ref="Q25:Q31">O25-M25</f>
        <v>0</v>
      </c>
      <c r="R25" s="41">
        <f aca="true" t="shared" si="9" ref="R25:R31">P25-N25</f>
        <v>0</v>
      </c>
      <c r="T25" s="20" t="str">
        <f>ASC($B$25&amp;$K25)</f>
        <v>3A</v>
      </c>
      <c r="V25" s="25" t="s">
        <v>28</v>
      </c>
      <c r="W25" s="34" t="e">
        <f>IF(O40=SUM(#REF!),"OK","ERR")</f>
        <v>#REF!</v>
      </c>
    </row>
    <row r="26" spans="2:23" s="11" customFormat="1" ht="18.75" customHeight="1" thickBot="1" thickTop="1">
      <c r="B26" s="115"/>
      <c r="C26" s="161"/>
      <c r="D26" s="161"/>
      <c r="E26" s="161"/>
      <c r="F26" s="157"/>
      <c r="G26" s="159"/>
      <c r="H26" s="160"/>
      <c r="I26" s="93">
        <f t="shared" si="2"/>
      </c>
      <c r="J26" s="155"/>
      <c r="K26" s="79" t="s">
        <v>53</v>
      </c>
      <c r="L26" s="36">
        <v>342400</v>
      </c>
      <c r="M26" s="68"/>
      <c r="N26" s="69"/>
      <c r="O26" s="70"/>
      <c r="P26" s="23"/>
      <c r="Q26" s="22">
        <f t="shared" si="8"/>
        <v>0</v>
      </c>
      <c r="R26" s="23">
        <f t="shared" si="9"/>
        <v>0</v>
      </c>
      <c r="T26" s="24" t="str">
        <f>ASC($B$25&amp;$K26)</f>
        <v>3B</v>
      </c>
      <c r="V26" s="25" t="s">
        <v>8</v>
      </c>
      <c r="W26" s="34" t="e">
        <f>IF(P40=#REF!,"OK","ERR")</f>
        <v>#REF!</v>
      </c>
    </row>
    <row r="27" spans="2:20" s="11" customFormat="1" ht="18.75" customHeight="1" thickBot="1">
      <c r="B27" s="115"/>
      <c r="C27" s="161"/>
      <c r="D27" s="161"/>
      <c r="E27" s="161"/>
      <c r="F27" s="156"/>
      <c r="G27" s="158"/>
      <c r="H27" s="151">
        <f>IF(F27="","",IF(ISERROR(F27+G27),"",F27+G27))</f>
      </c>
      <c r="I27" s="93">
        <f t="shared" si="2"/>
      </c>
      <c r="J27" s="152"/>
      <c r="K27" s="79" t="s">
        <v>63</v>
      </c>
      <c r="L27" s="36">
        <v>401800</v>
      </c>
      <c r="M27" s="68"/>
      <c r="N27" s="69"/>
      <c r="O27" s="70"/>
      <c r="P27" s="23"/>
      <c r="Q27" s="22">
        <f t="shared" si="8"/>
        <v>0</v>
      </c>
      <c r="R27" s="23">
        <f t="shared" si="9"/>
        <v>0</v>
      </c>
      <c r="T27" s="24" t="str">
        <f>ASC($B$25&amp;$K27)</f>
        <v>3C</v>
      </c>
    </row>
    <row r="28" spans="2:20" s="11" customFormat="1" ht="18.75" customHeight="1" thickBot="1">
      <c r="B28" s="115"/>
      <c r="C28" s="161"/>
      <c r="D28" s="161"/>
      <c r="E28" s="161"/>
      <c r="F28" s="156"/>
      <c r="G28" s="158"/>
      <c r="H28" s="151"/>
      <c r="I28" s="93">
        <f t="shared" si="2"/>
      </c>
      <c r="J28" s="152"/>
      <c r="K28" s="80" t="s">
        <v>64</v>
      </c>
      <c r="L28" s="37">
        <v>261200</v>
      </c>
      <c r="M28" s="72"/>
      <c r="N28" s="73"/>
      <c r="O28" s="74"/>
      <c r="P28" s="28"/>
      <c r="Q28" s="27">
        <f t="shared" si="8"/>
        <v>0</v>
      </c>
      <c r="R28" s="28">
        <f t="shared" si="9"/>
        <v>0</v>
      </c>
      <c r="T28" s="29" t="s">
        <v>60</v>
      </c>
    </row>
    <row r="29" spans="2:22" s="11" customFormat="1" ht="18.75" customHeight="1" thickBot="1">
      <c r="B29" s="115"/>
      <c r="C29" s="161"/>
      <c r="D29" s="161"/>
      <c r="E29" s="161"/>
      <c r="F29" s="157"/>
      <c r="G29" s="159"/>
      <c r="H29" s="160"/>
      <c r="I29" s="93">
        <f t="shared" si="2"/>
      </c>
      <c r="J29" s="155"/>
      <c r="K29" s="80" t="s">
        <v>65</v>
      </c>
      <c r="L29" s="37">
        <v>361200</v>
      </c>
      <c r="M29" s="72"/>
      <c r="N29" s="73"/>
      <c r="O29" s="74"/>
      <c r="P29" s="28"/>
      <c r="Q29" s="27">
        <f t="shared" si="8"/>
        <v>0</v>
      </c>
      <c r="R29" s="28">
        <f t="shared" si="9"/>
        <v>0</v>
      </c>
      <c r="T29" s="29" t="str">
        <f>ASC($B$25&amp;$K29)</f>
        <v>3D2</v>
      </c>
      <c r="V29" s="25"/>
    </row>
    <row r="30" spans="2:22" s="11" customFormat="1" ht="18.75" customHeight="1" thickBot="1">
      <c r="B30" s="115"/>
      <c r="C30" s="161"/>
      <c r="D30" s="161"/>
      <c r="E30" s="161"/>
      <c r="F30" s="90"/>
      <c r="G30" s="91"/>
      <c r="H30" s="99"/>
      <c r="I30" s="93">
        <f t="shared" si="2"/>
      </c>
      <c r="J30" s="100"/>
      <c r="K30" s="80" t="s">
        <v>57</v>
      </c>
      <c r="L30" s="37">
        <v>261200</v>
      </c>
      <c r="M30" s="72"/>
      <c r="N30" s="73"/>
      <c r="O30" s="74"/>
      <c r="P30" s="28"/>
      <c r="Q30" s="27">
        <f t="shared" si="8"/>
        <v>0</v>
      </c>
      <c r="R30" s="28">
        <f t="shared" si="9"/>
        <v>0</v>
      </c>
      <c r="T30" s="29" t="str">
        <f>ASC($B$25&amp;$K30)</f>
        <v>3E</v>
      </c>
      <c r="V30" s="25"/>
    </row>
    <row r="31" spans="2:22" s="11" customFormat="1" ht="18.75" customHeight="1" thickBot="1">
      <c r="B31" s="115"/>
      <c r="C31" s="161"/>
      <c r="D31" s="161"/>
      <c r="E31" s="161"/>
      <c r="F31" s="156"/>
      <c r="G31" s="158"/>
      <c r="H31" s="151">
        <f>IF(F31="","",IF(ISERROR(F31+G31),"",F31+G31))</f>
      </c>
      <c r="I31" s="93">
        <f t="shared" si="2"/>
      </c>
      <c r="J31" s="152">
        <f>IF(H31="","",MIN(H31,I31))</f>
      </c>
      <c r="K31" s="80" t="s">
        <v>66</v>
      </c>
      <c r="L31" s="38" t="s">
        <v>58</v>
      </c>
      <c r="M31" s="72"/>
      <c r="N31" s="73"/>
      <c r="O31" s="74"/>
      <c r="P31" s="28"/>
      <c r="Q31" s="27">
        <f t="shared" si="8"/>
        <v>0</v>
      </c>
      <c r="R31" s="28">
        <f t="shared" si="9"/>
        <v>0</v>
      </c>
      <c r="T31" s="31" t="str">
        <f>ASC($B$25&amp;$K31)</f>
        <v>3府外</v>
      </c>
      <c r="V31" s="25"/>
    </row>
    <row r="32" spans="2:18" s="11" customFormat="1" ht="21.75" customHeight="1" thickBot="1">
      <c r="B32" s="115"/>
      <c r="C32" s="161"/>
      <c r="D32" s="161"/>
      <c r="E32" s="161"/>
      <c r="F32" s="134"/>
      <c r="G32" s="150"/>
      <c r="H32" s="132"/>
      <c r="I32" s="93">
        <f t="shared" si="2"/>
      </c>
      <c r="J32" s="153"/>
      <c r="K32" s="124" t="s">
        <v>36</v>
      </c>
      <c r="L32" s="125"/>
      <c r="M32" s="76">
        <f aca="true" t="shared" si="10" ref="M32:R32">SUM(M25:M31)</f>
        <v>0</v>
      </c>
      <c r="N32" s="32">
        <f t="shared" si="10"/>
        <v>0</v>
      </c>
      <c r="O32" s="76">
        <f t="shared" si="10"/>
        <v>0</v>
      </c>
      <c r="P32" s="32">
        <f t="shared" si="10"/>
        <v>0</v>
      </c>
      <c r="Q32" s="77">
        <f t="shared" si="10"/>
        <v>0</v>
      </c>
      <c r="R32" s="32">
        <f t="shared" si="10"/>
        <v>0</v>
      </c>
    </row>
    <row r="33" spans="2:18" s="11" customFormat="1" ht="18.75" customHeight="1" thickBot="1">
      <c r="B33" s="114" t="s">
        <v>14</v>
      </c>
      <c r="C33" s="135">
        <f>SUM(C9:C32)</f>
        <v>0</v>
      </c>
      <c r="D33" s="135">
        <f>SUM(D9:D32)</f>
        <v>0</v>
      </c>
      <c r="E33" s="135">
        <f>SUM(E9:E32)</f>
        <v>0</v>
      </c>
      <c r="F33" s="137"/>
      <c r="G33" s="138"/>
      <c r="H33" s="130"/>
      <c r="I33" s="136"/>
      <c r="J33" s="136"/>
      <c r="K33" s="78" t="s">
        <v>52</v>
      </c>
      <c r="L33" s="35">
        <v>283000</v>
      </c>
      <c r="M33" s="66">
        <f aca="true" t="shared" si="11" ref="M33:R39">SUM(M9,M17,M25)</f>
        <v>0</v>
      </c>
      <c r="N33" s="19">
        <f t="shared" si="11"/>
        <v>0</v>
      </c>
      <c r="O33" s="66">
        <f t="shared" si="11"/>
        <v>0</v>
      </c>
      <c r="P33" s="19">
        <f t="shared" si="11"/>
        <v>0</v>
      </c>
      <c r="Q33" s="18">
        <f t="shared" si="11"/>
        <v>0</v>
      </c>
      <c r="R33" s="19">
        <f t="shared" si="11"/>
        <v>0</v>
      </c>
    </row>
    <row r="34" spans="2:22" s="11" customFormat="1" ht="18.75" customHeight="1" thickBot="1">
      <c r="B34" s="115"/>
      <c r="C34" s="135"/>
      <c r="D34" s="135"/>
      <c r="E34" s="135"/>
      <c r="F34" s="137"/>
      <c r="G34" s="138"/>
      <c r="H34" s="130"/>
      <c r="I34" s="136"/>
      <c r="J34" s="136"/>
      <c r="K34" s="79" t="s">
        <v>53</v>
      </c>
      <c r="L34" s="36">
        <v>342400</v>
      </c>
      <c r="M34" s="70">
        <f t="shared" si="11"/>
        <v>0</v>
      </c>
      <c r="N34" s="23">
        <f t="shared" si="11"/>
        <v>0</v>
      </c>
      <c r="O34" s="70">
        <f t="shared" si="11"/>
        <v>0</v>
      </c>
      <c r="P34" s="23">
        <f t="shared" si="11"/>
        <v>0</v>
      </c>
      <c r="Q34" s="22">
        <f t="shared" si="11"/>
        <v>0</v>
      </c>
      <c r="R34" s="23">
        <f t="shared" si="11"/>
        <v>0</v>
      </c>
      <c r="V34" s="25"/>
    </row>
    <row r="35" spans="2:18" s="11" customFormat="1" ht="18.75" customHeight="1" thickBot="1">
      <c r="B35" s="115"/>
      <c r="C35" s="135"/>
      <c r="D35" s="135"/>
      <c r="E35" s="135"/>
      <c r="F35" s="137"/>
      <c r="G35" s="138"/>
      <c r="H35" s="130"/>
      <c r="I35" s="136"/>
      <c r="J35" s="136"/>
      <c r="K35" s="79" t="s">
        <v>63</v>
      </c>
      <c r="L35" s="36">
        <v>401800</v>
      </c>
      <c r="M35" s="70">
        <f t="shared" si="11"/>
        <v>0</v>
      </c>
      <c r="N35" s="23">
        <f t="shared" si="11"/>
        <v>0</v>
      </c>
      <c r="O35" s="70">
        <f t="shared" si="11"/>
        <v>0</v>
      </c>
      <c r="P35" s="23">
        <f t="shared" si="11"/>
        <v>0</v>
      </c>
      <c r="Q35" s="22">
        <f t="shared" si="11"/>
        <v>0</v>
      </c>
      <c r="R35" s="23">
        <f t="shared" si="11"/>
        <v>0</v>
      </c>
    </row>
    <row r="36" spans="2:18" s="11" customFormat="1" ht="18.75" customHeight="1" thickBot="1">
      <c r="B36" s="115"/>
      <c r="C36" s="135"/>
      <c r="D36" s="135"/>
      <c r="E36" s="135"/>
      <c r="F36" s="137"/>
      <c r="G36" s="138"/>
      <c r="H36" s="130"/>
      <c r="I36" s="136"/>
      <c r="J36" s="136"/>
      <c r="K36" s="80" t="s">
        <v>64</v>
      </c>
      <c r="L36" s="37">
        <v>261200</v>
      </c>
      <c r="M36" s="74">
        <f t="shared" si="11"/>
        <v>0</v>
      </c>
      <c r="N36" s="28">
        <f t="shared" si="11"/>
        <v>0</v>
      </c>
      <c r="O36" s="74">
        <f t="shared" si="11"/>
        <v>0</v>
      </c>
      <c r="P36" s="28">
        <f t="shared" si="11"/>
        <v>0</v>
      </c>
      <c r="Q36" s="27">
        <f t="shared" si="11"/>
        <v>0</v>
      </c>
      <c r="R36" s="28">
        <f t="shared" si="11"/>
        <v>0</v>
      </c>
    </row>
    <row r="37" spans="2:18" s="11" customFormat="1" ht="18.75" customHeight="1" thickBot="1">
      <c r="B37" s="115"/>
      <c r="C37" s="135"/>
      <c r="D37" s="135"/>
      <c r="E37" s="135"/>
      <c r="F37" s="137"/>
      <c r="G37" s="138"/>
      <c r="H37" s="130"/>
      <c r="I37" s="136"/>
      <c r="J37" s="136"/>
      <c r="K37" s="80" t="s">
        <v>65</v>
      </c>
      <c r="L37" s="37">
        <v>361200</v>
      </c>
      <c r="M37" s="74">
        <f t="shared" si="11"/>
        <v>0</v>
      </c>
      <c r="N37" s="28">
        <f t="shared" si="11"/>
        <v>0</v>
      </c>
      <c r="O37" s="74">
        <f t="shared" si="11"/>
        <v>0</v>
      </c>
      <c r="P37" s="28">
        <f t="shared" si="11"/>
        <v>0</v>
      </c>
      <c r="Q37" s="27">
        <f t="shared" si="11"/>
        <v>0</v>
      </c>
      <c r="R37" s="28">
        <f t="shared" si="11"/>
        <v>0</v>
      </c>
    </row>
    <row r="38" spans="2:18" s="11" customFormat="1" ht="18.75" customHeight="1" thickBot="1">
      <c r="B38" s="115"/>
      <c r="C38" s="135"/>
      <c r="D38" s="135"/>
      <c r="E38" s="135"/>
      <c r="F38" s="137"/>
      <c r="G38" s="138"/>
      <c r="H38" s="130"/>
      <c r="I38" s="136"/>
      <c r="J38" s="136"/>
      <c r="K38" s="80" t="s">
        <v>57</v>
      </c>
      <c r="L38" s="37">
        <v>261200</v>
      </c>
      <c r="M38" s="74">
        <f t="shared" si="11"/>
        <v>0</v>
      </c>
      <c r="N38" s="28">
        <f t="shared" si="11"/>
        <v>0</v>
      </c>
      <c r="O38" s="74">
        <f t="shared" si="11"/>
        <v>0</v>
      </c>
      <c r="P38" s="28">
        <f t="shared" si="11"/>
        <v>0</v>
      </c>
      <c r="Q38" s="27">
        <f t="shared" si="11"/>
        <v>0</v>
      </c>
      <c r="R38" s="28">
        <f t="shared" si="11"/>
        <v>0</v>
      </c>
    </row>
    <row r="39" spans="2:22" s="11" customFormat="1" ht="18.75" customHeight="1" thickBot="1">
      <c r="B39" s="115"/>
      <c r="C39" s="135"/>
      <c r="D39" s="135"/>
      <c r="E39" s="135"/>
      <c r="F39" s="137"/>
      <c r="G39" s="138"/>
      <c r="H39" s="130"/>
      <c r="I39" s="136"/>
      <c r="J39" s="136"/>
      <c r="K39" s="80" t="s">
        <v>66</v>
      </c>
      <c r="L39" s="38" t="s">
        <v>58</v>
      </c>
      <c r="M39" s="74">
        <f t="shared" si="11"/>
        <v>0</v>
      </c>
      <c r="N39" s="28">
        <f t="shared" si="11"/>
        <v>0</v>
      </c>
      <c r="O39" s="74">
        <f t="shared" si="11"/>
        <v>0</v>
      </c>
      <c r="P39" s="28">
        <f t="shared" si="11"/>
        <v>0</v>
      </c>
      <c r="Q39" s="27">
        <f t="shared" si="11"/>
        <v>0</v>
      </c>
      <c r="R39" s="28">
        <f t="shared" si="11"/>
        <v>0</v>
      </c>
      <c r="V39" s="25"/>
    </row>
    <row r="40" spans="2:19" s="11" customFormat="1" ht="21.75" customHeight="1" thickBot="1">
      <c r="B40" s="116"/>
      <c r="C40" s="135"/>
      <c r="D40" s="135"/>
      <c r="E40" s="135"/>
      <c r="F40" s="137"/>
      <c r="G40" s="138"/>
      <c r="H40" s="130"/>
      <c r="I40" s="136"/>
      <c r="J40" s="136"/>
      <c r="K40" s="124" t="s">
        <v>37</v>
      </c>
      <c r="L40" s="125"/>
      <c r="M40" s="76">
        <f aca="true" t="shared" si="12" ref="M40:R40">SUM(M33:M39)</f>
        <v>0</v>
      </c>
      <c r="N40" s="32">
        <f t="shared" si="12"/>
        <v>0</v>
      </c>
      <c r="O40" s="76">
        <f t="shared" si="12"/>
        <v>0</v>
      </c>
      <c r="P40" s="32">
        <f t="shared" si="12"/>
        <v>0</v>
      </c>
      <c r="Q40" s="77">
        <f t="shared" si="12"/>
        <v>0</v>
      </c>
      <c r="R40" s="32">
        <f t="shared" si="12"/>
        <v>0</v>
      </c>
      <c r="S40" s="42"/>
    </row>
    <row r="41" spans="2:18" s="48" customFormat="1" ht="21.75" customHeight="1">
      <c r="B41" s="43" t="s">
        <v>27</v>
      </c>
      <c r="C41" s="44"/>
      <c r="D41" s="44"/>
      <c r="E41" s="44"/>
      <c r="F41" s="45"/>
      <c r="G41" s="45"/>
      <c r="H41" s="45"/>
      <c r="I41" s="45"/>
      <c r="J41" s="45"/>
      <c r="K41" s="46"/>
      <c r="L41" s="46"/>
      <c r="M41" s="44"/>
      <c r="N41" s="47"/>
      <c r="O41" s="47"/>
      <c r="P41" s="47"/>
      <c r="Q41" s="47"/>
      <c r="R41" s="47"/>
    </row>
    <row r="42" spans="2:3" s="48" customFormat="1" ht="15" customHeight="1">
      <c r="B42" s="49" t="s">
        <v>49</v>
      </c>
      <c r="C42" s="11"/>
    </row>
    <row r="43" spans="2:3" s="48" customFormat="1" ht="15" customHeight="1">
      <c r="B43" s="50" t="s">
        <v>62</v>
      </c>
      <c r="C43" s="11"/>
    </row>
    <row r="44" spans="2:3" s="48" customFormat="1" ht="15" customHeight="1">
      <c r="B44" s="50" t="s">
        <v>50</v>
      </c>
      <c r="C44" s="11"/>
    </row>
    <row r="45" spans="2:3" ht="15" customHeight="1">
      <c r="B45" s="50" t="s">
        <v>61</v>
      </c>
      <c r="C45" s="11"/>
    </row>
    <row r="46" spans="2:3" ht="15" customHeight="1">
      <c r="B46" s="50" t="s">
        <v>51</v>
      </c>
      <c r="C46" s="11"/>
    </row>
    <row r="47" spans="2:3" ht="15" customHeight="1" hidden="1">
      <c r="B47" s="49" t="s">
        <v>0</v>
      </c>
      <c r="C47" s="11"/>
    </row>
    <row r="48" spans="2:3" ht="15" customHeight="1" hidden="1">
      <c r="B48" s="49" t="s">
        <v>40</v>
      </c>
      <c r="C48" s="11"/>
    </row>
    <row r="49" spans="2:3" ht="15" customHeight="1" hidden="1">
      <c r="B49" s="50" t="s">
        <v>1</v>
      </c>
      <c r="C49" s="11"/>
    </row>
    <row r="50" spans="2:3" ht="15" customHeight="1" hidden="1">
      <c r="B50" s="49" t="s">
        <v>2</v>
      </c>
      <c r="C50" s="11"/>
    </row>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80">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B9:B16"/>
    <mergeCell ref="C9:C16"/>
    <mergeCell ref="D9:D16"/>
    <mergeCell ref="E9:E16"/>
    <mergeCell ref="F9:F10"/>
    <mergeCell ref="G9:G10"/>
    <mergeCell ref="F15:F16"/>
    <mergeCell ref="G15:G16"/>
    <mergeCell ref="H9:H10"/>
    <mergeCell ref="J9:J10"/>
    <mergeCell ref="F11:F13"/>
    <mergeCell ref="G11:G13"/>
    <mergeCell ref="H11:H13"/>
    <mergeCell ref="J11:J13"/>
    <mergeCell ref="H15:H16"/>
    <mergeCell ref="J15:J16"/>
    <mergeCell ref="K16:L16"/>
    <mergeCell ref="B17:B24"/>
    <mergeCell ref="C17:C24"/>
    <mergeCell ref="D17:D24"/>
    <mergeCell ref="E17:E24"/>
    <mergeCell ref="F17:F18"/>
    <mergeCell ref="G17:G18"/>
    <mergeCell ref="H17:H18"/>
    <mergeCell ref="J17:J18"/>
    <mergeCell ref="F19:F21"/>
    <mergeCell ref="G19:G21"/>
    <mergeCell ref="H19:H21"/>
    <mergeCell ref="J19:J21"/>
    <mergeCell ref="F23:F24"/>
    <mergeCell ref="G23:G24"/>
    <mergeCell ref="H23:H24"/>
    <mergeCell ref="J23:J24"/>
    <mergeCell ref="K24:L24"/>
    <mergeCell ref="B25:B32"/>
    <mergeCell ref="C25:C32"/>
    <mergeCell ref="D25:D32"/>
    <mergeCell ref="E25:E32"/>
    <mergeCell ref="F25:F26"/>
    <mergeCell ref="G25:G26"/>
    <mergeCell ref="F31:F32"/>
    <mergeCell ref="G31:G32"/>
    <mergeCell ref="H25:H26"/>
    <mergeCell ref="J25:J26"/>
    <mergeCell ref="F27:F29"/>
    <mergeCell ref="G27:G29"/>
    <mergeCell ref="H27:H29"/>
    <mergeCell ref="J27:J29"/>
    <mergeCell ref="B33:B40"/>
    <mergeCell ref="C33:C40"/>
    <mergeCell ref="D33:D40"/>
    <mergeCell ref="E33:E40"/>
    <mergeCell ref="F33:F40"/>
    <mergeCell ref="G33:G40"/>
    <mergeCell ref="H33:H40"/>
    <mergeCell ref="I33:I40"/>
    <mergeCell ref="J33:J40"/>
    <mergeCell ref="K40:L40"/>
    <mergeCell ref="H31:H32"/>
    <mergeCell ref="J31:J32"/>
    <mergeCell ref="K32:L32"/>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藤井　翔太</cp:lastModifiedBy>
  <cp:lastPrinted>2018-03-27T03:41:22Z</cp:lastPrinted>
  <dcterms:created xsi:type="dcterms:W3CDTF">2010-06-30T04:01:38Z</dcterms:created>
  <dcterms:modified xsi:type="dcterms:W3CDTF">2018-03-27T03:41:24Z</dcterms:modified>
  <cp:category/>
  <cp:version/>
  <cp:contentType/>
  <cp:contentStatus/>
</cp:coreProperties>
</file>