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積算書" sheetId="1" r:id="rId1"/>
    <sheet name="内訳書" sheetId="2" r:id="rId2"/>
  </sheets>
  <definedNames>
    <definedName name="_xlnm.Print_Area" localSheetId="0">'積算書'!$A$1:$L$31</definedName>
  </definedNames>
  <calcPr fullCalcOnLoad="1"/>
</workbook>
</file>

<file path=xl/sharedStrings.xml><?xml version="1.0" encoding="utf-8"?>
<sst xmlns="http://schemas.openxmlformats.org/spreadsheetml/2006/main" count="280" uniqueCount="254">
  <si>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</si>
  <si>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</si>
  <si>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</si>
  <si>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</si>
  <si>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</si>
  <si>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</si>
  <si>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工事名称 </t>
  </si>
  <si>
    <t xml:space="preserve">工事場所 </t>
  </si>
  <si>
    <t xml:space="preserve">工事概要 </t>
  </si>
  <si>
    <t xml:space="preserve">名            称 </t>
  </si>
  <si>
    <t xml:space="preserve">摘要 </t>
  </si>
  <si>
    <t xml:space="preserve">数量 </t>
  </si>
  <si>
    <t xml:space="preserve">単位 </t>
  </si>
  <si>
    <t xml:space="preserve">単価（円） </t>
  </si>
  <si>
    <t xml:space="preserve">金額（円） </t>
  </si>
  <si>
    <t xml:space="preserve">備   考 </t>
  </si>
  <si>
    <t xml:space="preserve">（総括表）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</si>
  <si>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</si>
  <si>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</si>
  <si>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</si>
  <si>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</si>
  <si>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</si>
  <si>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</si>
  <si>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</si>
  <si>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</si>
  <si>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</si>
  <si>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</si>
  <si>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</si>
  <si>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</si>
  <si>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</si>
  <si>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</si>
  <si>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</si>
  <si>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</si>
  <si>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</si>
  <si>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</si>
  <si>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</si>
  <si>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</si>
  <si>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</si>
  <si>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</si>
  <si>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</si>
  <si>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</si>
  <si>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</si>
  <si>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</si>
  <si>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</si>
  <si>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式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</si>
  <si>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</si>
  <si>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</si>
  <si>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</si>
  <si>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</si>
  <si>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</si>
  <si>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</si>
  <si>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</si>
  <si>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</si>
  <si>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</si>
  <si>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</si>
  <si>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</si>
  <si>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</si>
  <si>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</si>
  <si>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</si>
  <si>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</si>
  <si>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</si>
  <si>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</si>
  <si>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</si>
  <si>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</si>
  <si>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</si>
  <si>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</si>
  <si>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</si>
  <si>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</si>
  <si>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</si>
  <si>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</si>
  <si>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</si>
  <si>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工事価格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</si>
  <si>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</si>
  <si>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</si>
  <si>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</si>
  <si>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</si>
  <si>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</si>
  <si>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</si>
  <si>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</si>
  <si>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</si>
  <si>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</si>
  <si>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</si>
  <si>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</si>
  <si>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消費税相当額 </t>
  </si>
  <si>
    <t xml:space="preserve">  </t>
  </si>
  <si>
    <t xml:space="preserve">％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</si>
  <si>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</si>
  <si>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</si>
  <si>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</si>
  <si>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</si>
  <si>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</si>
  <si>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</si>
  <si>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</si>
  <si>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</si>
  <si>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</si>
  <si>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総工事費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</si>
  <si>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</si>
  <si>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</si>
  <si>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</si>
  <si>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</si>
  <si>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</si>
  <si>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Ｎｏ.1/2 </t>
  </si>
  <si>
    <t xml:space="preserve">名            称 </t>
  </si>
  <si>
    <t xml:space="preserve">摘要 </t>
  </si>
  <si>
    <t xml:space="preserve">数量 </t>
  </si>
  <si>
    <t xml:space="preserve">単位 </t>
  </si>
  <si>
    <t xml:space="preserve">単価（円） </t>
  </si>
  <si>
    <t xml:space="preserve">金額（円） </t>
  </si>
  <si>
    <t xml:space="preserve">備   考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</si>
  <si>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</si>
  <si>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</si>
  <si>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</si>
  <si>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</si>
  <si>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</si>
  <si>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</si>
  <si>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</si>
  <si>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</si>
  <si>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</si>
  <si>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</si>
  <si>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</si>
  <si>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</si>
  <si>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</si>
  <si>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</si>
  <si>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</si>
  <si>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</si>
  <si>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</si>
  <si>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</si>
  <si>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</si>
  <si>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</si>
  <si>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</si>
  <si>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</si>
  <si>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</si>
  <si>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</si>
  <si>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</si>
  <si>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</si>
  <si>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</si>
  <si>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</si>
  <si>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</si>
  <si>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</si>
  <si>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</si>
  <si>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</si>
  <si>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</si>
  <si>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</si>
  <si>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</si>
  <si>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</si>
  <si>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</si>
  <si>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</si>
  <si>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</si>
  <si>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</si>
  <si>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</si>
  <si>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</si>
  <si>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</si>
  <si>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</si>
  <si>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</si>
  <si>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</si>
  <si>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</si>
  <si>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</si>
  <si>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</si>
  <si>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</si>
  <si>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</si>
  <si>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</si>
  <si>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</si>
  <si>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</si>
  <si>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</si>
  <si>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</si>
  <si>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</si>
  <si>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</si>
  <si>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</si>
  <si>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</si>
  <si>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</si>
  <si>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</si>
  <si>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</si>
  <si>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</si>
  <si>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</si>
  <si>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</si>
  <si>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</si>
  <si>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</si>
  <si>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</si>
  <si>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</si>
  <si>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</si>
  <si>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</si>
  <si>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</si>
  <si>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</si>
  <si>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</si>
  <si>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</si>
  <si>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</si>
  <si>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</si>
  <si>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</si>
  <si>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</si>
  <si>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</si>
  <si>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</si>
  <si>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</si>
  <si>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</si>
  <si>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</si>
  <si>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</si>
  <si>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  </t>
  </si>
  <si>
    <t xml:space="preserve">Ｎｏ.2/2 </t>
  </si>
  <si>
    <t xml:space="preserve">ほりご園地再整備（３）工事 </t>
  </si>
  <si>
    <t xml:space="preserve">１．直接工事費 </t>
  </si>
  <si>
    <t>２．共通仮設費</t>
  </si>
  <si>
    <t>３．現場管理費</t>
  </si>
  <si>
    <t>４．一般管理費</t>
  </si>
  <si>
    <t>公共建築室計画課</t>
  </si>
  <si>
    <t>宿泊及び展示棟建具再整備</t>
  </si>
  <si>
    <t>畳張替</t>
  </si>
  <si>
    <t>土佐和紙</t>
  </si>
  <si>
    <t>枚</t>
  </si>
  <si>
    <t>襖張替（中・開き戸）</t>
  </si>
  <si>
    <t>襖張替（小・天袋）</t>
  </si>
  <si>
    <t>片引き戸</t>
  </si>
  <si>
    <t>浴室舞良戸新設</t>
  </si>
  <si>
    <t>宿泊棟雑工</t>
  </si>
  <si>
    <t>風呂焚き口蓋交換</t>
  </si>
  <si>
    <t>鋳鉄製</t>
  </si>
  <si>
    <t>箇所</t>
  </si>
  <si>
    <t>便所建具再整備</t>
  </si>
  <si>
    <t>トイレブース開き戸再整備</t>
  </si>
  <si>
    <t>金物調整</t>
  </si>
  <si>
    <t>炊事棟かまど再整備</t>
  </si>
  <si>
    <t>かまど再整備</t>
  </si>
  <si>
    <t>漆喰補修等</t>
  </si>
  <si>
    <t xml:space="preserve">％ </t>
  </si>
  <si>
    <t>G</t>
  </si>
  <si>
    <t>襖張替（大・引き違い戸）戸襖</t>
  </si>
  <si>
    <t>襖張替（大・引き違い戸）両襖</t>
  </si>
  <si>
    <t>泉南市信達葛畑地内</t>
  </si>
  <si>
    <t>建築工事（改修）</t>
  </si>
  <si>
    <t>別表-28</t>
  </si>
  <si>
    <t>別表-14</t>
  </si>
  <si>
    <t>別表-2</t>
  </si>
  <si>
    <t>(様式3）-1</t>
  </si>
  <si>
    <t>積　算　書</t>
  </si>
  <si>
    <t xml:space="preserve">総工事費   　　　     ￥ </t>
  </si>
  <si>
    <t xml:space="preserve">工事価格    　　　    ￥ </t>
  </si>
  <si>
    <t>熊本産イ草</t>
  </si>
  <si>
    <t xml:space="preserve">
・園内施設補修工　　　　一式 </t>
  </si>
  <si>
    <t xml:space="preserve">令和３年10月 １ 日 </t>
  </si>
  <si>
    <t>その他</t>
  </si>
  <si>
    <t>改修</t>
  </si>
  <si>
    <t>直接工事費 合計</t>
  </si>
  <si>
    <t>一般建築その他工事</t>
  </si>
  <si>
    <t>　直接工事費小計</t>
  </si>
  <si>
    <t>〃</t>
  </si>
  <si>
    <t>G'</t>
  </si>
  <si>
    <t>表-7</t>
  </si>
  <si>
    <t>H'</t>
  </si>
  <si>
    <t>H</t>
  </si>
  <si>
    <t>I'</t>
  </si>
  <si>
    <t>I</t>
  </si>
  <si>
    <t>G（G）'</t>
  </si>
  <si>
    <t>G+H (G'+H')</t>
  </si>
  <si>
    <t>G+H＋I+G'+H'+I'</t>
  </si>
  <si>
    <t>4-(2)</t>
  </si>
  <si>
    <t>端数処理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</si>
</sst>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#,##0_);[Red]\(#,##0\)"/>
    <numFmt numFmtId="181" formatCode="0.00_);[Red]\(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28"/>
      <color indexed="63"/>
      <name val="ＭＳ Ｐ明朝"/>
      <family val="1"/>
    </font>
    <font>
      <sz val="12"/>
      <color indexed="63"/>
      <name val="ＭＳ Ｐゴシック"/>
      <family val="3"/>
    </font>
    <font>
      <sz val="10"/>
      <color indexed="6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3"/>
      <color indexed="63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A7D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181" fontId="0" fillId="0" borderId="0" xfId="0" applyNumberFormat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9" fontId="6" fillId="0" borderId="10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ont="1" applyAlignment="1">
      <alignment vertical="center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48" applyNumberFormat="1" applyFont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177" fontId="49" fillId="0" borderId="14" xfId="48" applyNumberFormat="1" applyFont="1" applyBorder="1" applyAlignment="1" applyProtection="1">
      <alignment horizontal="right" vertical="top" wrapText="1"/>
      <protection/>
    </xf>
    <xf numFmtId="177" fontId="50" fillId="0" borderId="14" xfId="48" applyNumberFormat="1" applyFont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177" fontId="0" fillId="0" borderId="15" xfId="48" applyNumberFormat="1" applyFont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distributed" wrapText="1"/>
      <protection/>
    </xf>
    <xf numFmtId="0" fontId="0" fillId="0" borderId="0" xfId="0" applyFont="1" applyAlignment="1">
      <alignment horizontal="right" vertical="top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justify" vertical="distributed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 applyProtection="1">
      <alignment horizontal="right" vertical="center"/>
      <protection locked="0"/>
    </xf>
    <xf numFmtId="181" fontId="0" fillId="0" borderId="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zoomScalePageLayoutView="0" workbookViewId="0" topLeftCell="A13">
      <selection activeCell="P22" sqref="P22"/>
    </sheetView>
  </sheetViews>
  <sheetFormatPr defaultColWidth="9.00390625" defaultRowHeight="15" customHeight="1"/>
  <cols>
    <col min="1" max="1" width="6.75390625" style="0" customWidth="1"/>
    <col min="2" max="2" width="7.00390625" style="0" customWidth="1"/>
    <col min="3" max="3" width="5.375" style="0" customWidth="1"/>
    <col min="4" max="5" width="6.625" style="0" customWidth="1"/>
    <col min="6" max="6" width="4.625" style="0" customWidth="1"/>
    <col min="7" max="7" width="10.75390625" style="0" customWidth="1"/>
    <col min="8" max="8" width="3.125" style="0" customWidth="1"/>
    <col min="9" max="9" width="8.75390625" style="0" customWidth="1"/>
    <col min="10" max="10" width="4.375" style="0" customWidth="1"/>
    <col min="11" max="11" width="3.25390625" style="0" customWidth="1"/>
    <col min="12" max="12" width="3.875" style="0" customWidth="1"/>
    <col min="14" max="16" width="8.625" style="0" customWidth="1"/>
    <col min="17" max="17" width="8.625" style="3" customWidth="1"/>
    <col min="18" max="18" width="20.875" style="0" customWidth="1"/>
  </cols>
  <sheetData>
    <row r="1" spans="1:12" ht="54" customHeight="1">
      <c r="A1" s="15"/>
      <c r="B1" s="15"/>
      <c r="C1" s="47" t="s">
        <v>231</v>
      </c>
      <c r="D1" s="47"/>
      <c r="E1" s="47"/>
      <c r="F1" s="47"/>
      <c r="G1" s="47"/>
      <c r="H1" s="47"/>
      <c r="I1" s="47"/>
      <c r="J1" s="48" t="s">
        <v>230</v>
      </c>
      <c r="K1" s="48"/>
      <c r="L1" s="48"/>
    </row>
    <row r="2" spans="1:12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9.5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54" t="s">
        <v>5</v>
      </c>
      <c r="G3" s="54"/>
      <c r="H3" s="54"/>
      <c r="I3" s="55" t="s">
        <v>236</v>
      </c>
      <c r="J3" s="55"/>
      <c r="K3" s="55"/>
      <c r="L3" s="55"/>
    </row>
    <row r="4" spans="1:12" ht="38.25" customHeight="1">
      <c r="A4" s="56" t="s">
        <v>6</v>
      </c>
      <c r="B4" s="56"/>
      <c r="C4" s="56"/>
      <c r="D4" s="55" t="s">
        <v>197</v>
      </c>
      <c r="E4" s="55"/>
      <c r="F4" s="55"/>
      <c r="G4" s="55"/>
      <c r="H4" s="55"/>
      <c r="I4" s="55"/>
      <c r="J4" s="55"/>
      <c r="K4" s="55"/>
      <c r="L4" s="55"/>
    </row>
    <row r="5" spans="1:12" ht="38.25" customHeight="1">
      <c r="A5" s="49" t="s">
        <v>232</v>
      </c>
      <c r="B5" s="50"/>
      <c r="C5" s="50"/>
      <c r="D5" s="50"/>
      <c r="E5" s="51"/>
      <c r="F5" s="21"/>
      <c r="G5" s="52">
        <f>H29</f>
        <v>2974400</v>
      </c>
      <c r="H5" s="53"/>
      <c r="I5" s="53"/>
      <c r="J5" s="22"/>
      <c r="K5" s="22"/>
      <c r="L5" s="23"/>
    </row>
    <row r="6" spans="1:12" ht="38.25" customHeight="1">
      <c r="A6" s="49" t="s">
        <v>233</v>
      </c>
      <c r="B6" s="50"/>
      <c r="C6" s="50"/>
      <c r="D6" s="50"/>
      <c r="E6" s="51"/>
      <c r="F6" s="21"/>
      <c r="G6" s="52">
        <f>H25</f>
        <v>2704000</v>
      </c>
      <c r="H6" s="53"/>
      <c r="I6" s="53"/>
      <c r="J6" s="22"/>
      <c r="K6" s="22"/>
      <c r="L6" s="23"/>
    </row>
    <row r="7" spans="1:12" ht="38.25" customHeight="1">
      <c r="A7" s="56" t="s">
        <v>7</v>
      </c>
      <c r="B7" s="56"/>
      <c r="C7" s="56"/>
      <c r="D7" s="55" t="s">
        <v>225</v>
      </c>
      <c r="E7" s="55"/>
      <c r="F7" s="55"/>
      <c r="G7" s="55"/>
      <c r="H7" s="55"/>
      <c r="I7" s="55"/>
      <c r="J7" s="55"/>
      <c r="K7" s="55"/>
      <c r="L7" s="55"/>
    </row>
    <row r="8" spans="1:12" ht="114" customHeight="1">
      <c r="A8" s="56" t="s">
        <v>8</v>
      </c>
      <c r="B8" s="56"/>
      <c r="C8" s="56"/>
      <c r="D8" s="57" t="s">
        <v>235</v>
      </c>
      <c r="E8" s="57"/>
      <c r="F8" s="57"/>
      <c r="G8" s="57"/>
      <c r="H8" s="57"/>
      <c r="I8" s="57"/>
      <c r="J8" s="57"/>
      <c r="K8" s="57"/>
      <c r="L8" s="57"/>
    </row>
    <row r="9" spans="1:12" ht="18.75" customHeight="1">
      <c r="A9" s="58" t="s">
        <v>9</v>
      </c>
      <c r="B9" s="58"/>
      <c r="C9" s="58"/>
      <c r="D9" s="17" t="s">
        <v>10</v>
      </c>
      <c r="E9" s="17" t="s">
        <v>11</v>
      </c>
      <c r="F9" s="17" t="s">
        <v>12</v>
      </c>
      <c r="G9" s="17" t="s">
        <v>13</v>
      </c>
      <c r="H9" s="58" t="s">
        <v>14</v>
      </c>
      <c r="I9" s="58"/>
      <c r="J9" s="58" t="s">
        <v>15</v>
      </c>
      <c r="K9" s="58"/>
      <c r="L9" s="58"/>
    </row>
    <row r="10" spans="1:12" ht="18.75" customHeight="1">
      <c r="A10" s="46" t="s">
        <v>16</v>
      </c>
      <c r="B10" s="46"/>
      <c r="C10" s="46"/>
      <c r="D10" s="1" t="s">
        <v>17</v>
      </c>
      <c r="E10" s="1" t="s">
        <v>18</v>
      </c>
      <c r="F10" s="1" t="s">
        <v>19</v>
      </c>
      <c r="G10" s="1" t="s">
        <v>20</v>
      </c>
      <c r="H10" s="57" t="s">
        <v>21</v>
      </c>
      <c r="I10" s="57"/>
      <c r="J10" s="57" t="s">
        <v>22</v>
      </c>
      <c r="K10" s="57"/>
      <c r="L10" s="57"/>
    </row>
    <row r="11" spans="1:12" ht="11.25" customHeight="1">
      <c r="A11" s="57" t="s">
        <v>23</v>
      </c>
      <c r="B11" s="57"/>
      <c r="C11" s="57"/>
      <c r="D11" s="1" t="s">
        <v>24</v>
      </c>
      <c r="E11" s="1" t="s">
        <v>25</v>
      </c>
      <c r="F11" s="1" t="s">
        <v>26</v>
      </c>
      <c r="G11" s="1" t="s">
        <v>27</v>
      </c>
      <c r="H11" s="57" t="s">
        <v>28</v>
      </c>
      <c r="I11" s="57"/>
      <c r="J11" s="57" t="s">
        <v>29</v>
      </c>
      <c r="K11" s="57"/>
      <c r="L11" s="57"/>
    </row>
    <row r="12" spans="1:18" ht="18.75" customHeight="1">
      <c r="A12" s="57" t="s">
        <v>30</v>
      </c>
      <c r="B12" s="57"/>
      <c r="C12" s="57"/>
      <c r="D12" s="1" t="s">
        <v>31</v>
      </c>
      <c r="E12" s="1" t="s">
        <v>32</v>
      </c>
      <c r="F12" s="1" t="s">
        <v>33</v>
      </c>
      <c r="G12" s="1" t="s">
        <v>34</v>
      </c>
      <c r="H12" s="57" t="s">
        <v>35</v>
      </c>
      <c r="I12" s="57"/>
      <c r="J12" s="57" t="s">
        <v>36</v>
      </c>
      <c r="K12" s="57"/>
      <c r="L12" s="57"/>
      <c r="N12" s="74"/>
      <c r="O12" s="74"/>
      <c r="P12" s="74"/>
      <c r="Q12" s="75"/>
      <c r="R12" s="76"/>
    </row>
    <row r="13" spans="1:18" ht="11.25" customHeight="1">
      <c r="A13" s="57" t="s">
        <v>37</v>
      </c>
      <c r="B13" s="57"/>
      <c r="C13" s="57"/>
      <c r="D13" s="1" t="s">
        <v>38</v>
      </c>
      <c r="E13" s="1" t="s">
        <v>39</v>
      </c>
      <c r="F13" s="1" t="s">
        <v>40</v>
      </c>
      <c r="G13" s="1" t="s">
        <v>41</v>
      </c>
      <c r="H13" s="57" t="s">
        <v>42</v>
      </c>
      <c r="I13" s="57"/>
      <c r="J13" s="57" t="s">
        <v>43</v>
      </c>
      <c r="K13" s="57"/>
      <c r="L13" s="57"/>
      <c r="N13" s="76"/>
      <c r="O13" s="76"/>
      <c r="P13" s="76"/>
      <c r="Q13" s="75"/>
      <c r="R13" s="76"/>
    </row>
    <row r="14" spans="1:18" ht="18.75" customHeight="1">
      <c r="A14" s="46" t="s">
        <v>198</v>
      </c>
      <c r="B14" s="46"/>
      <c r="C14" s="46"/>
      <c r="D14" s="4" t="s">
        <v>237</v>
      </c>
      <c r="E14" s="18">
        <v>1</v>
      </c>
      <c r="F14" s="16" t="s">
        <v>44</v>
      </c>
      <c r="G14" s="12" t="s">
        <v>45</v>
      </c>
      <c r="H14" s="45">
        <f>'内訳書'!$F$30</f>
        <v>1708000</v>
      </c>
      <c r="I14" s="45"/>
      <c r="J14" s="55" t="s">
        <v>222</v>
      </c>
      <c r="K14" s="55"/>
      <c r="L14" s="55"/>
      <c r="N14" s="75"/>
      <c r="O14" s="75"/>
      <c r="P14" s="77"/>
      <c r="Q14" s="77"/>
      <c r="R14" s="76"/>
    </row>
    <row r="15" spans="1:18" ht="18.75" customHeight="1">
      <c r="A15" s="42"/>
      <c r="B15" s="43"/>
      <c r="C15" s="44"/>
      <c r="D15" s="4" t="s">
        <v>238</v>
      </c>
      <c r="E15" s="18">
        <v>1</v>
      </c>
      <c r="F15" s="16" t="s">
        <v>44</v>
      </c>
      <c r="G15" s="12"/>
      <c r="H15" s="45">
        <f>'内訳書'!$F$31</f>
        <v>432000</v>
      </c>
      <c r="I15" s="45"/>
      <c r="J15" s="42" t="s">
        <v>243</v>
      </c>
      <c r="K15" s="43"/>
      <c r="L15" s="44"/>
      <c r="N15" s="75"/>
      <c r="O15" s="75"/>
      <c r="P15" s="77"/>
      <c r="Q15" s="77"/>
      <c r="R15" s="76"/>
    </row>
    <row r="16" spans="1:18" ht="11.25" customHeight="1">
      <c r="A16" s="46" t="s">
        <v>46</v>
      </c>
      <c r="B16" s="46"/>
      <c r="C16" s="46"/>
      <c r="D16" s="11" t="s">
        <v>47</v>
      </c>
      <c r="E16" s="11" t="s">
        <v>48</v>
      </c>
      <c r="F16" s="11" t="s">
        <v>49</v>
      </c>
      <c r="G16" s="12" t="s">
        <v>50</v>
      </c>
      <c r="H16" s="45" t="s">
        <v>51</v>
      </c>
      <c r="I16" s="45"/>
      <c r="J16" s="46" t="s">
        <v>52</v>
      </c>
      <c r="K16" s="46"/>
      <c r="L16" s="46"/>
      <c r="N16" s="75"/>
      <c r="O16" s="75"/>
      <c r="P16" s="77"/>
      <c r="Q16" s="77"/>
      <c r="R16" s="76"/>
    </row>
    <row r="17" spans="1:18" ht="18.75" customHeight="1">
      <c r="A17" s="46" t="s">
        <v>199</v>
      </c>
      <c r="B17" s="46"/>
      <c r="C17" s="46"/>
      <c r="D17" s="4" t="s">
        <v>244</v>
      </c>
      <c r="E17" s="19">
        <v>1</v>
      </c>
      <c r="F17" s="16" t="s">
        <v>221</v>
      </c>
      <c r="G17" s="6">
        <f>H14</f>
        <v>1708000</v>
      </c>
      <c r="H17" s="45">
        <f>ROUNDDOWN(E17/100*G17,0)</f>
        <v>17080</v>
      </c>
      <c r="I17" s="45" t="e">
        <f>ROUND(F17*H17,0)</f>
        <v>#VALUE!</v>
      </c>
      <c r="J17" s="55" t="s">
        <v>246</v>
      </c>
      <c r="K17" s="55"/>
      <c r="L17" s="55"/>
      <c r="N17" s="78"/>
      <c r="O17" s="78"/>
      <c r="P17" s="78"/>
      <c r="Q17" s="79"/>
      <c r="R17" s="76"/>
    </row>
    <row r="18" spans="1:18" ht="18.75" customHeight="1">
      <c r="A18" s="42"/>
      <c r="B18" s="43"/>
      <c r="C18" s="44"/>
      <c r="D18" s="4" t="s">
        <v>229</v>
      </c>
      <c r="E18" s="19">
        <v>4.99</v>
      </c>
      <c r="F18" s="16" t="s">
        <v>221</v>
      </c>
      <c r="G18" s="6">
        <f>H15</f>
        <v>432000</v>
      </c>
      <c r="H18" s="45">
        <f>ROUNDDOWN(E18/100*G18,0)</f>
        <v>21556</v>
      </c>
      <c r="I18" s="45" t="e">
        <f>ROUND(F18*H18,0)</f>
        <v>#VALUE!</v>
      </c>
      <c r="J18" s="42" t="s">
        <v>245</v>
      </c>
      <c r="K18" s="43"/>
      <c r="L18" s="44"/>
      <c r="N18" s="75"/>
      <c r="O18" s="75"/>
      <c r="P18" s="77"/>
      <c r="Q18" s="77"/>
      <c r="R18" s="76"/>
    </row>
    <row r="19" spans="1:18" ht="11.25" customHeight="1">
      <c r="A19" s="46" t="s">
        <v>53</v>
      </c>
      <c r="B19" s="46"/>
      <c r="C19" s="46"/>
      <c r="D19" s="11" t="s">
        <v>54</v>
      </c>
      <c r="E19" s="11" t="s">
        <v>55</v>
      </c>
      <c r="F19" s="11" t="s">
        <v>56</v>
      </c>
      <c r="G19" s="13" t="s">
        <v>249</v>
      </c>
      <c r="H19" s="45" t="s">
        <v>57</v>
      </c>
      <c r="I19" s="45"/>
      <c r="J19" s="46" t="s">
        <v>58</v>
      </c>
      <c r="K19" s="46"/>
      <c r="L19" s="46"/>
      <c r="N19" s="78"/>
      <c r="O19" s="78"/>
      <c r="P19" s="78"/>
      <c r="Q19" s="79"/>
      <c r="R19" s="76"/>
    </row>
    <row r="20" spans="1:18" ht="18.75" customHeight="1">
      <c r="A20" s="46" t="s">
        <v>200</v>
      </c>
      <c r="B20" s="46"/>
      <c r="C20" s="46"/>
      <c r="D20" s="33" t="s">
        <v>252</v>
      </c>
      <c r="E20" s="19">
        <v>2</v>
      </c>
      <c r="F20" s="16" t="s">
        <v>221</v>
      </c>
      <c r="G20" s="6">
        <f>H14+H17</f>
        <v>1725080</v>
      </c>
      <c r="H20" s="45">
        <f>ROUNDDOWN(E20/100*G20,0)</f>
        <v>34501</v>
      </c>
      <c r="I20" s="45" t="e">
        <f>ROUND(F20*H20,0)</f>
        <v>#VALUE!</v>
      </c>
      <c r="J20" s="55" t="s">
        <v>248</v>
      </c>
      <c r="K20" s="55"/>
      <c r="L20" s="55"/>
      <c r="N20" s="78"/>
      <c r="O20" s="78"/>
      <c r="P20" s="78"/>
      <c r="Q20" s="79"/>
      <c r="R20" s="76"/>
    </row>
    <row r="21" spans="1:18" ht="18.75" customHeight="1">
      <c r="A21" s="42"/>
      <c r="B21" s="43"/>
      <c r="C21" s="44"/>
      <c r="D21" s="33" t="s">
        <v>228</v>
      </c>
      <c r="E21" s="19">
        <v>20.69</v>
      </c>
      <c r="F21" s="16" t="s">
        <v>221</v>
      </c>
      <c r="G21" s="6">
        <f>H15+H18</f>
        <v>453556</v>
      </c>
      <c r="H21" s="45">
        <f>ROUNDDOWN(E21/100*G21,0)</f>
        <v>93840</v>
      </c>
      <c r="I21" s="45" t="e">
        <f>ROUND(F21*H21,0)</f>
        <v>#VALUE!</v>
      </c>
      <c r="J21" s="42" t="s">
        <v>247</v>
      </c>
      <c r="K21" s="43"/>
      <c r="L21" s="44"/>
      <c r="N21" s="75"/>
      <c r="O21" s="75"/>
      <c r="P21" s="77"/>
      <c r="Q21" s="77"/>
      <c r="R21" s="76"/>
    </row>
    <row r="22" spans="1:18" ht="11.25" customHeight="1">
      <c r="A22" s="46" t="s">
        <v>59</v>
      </c>
      <c r="B22" s="46"/>
      <c r="C22" s="46"/>
      <c r="D22" s="33" t="s">
        <v>60</v>
      </c>
      <c r="E22" s="11" t="s">
        <v>61</v>
      </c>
      <c r="F22" s="11" t="s">
        <v>62</v>
      </c>
      <c r="G22" s="13" t="s">
        <v>250</v>
      </c>
      <c r="H22" s="45" t="s">
        <v>63</v>
      </c>
      <c r="I22" s="45"/>
      <c r="J22" s="46" t="s">
        <v>64</v>
      </c>
      <c r="K22" s="46"/>
      <c r="L22" s="46"/>
      <c r="N22" s="78"/>
      <c r="O22" s="78"/>
      <c r="P22" s="78"/>
      <c r="Q22" s="79"/>
      <c r="R22" s="76"/>
    </row>
    <row r="23" spans="1:18" ht="18.75" customHeight="1">
      <c r="A23" s="46" t="s">
        <v>201</v>
      </c>
      <c r="B23" s="46"/>
      <c r="C23" s="46"/>
      <c r="D23" s="33" t="s">
        <v>227</v>
      </c>
      <c r="E23" s="19">
        <v>17.24</v>
      </c>
      <c r="F23" s="16" t="s">
        <v>221</v>
      </c>
      <c r="G23" s="6">
        <f>H14+H17+H20+H15+H18+H21</f>
        <v>2306977</v>
      </c>
      <c r="H23" s="45">
        <f>ROUNDDOWN(E23/100*G23,0)-699</f>
        <v>397023</v>
      </c>
      <c r="I23" s="45" t="e">
        <f>ROUND(F23*H23,0)</f>
        <v>#VALUE!</v>
      </c>
      <c r="J23" s="59" t="s">
        <v>253</v>
      </c>
      <c r="K23" s="59"/>
      <c r="L23" s="59"/>
      <c r="N23" s="78"/>
      <c r="O23" s="78"/>
      <c r="P23" s="78"/>
      <c r="Q23" s="79"/>
      <c r="R23" s="76"/>
    </row>
    <row r="24" spans="1:18" ht="11.25" customHeight="1">
      <c r="A24" s="46" t="s">
        <v>65</v>
      </c>
      <c r="B24" s="46"/>
      <c r="C24" s="46"/>
      <c r="D24" s="11" t="s">
        <v>66</v>
      </c>
      <c r="E24" s="11" t="s">
        <v>67</v>
      </c>
      <c r="F24" s="11" t="s">
        <v>68</v>
      </c>
      <c r="G24" s="13" t="s">
        <v>251</v>
      </c>
      <c r="H24" s="45" t="s">
        <v>69</v>
      </c>
      <c r="I24" s="45"/>
      <c r="J24" s="46" t="s">
        <v>70</v>
      </c>
      <c r="K24" s="46"/>
      <c r="L24" s="46"/>
      <c r="N24" s="78"/>
      <c r="O24" s="78"/>
      <c r="P24" s="78"/>
      <c r="Q24" s="79"/>
      <c r="R24" s="76"/>
    </row>
    <row r="25" spans="1:17" ht="18.75" customHeight="1">
      <c r="A25" s="55" t="s">
        <v>71</v>
      </c>
      <c r="B25" s="55"/>
      <c r="C25" s="55"/>
      <c r="D25" s="11" t="s">
        <v>72</v>
      </c>
      <c r="E25" s="11" t="s">
        <v>73</v>
      </c>
      <c r="F25" s="11" t="s">
        <v>74</v>
      </c>
      <c r="G25" s="7" t="s">
        <v>75</v>
      </c>
      <c r="H25" s="60">
        <f>ROUNDDOWN(SUM(H14:H23),0)</f>
        <v>2704000</v>
      </c>
      <c r="I25" s="60"/>
      <c r="J25" s="46"/>
      <c r="K25" s="46"/>
      <c r="L25" s="46"/>
      <c r="N25" s="9"/>
      <c r="O25" s="10"/>
      <c r="P25" s="9"/>
      <c r="Q25" s="8"/>
    </row>
    <row r="26" spans="1:12" ht="10.5" customHeight="1">
      <c r="A26" s="46" t="s">
        <v>76</v>
      </c>
      <c r="B26" s="46"/>
      <c r="C26" s="46"/>
      <c r="D26" s="11" t="s">
        <v>77</v>
      </c>
      <c r="E26" s="11" t="s">
        <v>78</v>
      </c>
      <c r="F26" s="11" t="s">
        <v>79</v>
      </c>
      <c r="G26" s="7" t="s">
        <v>80</v>
      </c>
      <c r="H26" s="61" t="s">
        <v>81</v>
      </c>
      <c r="I26" s="61"/>
      <c r="J26" s="46" t="s">
        <v>82</v>
      </c>
      <c r="K26" s="46"/>
      <c r="L26" s="46"/>
    </row>
    <row r="27" spans="1:12" ht="18.75" customHeight="1">
      <c r="A27" s="55" t="s">
        <v>83</v>
      </c>
      <c r="B27" s="55"/>
      <c r="C27" s="55"/>
      <c r="D27" s="11" t="s">
        <v>84</v>
      </c>
      <c r="E27" s="14">
        <v>10</v>
      </c>
      <c r="F27" s="16" t="s">
        <v>85</v>
      </c>
      <c r="G27" s="7" t="s">
        <v>86</v>
      </c>
      <c r="H27" s="61">
        <f>H25*0.1</f>
        <v>270400</v>
      </c>
      <c r="I27" s="61"/>
      <c r="J27" s="46" t="s">
        <v>87</v>
      </c>
      <c r="K27" s="46"/>
      <c r="L27" s="46"/>
    </row>
    <row r="28" spans="1:12" ht="10.5" customHeight="1">
      <c r="A28" s="46" t="s">
        <v>88</v>
      </c>
      <c r="B28" s="46"/>
      <c r="C28" s="46"/>
      <c r="D28" s="11" t="s">
        <v>89</v>
      </c>
      <c r="E28" s="11" t="s">
        <v>90</v>
      </c>
      <c r="F28" s="11" t="s">
        <v>91</v>
      </c>
      <c r="G28" s="7" t="s">
        <v>92</v>
      </c>
      <c r="H28" s="61" t="s">
        <v>93</v>
      </c>
      <c r="I28" s="61"/>
      <c r="J28" s="46" t="s">
        <v>94</v>
      </c>
      <c r="K28" s="46"/>
      <c r="L28" s="46"/>
    </row>
    <row r="29" spans="1:12" ht="18.75" customHeight="1">
      <c r="A29" s="55" t="s">
        <v>95</v>
      </c>
      <c r="B29" s="55"/>
      <c r="C29" s="55"/>
      <c r="D29" s="11" t="s">
        <v>96</v>
      </c>
      <c r="E29" s="11" t="s">
        <v>97</v>
      </c>
      <c r="F29" s="11" t="s">
        <v>98</v>
      </c>
      <c r="G29" s="7" t="s">
        <v>99</v>
      </c>
      <c r="H29" s="61">
        <f>H25+H27</f>
        <v>2974400</v>
      </c>
      <c r="I29" s="61"/>
      <c r="J29" s="46" t="s">
        <v>100</v>
      </c>
      <c r="K29" s="46"/>
      <c r="L29" s="46"/>
    </row>
    <row r="30" spans="1:12" ht="10.5" customHeight="1">
      <c r="A30" s="15"/>
      <c r="B30" s="15"/>
      <c r="C30" s="15"/>
      <c r="D30" s="15"/>
      <c r="E30" s="15"/>
      <c r="F30" s="15"/>
      <c r="G30" s="15"/>
      <c r="H30" s="20"/>
      <c r="I30" s="20"/>
      <c r="J30" s="15"/>
      <c r="K30" s="63" t="s">
        <v>101</v>
      </c>
      <c r="L30" s="63"/>
    </row>
    <row r="31" spans="1:12" ht="15" customHeight="1">
      <c r="A31" s="15"/>
      <c r="B31" s="15"/>
      <c r="C31" s="15"/>
      <c r="D31" s="15"/>
      <c r="E31" s="62" t="s">
        <v>202</v>
      </c>
      <c r="F31" s="62"/>
      <c r="G31" s="62"/>
      <c r="H31" s="15"/>
      <c r="I31" s="15"/>
      <c r="J31" s="15"/>
      <c r="K31" s="15"/>
      <c r="L31" s="15"/>
    </row>
    <row r="32" spans="1:12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80">
    <mergeCell ref="A29:C29"/>
    <mergeCell ref="H29:I29"/>
    <mergeCell ref="J29:L29"/>
    <mergeCell ref="E31:G31"/>
    <mergeCell ref="K30:L30"/>
    <mergeCell ref="A27:C27"/>
    <mergeCell ref="H27:I27"/>
    <mergeCell ref="J27:L27"/>
    <mergeCell ref="A28:C28"/>
    <mergeCell ref="H28:I28"/>
    <mergeCell ref="J28:L28"/>
    <mergeCell ref="A25:C25"/>
    <mergeCell ref="H25:I25"/>
    <mergeCell ref="J25:L25"/>
    <mergeCell ref="A26:C26"/>
    <mergeCell ref="H26:I26"/>
    <mergeCell ref="J26:L26"/>
    <mergeCell ref="A23:C23"/>
    <mergeCell ref="H23:I23"/>
    <mergeCell ref="J23:L23"/>
    <mergeCell ref="A24:C24"/>
    <mergeCell ref="H24:I24"/>
    <mergeCell ref="J24:L24"/>
    <mergeCell ref="A22:C22"/>
    <mergeCell ref="H22:I22"/>
    <mergeCell ref="J22:L22"/>
    <mergeCell ref="A21:C21"/>
    <mergeCell ref="H21:I21"/>
    <mergeCell ref="J21:L21"/>
    <mergeCell ref="H17:I17"/>
    <mergeCell ref="J17:L17"/>
    <mergeCell ref="A19:C19"/>
    <mergeCell ref="H19:I19"/>
    <mergeCell ref="J19:L19"/>
    <mergeCell ref="A20:C20"/>
    <mergeCell ref="H20:I20"/>
    <mergeCell ref="J20:L20"/>
    <mergeCell ref="A13:C13"/>
    <mergeCell ref="H13:I13"/>
    <mergeCell ref="J13:L13"/>
    <mergeCell ref="A14:C14"/>
    <mergeCell ref="H14:I14"/>
    <mergeCell ref="J14:L14"/>
    <mergeCell ref="J10:L10"/>
    <mergeCell ref="A11:C11"/>
    <mergeCell ref="H11:I11"/>
    <mergeCell ref="J11:L11"/>
    <mergeCell ref="A12:C12"/>
    <mergeCell ref="H12:I12"/>
    <mergeCell ref="J12:L12"/>
    <mergeCell ref="N12:P12"/>
    <mergeCell ref="A7:C7"/>
    <mergeCell ref="D7:L7"/>
    <mergeCell ref="A8:C8"/>
    <mergeCell ref="D8:L8"/>
    <mergeCell ref="A9:C9"/>
    <mergeCell ref="H9:I9"/>
    <mergeCell ref="J9:L9"/>
    <mergeCell ref="A10:C10"/>
    <mergeCell ref="H10:I10"/>
    <mergeCell ref="C1:I1"/>
    <mergeCell ref="J1:L1"/>
    <mergeCell ref="A5:E5"/>
    <mergeCell ref="A6:E6"/>
    <mergeCell ref="G5:I5"/>
    <mergeCell ref="G6:I6"/>
    <mergeCell ref="F3:H3"/>
    <mergeCell ref="I3:L3"/>
    <mergeCell ref="A4:C4"/>
    <mergeCell ref="D4:L4"/>
    <mergeCell ref="A15:C15"/>
    <mergeCell ref="H15:I15"/>
    <mergeCell ref="J15:L15"/>
    <mergeCell ref="A18:C18"/>
    <mergeCell ref="H18:I18"/>
    <mergeCell ref="J18:L18"/>
    <mergeCell ref="A16:C16"/>
    <mergeCell ref="H16:I16"/>
    <mergeCell ref="J16:L16"/>
    <mergeCell ref="A17:C17"/>
  </mergeCells>
  <printOptions/>
  <pageMargins left="0.87" right="0.29" top="0.58" bottom="0" header="0" footer="0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20">
      <selection activeCell="L31" sqref="L31"/>
    </sheetView>
  </sheetViews>
  <sheetFormatPr defaultColWidth="9.00390625" defaultRowHeight="15" customHeight="1"/>
  <cols>
    <col min="1" max="1" width="24.75390625" style="0" customWidth="1"/>
    <col min="2" max="2" width="10.50390625" style="0" customWidth="1"/>
    <col min="3" max="3" width="7.00390625" style="0" customWidth="1"/>
    <col min="4" max="4" width="5.875" style="0" customWidth="1"/>
    <col min="5" max="5" width="9.375" style="0" customWidth="1"/>
    <col min="6" max="6" width="11.75390625" style="0" customWidth="1"/>
    <col min="7" max="7" width="3.00390625" style="0" customWidth="1"/>
    <col min="8" max="8" width="2.375" style="0" customWidth="1"/>
    <col min="9" max="9" width="3.875" style="0" customWidth="1"/>
  </cols>
  <sheetData>
    <row r="1" spans="1:9" ht="24" customHeight="1">
      <c r="A1" s="24" t="s">
        <v>102</v>
      </c>
      <c r="B1" s="24" t="s">
        <v>103</v>
      </c>
      <c r="C1" s="24" t="s">
        <v>104</v>
      </c>
      <c r="D1" s="24" t="s">
        <v>105</v>
      </c>
      <c r="E1" s="24" t="s">
        <v>106</v>
      </c>
      <c r="F1" s="24" t="s">
        <v>107</v>
      </c>
      <c r="G1" s="58" t="s">
        <v>108</v>
      </c>
      <c r="H1" s="58"/>
      <c r="I1" s="58"/>
    </row>
    <row r="2" spans="1:9" ht="19.5" customHeight="1">
      <c r="A2" s="72" t="s">
        <v>203</v>
      </c>
      <c r="B2" s="73"/>
      <c r="C2" s="1" t="s">
        <v>109</v>
      </c>
      <c r="D2" s="1" t="s">
        <v>110</v>
      </c>
      <c r="E2" s="25" t="s">
        <v>111</v>
      </c>
      <c r="F2" s="25" t="s">
        <v>112</v>
      </c>
      <c r="G2" s="57" t="s">
        <v>113</v>
      </c>
      <c r="H2" s="57"/>
      <c r="I2" s="57"/>
    </row>
    <row r="3" spans="1:9" ht="19.5" customHeight="1">
      <c r="A3" s="26" t="s">
        <v>204</v>
      </c>
      <c r="B3" s="32" t="s">
        <v>234</v>
      </c>
      <c r="C3" s="18">
        <v>74</v>
      </c>
      <c r="D3" s="16" t="s">
        <v>206</v>
      </c>
      <c r="E3" s="25">
        <v>9800</v>
      </c>
      <c r="F3" s="25">
        <f>ROUND(C3*E3,0)</f>
        <v>725200</v>
      </c>
      <c r="G3" s="64" t="s">
        <v>237</v>
      </c>
      <c r="H3" s="64"/>
      <c r="I3" s="64"/>
    </row>
    <row r="4" spans="1:9" ht="19.5" customHeight="1">
      <c r="A4" s="26" t="s">
        <v>223</v>
      </c>
      <c r="B4" s="4" t="s">
        <v>205</v>
      </c>
      <c r="C4" s="18">
        <v>72</v>
      </c>
      <c r="D4" s="16" t="s">
        <v>206</v>
      </c>
      <c r="E4" s="25">
        <v>6800</v>
      </c>
      <c r="F4" s="25">
        <f aca="true" t="shared" si="0" ref="F4:F17">ROUND(C4*E4,0)</f>
        <v>489600</v>
      </c>
      <c r="G4" s="65" t="s">
        <v>242</v>
      </c>
      <c r="H4" s="65"/>
      <c r="I4" s="65"/>
    </row>
    <row r="5" spans="1:9" ht="19.5" customHeight="1">
      <c r="A5" s="26" t="s">
        <v>224</v>
      </c>
      <c r="B5" s="4" t="s">
        <v>205</v>
      </c>
      <c r="C5" s="18">
        <v>4</v>
      </c>
      <c r="D5" s="16" t="s">
        <v>206</v>
      </c>
      <c r="E5" s="25">
        <v>9700</v>
      </c>
      <c r="F5" s="25">
        <f>ROUND(C5*E5,0)</f>
        <v>38800</v>
      </c>
      <c r="G5" s="65" t="s">
        <v>242</v>
      </c>
      <c r="H5" s="65"/>
      <c r="I5" s="65"/>
    </row>
    <row r="6" spans="1:9" ht="19.5" customHeight="1">
      <c r="A6" s="26" t="s">
        <v>207</v>
      </c>
      <c r="B6" s="4" t="s">
        <v>205</v>
      </c>
      <c r="C6" s="18">
        <v>1</v>
      </c>
      <c r="D6" s="16" t="s">
        <v>206</v>
      </c>
      <c r="E6" s="25">
        <v>6800</v>
      </c>
      <c r="F6" s="25">
        <f t="shared" si="0"/>
        <v>6800</v>
      </c>
      <c r="G6" s="65" t="s">
        <v>242</v>
      </c>
      <c r="H6" s="65"/>
      <c r="I6" s="65"/>
    </row>
    <row r="7" spans="1:9" ht="19.5" customHeight="1">
      <c r="A7" s="26" t="s">
        <v>208</v>
      </c>
      <c r="B7" s="4" t="s">
        <v>205</v>
      </c>
      <c r="C7" s="5">
        <v>14</v>
      </c>
      <c r="D7" s="16" t="s">
        <v>206</v>
      </c>
      <c r="E7" s="25">
        <v>3900</v>
      </c>
      <c r="F7" s="25">
        <f t="shared" si="0"/>
        <v>54600</v>
      </c>
      <c r="G7" s="65" t="s">
        <v>242</v>
      </c>
      <c r="H7" s="65"/>
      <c r="I7" s="65"/>
    </row>
    <row r="8" spans="1:9" ht="19.5" customHeight="1">
      <c r="A8" s="26" t="s">
        <v>210</v>
      </c>
      <c r="B8" s="4" t="s">
        <v>209</v>
      </c>
      <c r="C8" s="5">
        <v>6</v>
      </c>
      <c r="D8" s="16" t="s">
        <v>206</v>
      </c>
      <c r="E8" s="25">
        <v>65500</v>
      </c>
      <c r="F8" s="25">
        <f t="shared" si="0"/>
        <v>393000</v>
      </c>
      <c r="G8" s="65" t="s">
        <v>242</v>
      </c>
      <c r="H8" s="65"/>
      <c r="I8" s="65"/>
    </row>
    <row r="9" spans="1:9" ht="19.5" customHeight="1">
      <c r="A9" s="27"/>
      <c r="B9" s="4"/>
      <c r="C9" s="5"/>
      <c r="D9" s="16"/>
      <c r="E9" s="25"/>
      <c r="F9" s="25"/>
      <c r="G9" s="66"/>
      <c r="H9" s="67"/>
      <c r="I9" s="68"/>
    </row>
    <row r="10" spans="1:9" ht="19.5" customHeight="1">
      <c r="A10" s="28" t="s">
        <v>211</v>
      </c>
      <c r="B10" s="28"/>
      <c r="C10" s="18"/>
      <c r="D10" s="16"/>
      <c r="E10" s="25" t="s">
        <v>114</v>
      </c>
      <c r="F10" s="25"/>
      <c r="G10" s="57" t="s">
        <v>115</v>
      </c>
      <c r="H10" s="57"/>
      <c r="I10" s="57"/>
    </row>
    <row r="11" spans="1:9" ht="19.5" customHeight="1">
      <c r="A11" s="26" t="s">
        <v>212</v>
      </c>
      <c r="B11" s="4" t="s">
        <v>213</v>
      </c>
      <c r="C11" s="5">
        <v>6</v>
      </c>
      <c r="D11" s="16" t="s">
        <v>214</v>
      </c>
      <c r="E11" s="25">
        <v>35000</v>
      </c>
      <c r="F11" s="25">
        <f t="shared" si="0"/>
        <v>210000</v>
      </c>
      <c r="G11" s="64" t="s">
        <v>238</v>
      </c>
      <c r="H11" s="64"/>
      <c r="I11" s="64"/>
    </row>
    <row r="12" spans="1:9" ht="19.5" customHeight="1">
      <c r="A12" s="27"/>
      <c r="B12" s="4"/>
      <c r="C12" s="5"/>
      <c r="D12" s="16"/>
      <c r="E12" s="25"/>
      <c r="F12" s="25"/>
      <c r="G12" s="66"/>
      <c r="H12" s="67"/>
      <c r="I12" s="68"/>
    </row>
    <row r="13" spans="1:9" ht="19.5" customHeight="1">
      <c r="A13" s="29" t="s">
        <v>215</v>
      </c>
      <c r="B13" s="30"/>
      <c r="C13" s="18"/>
      <c r="D13" s="16"/>
      <c r="E13" s="25" t="s">
        <v>0</v>
      </c>
      <c r="F13" s="25"/>
      <c r="G13" s="57" t="s">
        <v>0</v>
      </c>
      <c r="H13" s="57"/>
      <c r="I13" s="57"/>
    </row>
    <row r="14" spans="1:9" ht="19.5" customHeight="1">
      <c r="A14" s="26" t="s">
        <v>216</v>
      </c>
      <c r="B14" s="4" t="s">
        <v>217</v>
      </c>
      <c r="C14" s="5">
        <v>6</v>
      </c>
      <c r="D14" s="16" t="s">
        <v>214</v>
      </c>
      <c r="E14" s="25">
        <v>9500</v>
      </c>
      <c r="F14" s="25">
        <f t="shared" si="0"/>
        <v>57000</v>
      </c>
      <c r="G14" s="64" t="s">
        <v>238</v>
      </c>
      <c r="H14" s="64"/>
      <c r="I14" s="64"/>
    </row>
    <row r="15" spans="1:9" ht="19.5" customHeight="1">
      <c r="A15" s="27"/>
      <c r="B15" s="4"/>
      <c r="C15" s="5"/>
      <c r="D15" s="16"/>
      <c r="E15" s="25"/>
      <c r="F15" s="25"/>
      <c r="G15" s="66"/>
      <c r="H15" s="67"/>
      <c r="I15" s="68"/>
    </row>
    <row r="16" spans="1:9" ht="19.5" customHeight="1">
      <c r="A16" s="29" t="s">
        <v>218</v>
      </c>
      <c r="B16" s="28"/>
      <c r="C16" s="18"/>
      <c r="D16" s="16"/>
      <c r="E16" s="25" t="s">
        <v>0</v>
      </c>
      <c r="F16" s="25"/>
      <c r="G16" s="57" t="s">
        <v>116</v>
      </c>
      <c r="H16" s="57"/>
      <c r="I16" s="57"/>
    </row>
    <row r="17" spans="1:9" ht="19.5" customHeight="1">
      <c r="A17" s="26" t="s">
        <v>219</v>
      </c>
      <c r="B17" s="4" t="s">
        <v>220</v>
      </c>
      <c r="C17" s="5">
        <v>1</v>
      </c>
      <c r="D17" s="16" t="s">
        <v>214</v>
      </c>
      <c r="E17" s="25">
        <v>165000</v>
      </c>
      <c r="F17" s="25">
        <f t="shared" si="0"/>
        <v>165000</v>
      </c>
      <c r="G17" s="64" t="s">
        <v>238</v>
      </c>
      <c r="H17" s="64"/>
      <c r="I17" s="64"/>
    </row>
    <row r="18" spans="1:9" ht="19.5" customHeight="1">
      <c r="A18" s="11"/>
      <c r="B18" s="2"/>
      <c r="C18" s="18"/>
      <c r="D18" s="16"/>
      <c r="E18" s="25" t="s">
        <v>117</v>
      </c>
      <c r="F18" s="25" t="s">
        <v>118</v>
      </c>
      <c r="G18" s="57" t="s">
        <v>119</v>
      </c>
      <c r="H18" s="57"/>
      <c r="I18" s="57"/>
    </row>
    <row r="19" spans="1:9" ht="19.5" customHeight="1">
      <c r="A19" s="1" t="s">
        <v>120</v>
      </c>
      <c r="B19" s="1" t="s">
        <v>121</v>
      </c>
      <c r="C19" s="1" t="s">
        <v>122</v>
      </c>
      <c r="D19" s="1" t="s">
        <v>123</v>
      </c>
      <c r="E19" s="25" t="s">
        <v>124</v>
      </c>
      <c r="F19" s="25" t="s">
        <v>125</v>
      </c>
      <c r="G19" s="57" t="s">
        <v>126</v>
      </c>
      <c r="H19" s="57"/>
      <c r="I19" s="57"/>
    </row>
    <row r="20" spans="1:9" ht="19.5" customHeight="1">
      <c r="A20" s="1" t="s">
        <v>127</v>
      </c>
      <c r="B20" s="1" t="s">
        <v>128</v>
      </c>
      <c r="C20" s="1" t="s">
        <v>129</v>
      </c>
      <c r="D20" s="1" t="s">
        <v>130</v>
      </c>
      <c r="E20" s="25" t="s">
        <v>131</v>
      </c>
      <c r="F20" s="25" t="s">
        <v>132</v>
      </c>
      <c r="G20" s="57" t="s">
        <v>133</v>
      </c>
      <c r="H20" s="57"/>
      <c r="I20" s="57"/>
    </row>
    <row r="21" spans="1:9" ht="19.5" customHeight="1">
      <c r="A21" s="11"/>
      <c r="B21" s="1"/>
      <c r="C21" s="1"/>
      <c r="D21" s="1"/>
      <c r="E21" s="25"/>
      <c r="F21" s="25" t="s">
        <v>134</v>
      </c>
      <c r="G21" s="57" t="s">
        <v>135</v>
      </c>
      <c r="H21" s="57"/>
      <c r="I21" s="57"/>
    </row>
    <row r="22" spans="1:9" ht="19.5" customHeight="1">
      <c r="A22" s="11"/>
      <c r="B22" s="2"/>
      <c r="C22" s="18"/>
      <c r="D22" s="16"/>
      <c r="E22" s="25"/>
      <c r="F22" s="25" t="s">
        <v>136</v>
      </c>
      <c r="G22" s="57" t="s">
        <v>137</v>
      </c>
      <c r="H22" s="57"/>
      <c r="I22" s="57"/>
    </row>
    <row r="23" spans="1:9" ht="19.5" customHeight="1">
      <c r="A23" s="11"/>
      <c r="B23" s="2"/>
      <c r="C23" s="18"/>
      <c r="D23" s="16"/>
      <c r="E23" s="25"/>
      <c r="F23" s="25" t="s">
        <v>138</v>
      </c>
      <c r="G23" s="57" t="s">
        <v>139</v>
      </c>
      <c r="H23" s="57"/>
      <c r="I23" s="57"/>
    </row>
    <row r="24" spans="1:9" ht="19.5" customHeight="1">
      <c r="A24" s="1" t="s">
        <v>140</v>
      </c>
      <c r="B24" s="1" t="s">
        <v>141</v>
      </c>
      <c r="C24" s="1" t="s">
        <v>142</v>
      </c>
      <c r="D24" s="1" t="s">
        <v>143</v>
      </c>
      <c r="E24" s="25" t="s">
        <v>144</v>
      </c>
      <c r="F24" s="25" t="s">
        <v>145</v>
      </c>
      <c r="G24" s="57" t="s">
        <v>146</v>
      </c>
      <c r="H24" s="57"/>
      <c r="I24" s="57"/>
    </row>
    <row r="25" spans="1:9" ht="19.5" customHeight="1">
      <c r="A25" s="1" t="s">
        <v>147</v>
      </c>
      <c r="B25" s="1" t="s">
        <v>148</v>
      </c>
      <c r="C25" s="1" t="s">
        <v>149</v>
      </c>
      <c r="D25" s="1" t="s">
        <v>150</v>
      </c>
      <c r="E25" s="25" t="s">
        <v>151</v>
      </c>
      <c r="F25" s="25" t="s">
        <v>152</v>
      </c>
      <c r="G25" s="57" t="s">
        <v>153</v>
      </c>
      <c r="H25" s="57"/>
      <c r="I25" s="57"/>
    </row>
    <row r="26" spans="1:9" ht="19.5" customHeight="1">
      <c r="A26" s="1" t="s">
        <v>154</v>
      </c>
      <c r="B26" s="1" t="s">
        <v>155</v>
      </c>
      <c r="C26" s="1" t="s">
        <v>156</v>
      </c>
      <c r="D26" s="1" t="s">
        <v>157</v>
      </c>
      <c r="E26" s="25" t="s">
        <v>158</v>
      </c>
      <c r="F26" s="25" t="s">
        <v>159</v>
      </c>
      <c r="G26" s="57" t="s">
        <v>160</v>
      </c>
      <c r="H26" s="57"/>
      <c r="I26" s="57"/>
    </row>
    <row r="27" spans="1:9" ht="19.5" customHeight="1">
      <c r="A27" s="1" t="s">
        <v>161</v>
      </c>
      <c r="B27" s="1" t="s">
        <v>162</v>
      </c>
      <c r="C27" s="1" t="s">
        <v>163</v>
      </c>
      <c r="D27" s="1" t="s">
        <v>164</v>
      </c>
      <c r="E27" s="25" t="s">
        <v>165</v>
      </c>
      <c r="F27" s="25" t="s">
        <v>166</v>
      </c>
      <c r="G27" s="57" t="s">
        <v>167</v>
      </c>
      <c r="H27" s="57"/>
      <c r="I27" s="57"/>
    </row>
    <row r="28" spans="1:9" ht="19.5" customHeight="1">
      <c r="A28" s="1" t="s">
        <v>168</v>
      </c>
      <c r="B28" s="1" t="s">
        <v>169</v>
      </c>
      <c r="C28" s="1" t="s">
        <v>170</v>
      </c>
      <c r="D28" s="1" t="s">
        <v>171</v>
      </c>
      <c r="E28" s="25" t="s">
        <v>172</v>
      </c>
      <c r="F28" s="25" t="s">
        <v>173</v>
      </c>
      <c r="G28" s="57" t="s">
        <v>174</v>
      </c>
      <c r="H28" s="57"/>
      <c r="I28" s="57"/>
    </row>
    <row r="29" spans="1:9" ht="19.5" customHeight="1">
      <c r="A29" s="1" t="s">
        <v>241</v>
      </c>
      <c r="B29" s="1" t="s">
        <v>175</v>
      </c>
      <c r="C29" s="1" t="s">
        <v>176</v>
      </c>
      <c r="D29" s="1" t="s">
        <v>177</v>
      </c>
      <c r="E29" s="25" t="s">
        <v>178</v>
      </c>
      <c r="F29" s="25" t="s">
        <v>179</v>
      </c>
      <c r="G29" s="57" t="s">
        <v>180</v>
      </c>
      <c r="H29" s="57"/>
      <c r="I29" s="57"/>
    </row>
    <row r="30" spans="1:9" ht="19.5" customHeight="1">
      <c r="A30" s="40" t="s">
        <v>240</v>
      </c>
      <c r="B30" s="1" t="s">
        <v>181</v>
      </c>
      <c r="C30" s="1" t="s">
        <v>182</v>
      </c>
      <c r="D30" s="1" t="s">
        <v>183</v>
      </c>
      <c r="E30" s="25" t="s">
        <v>184</v>
      </c>
      <c r="F30" s="25">
        <f>SUM(F3:F8)</f>
        <v>1708000</v>
      </c>
      <c r="G30" s="57" t="s">
        <v>185</v>
      </c>
      <c r="H30" s="57"/>
      <c r="I30" s="57"/>
    </row>
    <row r="31" spans="1:9" ht="19.5" customHeight="1" thickBot="1">
      <c r="A31" s="41" t="s">
        <v>226</v>
      </c>
      <c r="B31" s="38" t="s">
        <v>186</v>
      </c>
      <c r="C31" s="38" t="s">
        <v>187</v>
      </c>
      <c r="D31" s="38" t="s">
        <v>188</v>
      </c>
      <c r="E31" s="39" t="s">
        <v>189</v>
      </c>
      <c r="F31" s="39">
        <f>SUM(F11:F17)</f>
        <v>432000</v>
      </c>
      <c r="G31" s="69" t="s">
        <v>190</v>
      </c>
      <c r="H31" s="69"/>
      <c r="I31" s="69"/>
    </row>
    <row r="32" spans="1:9" ht="19.5" customHeight="1" thickTop="1">
      <c r="A32" s="34" t="s">
        <v>239</v>
      </c>
      <c r="B32" s="35" t="s">
        <v>191</v>
      </c>
      <c r="C32" s="35" t="s">
        <v>192</v>
      </c>
      <c r="D32" s="35" t="s">
        <v>193</v>
      </c>
      <c r="E32" s="36" t="s">
        <v>194</v>
      </c>
      <c r="F32" s="37">
        <f>SUM(F30:F31)</f>
        <v>2140000</v>
      </c>
      <c r="G32" s="70" t="s">
        <v>195</v>
      </c>
      <c r="H32" s="70"/>
      <c r="I32" s="70"/>
    </row>
    <row r="33" spans="1:9" ht="13.5" customHeight="1">
      <c r="A33" s="71"/>
      <c r="B33" s="71"/>
      <c r="C33" s="31"/>
      <c r="D33" s="31"/>
      <c r="E33" s="31"/>
      <c r="F33" s="20"/>
      <c r="G33" s="31"/>
      <c r="H33" s="63" t="s">
        <v>196</v>
      </c>
      <c r="I33" s="63"/>
    </row>
    <row r="34" spans="1:9" ht="15" customHeight="1">
      <c r="A34" s="31"/>
      <c r="B34" s="31"/>
      <c r="C34" s="62" t="s">
        <v>202</v>
      </c>
      <c r="D34" s="62"/>
      <c r="E34" s="62"/>
      <c r="F34" s="31"/>
      <c r="G34" s="31"/>
      <c r="H34" s="31"/>
      <c r="I34" s="31"/>
    </row>
  </sheetData>
  <sheetProtection/>
  <mergeCells count="36">
    <mergeCell ref="G32:I32"/>
    <mergeCell ref="A33:B33"/>
    <mergeCell ref="H33:I33"/>
    <mergeCell ref="C34:E34"/>
    <mergeCell ref="A2:B2"/>
    <mergeCell ref="G9:I9"/>
    <mergeCell ref="G25:I25"/>
    <mergeCell ref="G26:I26"/>
    <mergeCell ref="G27:I27"/>
    <mergeCell ref="G28:I28"/>
    <mergeCell ref="G29:I29"/>
    <mergeCell ref="G30:I30"/>
    <mergeCell ref="G23:I23"/>
    <mergeCell ref="G24:I24"/>
    <mergeCell ref="G31:I31"/>
    <mergeCell ref="G17:I17"/>
    <mergeCell ref="G18:I18"/>
    <mergeCell ref="G19:I19"/>
    <mergeCell ref="G20:I20"/>
    <mergeCell ref="G21:I21"/>
    <mergeCell ref="G22:I22"/>
    <mergeCell ref="G8:I8"/>
    <mergeCell ref="G10:I10"/>
    <mergeCell ref="G11:I11"/>
    <mergeCell ref="G13:I13"/>
    <mergeCell ref="G14:I14"/>
    <mergeCell ref="G16:I16"/>
    <mergeCell ref="G12:I12"/>
    <mergeCell ref="G15:I15"/>
    <mergeCell ref="G1:I1"/>
    <mergeCell ref="G2:I2"/>
    <mergeCell ref="G3:I3"/>
    <mergeCell ref="G4:I4"/>
    <mergeCell ref="G6:I6"/>
    <mergeCell ref="G7:I7"/>
    <mergeCell ref="G5:I5"/>
  </mergeCells>
  <printOptions/>
  <pageMargins left="1.1023622047244095" right="0" top="1.16" bottom="0" header="0" footer="0"/>
  <pageSetup horizontalDpi="300" verticalDpi="3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10000WS800442</cp:lastModifiedBy>
  <cp:lastPrinted>2021-10-21T02:18:50Z</cp:lastPrinted>
  <dcterms:created xsi:type="dcterms:W3CDTF">2021-10-12T07:01:12Z</dcterms:created>
  <dcterms:modified xsi:type="dcterms:W3CDTF">2022-01-07T08:27:18Z</dcterms:modified>
  <cp:category/>
  <cp:version/>
  <cp:contentType/>
  <cp:contentStatus/>
</cp:coreProperties>
</file>